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FF1CB500-4A6F-44F2-B139-257DE69F9B50}" xr6:coauthVersionLast="47" xr6:coauthVersionMax="47" xr10:uidLastSave="{00000000-0000-0000-0000-000000000000}"/>
  <bookViews>
    <workbookView xWindow="-108" yWindow="-108" windowWidth="23256" windowHeight="12456" tabRatio="916" firstSheet="7" activeTab="9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3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" i="14" l="1" a="1"/>
  <c r="AJ1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J1" i="12" a="1"/>
  <c r="AJ1" i="12" s="1"/>
  <c r="A15" i="12" s="1"/>
  <c r="B15" i="12" s="1"/>
  <c r="C15" i="12" s="1"/>
  <c r="AI4" i="14"/>
  <c r="AI5" i="14"/>
  <c r="AI6" i="14"/>
  <c r="AI7" i="14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46" i="14"/>
  <c r="AI47" i="14"/>
  <c r="AI48" i="14"/>
  <c r="AI49" i="14"/>
  <c r="AI50" i="14"/>
  <c r="AI51" i="14"/>
  <c r="AI52" i="14"/>
  <c r="AI53" i="14"/>
  <c r="AI54" i="14"/>
  <c r="AI55" i="14"/>
  <c r="AI56" i="14"/>
  <c r="AI57" i="14"/>
  <c r="AI58" i="14"/>
  <c r="AI59" i="14"/>
  <c r="AI60" i="14"/>
  <c r="AI61" i="14"/>
  <c r="AI62" i="14"/>
  <c r="AI63" i="14"/>
  <c r="AI64" i="14"/>
  <c r="AI65" i="14"/>
  <c r="AI66" i="14"/>
  <c r="AI67" i="14"/>
  <c r="AI68" i="14"/>
  <c r="AI69" i="14"/>
  <c r="AI70" i="14"/>
  <c r="AI71" i="14"/>
  <c r="AI72" i="14"/>
  <c r="AI73" i="14"/>
  <c r="AI74" i="14"/>
  <c r="AI75" i="14"/>
  <c r="AI76" i="14"/>
  <c r="AI77" i="14"/>
  <c r="AI78" i="14"/>
  <c r="AI79" i="14"/>
  <c r="AI80" i="14"/>
  <c r="AI81" i="14"/>
  <c r="AI82" i="14"/>
  <c r="AI83" i="14"/>
  <c r="AI84" i="14"/>
  <c r="AI85" i="14"/>
  <c r="AI86" i="14"/>
  <c r="AI87" i="14"/>
  <c r="AI88" i="14"/>
  <c r="AI89" i="14"/>
  <c r="AI90" i="14"/>
  <c r="AI91" i="14"/>
  <c r="AI92" i="14"/>
  <c r="AI93" i="14"/>
  <c r="AI94" i="14"/>
  <c r="AI95" i="14"/>
  <c r="AI96" i="14"/>
  <c r="AI97" i="14"/>
  <c r="AI98" i="14"/>
  <c r="AI99" i="14"/>
  <c r="AI100" i="14"/>
  <c r="AI101" i="14"/>
  <c r="AI102" i="14"/>
  <c r="AI103" i="14"/>
  <c r="AI104" i="14"/>
  <c r="AI105" i="14"/>
  <c r="AI106" i="14"/>
  <c r="AI107" i="14"/>
  <c r="AI108" i="14"/>
  <c r="AI109" i="14"/>
  <c r="AI110" i="14"/>
  <c r="AI111" i="14"/>
  <c r="AI112" i="14"/>
  <c r="AI113" i="14"/>
  <c r="AI114" i="14"/>
  <c r="AI115" i="14"/>
  <c r="AI116" i="14"/>
  <c r="AI117" i="14"/>
  <c r="AI118" i="14"/>
  <c r="AI119" i="14"/>
  <c r="AI120" i="14"/>
  <c r="AI121" i="14"/>
  <c r="AI122" i="14"/>
  <c r="AI123" i="14"/>
  <c r="AI124" i="14"/>
  <c r="AI125" i="14"/>
  <c r="AI126" i="14"/>
  <c r="AI127" i="14"/>
  <c r="AI128" i="14"/>
  <c r="AI129" i="14"/>
  <c r="AI130" i="14"/>
  <c r="AI131" i="14"/>
  <c r="AI132" i="14"/>
  <c r="AI133" i="14"/>
  <c r="AI134" i="14"/>
  <c r="AI135" i="14"/>
  <c r="AI136" i="14"/>
  <c r="AI137" i="14"/>
  <c r="AI138" i="14"/>
  <c r="AI139" i="14"/>
  <c r="AI140" i="14"/>
  <c r="AI141" i="14"/>
  <c r="AI142" i="14"/>
  <c r="AI143" i="14"/>
  <c r="AI144" i="14"/>
  <c r="AI145" i="14"/>
  <c r="AI146" i="14"/>
  <c r="AI147" i="14"/>
  <c r="AI148" i="14"/>
  <c r="AI149" i="14"/>
  <c r="AI150" i="14"/>
  <c r="AI151" i="14"/>
  <c r="AI152" i="14"/>
  <c r="AI153" i="14"/>
  <c r="AI154" i="14"/>
  <c r="AI155" i="14"/>
  <c r="AI156" i="14"/>
  <c r="AI157" i="14"/>
  <c r="AI158" i="14"/>
  <c r="AI159" i="14"/>
  <c r="AI160" i="14"/>
  <c r="AI161" i="14"/>
  <c r="AI162" i="14"/>
  <c r="AI163" i="14"/>
  <c r="AI164" i="14"/>
  <c r="AI165" i="14"/>
  <c r="AI166" i="14"/>
  <c r="AI167" i="14"/>
  <c r="AI168" i="14"/>
  <c r="AI169" i="14"/>
  <c r="AI170" i="14"/>
  <c r="AI171" i="14"/>
  <c r="AI172" i="14"/>
  <c r="AI173" i="14"/>
  <c r="AI174" i="14"/>
  <c r="AI175" i="14"/>
  <c r="AI176" i="14"/>
  <c r="AI177" i="14"/>
  <c r="AI178" i="14"/>
  <c r="AI179" i="14"/>
  <c r="AI180" i="14"/>
  <c r="AI181" i="14"/>
  <c r="AI182" i="14"/>
  <c r="AI183" i="14"/>
  <c r="AI184" i="14"/>
  <c r="AI185" i="14"/>
  <c r="AI186" i="14"/>
  <c r="AI187" i="14"/>
  <c r="AI188" i="14"/>
  <c r="AI189" i="14"/>
  <c r="AI190" i="14"/>
  <c r="AI191" i="14"/>
  <c r="AI192" i="14"/>
  <c r="AI193" i="14"/>
  <c r="AI194" i="14"/>
  <c r="AI195" i="14"/>
  <c r="AI196" i="14"/>
  <c r="AI197" i="14"/>
  <c r="AI198" i="14"/>
  <c r="AI199" i="14"/>
  <c r="AI200" i="14"/>
  <c r="AI201" i="14"/>
  <c r="AI202" i="14"/>
  <c r="AI203" i="14"/>
  <c r="AI204" i="14"/>
  <c r="AI205" i="14"/>
  <c r="AI206" i="14"/>
  <c r="AI207" i="14"/>
  <c r="AI208" i="14"/>
  <c r="AI209" i="14"/>
  <c r="AI210" i="14"/>
  <c r="AI211" i="14"/>
  <c r="AI212" i="14"/>
  <c r="AI213" i="14"/>
  <c r="AI214" i="14"/>
  <c r="AI215" i="14"/>
  <c r="AI216" i="14"/>
  <c r="AI217" i="14"/>
  <c r="AI218" i="14"/>
  <c r="AI219" i="14"/>
  <c r="AI220" i="14"/>
  <c r="AI221" i="14"/>
  <c r="AI222" i="14"/>
  <c r="AI223" i="14"/>
  <c r="AI224" i="14"/>
  <c r="AI225" i="14"/>
  <c r="AI226" i="14"/>
  <c r="AI227" i="14"/>
  <c r="AI228" i="14"/>
  <c r="AI229" i="14"/>
  <c r="AI230" i="14"/>
  <c r="AI231" i="14"/>
  <c r="AI232" i="14"/>
  <c r="AI233" i="14"/>
  <c r="AI234" i="14"/>
  <c r="AI235" i="14"/>
  <c r="AI236" i="14"/>
  <c r="AI237" i="14"/>
  <c r="AI238" i="14"/>
  <c r="AI239" i="14"/>
  <c r="AI240" i="14"/>
  <c r="AI241" i="14"/>
  <c r="AI242" i="14"/>
  <c r="AI243" i="14"/>
  <c r="AI244" i="14"/>
  <c r="AI245" i="14"/>
  <c r="AI246" i="14"/>
  <c r="AI247" i="14"/>
  <c r="AI248" i="14"/>
  <c r="AI249" i="14"/>
  <c r="AI250" i="14"/>
  <c r="AI251" i="14"/>
  <c r="AI252" i="14"/>
  <c r="AI253" i="14"/>
  <c r="AI254" i="14"/>
  <c r="AI255" i="14"/>
  <c r="AI256" i="14"/>
  <c r="AI257" i="14"/>
  <c r="AI258" i="14"/>
  <c r="AI259" i="14"/>
  <c r="AI260" i="14"/>
  <c r="AI261" i="14"/>
  <c r="AI262" i="14"/>
  <c r="AI263" i="14"/>
  <c r="AI264" i="14"/>
  <c r="AI265" i="14"/>
  <c r="AI266" i="14"/>
  <c r="AI267" i="14"/>
  <c r="AI268" i="14"/>
  <c r="AI269" i="14"/>
  <c r="AI270" i="14"/>
  <c r="AI271" i="14"/>
  <c r="AI272" i="14"/>
  <c r="AI273" i="14"/>
  <c r="AI274" i="14"/>
  <c r="AI275" i="14"/>
  <c r="AI276" i="14"/>
  <c r="AI277" i="14"/>
  <c r="AI278" i="14"/>
  <c r="AI279" i="14"/>
  <c r="AI280" i="14"/>
  <c r="AI281" i="14"/>
  <c r="AI282" i="14"/>
  <c r="AI283" i="14"/>
  <c r="AI284" i="14"/>
  <c r="AI285" i="14"/>
  <c r="AI286" i="14"/>
  <c r="AI287" i="14"/>
  <c r="AI288" i="14"/>
  <c r="AI289" i="14"/>
  <c r="AI290" i="14"/>
  <c r="AI291" i="14"/>
  <c r="AI292" i="14"/>
  <c r="AI293" i="14"/>
  <c r="AI294" i="14"/>
  <c r="AI295" i="14"/>
  <c r="AI296" i="14"/>
  <c r="AI297" i="14"/>
  <c r="AI298" i="14"/>
  <c r="AI299" i="14"/>
  <c r="AI300" i="14"/>
  <c r="AI301" i="14"/>
  <c r="AI302" i="14"/>
  <c r="AI303" i="14"/>
  <c r="AI304" i="14"/>
  <c r="AI305" i="14"/>
  <c r="AI306" i="14"/>
  <c r="AI307" i="14"/>
  <c r="AI308" i="14"/>
  <c r="AI309" i="14"/>
  <c r="AI310" i="14"/>
  <c r="AI311" i="14"/>
  <c r="AI312" i="14"/>
  <c r="AI313" i="14"/>
  <c r="AI314" i="14"/>
  <c r="AI315" i="14"/>
  <c r="AI316" i="14"/>
  <c r="AI317" i="14"/>
  <c r="AI318" i="14"/>
  <c r="AI319" i="14"/>
  <c r="AI320" i="14"/>
  <c r="AI321" i="14"/>
  <c r="AI322" i="14"/>
  <c r="AI323" i="14"/>
  <c r="AI324" i="14"/>
  <c r="AI325" i="14"/>
  <c r="AI326" i="14"/>
  <c r="AI327" i="14"/>
  <c r="AI328" i="14"/>
  <c r="AI329" i="14"/>
  <c r="AI330" i="14"/>
  <c r="AI331" i="14"/>
  <c r="AI332" i="14"/>
  <c r="AI333" i="14"/>
  <c r="AI334" i="14"/>
  <c r="AI335" i="14"/>
  <c r="AI336" i="14"/>
  <c r="AI337" i="14"/>
  <c r="AI338" i="14"/>
  <c r="AI339" i="14"/>
  <c r="AI340" i="14"/>
  <c r="AI341" i="14"/>
  <c r="AI342" i="14"/>
  <c r="AI343" i="14"/>
  <c r="AI344" i="14"/>
  <c r="AI345" i="14"/>
  <c r="AI346" i="14"/>
  <c r="AI347" i="14"/>
  <c r="AI348" i="14"/>
  <c r="AI349" i="14"/>
  <c r="AI350" i="14"/>
  <c r="AI351" i="14"/>
  <c r="AI352" i="14"/>
  <c r="AI353" i="14"/>
  <c r="AI354" i="14"/>
  <c r="AI355" i="14"/>
  <c r="AI356" i="14"/>
  <c r="AI357" i="14"/>
  <c r="AI358" i="14"/>
  <c r="AI359" i="14"/>
  <c r="AI360" i="14"/>
  <c r="AI361" i="14"/>
  <c r="AI362" i="14"/>
  <c r="AI363" i="14"/>
  <c r="AI364" i="14"/>
  <c r="AI365" i="14"/>
  <c r="AI366" i="14"/>
  <c r="AI367" i="14"/>
  <c r="AI368" i="14"/>
  <c r="AI369" i="14"/>
  <c r="AI370" i="14"/>
  <c r="AI371" i="14"/>
  <c r="AI372" i="14"/>
  <c r="AI373" i="14"/>
  <c r="AI374" i="14"/>
  <c r="AI375" i="14"/>
  <c r="AI376" i="14"/>
  <c r="AI377" i="14"/>
  <c r="AI378" i="14"/>
  <c r="AI379" i="14"/>
  <c r="AI380" i="14"/>
  <c r="AI381" i="14"/>
  <c r="AI382" i="14"/>
  <c r="AI383" i="14"/>
  <c r="AI384" i="14"/>
  <c r="AI385" i="14"/>
  <c r="AI386" i="14"/>
  <c r="AI387" i="14"/>
  <c r="AI388" i="14"/>
  <c r="AI389" i="14"/>
  <c r="AI390" i="14"/>
  <c r="AI391" i="14"/>
  <c r="AI392" i="14"/>
  <c r="AI393" i="14"/>
  <c r="AI394" i="14"/>
  <c r="AI395" i="14"/>
  <c r="AI396" i="14"/>
  <c r="AI397" i="14"/>
  <c r="AI398" i="14"/>
  <c r="AI399" i="14"/>
  <c r="AI400" i="14"/>
  <c r="AI401" i="14"/>
  <c r="AI402" i="14"/>
  <c r="AI403" i="14"/>
  <c r="AI404" i="14"/>
  <c r="AI405" i="14"/>
  <c r="AI406" i="14"/>
  <c r="AI407" i="14"/>
  <c r="AI408" i="14"/>
  <c r="AI409" i="14"/>
  <c r="AI410" i="14"/>
  <c r="AI411" i="14"/>
  <c r="AI412" i="14"/>
  <c r="AI413" i="14"/>
  <c r="AI414" i="14"/>
  <c r="AI415" i="14"/>
  <c r="AI416" i="14"/>
  <c r="AI417" i="14"/>
  <c r="AI418" i="14"/>
  <c r="AI419" i="14"/>
  <c r="AI420" i="14"/>
  <c r="AI421" i="14"/>
  <c r="AI422" i="14"/>
  <c r="AI423" i="14"/>
  <c r="AI424" i="14"/>
  <c r="AI425" i="14"/>
  <c r="AI426" i="14"/>
  <c r="AI427" i="14"/>
  <c r="AI428" i="14"/>
  <c r="AI429" i="14"/>
  <c r="AI430" i="14"/>
  <c r="AI431" i="14"/>
  <c r="AI432" i="14"/>
  <c r="AI433" i="14"/>
  <c r="AI434" i="14"/>
  <c r="AI435" i="14"/>
  <c r="AI436" i="14"/>
  <c r="AI437" i="14"/>
  <c r="AI438" i="14"/>
  <c r="AI439" i="14"/>
  <c r="AI440" i="14"/>
  <c r="AI441" i="14"/>
  <c r="AI442" i="14"/>
  <c r="AI443" i="14"/>
  <c r="AI444" i="14"/>
  <c r="AI445" i="14"/>
  <c r="AI446" i="14"/>
  <c r="AI447" i="14"/>
  <c r="AI448" i="14"/>
  <c r="AI449" i="14"/>
  <c r="AI450" i="14"/>
  <c r="AI451" i="14"/>
  <c r="AI452" i="14"/>
  <c r="AI453" i="14"/>
  <c r="AI454" i="14"/>
  <c r="AI455" i="14"/>
  <c r="AI456" i="14"/>
  <c r="AI457" i="14"/>
  <c r="AI458" i="14"/>
  <c r="AI459" i="14"/>
  <c r="AI460" i="14"/>
  <c r="AI461" i="14"/>
  <c r="AI462" i="14"/>
  <c r="AI463" i="14"/>
  <c r="AI464" i="14"/>
  <c r="AI465" i="14"/>
  <c r="AI466" i="14"/>
  <c r="AI467" i="14"/>
  <c r="AI468" i="14"/>
  <c r="AI469" i="14"/>
  <c r="AI470" i="14"/>
  <c r="AI471" i="14"/>
  <c r="AI472" i="14"/>
  <c r="AI473" i="14"/>
  <c r="AI474" i="14"/>
  <c r="AI475" i="14"/>
  <c r="AI476" i="14"/>
  <c r="AI477" i="14"/>
  <c r="AI478" i="14"/>
  <c r="AI479" i="14"/>
  <c r="AI480" i="14"/>
  <c r="AI481" i="14"/>
  <c r="AI482" i="14"/>
  <c r="AI483" i="14"/>
  <c r="AI484" i="14"/>
  <c r="AI485" i="14"/>
  <c r="AI486" i="14"/>
  <c r="AI487" i="14"/>
  <c r="AI488" i="14"/>
  <c r="AI489" i="14"/>
  <c r="AI490" i="14"/>
  <c r="AI491" i="14"/>
  <c r="AI492" i="14"/>
  <c r="AI493" i="14"/>
  <c r="AI494" i="14"/>
  <c r="AI495" i="14"/>
  <c r="AI496" i="14"/>
  <c r="AI497" i="14"/>
  <c r="AI498" i="14"/>
  <c r="AI499" i="14"/>
  <c r="AI500" i="14"/>
  <c r="AI501" i="14"/>
  <c r="AI502" i="14"/>
  <c r="AI503" i="14"/>
  <c r="AI504" i="14"/>
  <c r="AI505" i="14"/>
  <c r="AI506" i="14"/>
  <c r="AI507" i="14"/>
  <c r="AI508" i="14"/>
  <c r="AI509" i="14"/>
  <c r="AI510" i="14"/>
  <c r="AI511" i="14"/>
  <c r="AI512" i="14"/>
  <c r="AI513" i="14"/>
  <c r="AI514" i="14"/>
  <c r="AI515" i="14"/>
  <c r="AI516" i="14"/>
  <c r="AI517" i="14"/>
  <c r="AI518" i="14"/>
  <c r="AI519" i="14"/>
  <c r="AI520" i="14"/>
  <c r="AI521" i="14"/>
  <c r="AI522" i="14"/>
  <c r="AI523" i="14"/>
  <c r="AI524" i="14"/>
  <c r="AI525" i="14"/>
  <c r="AI526" i="14"/>
  <c r="AI527" i="14"/>
  <c r="AI528" i="14"/>
  <c r="AI529" i="14"/>
  <c r="AI530" i="14"/>
  <c r="AI531" i="14"/>
  <c r="AI532" i="14"/>
  <c r="AI533" i="14"/>
  <c r="AI534" i="14"/>
  <c r="AI535" i="14"/>
  <c r="AI536" i="14"/>
  <c r="AI537" i="14"/>
  <c r="AI538" i="14"/>
  <c r="AI539" i="14"/>
  <c r="AI540" i="14"/>
  <c r="AI541" i="14"/>
  <c r="AI542" i="14"/>
  <c r="AI543" i="14"/>
  <c r="AI544" i="14"/>
  <c r="AI545" i="14"/>
  <c r="AI546" i="14"/>
  <c r="AI547" i="14"/>
  <c r="AI548" i="14"/>
  <c r="AI549" i="14"/>
  <c r="AI550" i="14"/>
  <c r="AI551" i="14"/>
  <c r="AI552" i="14"/>
  <c r="AI553" i="14"/>
  <c r="AI554" i="14"/>
  <c r="AI555" i="14"/>
  <c r="AI556" i="14"/>
  <c r="AI557" i="14"/>
  <c r="AI558" i="14"/>
  <c r="AI559" i="14"/>
  <c r="AI560" i="14"/>
  <c r="AI561" i="14"/>
  <c r="AI562" i="14"/>
  <c r="AI563" i="14"/>
  <c r="AI564" i="14"/>
  <c r="AI565" i="14"/>
  <c r="AI566" i="14"/>
  <c r="AI567" i="14"/>
  <c r="AI568" i="14"/>
  <c r="AI569" i="14"/>
  <c r="AI570" i="14"/>
  <c r="AI571" i="14"/>
  <c r="AI572" i="14"/>
  <c r="AI573" i="14"/>
  <c r="AI574" i="14"/>
  <c r="AI575" i="14"/>
  <c r="AI576" i="14"/>
  <c r="AI577" i="14"/>
  <c r="AI578" i="14"/>
  <c r="AI579" i="14"/>
  <c r="AI580" i="14"/>
  <c r="AI581" i="14"/>
  <c r="AI582" i="14"/>
  <c r="AI583" i="14"/>
  <c r="AI584" i="14"/>
  <c r="AI585" i="14"/>
  <c r="AI586" i="14"/>
  <c r="AI587" i="14"/>
  <c r="AI588" i="14"/>
  <c r="AI589" i="14"/>
  <c r="AI590" i="14"/>
  <c r="AI591" i="14"/>
  <c r="AI592" i="14"/>
  <c r="AI593" i="14"/>
  <c r="AI594" i="14"/>
  <c r="AI595" i="14"/>
  <c r="AI596" i="14"/>
  <c r="AI597" i="14"/>
  <c r="AI598" i="14"/>
  <c r="AI599" i="14"/>
  <c r="AI600" i="14"/>
  <c r="AI601" i="14"/>
  <c r="AI602" i="14"/>
  <c r="AI603" i="14"/>
  <c r="AI604" i="14"/>
  <c r="AI605" i="14"/>
  <c r="AI606" i="14"/>
  <c r="AI607" i="14"/>
  <c r="AI608" i="14"/>
  <c r="AI609" i="14"/>
  <c r="AI610" i="14"/>
  <c r="AI611" i="14"/>
  <c r="AI612" i="14"/>
  <c r="AI613" i="14"/>
  <c r="AI614" i="14"/>
  <c r="AI615" i="14"/>
  <c r="AI616" i="14"/>
  <c r="AI617" i="14"/>
  <c r="AI618" i="14"/>
  <c r="AI619" i="14"/>
  <c r="AI620" i="14"/>
  <c r="AI621" i="14"/>
  <c r="AI622" i="14"/>
  <c r="AI623" i="14"/>
  <c r="AI624" i="14"/>
  <c r="AI625" i="14"/>
  <c r="AI626" i="14"/>
  <c r="AI627" i="14"/>
  <c r="AI628" i="14"/>
  <c r="AI629" i="14"/>
  <c r="AI630" i="14"/>
  <c r="AI631" i="14"/>
  <c r="AI632" i="14"/>
  <c r="AI633" i="14"/>
  <c r="AI634" i="14"/>
  <c r="AI635" i="14"/>
  <c r="AI636" i="14"/>
  <c r="AI637" i="14"/>
  <c r="AI638" i="14"/>
  <c r="AI639" i="14"/>
  <c r="AI640" i="14"/>
  <c r="AI641" i="14"/>
  <c r="AI642" i="14"/>
  <c r="AI643" i="14"/>
  <c r="AI644" i="14"/>
  <c r="AI645" i="14"/>
  <c r="AI646" i="14"/>
  <c r="AI647" i="14"/>
  <c r="AI648" i="14"/>
  <c r="AI649" i="14"/>
  <c r="AI650" i="14"/>
  <c r="AI651" i="14"/>
  <c r="AI652" i="14"/>
  <c r="AI653" i="14"/>
  <c r="AI654" i="14"/>
  <c r="AI655" i="14"/>
  <c r="AI656" i="14"/>
  <c r="AI657" i="14"/>
  <c r="AI658" i="14"/>
  <c r="AI659" i="14"/>
  <c r="AI660" i="14"/>
  <c r="AI661" i="14"/>
  <c r="AI662" i="14"/>
  <c r="AI663" i="14"/>
  <c r="AI664" i="14"/>
  <c r="AI665" i="14"/>
  <c r="AI666" i="14"/>
  <c r="AI667" i="14"/>
  <c r="AI668" i="14"/>
  <c r="AI669" i="14"/>
  <c r="AI670" i="14"/>
  <c r="AI671" i="14"/>
  <c r="AI672" i="14"/>
  <c r="AI673" i="14"/>
  <c r="AI674" i="14"/>
  <c r="AI675" i="14"/>
  <c r="AI676" i="14"/>
  <c r="AI677" i="14"/>
  <c r="AI678" i="14"/>
  <c r="AI679" i="14"/>
  <c r="AI680" i="14"/>
  <c r="AI681" i="14"/>
  <c r="AI682" i="14"/>
  <c r="AI683" i="14"/>
  <c r="AI684" i="14"/>
  <c r="AI685" i="14"/>
  <c r="AI686" i="14"/>
  <c r="AI687" i="14"/>
  <c r="AI688" i="14"/>
  <c r="AI689" i="14"/>
  <c r="AI690" i="14"/>
  <c r="AI691" i="14"/>
  <c r="AI692" i="14"/>
  <c r="AI693" i="14"/>
  <c r="AI694" i="14"/>
  <c r="AI695" i="14"/>
  <c r="AI696" i="14"/>
  <c r="AI697" i="14"/>
  <c r="AI698" i="14"/>
  <c r="AI699" i="14"/>
  <c r="AI700" i="14"/>
  <c r="AI701" i="14"/>
  <c r="AI702" i="14"/>
  <c r="AI703" i="14"/>
  <c r="AI704" i="14"/>
  <c r="AI705" i="14"/>
  <c r="AI706" i="14"/>
  <c r="AI707" i="14"/>
  <c r="AI708" i="14"/>
  <c r="AI709" i="14"/>
  <c r="AI710" i="14"/>
  <c r="AI711" i="14"/>
  <c r="AI712" i="14"/>
  <c r="AI713" i="14"/>
  <c r="AI714" i="14"/>
  <c r="AI715" i="14"/>
  <c r="AI716" i="14"/>
  <c r="AI717" i="14"/>
  <c r="AI718" i="14"/>
  <c r="AI719" i="14"/>
  <c r="AI720" i="14"/>
  <c r="AI721" i="14"/>
  <c r="AI722" i="14"/>
  <c r="AI723" i="14"/>
  <c r="AI724" i="14"/>
  <c r="AI725" i="14"/>
  <c r="AI726" i="14"/>
  <c r="AI727" i="14"/>
  <c r="AI728" i="14"/>
  <c r="AI729" i="14"/>
  <c r="AI730" i="14"/>
  <c r="AI731" i="14"/>
  <c r="AI732" i="14"/>
  <c r="AI733" i="14"/>
  <c r="AI734" i="14"/>
  <c r="AI735" i="14"/>
  <c r="AI736" i="14"/>
  <c r="AI737" i="14"/>
  <c r="AI738" i="14"/>
  <c r="AI739" i="14"/>
  <c r="AI740" i="14"/>
  <c r="AI741" i="14"/>
  <c r="AI742" i="14"/>
  <c r="AI743" i="14"/>
  <c r="AI744" i="14"/>
  <c r="AI745" i="14"/>
  <c r="AI746" i="14"/>
  <c r="AI747" i="14"/>
  <c r="AI748" i="14"/>
  <c r="AI749" i="14"/>
  <c r="AI750" i="14"/>
  <c r="AI751" i="14"/>
  <c r="AI752" i="14"/>
  <c r="AI753" i="14"/>
  <c r="AI754" i="14"/>
  <c r="AI755" i="14"/>
  <c r="AI756" i="14"/>
  <c r="AI757" i="14"/>
  <c r="AI758" i="14"/>
  <c r="AI759" i="14"/>
  <c r="AI760" i="14"/>
  <c r="AI761" i="14"/>
  <c r="AI762" i="14"/>
  <c r="AI763" i="14"/>
  <c r="AI764" i="14"/>
  <c r="AI765" i="14"/>
  <c r="AI766" i="14"/>
  <c r="AI767" i="14"/>
  <c r="AI768" i="14"/>
  <c r="AI769" i="14"/>
  <c r="AI770" i="14"/>
  <c r="AI771" i="14"/>
  <c r="AI772" i="14"/>
  <c r="AI773" i="14"/>
  <c r="AI774" i="14"/>
  <c r="AI775" i="14"/>
  <c r="AI776" i="14"/>
  <c r="AI777" i="14"/>
  <c r="AI778" i="14"/>
  <c r="AI779" i="14"/>
  <c r="AI780" i="14"/>
  <c r="AI781" i="14"/>
  <c r="AI782" i="14"/>
  <c r="AI783" i="14"/>
  <c r="AI784" i="14"/>
  <c r="AI785" i="14"/>
  <c r="AI786" i="14"/>
  <c r="AI787" i="14"/>
  <c r="AI788" i="14"/>
  <c r="AI789" i="14"/>
  <c r="AI790" i="14"/>
  <c r="AI791" i="14"/>
  <c r="AI792" i="14"/>
  <c r="AI793" i="14"/>
  <c r="AI794" i="14"/>
  <c r="AI795" i="14"/>
  <c r="AI796" i="14"/>
  <c r="AI797" i="14"/>
  <c r="AI798" i="14"/>
  <c r="AI799" i="14"/>
  <c r="AI800" i="14"/>
  <c r="AI801" i="14"/>
  <c r="AI802" i="14"/>
  <c r="AI803" i="14"/>
  <c r="AI804" i="14"/>
  <c r="AI805" i="14"/>
  <c r="AI806" i="14"/>
  <c r="AI807" i="14"/>
  <c r="AI808" i="14"/>
  <c r="AI809" i="14"/>
  <c r="AI810" i="14"/>
  <c r="AI811" i="14"/>
  <c r="AI812" i="14"/>
  <c r="AI813" i="14"/>
  <c r="AI814" i="14"/>
  <c r="AI815" i="14"/>
  <c r="AI816" i="14"/>
  <c r="AI817" i="14"/>
  <c r="AI818" i="14"/>
  <c r="AI819" i="14"/>
  <c r="AI820" i="14"/>
  <c r="AI821" i="14"/>
  <c r="AI822" i="14"/>
  <c r="AI823" i="14"/>
  <c r="AI824" i="14"/>
  <c r="AI825" i="14"/>
  <c r="AI826" i="14"/>
  <c r="AI827" i="14"/>
  <c r="AI828" i="14"/>
  <c r="AI829" i="14"/>
  <c r="AI830" i="14"/>
  <c r="AI831" i="14"/>
  <c r="AI832" i="14"/>
  <c r="AI833" i="14"/>
  <c r="AI834" i="14"/>
  <c r="AI835" i="14"/>
  <c r="AI836" i="14"/>
  <c r="AI837" i="14"/>
  <c r="AI838" i="14"/>
  <c r="AI839" i="14"/>
  <c r="AI840" i="14"/>
  <c r="AI841" i="14"/>
  <c r="AI842" i="14"/>
  <c r="AI843" i="14"/>
  <c r="AI844" i="14"/>
  <c r="AI845" i="14"/>
  <c r="AI846" i="14"/>
  <c r="AI847" i="14"/>
  <c r="AI848" i="14"/>
  <c r="AI849" i="14"/>
  <c r="AI850" i="14"/>
  <c r="AI851" i="14"/>
  <c r="AI852" i="14"/>
  <c r="AI853" i="14"/>
  <c r="AI854" i="14"/>
  <c r="AI855" i="14"/>
  <c r="AI856" i="14"/>
  <c r="AI857" i="14"/>
  <c r="AI858" i="14"/>
  <c r="AI859" i="14"/>
  <c r="AI860" i="14"/>
  <c r="AI861" i="14"/>
  <c r="AI862" i="14"/>
  <c r="AI863" i="14"/>
  <c r="AI864" i="14"/>
  <c r="AI865" i="14"/>
  <c r="AI866" i="14"/>
  <c r="AI867" i="14"/>
  <c r="AI868" i="14"/>
  <c r="AI869" i="14"/>
  <c r="AI870" i="14"/>
  <c r="AI871" i="14"/>
  <c r="AI872" i="14"/>
  <c r="AI873" i="14"/>
  <c r="AI874" i="14"/>
  <c r="AI875" i="14"/>
  <c r="AI876" i="14"/>
  <c r="AI877" i="14"/>
  <c r="AI878" i="14"/>
  <c r="AI879" i="14"/>
  <c r="AI880" i="14"/>
  <c r="AI881" i="14"/>
  <c r="AI882" i="14"/>
  <c r="AI883" i="14"/>
  <c r="AI884" i="14"/>
  <c r="AI885" i="14"/>
  <c r="AI886" i="14"/>
  <c r="AI887" i="14"/>
  <c r="AI888" i="14"/>
  <c r="AI889" i="14"/>
  <c r="AI890" i="14"/>
  <c r="AI891" i="14"/>
  <c r="AI892" i="14"/>
  <c r="AI893" i="14"/>
  <c r="AI894" i="14"/>
  <c r="AI895" i="14"/>
  <c r="AI896" i="14"/>
  <c r="AI897" i="14"/>
  <c r="AI898" i="14"/>
  <c r="AI899" i="14"/>
  <c r="AI900" i="14"/>
  <c r="AI901" i="14"/>
  <c r="AI902" i="14"/>
  <c r="AI903" i="14"/>
  <c r="AI904" i="14"/>
  <c r="AI905" i="14"/>
  <c r="AI906" i="14"/>
  <c r="AI907" i="14"/>
  <c r="AI908" i="14"/>
  <c r="AI909" i="14"/>
  <c r="AI910" i="14"/>
  <c r="AI911" i="14"/>
  <c r="AI912" i="14"/>
  <c r="AI913" i="14"/>
  <c r="AI914" i="14"/>
  <c r="AI915" i="14"/>
  <c r="AI916" i="14"/>
  <c r="AI917" i="14"/>
  <c r="AI918" i="14"/>
  <c r="AI919" i="14"/>
  <c r="AI920" i="14"/>
  <c r="AI921" i="14"/>
  <c r="AI922" i="14"/>
  <c r="AI923" i="14"/>
  <c r="AI924" i="14"/>
  <c r="AI925" i="14"/>
  <c r="AI926" i="14"/>
  <c r="AI927" i="14"/>
  <c r="AI928" i="14"/>
  <c r="AI929" i="14"/>
  <c r="AI930" i="14"/>
  <c r="AI931" i="14"/>
  <c r="AI932" i="14"/>
  <c r="AI933" i="14"/>
  <c r="AI934" i="14"/>
  <c r="AI935" i="14"/>
  <c r="AI936" i="14"/>
  <c r="AI937" i="14"/>
  <c r="AI938" i="14"/>
  <c r="AI939" i="14"/>
  <c r="AI940" i="14"/>
  <c r="AI941" i="14"/>
  <c r="AI942" i="14"/>
  <c r="AI943" i="14"/>
  <c r="AI944" i="14"/>
  <c r="AI945" i="14"/>
  <c r="AI946" i="14"/>
  <c r="AI947" i="14"/>
  <c r="AI948" i="14"/>
  <c r="AI949" i="14"/>
  <c r="AI950" i="14"/>
  <c r="AI951" i="14"/>
  <c r="AI952" i="14"/>
  <c r="AI953" i="14"/>
  <c r="AI954" i="14"/>
  <c r="AI955" i="14"/>
  <c r="AI956" i="14"/>
  <c r="AI957" i="14"/>
  <c r="AI958" i="14"/>
  <c r="AI959" i="14"/>
  <c r="AI960" i="14"/>
  <c r="AI961" i="14"/>
  <c r="AI962" i="14"/>
  <c r="AI963" i="14"/>
  <c r="AI964" i="14"/>
  <c r="AI965" i="14"/>
  <c r="AI966" i="14"/>
  <c r="AI967" i="14"/>
  <c r="AI968" i="14"/>
  <c r="AI969" i="14"/>
  <c r="AI970" i="14"/>
  <c r="AI971" i="14"/>
  <c r="AI972" i="14"/>
  <c r="AI973" i="14"/>
  <c r="AI974" i="14"/>
  <c r="AI975" i="14"/>
  <c r="AI976" i="14"/>
  <c r="AI977" i="14"/>
  <c r="AI978" i="14"/>
  <c r="AI979" i="14"/>
  <c r="AI980" i="14"/>
  <c r="AI981" i="14"/>
  <c r="AI982" i="14"/>
  <c r="AI983" i="14"/>
  <c r="AI984" i="14"/>
  <c r="AI985" i="14"/>
  <c r="AI986" i="14"/>
  <c r="AI987" i="14"/>
  <c r="AI988" i="14"/>
  <c r="AI989" i="14"/>
  <c r="AI990" i="14"/>
  <c r="AI991" i="14"/>
  <c r="AI992" i="14"/>
  <c r="AI993" i="14"/>
  <c r="AI994" i="14"/>
  <c r="AI995" i="14"/>
  <c r="AI996" i="14"/>
  <c r="AI997" i="14"/>
  <c r="AI998" i="14"/>
  <c r="AI999" i="14"/>
  <c r="AI1000" i="14"/>
  <c r="AI1001" i="14"/>
  <c r="AI1002" i="14"/>
  <c r="AI1003" i="14"/>
  <c r="AI1004" i="14"/>
  <c r="AI1005" i="14"/>
  <c r="AI1006" i="14"/>
  <c r="AI1007" i="14"/>
  <c r="AI1008" i="14"/>
  <c r="AI1009" i="14"/>
  <c r="AI1010" i="14"/>
  <c r="AI1011" i="14"/>
  <c r="AI1012" i="14"/>
  <c r="AI1013" i="14"/>
  <c r="AI1014" i="14"/>
  <c r="AI1015" i="14"/>
  <c r="AI1016" i="14"/>
  <c r="AI3" i="14"/>
  <c r="AJ2" i="14" s="1" a="1"/>
  <c r="AJ2" i="14" s="1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AH201" i="14"/>
  <c r="AH202" i="14"/>
  <c r="AH203" i="14"/>
  <c r="AH204" i="14"/>
  <c r="AH205" i="14"/>
  <c r="AH206" i="14"/>
  <c r="AH207" i="14"/>
  <c r="AH208" i="14"/>
  <c r="AH209" i="14"/>
  <c r="AH210" i="14"/>
  <c r="AH211" i="14"/>
  <c r="AH212" i="14"/>
  <c r="AH213" i="14"/>
  <c r="AH214" i="14"/>
  <c r="AH215" i="14"/>
  <c r="AH216" i="14"/>
  <c r="AH217" i="14"/>
  <c r="AH218" i="14"/>
  <c r="AH219" i="14"/>
  <c r="AH220" i="14"/>
  <c r="AH221" i="14"/>
  <c r="AH222" i="14"/>
  <c r="AH223" i="14"/>
  <c r="AH224" i="14"/>
  <c r="AH225" i="14"/>
  <c r="AH226" i="14"/>
  <c r="AH227" i="14"/>
  <c r="AH228" i="14"/>
  <c r="AH229" i="14"/>
  <c r="AH230" i="14"/>
  <c r="AH231" i="14"/>
  <c r="AH232" i="14"/>
  <c r="AH233" i="14"/>
  <c r="AH234" i="14"/>
  <c r="AH235" i="14"/>
  <c r="AH236" i="14"/>
  <c r="AH237" i="14"/>
  <c r="AH238" i="14"/>
  <c r="AH239" i="14"/>
  <c r="AH240" i="14"/>
  <c r="AH241" i="14"/>
  <c r="AH242" i="14"/>
  <c r="AH243" i="14"/>
  <c r="AH244" i="14"/>
  <c r="AH245" i="14"/>
  <c r="AH246" i="14"/>
  <c r="AH247" i="14"/>
  <c r="AH248" i="14"/>
  <c r="AH249" i="14"/>
  <c r="AH250" i="14"/>
  <c r="AH251" i="14"/>
  <c r="AH252" i="14"/>
  <c r="AH253" i="14"/>
  <c r="AH254" i="14"/>
  <c r="AH255" i="14"/>
  <c r="AH256" i="14"/>
  <c r="AH257" i="14"/>
  <c r="AH258" i="14"/>
  <c r="AH259" i="14"/>
  <c r="AH260" i="14"/>
  <c r="AH261" i="14"/>
  <c r="AH262" i="14"/>
  <c r="AH263" i="14"/>
  <c r="AH264" i="14"/>
  <c r="AH265" i="14"/>
  <c r="AH266" i="14"/>
  <c r="AH267" i="14"/>
  <c r="AH268" i="14"/>
  <c r="AH269" i="14"/>
  <c r="AH270" i="14"/>
  <c r="AH271" i="14"/>
  <c r="AH272" i="14"/>
  <c r="AH273" i="14"/>
  <c r="AH274" i="14"/>
  <c r="AH275" i="14"/>
  <c r="AH276" i="14"/>
  <c r="AH277" i="14"/>
  <c r="AH278" i="14"/>
  <c r="AH279" i="14"/>
  <c r="AH280" i="14"/>
  <c r="AH281" i="14"/>
  <c r="AH282" i="14"/>
  <c r="AH283" i="14"/>
  <c r="AH284" i="14"/>
  <c r="AH285" i="14"/>
  <c r="AH286" i="14"/>
  <c r="AH287" i="14"/>
  <c r="AH288" i="14"/>
  <c r="AH289" i="14"/>
  <c r="AH290" i="14"/>
  <c r="AH291" i="14"/>
  <c r="AH292" i="14"/>
  <c r="AH293" i="14"/>
  <c r="AH294" i="14"/>
  <c r="AH295" i="14"/>
  <c r="AH296" i="14"/>
  <c r="AH297" i="14"/>
  <c r="AH298" i="14"/>
  <c r="AH299" i="14"/>
  <c r="AH300" i="14"/>
  <c r="AH301" i="14"/>
  <c r="AH302" i="14"/>
  <c r="AH303" i="14"/>
  <c r="AH304" i="14"/>
  <c r="AH305" i="14"/>
  <c r="AH306" i="14"/>
  <c r="AH307" i="14"/>
  <c r="AH308" i="14"/>
  <c r="AH309" i="14"/>
  <c r="AH310" i="14"/>
  <c r="AH311" i="14"/>
  <c r="AH312" i="14"/>
  <c r="AH313" i="14"/>
  <c r="AH314" i="14"/>
  <c r="AH315" i="14"/>
  <c r="AH316" i="14"/>
  <c r="AH317" i="14"/>
  <c r="AH318" i="14"/>
  <c r="AH319" i="14"/>
  <c r="AH320" i="14"/>
  <c r="AH321" i="14"/>
  <c r="AH322" i="14"/>
  <c r="AH323" i="14"/>
  <c r="AH324" i="14"/>
  <c r="AH325" i="14"/>
  <c r="AH326" i="14"/>
  <c r="AH327" i="14"/>
  <c r="AH328" i="14"/>
  <c r="AH329" i="14"/>
  <c r="AH330" i="14"/>
  <c r="AH331" i="14"/>
  <c r="AH332" i="14"/>
  <c r="AH333" i="14"/>
  <c r="AH334" i="14"/>
  <c r="AH335" i="14"/>
  <c r="AH336" i="14"/>
  <c r="AH337" i="14"/>
  <c r="AH338" i="14"/>
  <c r="AH339" i="14"/>
  <c r="AH340" i="14"/>
  <c r="AH341" i="14"/>
  <c r="AH342" i="14"/>
  <c r="AH343" i="14"/>
  <c r="AH344" i="14"/>
  <c r="AH345" i="14"/>
  <c r="AH346" i="14"/>
  <c r="AH347" i="14"/>
  <c r="AH348" i="14"/>
  <c r="AH349" i="14"/>
  <c r="AH350" i="14"/>
  <c r="AH351" i="14"/>
  <c r="AH352" i="14"/>
  <c r="AH353" i="14"/>
  <c r="AH354" i="14"/>
  <c r="AH355" i="14"/>
  <c r="AH356" i="14"/>
  <c r="AH357" i="14"/>
  <c r="AH358" i="14"/>
  <c r="AH359" i="14"/>
  <c r="AH360" i="14"/>
  <c r="AH361" i="14"/>
  <c r="AH362" i="14"/>
  <c r="AH363" i="14"/>
  <c r="AH364" i="14"/>
  <c r="AH365" i="14"/>
  <c r="AH366" i="14"/>
  <c r="AH367" i="14"/>
  <c r="AH368" i="14"/>
  <c r="AH369" i="14"/>
  <c r="AH370" i="14"/>
  <c r="AH371" i="14"/>
  <c r="AH372" i="14"/>
  <c r="AH373" i="14"/>
  <c r="AH374" i="14"/>
  <c r="AH375" i="14"/>
  <c r="AH376" i="14"/>
  <c r="AH377" i="14"/>
  <c r="AH378" i="14"/>
  <c r="AH379" i="14"/>
  <c r="AH380" i="14"/>
  <c r="AH381" i="14"/>
  <c r="AH382" i="14"/>
  <c r="AH383" i="14"/>
  <c r="AH384" i="14"/>
  <c r="AH385" i="14"/>
  <c r="AH386" i="14"/>
  <c r="AH387" i="14"/>
  <c r="AH388" i="14"/>
  <c r="AH389" i="14"/>
  <c r="AH390" i="14"/>
  <c r="AH391" i="14"/>
  <c r="AH392" i="14"/>
  <c r="AH393" i="14"/>
  <c r="AH394" i="14"/>
  <c r="AH395" i="14"/>
  <c r="AH396" i="14"/>
  <c r="AH397" i="14"/>
  <c r="AH398" i="14"/>
  <c r="AH399" i="14"/>
  <c r="AH400" i="14"/>
  <c r="AH401" i="14"/>
  <c r="AH402" i="14"/>
  <c r="AH403" i="14"/>
  <c r="AH404" i="14"/>
  <c r="AH405" i="14"/>
  <c r="AH406" i="14"/>
  <c r="AH407" i="14"/>
  <c r="AH408" i="14"/>
  <c r="AH409" i="14"/>
  <c r="AH410" i="14"/>
  <c r="AH411" i="14"/>
  <c r="AH412" i="14"/>
  <c r="AH413" i="14"/>
  <c r="AH414" i="14"/>
  <c r="AH415" i="14"/>
  <c r="AH416" i="14"/>
  <c r="AH417" i="14"/>
  <c r="AH418" i="14"/>
  <c r="AH419" i="14"/>
  <c r="AH420" i="14"/>
  <c r="AH421" i="14"/>
  <c r="AH422" i="14"/>
  <c r="AH423" i="14"/>
  <c r="AH424" i="14"/>
  <c r="AH425" i="14"/>
  <c r="AH426" i="14"/>
  <c r="AH427" i="14"/>
  <c r="AH428" i="14"/>
  <c r="AH429" i="14"/>
  <c r="AH430" i="14"/>
  <c r="AH431" i="14"/>
  <c r="AH432" i="14"/>
  <c r="AH433" i="14"/>
  <c r="AH434" i="14"/>
  <c r="AH435" i="14"/>
  <c r="AH436" i="14"/>
  <c r="AH437" i="14"/>
  <c r="AH438" i="14"/>
  <c r="AH439" i="14"/>
  <c r="AH440" i="14"/>
  <c r="AH441" i="14"/>
  <c r="AH442" i="14"/>
  <c r="AH443" i="14"/>
  <c r="AH444" i="14"/>
  <c r="AH445" i="14"/>
  <c r="AH446" i="14"/>
  <c r="AH447" i="14"/>
  <c r="AH448" i="14"/>
  <c r="AH449" i="14"/>
  <c r="AH450" i="14"/>
  <c r="AH451" i="14"/>
  <c r="AH452" i="14"/>
  <c r="AH453" i="14"/>
  <c r="AH454" i="14"/>
  <c r="AH455" i="14"/>
  <c r="AH456" i="14"/>
  <c r="AH457" i="14"/>
  <c r="AH458" i="14"/>
  <c r="AH459" i="14"/>
  <c r="AH460" i="14"/>
  <c r="AH461" i="14"/>
  <c r="AH462" i="14"/>
  <c r="AH463" i="14"/>
  <c r="AH464" i="14"/>
  <c r="AH465" i="14"/>
  <c r="AH466" i="14"/>
  <c r="AH467" i="14"/>
  <c r="AH468" i="14"/>
  <c r="AH469" i="14"/>
  <c r="AH470" i="14"/>
  <c r="AH471" i="14"/>
  <c r="AH472" i="14"/>
  <c r="AH473" i="14"/>
  <c r="AH474" i="14"/>
  <c r="AH475" i="14"/>
  <c r="AH476" i="14"/>
  <c r="AH477" i="14"/>
  <c r="AH478" i="14"/>
  <c r="AH479" i="14"/>
  <c r="AH480" i="14"/>
  <c r="AH481" i="14"/>
  <c r="AH482" i="14"/>
  <c r="AH483" i="14"/>
  <c r="AH484" i="14"/>
  <c r="AH485" i="14"/>
  <c r="AH486" i="14"/>
  <c r="AH487" i="14"/>
  <c r="AH488" i="14"/>
  <c r="AH489" i="14"/>
  <c r="AH490" i="14"/>
  <c r="AH491" i="14"/>
  <c r="AH492" i="14"/>
  <c r="AH493" i="14"/>
  <c r="AH494" i="14"/>
  <c r="AH495" i="14"/>
  <c r="AH496" i="14"/>
  <c r="AH497" i="14"/>
  <c r="AH498" i="14"/>
  <c r="AH499" i="14"/>
  <c r="AH500" i="14"/>
  <c r="AH501" i="14"/>
  <c r="AH502" i="14"/>
  <c r="AH503" i="14"/>
  <c r="AH504" i="14"/>
  <c r="AH505" i="14"/>
  <c r="AH506" i="14"/>
  <c r="AH507" i="14"/>
  <c r="AH508" i="14"/>
  <c r="AH509" i="14"/>
  <c r="AH510" i="14"/>
  <c r="AH511" i="14"/>
  <c r="AH512" i="14"/>
  <c r="AH513" i="14"/>
  <c r="AH514" i="14"/>
  <c r="AH515" i="14"/>
  <c r="AH516" i="14"/>
  <c r="AH517" i="14"/>
  <c r="AH518" i="14"/>
  <c r="AH519" i="14"/>
  <c r="AH520" i="14"/>
  <c r="AH521" i="14"/>
  <c r="AH522" i="14"/>
  <c r="AH523" i="14"/>
  <c r="AH524" i="14"/>
  <c r="AH525" i="14"/>
  <c r="AH526" i="14"/>
  <c r="AH527" i="14"/>
  <c r="AH528" i="14"/>
  <c r="AH529" i="14"/>
  <c r="AH530" i="14"/>
  <c r="AH531" i="14"/>
  <c r="AH532" i="14"/>
  <c r="AH533" i="14"/>
  <c r="AH534" i="14"/>
  <c r="AH535" i="14"/>
  <c r="AH536" i="14"/>
  <c r="AH537" i="14"/>
  <c r="AH538" i="14"/>
  <c r="AH539" i="14"/>
  <c r="AH540" i="14"/>
  <c r="AH541" i="14"/>
  <c r="AH542" i="14"/>
  <c r="AH543" i="14"/>
  <c r="AH544" i="14"/>
  <c r="AH545" i="14"/>
  <c r="AH546" i="14"/>
  <c r="AH547" i="14"/>
  <c r="AH548" i="14"/>
  <c r="AH549" i="14"/>
  <c r="AH550" i="14"/>
  <c r="AH551" i="14"/>
  <c r="AH552" i="14"/>
  <c r="AH553" i="14"/>
  <c r="AH554" i="14"/>
  <c r="AH555" i="14"/>
  <c r="AH556" i="14"/>
  <c r="AH557" i="14"/>
  <c r="AH558" i="14"/>
  <c r="AH559" i="14"/>
  <c r="AH560" i="14"/>
  <c r="AH561" i="14"/>
  <c r="AH562" i="14"/>
  <c r="AH563" i="14"/>
  <c r="AH564" i="14"/>
  <c r="AH565" i="14"/>
  <c r="AH566" i="14"/>
  <c r="AH567" i="14"/>
  <c r="AH568" i="14"/>
  <c r="AH569" i="14"/>
  <c r="AH570" i="14"/>
  <c r="AH571" i="14"/>
  <c r="AH572" i="14"/>
  <c r="AH573" i="14"/>
  <c r="AH574" i="14"/>
  <c r="AH575" i="14"/>
  <c r="AH576" i="14"/>
  <c r="AH577" i="14"/>
  <c r="AH578" i="14"/>
  <c r="AH579" i="14"/>
  <c r="AH580" i="14"/>
  <c r="AH581" i="14"/>
  <c r="AH582" i="14"/>
  <c r="AH583" i="14"/>
  <c r="AH584" i="14"/>
  <c r="AH585" i="14"/>
  <c r="AH586" i="14"/>
  <c r="AH587" i="14"/>
  <c r="AH588" i="14"/>
  <c r="AH589" i="14"/>
  <c r="AH590" i="14"/>
  <c r="AH591" i="14"/>
  <c r="AH592" i="14"/>
  <c r="AH593" i="14"/>
  <c r="AH594" i="14"/>
  <c r="AH595" i="14"/>
  <c r="AH596" i="14"/>
  <c r="AH597" i="14"/>
  <c r="AH598" i="14"/>
  <c r="AH599" i="14"/>
  <c r="AH600" i="14"/>
  <c r="AH601" i="14"/>
  <c r="AH602" i="14"/>
  <c r="AH603" i="14"/>
  <c r="AH604" i="14"/>
  <c r="AH605" i="14"/>
  <c r="AH606" i="14"/>
  <c r="AH607" i="14"/>
  <c r="AH608" i="14"/>
  <c r="AH609" i="14"/>
  <c r="AH610" i="14"/>
  <c r="AH611" i="14"/>
  <c r="AH612" i="14"/>
  <c r="AH613" i="14"/>
  <c r="AH614" i="14"/>
  <c r="AH615" i="14"/>
  <c r="AH616" i="14"/>
  <c r="AH617" i="14"/>
  <c r="AH618" i="14"/>
  <c r="AH619" i="14"/>
  <c r="AH620" i="14"/>
  <c r="AH621" i="14"/>
  <c r="AH622" i="14"/>
  <c r="AH623" i="14"/>
  <c r="AH624" i="14"/>
  <c r="AH625" i="14"/>
  <c r="AH626" i="14"/>
  <c r="AH627" i="14"/>
  <c r="AH628" i="14"/>
  <c r="AH629" i="14"/>
  <c r="AH630" i="14"/>
  <c r="AH631" i="14"/>
  <c r="AH632" i="14"/>
  <c r="AH633" i="14"/>
  <c r="AH634" i="14"/>
  <c r="AH635" i="14"/>
  <c r="AH636" i="14"/>
  <c r="AH637" i="14"/>
  <c r="AH638" i="14"/>
  <c r="AH639" i="14"/>
  <c r="AH640" i="14"/>
  <c r="AH641" i="14"/>
  <c r="AH642" i="14"/>
  <c r="AH643" i="14"/>
  <c r="AH644" i="14"/>
  <c r="AH645" i="14"/>
  <c r="AH646" i="14"/>
  <c r="AH647" i="14"/>
  <c r="AH648" i="14"/>
  <c r="AH649" i="14"/>
  <c r="AH650" i="14"/>
  <c r="AH651" i="14"/>
  <c r="AH652" i="14"/>
  <c r="AH653" i="14"/>
  <c r="AH654" i="14"/>
  <c r="AH655" i="14"/>
  <c r="AH656" i="14"/>
  <c r="AH657" i="14"/>
  <c r="AH658" i="14"/>
  <c r="AH659" i="14"/>
  <c r="AH660" i="14"/>
  <c r="AH661" i="14"/>
  <c r="AH662" i="14"/>
  <c r="AH663" i="14"/>
  <c r="AH664" i="14"/>
  <c r="AH665" i="14"/>
  <c r="AH666" i="14"/>
  <c r="AH667" i="14"/>
  <c r="AH668" i="14"/>
  <c r="AH669" i="14"/>
  <c r="AH670" i="14"/>
  <c r="AH671" i="14"/>
  <c r="AH672" i="14"/>
  <c r="AH673" i="14"/>
  <c r="AH674" i="14"/>
  <c r="AH675" i="14"/>
  <c r="AH676" i="14"/>
  <c r="AH677" i="14"/>
  <c r="AH678" i="14"/>
  <c r="AH679" i="14"/>
  <c r="AH680" i="14"/>
  <c r="AH681" i="14"/>
  <c r="AH682" i="14"/>
  <c r="AH683" i="14"/>
  <c r="AH684" i="14"/>
  <c r="AH685" i="14"/>
  <c r="AH686" i="14"/>
  <c r="AH687" i="14"/>
  <c r="AH688" i="14"/>
  <c r="AH689" i="14"/>
  <c r="AH690" i="14"/>
  <c r="AH691" i="14"/>
  <c r="AH692" i="14"/>
  <c r="AH693" i="14"/>
  <c r="AH694" i="14"/>
  <c r="AH695" i="14"/>
  <c r="AH696" i="14"/>
  <c r="AH697" i="14"/>
  <c r="AH698" i="14"/>
  <c r="AH699" i="14"/>
  <c r="AH700" i="14"/>
  <c r="AH701" i="14"/>
  <c r="AH702" i="14"/>
  <c r="AH703" i="14"/>
  <c r="AH704" i="14"/>
  <c r="AH705" i="14"/>
  <c r="AH706" i="14"/>
  <c r="AH707" i="14"/>
  <c r="AH708" i="14"/>
  <c r="AH709" i="14"/>
  <c r="AH710" i="14"/>
  <c r="AH711" i="14"/>
  <c r="AH712" i="14"/>
  <c r="AH713" i="14"/>
  <c r="AH714" i="14"/>
  <c r="AH715" i="14"/>
  <c r="AH716" i="14"/>
  <c r="AH717" i="14"/>
  <c r="AH718" i="14"/>
  <c r="AH719" i="14"/>
  <c r="AH720" i="14"/>
  <c r="AH721" i="14"/>
  <c r="AH722" i="14"/>
  <c r="AH723" i="14"/>
  <c r="AH724" i="14"/>
  <c r="AH725" i="14"/>
  <c r="AH726" i="14"/>
  <c r="AH727" i="14"/>
  <c r="AH728" i="14"/>
  <c r="AH729" i="14"/>
  <c r="AH730" i="14"/>
  <c r="AH731" i="14"/>
  <c r="AH732" i="14"/>
  <c r="AH733" i="14"/>
  <c r="AH734" i="14"/>
  <c r="AH735" i="14"/>
  <c r="AH736" i="14"/>
  <c r="AH737" i="14"/>
  <c r="AH738" i="14"/>
  <c r="AH739" i="14"/>
  <c r="AH740" i="14"/>
  <c r="AH741" i="14"/>
  <c r="AH742" i="14"/>
  <c r="AH743" i="14"/>
  <c r="AH744" i="14"/>
  <c r="AH745" i="14"/>
  <c r="AH746" i="14"/>
  <c r="AH747" i="14"/>
  <c r="AH748" i="14"/>
  <c r="AH749" i="14"/>
  <c r="AH750" i="14"/>
  <c r="AH751" i="14"/>
  <c r="AH752" i="14"/>
  <c r="AH753" i="14"/>
  <c r="AH754" i="14"/>
  <c r="AH755" i="14"/>
  <c r="AH756" i="14"/>
  <c r="AH757" i="14"/>
  <c r="AH758" i="14"/>
  <c r="AH759" i="14"/>
  <c r="AH760" i="14"/>
  <c r="AH761" i="14"/>
  <c r="AH762" i="14"/>
  <c r="AH763" i="14"/>
  <c r="AH764" i="14"/>
  <c r="AH765" i="14"/>
  <c r="AH766" i="14"/>
  <c r="AH767" i="14"/>
  <c r="AH768" i="14"/>
  <c r="AH769" i="14"/>
  <c r="AH770" i="14"/>
  <c r="AH771" i="14"/>
  <c r="AH772" i="14"/>
  <c r="AH773" i="14"/>
  <c r="AH774" i="14"/>
  <c r="AH775" i="14"/>
  <c r="AH776" i="14"/>
  <c r="AH777" i="14"/>
  <c r="AH778" i="14"/>
  <c r="AH779" i="14"/>
  <c r="AH780" i="14"/>
  <c r="AH781" i="14"/>
  <c r="AH782" i="14"/>
  <c r="AH783" i="14"/>
  <c r="AH784" i="14"/>
  <c r="AH785" i="14"/>
  <c r="AH786" i="14"/>
  <c r="AH787" i="14"/>
  <c r="AH788" i="14"/>
  <c r="AH789" i="14"/>
  <c r="AH790" i="14"/>
  <c r="AH791" i="14"/>
  <c r="AH792" i="14"/>
  <c r="AH793" i="14"/>
  <c r="AH794" i="14"/>
  <c r="AH795" i="14"/>
  <c r="AH796" i="14"/>
  <c r="AH797" i="14"/>
  <c r="AH798" i="14"/>
  <c r="AH799" i="14"/>
  <c r="AH800" i="14"/>
  <c r="AH801" i="14"/>
  <c r="AH802" i="14"/>
  <c r="AH803" i="14"/>
  <c r="AH804" i="14"/>
  <c r="AH805" i="14"/>
  <c r="AH806" i="14"/>
  <c r="AH807" i="14"/>
  <c r="AH808" i="14"/>
  <c r="AH809" i="14"/>
  <c r="AH810" i="14"/>
  <c r="AH811" i="14"/>
  <c r="AH812" i="14"/>
  <c r="AH813" i="14"/>
  <c r="AH814" i="14"/>
  <c r="AH815" i="14"/>
  <c r="AH816" i="14"/>
  <c r="AH817" i="14"/>
  <c r="AH818" i="14"/>
  <c r="AH819" i="14"/>
  <c r="AH820" i="14"/>
  <c r="AH821" i="14"/>
  <c r="AH822" i="14"/>
  <c r="AH823" i="14"/>
  <c r="AH824" i="14"/>
  <c r="AH825" i="14"/>
  <c r="AH826" i="14"/>
  <c r="AH827" i="14"/>
  <c r="AH828" i="14"/>
  <c r="AH829" i="14"/>
  <c r="AH830" i="14"/>
  <c r="AH831" i="14"/>
  <c r="AH832" i="14"/>
  <c r="AH833" i="14"/>
  <c r="AH834" i="14"/>
  <c r="AH835" i="14"/>
  <c r="AH836" i="14"/>
  <c r="AH837" i="14"/>
  <c r="AH838" i="14"/>
  <c r="AH839" i="14"/>
  <c r="AH840" i="14"/>
  <c r="AH841" i="14"/>
  <c r="AH842" i="14"/>
  <c r="AH843" i="14"/>
  <c r="AH844" i="14"/>
  <c r="AH845" i="14"/>
  <c r="AH846" i="14"/>
  <c r="AH847" i="14"/>
  <c r="AH848" i="14"/>
  <c r="AH849" i="14"/>
  <c r="AH850" i="14"/>
  <c r="AH851" i="14"/>
  <c r="AH852" i="14"/>
  <c r="AH853" i="14"/>
  <c r="AH854" i="14"/>
  <c r="AH855" i="14"/>
  <c r="AH856" i="14"/>
  <c r="AH857" i="14"/>
  <c r="AH858" i="14"/>
  <c r="AH859" i="14"/>
  <c r="AH860" i="14"/>
  <c r="AH861" i="14"/>
  <c r="AH862" i="14"/>
  <c r="AH863" i="14"/>
  <c r="AH864" i="14"/>
  <c r="AH865" i="14"/>
  <c r="AH866" i="14"/>
  <c r="AH867" i="14"/>
  <c r="AH868" i="14"/>
  <c r="AH869" i="14"/>
  <c r="AH870" i="14"/>
  <c r="AH871" i="14"/>
  <c r="AH872" i="14"/>
  <c r="AH873" i="14"/>
  <c r="AH874" i="14"/>
  <c r="AH875" i="14"/>
  <c r="AH876" i="14"/>
  <c r="AH877" i="14"/>
  <c r="AH878" i="14"/>
  <c r="AH879" i="14"/>
  <c r="AH880" i="14"/>
  <c r="AH881" i="14"/>
  <c r="AH882" i="14"/>
  <c r="AH883" i="14"/>
  <c r="AH884" i="14"/>
  <c r="AH885" i="14"/>
  <c r="AH886" i="14"/>
  <c r="AH887" i="14"/>
  <c r="AH888" i="14"/>
  <c r="AH889" i="14"/>
  <c r="AH890" i="14"/>
  <c r="AH891" i="14"/>
  <c r="AH892" i="14"/>
  <c r="AH893" i="14"/>
  <c r="AH894" i="14"/>
  <c r="AH895" i="14"/>
  <c r="AH896" i="14"/>
  <c r="AH897" i="14"/>
  <c r="AH898" i="14"/>
  <c r="AH899" i="14"/>
  <c r="AH900" i="14"/>
  <c r="AH901" i="14"/>
  <c r="AH902" i="14"/>
  <c r="AH903" i="14"/>
  <c r="AH904" i="14"/>
  <c r="AH905" i="14"/>
  <c r="AH906" i="14"/>
  <c r="AH907" i="14"/>
  <c r="AH908" i="14"/>
  <c r="AH909" i="14"/>
  <c r="AH910" i="14"/>
  <c r="AH911" i="14"/>
  <c r="AH912" i="14"/>
  <c r="AH913" i="14"/>
  <c r="AH914" i="14"/>
  <c r="AH915" i="14"/>
  <c r="AH916" i="14"/>
  <c r="AH917" i="14"/>
  <c r="AH918" i="14"/>
  <c r="AH919" i="14"/>
  <c r="AH920" i="14"/>
  <c r="AH921" i="14"/>
  <c r="AH922" i="14"/>
  <c r="AH923" i="14"/>
  <c r="AH924" i="14"/>
  <c r="AH925" i="14"/>
  <c r="AH926" i="14"/>
  <c r="AH927" i="14"/>
  <c r="AH928" i="14"/>
  <c r="AH929" i="14"/>
  <c r="AH930" i="14"/>
  <c r="AH931" i="14"/>
  <c r="AH932" i="14"/>
  <c r="AH933" i="14"/>
  <c r="AH934" i="14"/>
  <c r="AH935" i="14"/>
  <c r="AH936" i="14"/>
  <c r="AH937" i="14"/>
  <c r="AH938" i="14"/>
  <c r="AH939" i="14"/>
  <c r="AH940" i="14"/>
  <c r="AH941" i="14"/>
  <c r="AH942" i="14"/>
  <c r="AH943" i="14"/>
  <c r="AH944" i="14"/>
  <c r="AH945" i="14"/>
  <c r="AH946" i="14"/>
  <c r="AH947" i="14"/>
  <c r="AH948" i="14"/>
  <c r="AH949" i="14"/>
  <c r="AH950" i="14"/>
  <c r="AH951" i="14"/>
  <c r="AH952" i="14"/>
  <c r="AH953" i="14"/>
  <c r="AH954" i="14"/>
  <c r="AH955" i="14"/>
  <c r="AH956" i="14"/>
  <c r="AH957" i="14"/>
  <c r="AH958" i="14"/>
  <c r="AH959" i="14"/>
  <c r="AH960" i="14"/>
  <c r="AH961" i="14"/>
  <c r="AH962" i="14"/>
  <c r="AH963" i="14"/>
  <c r="AH964" i="14"/>
  <c r="AH965" i="14"/>
  <c r="AH966" i="14"/>
  <c r="AH967" i="14"/>
  <c r="AH968" i="14"/>
  <c r="AH969" i="14"/>
  <c r="AH970" i="14"/>
  <c r="AH971" i="14"/>
  <c r="AH972" i="14"/>
  <c r="AH973" i="14"/>
  <c r="AH974" i="14"/>
  <c r="AH975" i="14"/>
  <c r="AH976" i="14"/>
  <c r="AH977" i="14"/>
  <c r="AH978" i="14"/>
  <c r="AH979" i="14"/>
  <c r="AH980" i="14"/>
  <c r="AH981" i="14"/>
  <c r="AH982" i="14"/>
  <c r="AH983" i="14"/>
  <c r="AH984" i="14"/>
  <c r="AH985" i="14"/>
  <c r="AH986" i="14"/>
  <c r="AH987" i="14"/>
  <c r="AH988" i="14"/>
  <c r="AH989" i="14"/>
  <c r="AH990" i="14"/>
  <c r="AH991" i="14"/>
  <c r="AH992" i="14"/>
  <c r="AH993" i="14"/>
  <c r="AH994" i="14"/>
  <c r="AH995" i="14"/>
  <c r="AH996" i="14"/>
  <c r="AH997" i="14"/>
  <c r="AH998" i="14"/>
  <c r="AH999" i="14"/>
  <c r="AH1000" i="14"/>
  <c r="AH1001" i="14"/>
  <c r="AH1002" i="14"/>
  <c r="AH1003" i="14"/>
  <c r="AH1004" i="14"/>
  <c r="AH1005" i="14"/>
  <c r="AH1006" i="14"/>
  <c r="AH1007" i="14"/>
  <c r="AH1008" i="14"/>
  <c r="AH1009" i="14"/>
  <c r="AH1010" i="14"/>
  <c r="AH1011" i="14"/>
  <c r="AH1012" i="14"/>
  <c r="AH1013" i="14"/>
  <c r="AH1014" i="14"/>
  <c r="AH1015" i="14"/>
  <c r="AH1016" i="14"/>
  <c r="AH3" i="14"/>
  <c r="V3" i="8" a="1"/>
  <c r="R3" i="10" a="1"/>
  <c r="W3" i="24" a="1"/>
  <c r="O2" i="25" a="1"/>
  <c r="L3" i="9" a="1"/>
  <c r="P3" i="8" a="1"/>
  <c r="CQ2" i="24" a="1"/>
  <c r="L3" i="3" a="1"/>
  <c r="AF3" i="12" a="1"/>
  <c r="V3" i="10" a="1"/>
  <c r="BM3" i="24" a="1"/>
  <c r="AF3" i="14" a="1"/>
  <c r="X3" i="12" a="1"/>
  <c r="Z3" i="14" a="1"/>
  <c r="J3" i="28" a="1"/>
  <c r="R3" i="8" a="1"/>
  <c r="Q3" i="32" a="1"/>
  <c r="AA3" i="24" a="1"/>
  <c r="AD3" i="12" a="1"/>
  <c r="BO3" i="24" a="1"/>
  <c r="AB3" i="14" a="1"/>
  <c r="AB3" i="12" a="1"/>
  <c r="L3" i="26" a="1"/>
  <c r="B10" i="26" a="1"/>
  <c r="A42" i="14" l="1"/>
  <c r="G15" i="12"/>
  <c r="Q25" i="14"/>
  <c r="Q26" i="14"/>
  <c r="Q20" i="14"/>
  <c r="Q15" i="14"/>
  <c r="Q32" i="14"/>
  <c r="Q31" i="14"/>
  <c r="Q30" i="14"/>
  <c r="Q28" i="14"/>
  <c r="Q27" i="14"/>
  <c r="Q41" i="14"/>
  <c r="Q40" i="14"/>
  <c r="Q39" i="14"/>
  <c r="Q38" i="14"/>
  <c r="Q37" i="14"/>
  <c r="Q36" i="14"/>
  <c r="Q35" i="14"/>
  <c r="Q34" i="14"/>
  <c r="Q33" i="14"/>
  <c r="Q29" i="14"/>
  <c r="Q23" i="14"/>
  <c r="Q24" i="14"/>
  <c r="Q22" i="14"/>
  <c r="Q21" i="14"/>
  <c r="Q17" i="14"/>
  <c r="Q19" i="14"/>
  <c r="Q18" i="14"/>
  <c r="Q16" i="14"/>
  <c r="N32" i="14"/>
  <c r="N31" i="14"/>
  <c r="N30" i="14"/>
  <c r="N29" i="14"/>
  <c r="N28" i="14"/>
  <c r="Q15" i="12"/>
  <c r="N41" i="14"/>
  <c r="N40" i="14"/>
  <c r="N39" i="14"/>
  <c r="N38" i="14"/>
  <c r="N37" i="14"/>
  <c r="N36" i="14"/>
  <c r="N35" i="14"/>
  <c r="N34" i="14"/>
  <c r="N33" i="14"/>
  <c r="N21" i="14"/>
  <c r="N20" i="14"/>
  <c r="N19" i="14"/>
  <c r="N27" i="14"/>
  <c r="N26" i="14"/>
  <c r="N25" i="14"/>
  <c r="N24" i="14"/>
  <c r="N23" i="14"/>
  <c r="N22" i="14"/>
  <c r="N18" i="14"/>
  <c r="N17" i="14"/>
  <c r="N16" i="14"/>
  <c r="N15" i="14"/>
  <c r="N15" i="12"/>
  <c r="K41" i="14"/>
  <c r="K40" i="14"/>
  <c r="K39" i="14"/>
  <c r="K38" i="14"/>
  <c r="K37" i="14"/>
  <c r="K36" i="14"/>
  <c r="K35" i="14"/>
  <c r="K34" i="14"/>
  <c r="K33" i="14"/>
  <c r="K20" i="14"/>
  <c r="K19" i="14"/>
  <c r="K18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17" i="14"/>
  <c r="K16" i="14"/>
  <c r="K15" i="14"/>
  <c r="H41" i="14"/>
  <c r="H38" i="14"/>
  <c r="H37" i="14"/>
  <c r="H36" i="14"/>
  <c r="H35" i="14"/>
  <c r="H34" i="14"/>
  <c r="H33" i="14"/>
  <c r="H29" i="14"/>
  <c r="H28" i="14"/>
  <c r="H26" i="14"/>
  <c r="H40" i="14"/>
  <c r="H31" i="14"/>
  <c r="H25" i="14"/>
  <c r="H39" i="14"/>
  <c r="H32" i="14"/>
  <c r="H27" i="14"/>
  <c r="H24" i="14"/>
  <c r="H30" i="14"/>
  <c r="K15" i="12"/>
  <c r="H23" i="14"/>
  <c r="H22" i="14"/>
  <c r="H21" i="14"/>
  <c r="H20" i="14"/>
  <c r="H19" i="14"/>
  <c r="H18" i="14"/>
  <c r="H17" i="14"/>
  <c r="H16" i="14"/>
  <c r="H15" i="14"/>
  <c r="E36" i="14"/>
  <c r="E26" i="14"/>
  <c r="E37" i="14"/>
  <c r="E25" i="14"/>
  <c r="H15" i="12"/>
  <c r="E23" i="14"/>
  <c r="E33" i="14"/>
  <c r="E22" i="14"/>
  <c r="E34" i="14"/>
  <c r="E35" i="14"/>
  <c r="E30" i="14"/>
  <c r="E19" i="14"/>
  <c r="E40" i="14"/>
  <c r="E24" i="14"/>
  <c r="E29" i="14"/>
  <c r="E39" i="14"/>
  <c r="E20" i="14"/>
  <c r="E18" i="14"/>
  <c r="E28" i="14"/>
  <c r="E21" i="14"/>
  <c r="E31" i="14"/>
  <c r="E41" i="14"/>
  <c r="E17" i="14"/>
  <c r="E32" i="14"/>
  <c r="E38" i="14"/>
  <c r="E27" i="14"/>
  <c r="E16" i="14"/>
  <c r="E15" i="14"/>
  <c r="E15" i="12"/>
  <c r="F15" i="12" s="1"/>
  <c r="D15" i="12"/>
  <c r="B33" i="14"/>
  <c r="B31" i="14"/>
  <c r="B30" i="14"/>
  <c r="B32" i="14"/>
  <c r="B29" i="14"/>
  <c r="B26" i="14"/>
  <c r="B20" i="14"/>
  <c r="B19" i="14"/>
  <c r="B40" i="14"/>
  <c r="B39" i="14"/>
  <c r="B37" i="14"/>
  <c r="B36" i="14"/>
  <c r="B35" i="14"/>
  <c r="B27" i="14"/>
  <c r="B25" i="14"/>
  <c r="B24" i="14"/>
  <c r="B22" i="14"/>
  <c r="B18" i="14"/>
  <c r="B17" i="14"/>
  <c r="B41" i="14"/>
  <c r="B38" i="14"/>
  <c r="B34" i="14"/>
  <c r="B28" i="14"/>
  <c r="B23" i="14"/>
  <c r="B21" i="14"/>
  <c r="B16" i="14"/>
  <c r="B15" i="14"/>
  <c r="O2" i="25"/>
  <c r="W3" i="24"/>
  <c r="R3" i="10"/>
  <c r="V3" i="8"/>
  <c r="L3" i="26"/>
  <c r="AB3" i="12"/>
  <c r="AB3" i="14"/>
  <c r="BO3" i="24"/>
  <c r="AD3" i="12"/>
  <c r="AA3" i="24"/>
  <c r="Q3" i="32"/>
  <c r="R3" i="8"/>
  <c r="J3" i="28"/>
  <c r="Z3" i="14"/>
  <c r="X3" i="12"/>
  <c r="AF3" i="14"/>
  <c r="BM3" i="24"/>
  <c r="V3" i="10"/>
  <c r="AF3" i="12"/>
  <c r="L3" i="3"/>
  <c r="CQ2" i="24"/>
  <c r="P3" i="8"/>
  <c r="L3" i="9"/>
  <c r="B10" i="26"/>
  <c r="D9" i="25" a="1"/>
  <c r="B42" i="14" l="1"/>
  <c r="T42" i="14" s="1"/>
  <c r="E42" i="14"/>
  <c r="H42" i="14"/>
  <c r="K42" i="14"/>
  <c r="N42" i="14"/>
  <c r="Q42" i="14"/>
  <c r="A43" i="14"/>
  <c r="S15" i="14"/>
  <c r="R22" i="14"/>
  <c r="S22" i="14"/>
  <c r="R27" i="14"/>
  <c r="S27" i="14"/>
  <c r="R18" i="14"/>
  <c r="S18" i="14"/>
  <c r="R19" i="14"/>
  <c r="S19" i="14"/>
  <c r="R26" i="14"/>
  <c r="S26" i="14"/>
  <c r="R29" i="14"/>
  <c r="S29" i="14"/>
  <c r="R33" i="14"/>
  <c r="S33" i="14"/>
  <c r="R32" i="14"/>
  <c r="S32" i="14"/>
  <c r="R24" i="14"/>
  <c r="S24" i="14"/>
  <c r="S36" i="14"/>
  <c r="R36" i="14"/>
  <c r="S30" i="14"/>
  <c r="R30" i="14"/>
  <c r="S39" i="14"/>
  <c r="R39" i="14"/>
  <c r="R37" i="14"/>
  <c r="S37" i="14"/>
  <c r="R21" i="14"/>
  <c r="S21" i="14"/>
  <c r="R31" i="14"/>
  <c r="S31" i="14"/>
  <c r="R40" i="14"/>
  <c r="S40" i="14"/>
  <c r="R16" i="14"/>
  <c r="S16" i="14"/>
  <c r="R34" i="14"/>
  <c r="S34" i="14"/>
  <c r="R35" i="14"/>
  <c r="S35" i="14"/>
  <c r="R20" i="14"/>
  <c r="S20" i="14"/>
  <c r="R23" i="14"/>
  <c r="S23" i="14"/>
  <c r="S28" i="14"/>
  <c r="R28" i="14"/>
  <c r="R38" i="14"/>
  <c r="S38" i="14"/>
  <c r="R25" i="14"/>
  <c r="S25" i="14"/>
  <c r="R41" i="14"/>
  <c r="S41" i="14"/>
  <c r="R17" i="14"/>
  <c r="S17" i="14"/>
  <c r="P19" i="14"/>
  <c r="P20" i="14"/>
  <c r="P27" i="14"/>
  <c r="P26" i="14"/>
  <c r="P25" i="14"/>
  <c r="P29" i="14"/>
  <c r="P32" i="14"/>
  <c r="P30" i="14"/>
  <c r="P33" i="14"/>
  <c r="P24" i="14"/>
  <c r="P31" i="14"/>
  <c r="P15" i="14"/>
  <c r="R15" i="14"/>
  <c r="O17" i="14"/>
  <c r="P17" i="14"/>
  <c r="O22" i="14"/>
  <c r="P22" i="14"/>
  <c r="O37" i="14"/>
  <c r="P37" i="14"/>
  <c r="O39" i="14"/>
  <c r="P39" i="14"/>
  <c r="O40" i="14"/>
  <c r="P40" i="14"/>
  <c r="O38" i="14"/>
  <c r="P38" i="14"/>
  <c r="O41" i="14"/>
  <c r="P41" i="14"/>
  <c r="O35" i="14"/>
  <c r="P35" i="14"/>
  <c r="O34" i="14"/>
  <c r="P34" i="14"/>
  <c r="O16" i="14"/>
  <c r="P16" i="14"/>
  <c r="O21" i="14"/>
  <c r="P21" i="14"/>
  <c r="O23" i="14"/>
  <c r="P23" i="14"/>
  <c r="O18" i="14"/>
  <c r="P18" i="14"/>
  <c r="O36" i="14"/>
  <c r="P36" i="14"/>
  <c r="O28" i="14"/>
  <c r="P28" i="14"/>
  <c r="O24" i="14"/>
  <c r="O20" i="14"/>
  <c r="O19" i="14"/>
  <c r="O29" i="14"/>
  <c r="O31" i="14"/>
  <c r="O25" i="14"/>
  <c r="O27" i="14"/>
  <c r="O26" i="14"/>
  <c r="O33" i="14"/>
  <c r="O32" i="14"/>
  <c r="O30" i="14"/>
  <c r="O15" i="14"/>
  <c r="M25" i="14"/>
  <c r="L25" i="14"/>
  <c r="L35" i="14"/>
  <c r="M35" i="14"/>
  <c r="L36" i="14"/>
  <c r="M36" i="14"/>
  <c r="L21" i="14"/>
  <c r="M21" i="14"/>
  <c r="L16" i="14"/>
  <c r="M16" i="14"/>
  <c r="L22" i="14"/>
  <c r="M22" i="14"/>
  <c r="L28" i="14"/>
  <c r="M28" i="14"/>
  <c r="L27" i="14"/>
  <c r="M27" i="14"/>
  <c r="M24" i="14"/>
  <c r="L24" i="14"/>
  <c r="M40" i="14"/>
  <c r="L40" i="14"/>
  <c r="L34" i="14"/>
  <c r="M34" i="14"/>
  <c r="L41" i="14"/>
  <c r="M41" i="14"/>
  <c r="L32" i="14"/>
  <c r="M32" i="14"/>
  <c r="L33" i="14"/>
  <c r="M33" i="14"/>
  <c r="L18" i="14"/>
  <c r="M18" i="14"/>
  <c r="L37" i="14"/>
  <c r="M37" i="14"/>
  <c r="L29" i="14"/>
  <c r="M29" i="14"/>
  <c r="L23" i="14"/>
  <c r="M23" i="14"/>
  <c r="L19" i="14"/>
  <c r="M19" i="14"/>
  <c r="L30" i="14"/>
  <c r="M30" i="14"/>
  <c r="M38" i="14"/>
  <c r="L38" i="14"/>
  <c r="M17" i="14"/>
  <c r="L17" i="14"/>
  <c r="L39" i="14"/>
  <c r="M39" i="14"/>
  <c r="L20" i="14"/>
  <c r="M20" i="14"/>
  <c r="M26" i="14"/>
  <c r="L26" i="14"/>
  <c r="L31" i="14"/>
  <c r="M31" i="14"/>
  <c r="L15" i="14"/>
  <c r="M15" i="14"/>
  <c r="J28" i="14"/>
  <c r="J41" i="14"/>
  <c r="J17" i="14"/>
  <c r="J18" i="14"/>
  <c r="J26" i="14"/>
  <c r="J29" i="14"/>
  <c r="J38" i="14"/>
  <c r="J36" i="14"/>
  <c r="J34" i="14"/>
  <c r="J40" i="14"/>
  <c r="J20" i="14"/>
  <c r="J30" i="14"/>
  <c r="J35" i="14"/>
  <c r="J19" i="14"/>
  <c r="J37" i="14"/>
  <c r="J33" i="14"/>
  <c r="I21" i="14"/>
  <c r="J21" i="14"/>
  <c r="I22" i="14"/>
  <c r="J22" i="14"/>
  <c r="I24" i="14"/>
  <c r="J24" i="14"/>
  <c r="I25" i="14"/>
  <c r="J25" i="14"/>
  <c r="I39" i="14"/>
  <c r="J39" i="14"/>
  <c r="I16" i="14"/>
  <c r="J16" i="14"/>
  <c r="I27" i="14"/>
  <c r="J27" i="14"/>
  <c r="I31" i="14"/>
  <c r="J31" i="14"/>
  <c r="I23" i="14"/>
  <c r="J23" i="14"/>
  <c r="I32" i="14"/>
  <c r="J32" i="14"/>
  <c r="I41" i="14"/>
  <c r="I15" i="14"/>
  <c r="J15" i="14"/>
  <c r="I38" i="14"/>
  <c r="I17" i="14"/>
  <c r="I18" i="14"/>
  <c r="I35" i="14"/>
  <c r="I19" i="14"/>
  <c r="I28" i="14"/>
  <c r="I29" i="14"/>
  <c r="I34" i="14"/>
  <c r="I26" i="14"/>
  <c r="I30" i="14"/>
  <c r="I36" i="14"/>
  <c r="I40" i="14"/>
  <c r="I37" i="14"/>
  <c r="I20" i="14"/>
  <c r="I33" i="14"/>
  <c r="F17" i="14"/>
  <c r="G17" i="14"/>
  <c r="F18" i="14"/>
  <c r="G18" i="14"/>
  <c r="F37" i="14"/>
  <c r="G37" i="14"/>
  <c r="G26" i="14"/>
  <c r="F26" i="14"/>
  <c r="G20" i="14"/>
  <c r="F20" i="14"/>
  <c r="G29" i="14"/>
  <c r="F29" i="14"/>
  <c r="G30" i="14"/>
  <c r="F30" i="14"/>
  <c r="F31" i="14"/>
  <c r="G31" i="14"/>
  <c r="F27" i="14"/>
  <c r="G27" i="14"/>
  <c r="F19" i="14"/>
  <c r="G19" i="14"/>
  <c r="F39" i="14"/>
  <c r="G39" i="14"/>
  <c r="F32" i="14"/>
  <c r="G32" i="14"/>
  <c r="F22" i="14"/>
  <c r="G22" i="14"/>
  <c r="F36" i="14"/>
  <c r="G36" i="14"/>
  <c r="G23" i="14"/>
  <c r="F23" i="14"/>
  <c r="F35" i="14"/>
  <c r="G35" i="14"/>
  <c r="G28" i="14"/>
  <c r="F28" i="14"/>
  <c r="G40" i="14"/>
  <c r="F40" i="14"/>
  <c r="F16" i="14"/>
  <c r="G16" i="14"/>
  <c r="F34" i="14"/>
  <c r="G34" i="14"/>
  <c r="F25" i="14"/>
  <c r="G25" i="14"/>
  <c r="F38" i="14"/>
  <c r="G38" i="14"/>
  <c r="G24" i="14"/>
  <c r="F24" i="14"/>
  <c r="G33" i="14"/>
  <c r="F33" i="14"/>
  <c r="F21" i="14"/>
  <c r="G21" i="14"/>
  <c r="F41" i="14"/>
  <c r="G41" i="14"/>
  <c r="G15" i="14"/>
  <c r="F15" i="14"/>
  <c r="D34" i="14"/>
  <c r="C34" i="14"/>
  <c r="C22" i="14"/>
  <c r="D22" i="14"/>
  <c r="C24" i="14"/>
  <c r="D24" i="14"/>
  <c r="C27" i="14"/>
  <c r="D27" i="14"/>
  <c r="C21" i="14"/>
  <c r="D21" i="14"/>
  <c r="C35" i="14"/>
  <c r="D35" i="14"/>
  <c r="C28" i="14"/>
  <c r="D28" i="14"/>
  <c r="D41" i="14"/>
  <c r="C41" i="14"/>
  <c r="C37" i="14"/>
  <c r="D37" i="14"/>
  <c r="D29" i="14"/>
  <c r="C29" i="14"/>
  <c r="C38" i="14"/>
  <c r="D38" i="14"/>
  <c r="C36" i="14"/>
  <c r="D36" i="14"/>
  <c r="C32" i="14"/>
  <c r="D32" i="14"/>
  <c r="C39" i="14"/>
  <c r="D39" i="14"/>
  <c r="C30" i="14"/>
  <c r="D30" i="14"/>
  <c r="C16" i="14"/>
  <c r="D16" i="14"/>
  <c r="D18" i="14"/>
  <c r="C18" i="14"/>
  <c r="D19" i="14"/>
  <c r="C19" i="14"/>
  <c r="C31" i="14"/>
  <c r="D31" i="14"/>
  <c r="D23" i="14"/>
  <c r="C23" i="14"/>
  <c r="C25" i="14"/>
  <c r="D25" i="14"/>
  <c r="D20" i="14"/>
  <c r="C20" i="14"/>
  <c r="C33" i="14"/>
  <c r="D33" i="14"/>
  <c r="C17" i="14"/>
  <c r="D17" i="14"/>
  <c r="C40" i="14"/>
  <c r="D40" i="14"/>
  <c r="C26" i="14"/>
  <c r="D26" i="14"/>
  <c r="C15" i="14"/>
  <c r="D15" i="14"/>
  <c r="D9" i="25"/>
  <c r="D10" i="14" a="1"/>
  <c r="T41" i="14" l="1"/>
  <c r="R42" i="14"/>
  <c r="C42" i="14"/>
  <c r="D42" i="14"/>
  <c r="F42" i="14"/>
  <c r="G42" i="14"/>
  <c r="J42" i="14"/>
  <c r="I42" i="14"/>
  <c r="L42" i="14"/>
  <c r="M42" i="14"/>
  <c r="O42" i="14"/>
  <c r="P42" i="14"/>
  <c r="S42" i="14"/>
  <c r="N43" i="14"/>
  <c r="K43" i="14"/>
  <c r="Q43" i="14"/>
  <c r="B43" i="14"/>
  <c r="T43" i="14" s="1"/>
  <c r="E43" i="14"/>
  <c r="H43" i="14"/>
  <c r="A44" i="14"/>
  <c r="D10" i="14"/>
  <c r="F10" i="12" a="1"/>
  <c r="M43" i="14" l="1"/>
  <c r="R43" i="14"/>
  <c r="S43" i="14"/>
  <c r="C43" i="14"/>
  <c r="D43" i="14"/>
  <c r="F43" i="14"/>
  <c r="G43" i="14"/>
  <c r="I43" i="14"/>
  <c r="J43" i="14"/>
  <c r="L43" i="14"/>
  <c r="O43" i="14"/>
  <c r="P43" i="14"/>
  <c r="E44" i="14"/>
  <c r="H44" i="14"/>
  <c r="K44" i="14"/>
  <c r="N44" i="14"/>
  <c r="A45" i="14"/>
  <c r="Q44" i="14"/>
  <c r="B44" i="14"/>
  <c r="T44" i="14" s="1"/>
  <c r="F10" i="12"/>
  <c r="B10" i="28" a="1"/>
  <c r="J44" i="14" l="1"/>
  <c r="D44" i="14"/>
  <c r="L44" i="14"/>
  <c r="M44" i="14"/>
  <c r="S44" i="14"/>
  <c r="G44" i="14"/>
  <c r="R44" i="14"/>
  <c r="C44" i="14"/>
  <c r="F44" i="14"/>
  <c r="I44" i="14"/>
  <c r="O44" i="14"/>
  <c r="P44" i="14"/>
  <c r="E45" i="14"/>
  <c r="N45" i="14"/>
  <c r="A46" i="14"/>
  <c r="H45" i="14"/>
  <c r="B45" i="14"/>
  <c r="T45" i="14" s="1"/>
  <c r="K45" i="14"/>
  <c r="Q45" i="14"/>
  <c r="B10" i="28"/>
  <c r="D10" i="8" a="1"/>
  <c r="F45" i="14" l="1"/>
  <c r="M45" i="14"/>
  <c r="O45" i="14"/>
  <c r="I45" i="14"/>
  <c r="J45" i="14"/>
  <c r="R45" i="14"/>
  <c r="S45" i="14"/>
  <c r="G45" i="14"/>
  <c r="C45" i="14"/>
  <c r="D45" i="14"/>
  <c r="L45" i="14"/>
  <c r="P45" i="14"/>
  <c r="Q46" i="14"/>
  <c r="B46" i="14"/>
  <c r="T46" i="14" s="1"/>
  <c r="N46" i="14"/>
  <c r="K46" i="14"/>
  <c r="E46" i="14"/>
  <c r="H46" i="14"/>
  <c r="A47" i="14"/>
  <c r="D10" i="8"/>
  <c r="E10" i="8" a="1"/>
  <c r="N47" i="14" l="1"/>
  <c r="H47" i="14"/>
  <c r="A48" i="14"/>
  <c r="K47" i="14"/>
  <c r="E47" i="14"/>
  <c r="Q47" i="14"/>
  <c r="B47" i="14"/>
  <c r="T47" i="14" s="1"/>
  <c r="R46" i="14"/>
  <c r="C46" i="14"/>
  <c r="D46" i="14"/>
  <c r="G46" i="14"/>
  <c r="L46" i="14"/>
  <c r="M46" i="14"/>
  <c r="O46" i="14"/>
  <c r="S46" i="14"/>
  <c r="J46" i="14"/>
  <c r="P46" i="14"/>
  <c r="F46" i="14"/>
  <c r="I46" i="14"/>
  <c r="E10" i="8"/>
  <c r="BS10" i="24" a="1"/>
  <c r="B48" i="14" l="1"/>
  <c r="T48" i="14" s="1"/>
  <c r="E48" i="14"/>
  <c r="Q48" i="14"/>
  <c r="K48" i="14"/>
  <c r="H48" i="14"/>
  <c r="N48" i="14"/>
  <c r="A49" i="14"/>
  <c r="I47" i="14"/>
  <c r="J47" i="14"/>
  <c r="F47" i="14"/>
  <c r="G47" i="14"/>
  <c r="O47" i="14"/>
  <c r="L47" i="14"/>
  <c r="M47" i="14"/>
  <c r="P47" i="14"/>
  <c r="C47" i="14"/>
  <c r="D47" i="14"/>
  <c r="R47" i="14"/>
  <c r="S47" i="14"/>
  <c r="BS10" i="24"/>
  <c r="C10" i="3" a="1"/>
  <c r="A50" i="14" l="1"/>
  <c r="E49" i="14"/>
  <c r="Q49" i="14"/>
  <c r="B49" i="14"/>
  <c r="T49" i="14" s="1"/>
  <c r="H49" i="14"/>
  <c r="N49" i="14"/>
  <c r="K49" i="14"/>
  <c r="I48" i="14"/>
  <c r="J48" i="14"/>
  <c r="O48" i="14"/>
  <c r="P48" i="14"/>
  <c r="R48" i="14"/>
  <c r="L48" i="14"/>
  <c r="C48" i="14"/>
  <c r="D48" i="14"/>
  <c r="F48" i="14"/>
  <c r="M48" i="14"/>
  <c r="S48" i="14"/>
  <c r="G48" i="14"/>
  <c r="C10" i="3"/>
  <c r="C10" i="33" a="1"/>
  <c r="F49" i="14" l="1"/>
  <c r="C49" i="14"/>
  <c r="D49" i="14"/>
  <c r="S49" i="14"/>
  <c r="O49" i="14"/>
  <c r="P49" i="14"/>
  <c r="L49" i="14"/>
  <c r="G49" i="14"/>
  <c r="M49" i="14"/>
  <c r="R49" i="14"/>
  <c r="J49" i="14"/>
  <c r="I49" i="14"/>
  <c r="B50" i="14"/>
  <c r="T50" i="14" s="1"/>
  <c r="A51" i="14"/>
  <c r="E50" i="14"/>
  <c r="Q50" i="14"/>
  <c r="H50" i="14"/>
  <c r="N50" i="14"/>
  <c r="K50" i="14"/>
  <c r="C10" i="33"/>
  <c r="C10" i="31" a="1"/>
  <c r="R50" i="14" l="1"/>
  <c r="S50" i="14"/>
  <c r="P50" i="14"/>
  <c r="O50" i="14"/>
  <c r="M50" i="14"/>
  <c r="F50" i="14"/>
  <c r="G50" i="14"/>
  <c r="C50" i="14"/>
  <c r="D50" i="14"/>
  <c r="I50" i="14"/>
  <c r="J50" i="14"/>
  <c r="L50" i="14"/>
  <c r="N51" i="14"/>
  <c r="B51" i="14"/>
  <c r="T51" i="14" s="1"/>
  <c r="E51" i="14"/>
  <c r="A52" i="14"/>
  <c r="K51" i="14"/>
  <c r="Q51" i="14"/>
  <c r="H51" i="14"/>
  <c r="C10" i="31"/>
  <c r="X3" i="14" a="1"/>
  <c r="B9" i="28" a="1"/>
  <c r="N52" i="14" l="1"/>
  <c r="A53" i="14"/>
  <c r="E52" i="14"/>
  <c r="H52" i="14"/>
  <c r="K52" i="14"/>
  <c r="Q52" i="14"/>
  <c r="B52" i="14"/>
  <c r="T52" i="14" s="1"/>
  <c r="M51" i="14"/>
  <c r="S51" i="14"/>
  <c r="C51" i="14"/>
  <c r="D51" i="14"/>
  <c r="F51" i="14"/>
  <c r="L51" i="14"/>
  <c r="O51" i="14"/>
  <c r="P51" i="14"/>
  <c r="G51" i="14"/>
  <c r="J51" i="14"/>
  <c r="R51" i="14"/>
  <c r="I51" i="14"/>
  <c r="X3" i="14"/>
  <c r="B9" i="28"/>
  <c r="B9" i="26" a="1"/>
  <c r="J52" i="14" l="1"/>
  <c r="O52" i="14"/>
  <c r="P52" i="14"/>
  <c r="C52" i="14"/>
  <c r="F52" i="14"/>
  <c r="G52" i="14"/>
  <c r="I52" i="14"/>
  <c r="D52" i="14"/>
  <c r="L52" i="14"/>
  <c r="R52" i="14"/>
  <c r="M52" i="14"/>
  <c r="S52" i="14"/>
  <c r="E53" i="14"/>
  <c r="Q53" i="14"/>
  <c r="A54" i="14"/>
  <c r="B53" i="14"/>
  <c r="T53" i="14" s="1"/>
  <c r="N53" i="14"/>
  <c r="H53" i="14"/>
  <c r="K53" i="14"/>
  <c r="B9" i="26"/>
  <c r="CH10" i="24" a="1"/>
  <c r="F53" i="14" l="1"/>
  <c r="R53" i="14"/>
  <c r="C53" i="14"/>
  <c r="D53" i="14"/>
  <c r="L53" i="14"/>
  <c r="O53" i="14"/>
  <c r="P53" i="14"/>
  <c r="S53" i="14"/>
  <c r="M53" i="14"/>
  <c r="I53" i="14"/>
  <c r="J53" i="14"/>
  <c r="G53" i="14"/>
  <c r="Q54" i="14"/>
  <c r="B54" i="14"/>
  <c r="T54" i="14" s="1"/>
  <c r="K54" i="14"/>
  <c r="N54" i="14"/>
  <c r="H54" i="14"/>
  <c r="E54" i="14"/>
  <c r="A55" i="14"/>
  <c r="CH10" i="24"/>
  <c r="C10" i="32" a="1"/>
  <c r="N55" i="14" l="1"/>
  <c r="Q55" i="14"/>
  <c r="E55" i="14"/>
  <c r="A56" i="14"/>
  <c r="H55" i="14"/>
  <c r="K55" i="14"/>
  <c r="B55" i="14"/>
  <c r="T55" i="14" s="1"/>
  <c r="R54" i="14"/>
  <c r="I54" i="14"/>
  <c r="J54" i="14"/>
  <c r="O54" i="14"/>
  <c r="P54" i="14"/>
  <c r="D54" i="14"/>
  <c r="C54" i="14"/>
  <c r="G54" i="14"/>
  <c r="L54" i="14"/>
  <c r="M54" i="14"/>
  <c r="F54" i="14"/>
  <c r="S54" i="14"/>
  <c r="C10" i="32"/>
  <c r="B10" i="5" a="1"/>
  <c r="E56" i="14" l="1"/>
  <c r="A57" i="14"/>
  <c r="N56" i="14"/>
  <c r="B56" i="14"/>
  <c r="T56" i="14" s="1"/>
  <c r="H56" i="14"/>
  <c r="K56" i="14"/>
  <c r="Q56" i="14"/>
  <c r="P55" i="14"/>
  <c r="D55" i="14"/>
  <c r="F55" i="14"/>
  <c r="G55" i="14"/>
  <c r="L55" i="14"/>
  <c r="M55" i="14"/>
  <c r="S55" i="14"/>
  <c r="O55" i="14"/>
  <c r="R55" i="14"/>
  <c r="C55" i="14"/>
  <c r="I55" i="14"/>
  <c r="J55" i="14"/>
  <c r="B10" i="5"/>
  <c r="E10" i="14" a="1"/>
  <c r="I56" i="14" l="1"/>
  <c r="J56" i="14"/>
  <c r="D56" i="14"/>
  <c r="F56" i="14"/>
  <c r="M56" i="14"/>
  <c r="O56" i="14"/>
  <c r="C56" i="14"/>
  <c r="G56" i="14"/>
  <c r="S56" i="14"/>
  <c r="R56" i="14"/>
  <c r="L56" i="14"/>
  <c r="P56" i="14"/>
  <c r="A58" i="14"/>
  <c r="N57" i="14"/>
  <c r="E57" i="14"/>
  <c r="H57" i="14"/>
  <c r="B57" i="14"/>
  <c r="T57" i="14" s="1"/>
  <c r="Q57" i="14"/>
  <c r="K57" i="14"/>
  <c r="E10" i="14"/>
  <c r="G10" i="12" a="1"/>
  <c r="F57" i="14" l="1"/>
  <c r="S57" i="14"/>
  <c r="O57" i="14"/>
  <c r="R57" i="14"/>
  <c r="G57" i="14"/>
  <c r="I57" i="14"/>
  <c r="C57" i="14"/>
  <c r="J57" i="14"/>
  <c r="L57" i="14"/>
  <c r="M57" i="14"/>
  <c r="P57" i="14"/>
  <c r="D57" i="14"/>
  <c r="B58" i="14"/>
  <c r="T58" i="14" s="1"/>
  <c r="K58" i="14"/>
  <c r="N58" i="14"/>
  <c r="E58" i="14"/>
  <c r="Q58" i="14"/>
  <c r="H58" i="14"/>
  <c r="A59" i="14"/>
  <c r="G10" i="12"/>
  <c r="B10" i="2" a="1"/>
  <c r="R58" i="14" l="1"/>
  <c r="C58" i="14"/>
  <c r="F58" i="14"/>
  <c r="O58" i="14"/>
  <c r="P58" i="14"/>
  <c r="G58" i="14"/>
  <c r="I58" i="14"/>
  <c r="J58" i="14"/>
  <c r="L58" i="14"/>
  <c r="M58" i="14"/>
  <c r="S58" i="14"/>
  <c r="D58" i="14"/>
  <c r="N59" i="14"/>
  <c r="Q59" i="14"/>
  <c r="A60" i="14"/>
  <c r="H59" i="14"/>
  <c r="K59" i="14"/>
  <c r="E59" i="14"/>
  <c r="B59" i="14"/>
  <c r="T59" i="14" s="1"/>
  <c r="B10" i="2"/>
  <c r="C10" i="19" a="1"/>
  <c r="Q60" i="14" l="1"/>
  <c r="A61" i="14"/>
  <c r="B60" i="14"/>
  <c r="T60" i="14" s="1"/>
  <c r="E60" i="14"/>
  <c r="H60" i="14"/>
  <c r="K60" i="14"/>
  <c r="N60" i="14"/>
  <c r="M59" i="14"/>
  <c r="P59" i="14"/>
  <c r="R59" i="14"/>
  <c r="L59" i="14"/>
  <c r="O59" i="14"/>
  <c r="G59" i="14"/>
  <c r="I59" i="14"/>
  <c r="J59" i="14"/>
  <c r="S59" i="14"/>
  <c r="C59" i="14"/>
  <c r="D59" i="14"/>
  <c r="F59" i="14"/>
  <c r="C10" i="19"/>
  <c r="B10" i="31" a="1"/>
  <c r="J60" i="14" l="1"/>
  <c r="P60" i="14"/>
  <c r="L60" i="14"/>
  <c r="F60" i="14"/>
  <c r="G60" i="14"/>
  <c r="S60" i="14"/>
  <c r="C60" i="14"/>
  <c r="D60" i="14"/>
  <c r="R60" i="14"/>
  <c r="O60" i="14"/>
  <c r="M60" i="14"/>
  <c r="I60" i="14"/>
  <c r="E61" i="14"/>
  <c r="K61" i="14"/>
  <c r="N61" i="14"/>
  <c r="Q61" i="14"/>
  <c r="A62" i="14"/>
  <c r="B61" i="14"/>
  <c r="T61" i="14" s="1"/>
  <c r="H61" i="14"/>
  <c r="B10" i="31"/>
  <c r="B10" i="32" a="1"/>
  <c r="F61" i="14" l="1"/>
  <c r="L61" i="14"/>
  <c r="M61" i="14"/>
  <c r="O61" i="14"/>
  <c r="P61" i="14"/>
  <c r="S61" i="14"/>
  <c r="J61" i="14"/>
  <c r="R61" i="14"/>
  <c r="D61" i="14"/>
  <c r="G61" i="14"/>
  <c r="I61" i="14"/>
  <c r="C61" i="14"/>
  <c r="Q62" i="14"/>
  <c r="B62" i="14"/>
  <c r="T62" i="14" s="1"/>
  <c r="E62" i="14"/>
  <c r="H62" i="14"/>
  <c r="A63" i="14"/>
  <c r="N62" i="14"/>
  <c r="K62" i="14"/>
  <c r="B10" i="32"/>
  <c r="F10" i="14" a="1"/>
  <c r="N63" i="14" l="1"/>
  <c r="H63" i="14"/>
  <c r="Q63" i="14"/>
  <c r="A64" i="14"/>
  <c r="K63" i="14"/>
  <c r="B63" i="14"/>
  <c r="T63" i="14" s="1"/>
  <c r="E63" i="14"/>
  <c r="R62" i="14"/>
  <c r="F62" i="14"/>
  <c r="G62" i="14"/>
  <c r="I62" i="14"/>
  <c r="J62" i="14"/>
  <c r="C62" i="14"/>
  <c r="L62" i="14"/>
  <c r="O62" i="14"/>
  <c r="S62" i="14"/>
  <c r="P62" i="14"/>
  <c r="D62" i="14"/>
  <c r="M62" i="14"/>
  <c r="F10" i="14"/>
  <c r="C10" i="5" a="1"/>
  <c r="A65" i="14" l="1"/>
  <c r="N64" i="14"/>
  <c r="Q64" i="14"/>
  <c r="E64" i="14"/>
  <c r="K64" i="14"/>
  <c r="B64" i="14"/>
  <c r="T64" i="14" s="1"/>
  <c r="H64" i="14"/>
  <c r="F63" i="14"/>
  <c r="G63" i="14"/>
  <c r="M63" i="14"/>
  <c r="O63" i="14"/>
  <c r="R63" i="14"/>
  <c r="S63" i="14"/>
  <c r="D63" i="14"/>
  <c r="L63" i="14"/>
  <c r="C63" i="14"/>
  <c r="I63" i="14"/>
  <c r="J63" i="14"/>
  <c r="P63" i="14"/>
  <c r="C10" i="5"/>
  <c r="Q3" i="2" a="1"/>
  <c r="T3" i="10" a="1"/>
  <c r="Y3" i="24" a="1"/>
  <c r="B9" i="25" a="1"/>
  <c r="A66" i="14" l="1"/>
  <c r="B65" i="14"/>
  <c r="T65" i="14" s="1"/>
  <c r="E65" i="14"/>
  <c r="H65" i="14"/>
  <c r="K65" i="14"/>
  <c r="N65" i="14"/>
  <c r="Q65" i="14"/>
  <c r="I64" i="14"/>
  <c r="J64" i="14"/>
  <c r="L64" i="14"/>
  <c r="M64" i="14"/>
  <c r="S64" i="14"/>
  <c r="O64" i="14"/>
  <c r="P64" i="14"/>
  <c r="C64" i="14"/>
  <c r="D64" i="14"/>
  <c r="F64" i="14"/>
  <c r="G64" i="14"/>
  <c r="R64" i="14"/>
  <c r="Y3" i="24"/>
  <c r="T3" i="10"/>
  <c r="Q3" i="2"/>
  <c r="B9" i="25"/>
  <c r="CG10" i="24" a="1"/>
  <c r="F65" i="14" l="1"/>
  <c r="C65" i="14"/>
  <c r="L65" i="14"/>
  <c r="M65" i="14"/>
  <c r="P65" i="14"/>
  <c r="S65" i="14"/>
  <c r="O65" i="14"/>
  <c r="D65" i="14"/>
  <c r="G65" i="14"/>
  <c r="I65" i="14"/>
  <c r="J65" i="14"/>
  <c r="R65" i="14"/>
  <c r="B66" i="14"/>
  <c r="T66" i="14" s="1"/>
  <c r="Q66" i="14"/>
  <c r="A67" i="14"/>
  <c r="N66" i="14"/>
  <c r="K66" i="14"/>
  <c r="E66" i="14"/>
  <c r="H66" i="14"/>
  <c r="CG10" i="24"/>
  <c r="C10" i="9" a="1"/>
  <c r="R66" i="14" l="1"/>
  <c r="P66" i="14"/>
  <c r="S66" i="14"/>
  <c r="C66" i="14"/>
  <c r="D66" i="14"/>
  <c r="J66" i="14"/>
  <c r="O66" i="14"/>
  <c r="I66" i="14"/>
  <c r="F66" i="14"/>
  <c r="L66" i="14"/>
  <c r="M66" i="14"/>
  <c r="G66" i="14"/>
  <c r="N67" i="14"/>
  <c r="K67" i="14"/>
  <c r="B67" i="14"/>
  <c r="T67" i="14" s="1"/>
  <c r="Q67" i="14"/>
  <c r="A68" i="14"/>
  <c r="E67" i="14"/>
  <c r="H67" i="14"/>
  <c r="C10" i="9"/>
  <c r="E10" i="12" a="1"/>
  <c r="N68" i="14" l="1"/>
  <c r="B68" i="14"/>
  <c r="T68" i="14" s="1"/>
  <c r="E68" i="14"/>
  <c r="K68" i="14"/>
  <c r="Q68" i="14"/>
  <c r="H68" i="14"/>
  <c r="A69" i="14"/>
  <c r="M67" i="14"/>
  <c r="J67" i="14"/>
  <c r="P67" i="14"/>
  <c r="C67" i="14"/>
  <c r="R67" i="14"/>
  <c r="S67" i="14"/>
  <c r="O67" i="14"/>
  <c r="D67" i="14"/>
  <c r="F67" i="14"/>
  <c r="G67" i="14"/>
  <c r="I67" i="14"/>
  <c r="L67" i="14"/>
  <c r="E10" i="12"/>
  <c r="C10" i="12" a="1"/>
  <c r="E69" i="14" l="1"/>
  <c r="K69" i="14"/>
  <c r="N69" i="14"/>
  <c r="H69" i="14"/>
  <c r="A70" i="14"/>
  <c r="B69" i="14"/>
  <c r="T69" i="14" s="1"/>
  <c r="Q69" i="14"/>
  <c r="J68" i="14"/>
  <c r="L68" i="14"/>
  <c r="M68" i="14"/>
  <c r="C68" i="14"/>
  <c r="D68" i="14"/>
  <c r="G68" i="14"/>
  <c r="I68" i="14"/>
  <c r="O68" i="14"/>
  <c r="P68" i="14"/>
  <c r="R68" i="14"/>
  <c r="F68" i="14"/>
  <c r="S68" i="14"/>
  <c r="C10" i="12"/>
  <c r="B10" i="10" a="1"/>
  <c r="Q70" i="14" l="1"/>
  <c r="B70" i="14"/>
  <c r="T70" i="14" s="1"/>
  <c r="H70" i="14"/>
  <c r="E70" i="14"/>
  <c r="N70" i="14"/>
  <c r="K70" i="14"/>
  <c r="A71" i="14"/>
  <c r="F69" i="14"/>
  <c r="J69" i="14"/>
  <c r="I69" i="14"/>
  <c r="L69" i="14"/>
  <c r="C69" i="14"/>
  <c r="S69" i="14"/>
  <c r="D69" i="14"/>
  <c r="O69" i="14"/>
  <c r="P69" i="14"/>
  <c r="R69" i="14"/>
  <c r="G69" i="14"/>
  <c r="M69" i="14"/>
  <c r="B10" i="10"/>
  <c r="B10" i="24" a="1"/>
  <c r="N71" i="14" l="1"/>
  <c r="H71" i="14"/>
  <c r="Q71" i="14"/>
  <c r="A72" i="14"/>
  <c r="K71" i="14"/>
  <c r="B71" i="14"/>
  <c r="T71" i="14" s="1"/>
  <c r="E71" i="14"/>
  <c r="R70" i="14"/>
  <c r="G70" i="14"/>
  <c r="I70" i="14"/>
  <c r="D70" i="14"/>
  <c r="F70" i="14"/>
  <c r="J70" i="14"/>
  <c r="P70" i="14"/>
  <c r="O70" i="14"/>
  <c r="S70" i="14"/>
  <c r="L70" i="14"/>
  <c r="M70" i="14"/>
  <c r="C70" i="14"/>
  <c r="B10" i="24"/>
  <c r="B10" i="9" a="1"/>
  <c r="B72" i="14" l="1"/>
  <c r="T72" i="14" s="1"/>
  <c r="H72" i="14"/>
  <c r="K72" i="14"/>
  <c r="N72" i="14"/>
  <c r="Q72" i="14"/>
  <c r="A73" i="14"/>
  <c r="E72" i="14"/>
  <c r="I71" i="14"/>
  <c r="L71" i="14"/>
  <c r="R71" i="14"/>
  <c r="S71" i="14"/>
  <c r="J71" i="14"/>
  <c r="M71" i="14"/>
  <c r="C71" i="14"/>
  <c r="P71" i="14"/>
  <c r="D71" i="14"/>
  <c r="F71" i="14"/>
  <c r="G71" i="14"/>
  <c r="O71" i="14"/>
  <c r="B10" i="9"/>
  <c r="C10" i="8" a="1"/>
  <c r="A74" i="14" l="1"/>
  <c r="Q73" i="14"/>
  <c r="H73" i="14"/>
  <c r="K73" i="14"/>
  <c r="E73" i="14"/>
  <c r="N73" i="14"/>
  <c r="B73" i="14"/>
  <c r="T73" i="14" s="1"/>
  <c r="I72" i="14"/>
  <c r="J72" i="14"/>
  <c r="C72" i="14"/>
  <c r="D72" i="14"/>
  <c r="L72" i="14"/>
  <c r="M72" i="14"/>
  <c r="F72" i="14"/>
  <c r="G72" i="14"/>
  <c r="P72" i="14"/>
  <c r="R72" i="14"/>
  <c r="S72" i="14"/>
  <c r="O72" i="14"/>
  <c r="C10" i="8"/>
  <c r="C10" i="14" a="1"/>
  <c r="F73" i="14" l="1"/>
  <c r="R73" i="14"/>
  <c r="S73" i="14"/>
  <c r="G73" i="14"/>
  <c r="I73" i="14"/>
  <c r="J73" i="14"/>
  <c r="C73" i="14"/>
  <c r="D73" i="14"/>
  <c r="L73" i="14"/>
  <c r="M73" i="14"/>
  <c r="O73" i="14"/>
  <c r="P73" i="14"/>
  <c r="B74" i="14"/>
  <c r="T74" i="14" s="1"/>
  <c r="K74" i="14"/>
  <c r="N74" i="14"/>
  <c r="H74" i="14"/>
  <c r="Q74" i="14"/>
  <c r="A75" i="14"/>
  <c r="E74" i="14"/>
  <c r="C10" i="14"/>
  <c r="AK10" i="24" a="1"/>
  <c r="N75" i="14" l="1"/>
  <c r="E75" i="14"/>
  <c r="Q75" i="14"/>
  <c r="K75" i="14"/>
  <c r="A76" i="14"/>
  <c r="B75" i="14"/>
  <c r="T75" i="14" s="1"/>
  <c r="H75" i="14"/>
  <c r="R74" i="14"/>
  <c r="L74" i="14"/>
  <c r="M74" i="14"/>
  <c r="G74" i="14"/>
  <c r="I74" i="14"/>
  <c r="S74" i="14"/>
  <c r="P74" i="14"/>
  <c r="C74" i="14"/>
  <c r="O74" i="14"/>
  <c r="F74" i="14"/>
  <c r="J74" i="14"/>
  <c r="D74" i="14"/>
  <c r="AK10" i="24"/>
  <c r="D10" i="2" a="1"/>
  <c r="M75" i="14" l="1"/>
  <c r="L75" i="14"/>
  <c r="O75" i="14"/>
  <c r="P75" i="14"/>
  <c r="F75" i="14"/>
  <c r="I75" i="14"/>
  <c r="R75" i="14"/>
  <c r="S75" i="14"/>
  <c r="J75" i="14"/>
  <c r="D75" i="14"/>
  <c r="G75" i="14"/>
  <c r="C75" i="14"/>
  <c r="N76" i="14"/>
  <c r="Q76" i="14"/>
  <c r="B76" i="14"/>
  <c r="T76" i="14" s="1"/>
  <c r="K76" i="14"/>
  <c r="E76" i="14"/>
  <c r="A77" i="14"/>
  <c r="H76" i="14"/>
  <c r="D10" i="2"/>
  <c r="G10" i="14" a="1"/>
  <c r="E77" i="14" l="1"/>
  <c r="K77" i="14"/>
  <c r="Q77" i="14"/>
  <c r="A78" i="14"/>
  <c r="H77" i="14"/>
  <c r="B77" i="14"/>
  <c r="T77" i="14" s="1"/>
  <c r="N77" i="14"/>
  <c r="J76" i="14"/>
  <c r="M76" i="14"/>
  <c r="O76" i="14"/>
  <c r="P76" i="14"/>
  <c r="R76" i="14"/>
  <c r="S76" i="14"/>
  <c r="C76" i="14"/>
  <c r="D76" i="14"/>
  <c r="G76" i="14"/>
  <c r="I76" i="14"/>
  <c r="L76" i="14"/>
  <c r="F76" i="14"/>
  <c r="G10" i="14"/>
  <c r="C10" i="2" a="1"/>
  <c r="Q78" i="14" l="1"/>
  <c r="B78" i="14"/>
  <c r="T78" i="14" s="1"/>
  <c r="N78" i="14"/>
  <c r="K78" i="14"/>
  <c r="H78" i="14"/>
  <c r="E78" i="14"/>
  <c r="A79" i="14"/>
  <c r="F77" i="14"/>
  <c r="I77" i="14"/>
  <c r="J77" i="14"/>
  <c r="C77" i="14"/>
  <c r="D77" i="14"/>
  <c r="L77" i="14"/>
  <c r="R77" i="14"/>
  <c r="S77" i="14"/>
  <c r="O77" i="14"/>
  <c r="M77" i="14"/>
  <c r="G77" i="14"/>
  <c r="P77" i="14"/>
  <c r="C10" i="2"/>
  <c r="C10" i="28" a="1"/>
  <c r="N79" i="14" l="1"/>
  <c r="E79" i="14"/>
  <c r="K79" i="14"/>
  <c r="B79" i="14"/>
  <c r="T79" i="14" s="1"/>
  <c r="H79" i="14"/>
  <c r="A80" i="14"/>
  <c r="Q79" i="14"/>
  <c r="R78" i="14"/>
  <c r="O78" i="14"/>
  <c r="P78" i="14"/>
  <c r="S78" i="14"/>
  <c r="L78" i="14"/>
  <c r="M78" i="14"/>
  <c r="C78" i="14"/>
  <c r="D78" i="14"/>
  <c r="J78" i="14"/>
  <c r="F78" i="14"/>
  <c r="G78" i="14"/>
  <c r="I78" i="14"/>
  <c r="C10" i="28"/>
  <c r="B10" i="14" a="1"/>
  <c r="D79" i="14" l="1"/>
  <c r="F79" i="14"/>
  <c r="C79" i="14"/>
  <c r="G79" i="14"/>
  <c r="J79" i="14"/>
  <c r="I79" i="14"/>
  <c r="L79" i="14"/>
  <c r="O79" i="14"/>
  <c r="M79" i="14"/>
  <c r="P79" i="14"/>
  <c r="R79" i="14"/>
  <c r="S79" i="14"/>
  <c r="A81" i="14"/>
  <c r="Q80" i="14"/>
  <c r="K80" i="14"/>
  <c r="E80" i="14"/>
  <c r="H80" i="14"/>
  <c r="B80" i="14"/>
  <c r="T80" i="14" s="1"/>
  <c r="N80" i="14"/>
  <c r="B10" i="14"/>
  <c r="D10" i="12" a="1"/>
  <c r="I80" i="14" l="1"/>
  <c r="J80" i="14"/>
  <c r="S80" i="14"/>
  <c r="R80" i="14"/>
  <c r="L80" i="14"/>
  <c r="M80" i="14"/>
  <c r="P80" i="14"/>
  <c r="F80" i="14"/>
  <c r="G80" i="14"/>
  <c r="D80" i="14"/>
  <c r="O80" i="14"/>
  <c r="C80" i="14"/>
  <c r="A82" i="14"/>
  <c r="E81" i="14"/>
  <c r="B81" i="14"/>
  <c r="T81" i="14" s="1"/>
  <c r="Q81" i="14"/>
  <c r="N81" i="14"/>
  <c r="H81" i="14"/>
  <c r="K81" i="14"/>
  <c r="D10" i="12"/>
  <c r="AI10" i="24" a="1"/>
  <c r="F81" i="14" l="1"/>
  <c r="D81" i="14"/>
  <c r="I81" i="14"/>
  <c r="C81" i="14"/>
  <c r="P81" i="14"/>
  <c r="R81" i="14"/>
  <c r="L81" i="14"/>
  <c r="M81" i="14"/>
  <c r="J81" i="14"/>
  <c r="O81" i="14"/>
  <c r="S81" i="14"/>
  <c r="G81" i="14"/>
  <c r="B82" i="14"/>
  <c r="T82" i="14" s="1"/>
  <c r="N82" i="14"/>
  <c r="H82" i="14"/>
  <c r="K82" i="14"/>
  <c r="Q82" i="14"/>
  <c r="E82" i="14"/>
  <c r="A83" i="14"/>
  <c r="AI10" i="24"/>
  <c r="C10" i="26" a="1"/>
  <c r="R82" i="14" l="1"/>
  <c r="O82" i="14"/>
  <c r="P82" i="14"/>
  <c r="J82" i="14"/>
  <c r="L82" i="14"/>
  <c r="I82" i="14"/>
  <c r="G82" i="14"/>
  <c r="M82" i="14"/>
  <c r="S82" i="14"/>
  <c r="C82" i="14"/>
  <c r="D82" i="14"/>
  <c r="F82" i="14"/>
  <c r="N83" i="14"/>
  <c r="B83" i="14"/>
  <c r="T83" i="14" s="1"/>
  <c r="E83" i="14"/>
  <c r="H83" i="14"/>
  <c r="Q83" i="14"/>
  <c r="A84" i="14"/>
  <c r="K83" i="14"/>
  <c r="C10" i="26"/>
  <c r="C10" i="10" a="1"/>
  <c r="K84" i="14" l="1"/>
  <c r="A85" i="14"/>
  <c r="E84" i="14"/>
  <c r="B84" i="14"/>
  <c r="T84" i="14" s="1"/>
  <c r="N84" i="14"/>
  <c r="H84" i="14"/>
  <c r="Q84" i="14"/>
  <c r="M83" i="14"/>
  <c r="C83" i="14"/>
  <c r="D83" i="14"/>
  <c r="G83" i="14"/>
  <c r="F83" i="14"/>
  <c r="O83" i="14"/>
  <c r="P83" i="14"/>
  <c r="L83" i="14"/>
  <c r="R83" i="14"/>
  <c r="I83" i="14"/>
  <c r="J83" i="14"/>
  <c r="S83" i="14"/>
  <c r="C10" i="10"/>
  <c r="C10" i="24" a="1"/>
  <c r="J84" i="14" l="1"/>
  <c r="I84" i="14"/>
  <c r="L84" i="14"/>
  <c r="C84" i="14"/>
  <c r="D84" i="14"/>
  <c r="F84" i="14"/>
  <c r="G84" i="14"/>
  <c r="M84" i="14"/>
  <c r="O84" i="14"/>
  <c r="P84" i="14"/>
  <c r="R84" i="14"/>
  <c r="S84" i="14"/>
  <c r="E85" i="14"/>
  <c r="B85" i="14"/>
  <c r="T85" i="14" s="1"/>
  <c r="H85" i="14"/>
  <c r="K85" i="14"/>
  <c r="N85" i="14"/>
  <c r="Q85" i="14"/>
  <c r="A86" i="14"/>
  <c r="C10" i="24"/>
  <c r="E10" i="10" a="1"/>
  <c r="Q86" i="14" l="1"/>
  <c r="B86" i="14"/>
  <c r="T86" i="14" s="1"/>
  <c r="E86" i="14"/>
  <c r="A87" i="14"/>
  <c r="N86" i="14"/>
  <c r="K86" i="14"/>
  <c r="H86" i="14"/>
  <c r="F85" i="14"/>
  <c r="G85" i="14"/>
  <c r="I85" i="14"/>
  <c r="J85" i="14"/>
  <c r="L85" i="14"/>
  <c r="R85" i="14"/>
  <c r="S85" i="14"/>
  <c r="C85" i="14"/>
  <c r="M85" i="14"/>
  <c r="P85" i="14"/>
  <c r="D85" i="14"/>
  <c r="O85" i="14"/>
  <c r="E10" i="10"/>
  <c r="E10" i="24" a="1"/>
  <c r="N87" i="14" l="1"/>
  <c r="A88" i="14"/>
  <c r="B87" i="14"/>
  <c r="T87" i="14" s="1"/>
  <c r="E87" i="14"/>
  <c r="K87" i="14"/>
  <c r="H87" i="14"/>
  <c r="Q87" i="14"/>
  <c r="R86" i="14"/>
  <c r="F86" i="14"/>
  <c r="G86" i="14"/>
  <c r="L86" i="14"/>
  <c r="M86" i="14"/>
  <c r="S86" i="14"/>
  <c r="J86" i="14"/>
  <c r="O86" i="14"/>
  <c r="I86" i="14"/>
  <c r="C86" i="14"/>
  <c r="D86" i="14"/>
  <c r="P86" i="14"/>
  <c r="E10" i="24"/>
  <c r="AL10" i="24" a="1"/>
  <c r="I87" i="14" l="1"/>
  <c r="J87" i="14"/>
  <c r="L87" i="14"/>
  <c r="C87" i="14"/>
  <c r="S87" i="14"/>
  <c r="G87" i="14"/>
  <c r="M87" i="14"/>
  <c r="O87" i="14"/>
  <c r="D87" i="14"/>
  <c r="F87" i="14"/>
  <c r="P87" i="14"/>
  <c r="R87" i="14"/>
  <c r="B88" i="14"/>
  <c r="T88" i="14" s="1"/>
  <c r="A89" i="14"/>
  <c r="E88" i="14"/>
  <c r="H88" i="14"/>
  <c r="K88" i="14"/>
  <c r="N88" i="14"/>
  <c r="Q88" i="14"/>
  <c r="AL10" i="24"/>
  <c r="D10" i="10" a="1"/>
  <c r="A90" i="14" l="1"/>
  <c r="Q89" i="14"/>
  <c r="K89" i="14"/>
  <c r="N89" i="14"/>
  <c r="B89" i="14"/>
  <c r="T89" i="14" s="1"/>
  <c r="E89" i="14"/>
  <c r="H89" i="14"/>
  <c r="I88" i="14"/>
  <c r="J88" i="14"/>
  <c r="S88" i="14"/>
  <c r="G88" i="14"/>
  <c r="F88" i="14"/>
  <c r="L88" i="14"/>
  <c r="M88" i="14"/>
  <c r="O88" i="14"/>
  <c r="C88" i="14"/>
  <c r="D88" i="14"/>
  <c r="P88" i="14"/>
  <c r="R88" i="14"/>
  <c r="D10" i="10"/>
  <c r="D10" i="24" a="1"/>
  <c r="F89" i="14" l="1"/>
  <c r="O89" i="14"/>
  <c r="P89" i="14"/>
  <c r="C89" i="14"/>
  <c r="L89" i="14"/>
  <c r="M89" i="14"/>
  <c r="D89" i="14"/>
  <c r="R89" i="14"/>
  <c r="S89" i="14"/>
  <c r="J89" i="14"/>
  <c r="G89" i="14"/>
  <c r="I89" i="14"/>
  <c r="B90" i="14"/>
  <c r="T90" i="14" s="1"/>
  <c r="Q90" i="14"/>
  <c r="K90" i="14"/>
  <c r="E90" i="14"/>
  <c r="H90" i="14"/>
  <c r="A91" i="14"/>
  <c r="N90" i="14"/>
  <c r="D10" i="24"/>
  <c r="B10" i="12" a="1"/>
  <c r="R90" i="14" l="1"/>
  <c r="S90" i="14"/>
  <c r="C90" i="14"/>
  <c r="D90" i="14"/>
  <c r="F90" i="14"/>
  <c r="G90" i="14"/>
  <c r="I90" i="14"/>
  <c r="J90" i="14"/>
  <c r="L90" i="14"/>
  <c r="M90" i="14"/>
  <c r="O90" i="14"/>
  <c r="P90" i="14"/>
  <c r="N91" i="14"/>
  <c r="K91" i="14"/>
  <c r="B91" i="14"/>
  <c r="T91" i="14" s="1"/>
  <c r="Q91" i="14"/>
  <c r="H91" i="14"/>
  <c r="A92" i="14"/>
  <c r="E91" i="14"/>
  <c r="B10" i="12"/>
  <c r="AG10" i="24" a="1"/>
  <c r="M91" i="14" l="1"/>
  <c r="J91" i="14"/>
  <c r="L91" i="14"/>
  <c r="R91" i="14"/>
  <c r="S91" i="14"/>
  <c r="I91" i="14"/>
  <c r="O91" i="14"/>
  <c r="D91" i="14"/>
  <c r="C91" i="14"/>
  <c r="G91" i="14"/>
  <c r="P91" i="14"/>
  <c r="F91" i="14"/>
  <c r="Q92" i="14"/>
  <c r="H92" i="14"/>
  <c r="K92" i="14"/>
  <c r="N92" i="14"/>
  <c r="A93" i="14"/>
  <c r="E92" i="14"/>
  <c r="B92" i="14"/>
  <c r="T92" i="14" s="1"/>
  <c r="AG10" i="24"/>
  <c r="B10" i="8" a="1"/>
  <c r="E93" i="14" l="1"/>
  <c r="H93" i="14"/>
  <c r="A94" i="14"/>
  <c r="B93" i="14"/>
  <c r="T93" i="14" s="1"/>
  <c r="Q93" i="14"/>
  <c r="K93" i="14"/>
  <c r="N93" i="14"/>
  <c r="J92" i="14"/>
  <c r="P92" i="14"/>
  <c r="I92" i="14"/>
  <c r="O92" i="14"/>
  <c r="R92" i="14"/>
  <c r="S92" i="14"/>
  <c r="C92" i="14"/>
  <c r="D92" i="14"/>
  <c r="F92" i="14"/>
  <c r="L92" i="14"/>
  <c r="G92" i="14"/>
  <c r="M92" i="14"/>
  <c r="B10" i="8"/>
  <c r="BT10" i="24" a="1"/>
  <c r="F93" i="14" l="1"/>
  <c r="G93" i="14"/>
  <c r="I93" i="14"/>
  <c r="R93" i="14"/>
  <c r="S93" i="14"/>
  <c r="C93" i="14"/>
  <c r="D93" i="14"/>
  <c r="O93" i="14"/>
  <c r="J93" i="14"/>
  <c r="P93" i="14"/>
  <c r="L93" i="14"/>
  <c r="M93" i="14"/>
  <c r="Q94" i="14"/>
  <c r="B94" i="14"/>
  <c r="T94" i="14" s="1"/>
  <c r="N94" i="14"/>
  <c r="E94" i="14"/>
  <c r="H94" i="14"/>
  <c r="A95" i="14"/>
  <c r="K94" i="14"/>
  <c r="BT10" i="24"/>
  <c r="B10" i="3" a="1"/>
  <c r="N95" i="14" l="1"/>
  <c r="B95" i="14"/>
  <c r="T95" i="14" s="1"/>
  <c r="A96" i="14"/>
  <c r="E95" i="14"/>
  <c r="H95" i="14"/>
  <c r="K95" i="14"/>
  <c r="Q95" i="14"/>
  <c r="R94" i="14"/>
  <c r="O94" i="14"/>
  <c r="C94" i="14"/>
  <c r="D94" i="14"/>
  <c r="L94" i="14"/>
  <c r="G94" i="14"/>
  <c r="I94" i="14"/>
  <c r="S94" i="14"/>
  <c r="P94" i="14"/>
  <c r="F94" i="14"/>
  <c r="J94" i="14"/>
  <c r="M94" i="14"/>
  <c r="B10" i="3"/>
  <c r="AJ10" i="24" a="1"/>
  <c r="Q96" i="14" l="1"/>
  <c r="N96" i="14"/>
  <c r="A97" i="14"/>
  <c r="B96" i="14"/>
  <c r="T96" i="14" s="1"/>
  <c r="H96" i="14"/>
  <c r="K96" i="14"/>
  <c r="E96" i="14"/>
  <c r="C95" i="14"/>
  <c r="D95" i="14"/>
  <c r="F95" i="14"/>
  <c r="G95" i="14"/>
  <c r="M95" i="14"/>
  <c r="O95" i="14"/>
  <c r="P95" i="14"/>
  <c r="R95" i="14"/>
  <c r="S95" i="14"/>
  <c r="I95" i="14"/>
  <c r="J95" i="14"/>
  <c r="L95" i="14"/>
  <c r="AJ10" i="24"/>
  <c r="AH10" i="24" a="1"/>
  <c r="I96" i="14" l="1"/>
  <c r="J96" i="14"/>
  <c r="R96" i="14"/>
  <c r="S96" i="14"/>
  <c r="O96" i="14"/>
  <c r="C96" i="14"/>
  <c r="L96" i="14"/>
  <c r="F96" i="14"/>
  <c r="G96" i="14"/>
  <c r="D96" i="14"/>
  <c r="M96" i="14"/>
  <c r="P96" i="14"/>
  <c r="A98" i="14"/>
  <c r="N97" i="14"/>
  <c r="H97" i="14"/>
  <c r="B97" i="14"/>
  <c r="T97" i="14" s="1"/>
  <c r="K97" i="14"/>
  <c r="Q97" i="14"/>
  <c r="E97" i="14"/>
  <c r="AH10" i="24"/>
  <c r="B10" i="33" a="1"/>
  <c r="F97" i="14" l="1"/>
  <c r="O97" i="14"/>
  <c r="P97" i="14"/>
  <c r="S97" i="14"/>
  <c r="C97" i="14"/>
  <c r="D97" i="14"/>
  <c r="M97" i="14"/>
  <c r="R97" i="14"/>
  <c r="I97" i="14"/>
  <c r="J97" i="14"/>
  <c r="L97" i="14"/>
  <c r="G97" i="14"/>
  <c r="B98" i="14"/>
  <c r="T98" i="14" s="1"/>
  <c r="N98" i="14"/>
  <c r="E98" i="14"/>
  <c r="K98" i="14"/>
  <c r="Q98" i="14"/>
  <c r="A99" i="14"/>
  <c r="H98" i="14"/>
  <c r="B10" i="33"/>
  <c r="B10" i="19" a="1"/>
  <c r="N99" i="14" l="1"/>
  <c r="B99" i="14"/>
  <c r="T99" i="14" s="1"/>
  <c r="A100" i="14"/>
  <c r="E99" i="14"/>
  <c r="H99" i="14"/>
  <c r="K99" i="14"/>
  <c r="Q99" i="14"/>
  <c r="R98" i="14"/>
  <c r="L98" i="14"/>
  <c r="M98" i="14"/>
  <c r="O98" i="14"/>
  <c r="P98" i="14"/>
  <c r="C98" i="14"/>
  <c r="D98" i="14"/>
  <c r="F98" i="14"/>
  <c r="S98" i="14"/>
  <c r="G98" i="14"/>
  <c r="J98" i="14"/>
  <c r="I98" i="14"/>
  <c r="B10" i="19"/>
  <c r="C9" i="25" a="1"/>
  <c r="H100" i="14" l="1"/>
  <c r="N100" i="14"/>
  <c r="E100" i="14"/>
  <c r="K100" i="14"/>
  <c r="B100" i="14"/>
  <c r="T100" i="14" s="1"/>
  <c r="A101" i="14"/>
  <c r="Q100" i="14"/>
  <c r="M99" i="14"/>
  <c r="C99" i="14"/>
  <c r="D99" i="14"/>
  <c r="L99" i="14"/>
  <c r="O99" i="14"/>
  <c r="P99" i="14"/>
  <c r="R99" i="14"/>
  <c r="S99" i="14"/>
  <c r="G99" i="14"/>
  <c r="F99" i="14"/>
  <c r="J99" i="14"/>
  <c r="I99" i="14"/>
  <c r="C9" i="25"/>
  <c r="G18" i="31"/>
  <c r="G19" i="31"/>
  <c r="C18" i="31"/>
  <c r="D18" i="31"/>
  <c r="C19" i="31"/>
  <c r="D19" i="31"/>
  <c r="G22" i="26"/>
  <c r="G23" i="26"/>
  <c r="D22" i="26"/>
  <c r="D23" i="26"/>
  <c r="J23" i="25"/>
  <c r="J24" i="25"/>
  <c r="G23" i="25"/>
  <c r="G24" i="25"/>
  <c r="D23" i="25"/>
  <c r="D24" i="25"/>
  <c r="CL85" i="24"/>
  <c r="CL86" i="24"/>
  <c r="CI85" i="24"/>
  <c r="CI86" i="24"/>
  <c r="BX85" i="24"/>
  <c r="BX86" i="24"/>
  <c r="BU85" i="24"/>
  <c r="BU86" i="24"/>
  <c r="AO85" i="24"/>
  <c r="AO86" i="24"/>
  <c r="AI85" i="24"/>
  <c r="AI86" i="24"/>
  <c r="J99" i="24"/>
  <c r="J100" i="24"/>
  <c r="D99" i="24"/>
  <c r="D100" i="24"/>
  <c r="D16" i="33"/>
  <c r="D44" i="19"/>
  <c r="D45" i="19"/>
  <c r="C30" i="17"/>
  <c r="D30" i="17"/>
  <c r="C31" i="17"/>
  <c r="D31" i="17"/>
  <c r="N9" i="14"/>
  <c r="J9" i="14"/>
  <c r="N9" i="12"/>
  <c r="BE3" i="24" a="1"/>
  <c r="Z3" i="12" a="1"/>
  <c r="L3" i="28" a="1"/>
  <c r="J3" i="9" a="1"/>
  <c r="Q2" i="25" a="1"/>
  <c r="V3" i="12" a="1"/>
  <c r="BI3" i="24" a="1"/>
  <c r="M3" i="31" a="1"/>
  <c r="BG3" i="24" a="1"/>
  <c r="CA2" i="24" a="1"/>
  <c r="O3" i="2" a="1"/>
  <c r="M3" i="2" a="1"/>
  <c r="V3" i="14" a="1"/>
  <c r="J3" i="5" a="1"/>
  <c r="T3" i="8" a="1"/>
  <c r="AD3" i="14" a="1"/>
  <c r="BK3" i="24" a="1"/>
  <c r="CC2" i="24" a="1"/>
  <c r="L3" i="5" a="1"/>
  <c r="M2" i="25" a="1"/>
  <c r="J3" i="26" a="1"/>
  <c r="P3" i="10" a="1"/>
  <c r="CO2" i="24" a="1"/>
  <c r="O3" i="32" a="1"/>
  <c r="U3" i="24" a="1"/>
  <c r="K3" i="31" a="1"/>
  <c r="J3" i="3" a="1"/>
  <c r="E101" i="14" l="1"/>
  <c r="K101" i="14"/>
  <c r="N101" i="14"/>
  <c r="H101" i="14"/>
  <c r="B101" i="14"/>
  <c r="T101" i="14" s="1"/>
  <c r="A102" i="14"/>
  <c r="Q101" i="14"/>
  <c r="J100" i="14"/>
  <c r="G100" i="14"/>
  <c r="I100" i="14"/>
  <c r="O100" i="14"/>
  <c r="R100" i="14"/>
  <c r="D100" i="14"/>
  <c r="F100" i="14"/>
  <c r="L100" i="14"/>
  <c r="M100" i="14"/>
  <c r="P100" i="14"/>
  <c r="S100" i="14"/>
  <c r="C100" i="14"/>
  <c r="CC2" i="24"/>
  <c r="BK3" i="24"/>
  <c r="AD3" i="14"/>
  <c r="T3" i="8"/>
  <c r="J3" i="5"/>
  <c r="V3" i="14"/>
  <c r="M3" i="2"/>
  <c r="O3" i="2"/>
  <c r="CA2" i="24"/>
  <c r="BG3" i="24"/>
  <c r="M3" i="31"/>
  <c r="BI3" i="24"/>
  <c r="V3" i="12"/>
  <c r="Q2" i="25"/>
  <c r="J3" i="9"/>
  <c r="L3" i="28"/>
  <c r="Z3" i="12"/>
  <c r="BE3" i="24"/>
  <c r="J3" i="3"/>
  <c r="K3" i="31"/>
  <c r="U3" i="24"/>
  <c r="O3" i="32"/>
  <c r="CO2" i="24"/>
  <c r="P3" i="10"/>
  <c r="J3" i="26"/>
  <c r="M2" i="25"/>
  <c r="L3" i="5"/>
  <c r="E22" i="26"/>
  <c r="F22" i="26" s="1"/>
  <c r="B22" i="28"/>
  <c r="BS85" i="24"/>
  <c r="BV85" i="24"/>
  <c r="AP85" i="24"/>
  <c r="AV85" i="24"/>
  <c r="AG85" i="24"/>
  <c r="AS85" i="24"/>
  <c r="AM85" i="24"/>
  <c r="H99" i="24"/>
  <c r="B99" i="24"/>
  <c r="K99" i="24"/>
  <c r="E99" i="24"/>
  <c r="H23" i="25"/>
  <c r="I23" i="25" s="1"/>
  <c r="B22" i="26"/>
  <c r="C22" i="26" s="1"/>
  <c r="B18" i="31"/>
  <c r="AJ85" i="24"/>
  <c r="CG85" i="24"/>
  <c r="CJ85" i="24"/>
  <c r="E18" i="31"/>
  <c r="F18" i="31" s="1"/>
  <c r="H18" i="31" s="1"/>
  <c r="E23" i="25"/>
  <c r="F23" i="25" s="1"/>
  <c r="B23" i="25"/>
  <c r="C23" i="25" s="1"/>
  <c r="E22" i="28"/>
  <c r="Q102" i="14" l="1"/>
  <c r="B102" i="14"/>
  <c r="T102" i="14" s="1"/>
  <c r="E102" i="14"/>
  <c r="K102" i="14"/>
  <c r="N102" i="14"/>
  <c r="A103" i="14"/>
  <c r="H102" i="14"/>
  <c r="F101" i="14"/>
  <c r="I101" i="14"/>
  <c r="J101" i="14"/>
  <c r="O101" i="14"/>
  <c r="P101" i="14"/>
  <c r="L101" i="14"/>
  <c r="C101" i="14"/>
  <c r="D101" i="14"/>
  <c r="G101" i="14"/>
  <c r="S101" i="14"/>
  <c r="M101" i="14"/>
  <c r="R101" i="14"/>
  <c r="K23" i="25"/>
  <c r="T40" i="14"/>
  <c r="N103" i="14" l="1"/>
  <c r="Q103" i="14"/>
  <c r="E103" i="14"/>
  <c r="H103" i="14"/>
  <c r="B103" i="14"/>
  <c r="T103" i="14" s="1"/>
  <c r="A104" i="14"/>
  <c r="K103" i="14"/>
  <c r="R102" i="14"/>
  <c r="C102" i="14"/>
  <c r="D102" i="14"/>
  <c r="L102" i="14"/>
  <c r="M102" i="14"/>
  <c r="P102" i="14"/>
  <c r="I102" i="14"/>
  <c r="J102" i="14"/>
  <c r="G102" i="14"/>
  <c r="O102" i="14"/>
  <c r="S102" i="14"/>
  <c r="F102" i="14"/>
  <c r="H22" i="26"/>
  <c r="C5" i="3"/>
  <c r="B5" i="3"/>
  <c r="N104" i="14" l="1"/>
  <c r="Q104" i="14"/>
  <c r="K104" i="14"/>
  <c r="B104" i="14"/>
  <c r="T104" i="14" s="1"/>
  <c r="E104" i="14"/>
  <c r="H104" i="14"/>
  <c r="A105" i="14"/>
  <c r="R103" i="14"/>
  <c r="S103" i="14"/>
  <c r="O103" i="14"/>
  <c r="P103" i="14"/>
  <c r="F103" i="14"/>
  <c r="G103" i="14"/>
  <c r="C103" i="14"/>
  <c r="D103" i="14"/>
  <c r="J103" i="14"/>
  <c r="L103" i="14"/>
  <c r="I103" i="14"/>
  <c r="M103" i="14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I104" i="14" l="1"/>
  <c r="J104" i="14"/>
  <c r="L104" i="14"/>
  <c r="M104" i="14"/>
  <c r="P104" i="14"/>
  <c r="O104" i="14"/>
  <c r="R104" i="14"/>
  <c r="S104" i="14"/>
  <c r="C104" i="14"/>
  <c r="D104" i="14"/>
  <c r="F104" i="14"/>
  <c r="G104" i="14"/>
  <c r="A106" i="14"/>
  <c r="N105" i="14"/>
  <c r="Q105" i="14"/>
  <c r="K105" i="14"/>
  <c r="B105" i="14"/>
  <c r="T105" i="14" s="1"/>
  <c r="E105" i="14"/>
  <c r="H105" i="1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L105" i="14" l="1"/>
  <c r="M105" i="14"/>
  <c r="P105" i="14"/>
  <c r="R105" i="14"/>
  <c r="C105" i="14"/>
  <c r="O105" i="14"/>
  <c r="I105" i="14"/>
  <c r="J105" i="14"/>
  <c r="S105" i="14"/>
  <c r="F105" i="14"/>
  <c r="D105" i="14"/>
  <c r="G105" i="14"/>
  <c r="B106" i="14"/>
  <c r="T106" i="14" s="1"/>
  <c r="Q106" i="14"/>
  <c r="E106" i="14"/>
  <c r="K106" i="14"/>
  <c r="N106" i="14"/>
  <c r="H106" i="14"/>
  <c r="A107" i="14"/>
  <c r="P2" i="3" a="1"/>
  <c r="P2" i="3" s="1"/>
  <c r="N107" i="14" l="1"/>
  <c r="H107" i="14"/>
  <c r="K107" i="14"/>
  <c r="Q107" i="14"/>
  <c r="E107" i="14"/>
  <c r="A108" i="14"/>
  <c r="B107" i="14"/>
  <c r="T107" i="14" s="1"/>
  <c r="I106" i="14"/>
  <c r="J106" i="14"/>
  <c r="M106" i="14"/>
  <c r="O106" i="14"/>
  <c r="P106" i="14"/>
  <c r="R106" i="14"/>
  <c r="D106" i="14"/>
  <c r="F106" i="14"/>
  <c r="G106" i="14"/>
  <c r="L106" i="14"/>
  <c r="C106" i="14"/>
  <c r="S106" i="1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A109" i="14" l="1"/>
  <c r="Q108" i="14"/>
  <c r="K108" i="14"/>
  <c r="E108" i="14"/>
  <c r="H108" i="14"/>
  <c r="B108" i="14"/>
  <c r="T108" i="14" s="1"/>
  <c r="N108" i="14"/>
  <c r="M107" i="14"/>
  <c r="F107" i="14"/>
  <c r="G107" i="14"/>
  <c r="L107" i="14"/>
  <c r="O107" i="14"/>
  <c r="P107" i="14"/>
  <c r="R107" i="14"/>
  <c r="S107" i="14"/>
  <c r="D107" i="14"/>
  <c r="I107" i="14"/>
  <c r="J107" i="14"/>
  <c r="C107" i="14"/>
  <c r="F15" i="3"/>
  <c r="A16" i="3"/>
  <c r="B16" i="3" s="1"/>
  <c r="C16" i="3" s="1"/>
  <c r="B15" i="3"/>
  <c r="D15" i="3" s="1"/>
  <c r="D5" i="2"/>
  <c r="C5" i="2"/>
  <c r="B5" i="2"/>
  <c r="F108" i="14" l="1"/>
  <c r="G108" i="14"/>
  <c r="J108" i="14"/>
  <c r="O108" i="14"/>
  <c r="P108" i="14"/>
  <c r="R108" i="14"/>
  <c r="L108" i="14"/>
  <c r="M108" i="14"/>
  <c r="I108" i="14"/>
  <c r="C108" i="14"/>
  <c r="S108" i="14"/>
  <c r="D108" i="14"/>
  <c r="E109" i="14"/>
  <c r="B109" i="14"/>
  <c r="T109" i="14" s="1"/>
  <c r="Q109" i="14"/>
  <c r="N109" i="14"/>
  <c r="A110" i="14"/>
  <c r="K109" i="14"/>
  <c r="H109" i="14"/>
  <c r="A17" i="3"/>
  <c r="B17" i="3" s="1"/>
  <c r="C17" i="3" s="1"/>
  <c r="D16" i="3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Q110" i="14" l="1"/>
  <c r="N110" i="14"/>
  <c r="A111" i="14"/>
  <c r="E110" i="14"/>
  <c r="H110" i="14"/>
  <c r="B110" i="14"/>
  <c r="T110" i="14" s="1"/>
  <c r="K110" i="14"/>
  <c r="F109" i="14"/>
  <c r="I109" i="14"/>
  <c r="O109" i="14"/>
  <c r="P109" i="14"/>
  <c r="D109" i="14"/>
  <c r="G109" i="14"/>
  <c r="J109" i="14"/>
  <c r="L109" i="14"/>
  <c r="M109" i="14"/>
  <c r="S109" i="14"/>
  <c r="C109" i="14"/>
  <c r="R109" i="14"/>
  <c r="A18" i="3"/>
  <c r="B18" i="3" s="1"/>
  <c r="D18" i="3" s="1"/>
  <c r="E17" i="3"/>
  <c r="F17" i="3" s="1"/>
  <c r="D17" i="3"/>
  <c r="F16" i="3"/>
  <c r="H16" i="3" s="1"/>
  <c r="T2" i="2" a="1"/>
  <c r="E18" i="3" l="1"/>
  <c r="G18" i="3" s="1"/>
  <c r="A19" i="3"/>
  <c r="B19" i="3" s="1"/>
  <c r="C19" i="3" s="1"/>
  <c r="A112" i="14"/>
  <c r="B111" i="14"/>
  <c r="T111" i="14" s="1"/>
  <c r="E111" i="14"/>
  <c r="H111" i="14"/>
  <c r="N111" i="14"/>
  <c r="K111" i="14"/>
  <c r="Q111" i="14"/>
  <c r="R110" i="14"/>
  <c r="O110" i="14"/>
  <c r="P110" i="14"/>
  <c r="C110" i="14"/>
  <c r="D110" i="14"/>
  <c r="G110" i="14"/>
  <c r="F110" i="14"/>
  <c r="I110" i="14"/>
  <c r="M110" i="14"/>
  <c r="S110" i="14"/>
  <c r="J110" i="14"/>
  <c r="L110" i="14"/>
  <c r="C18" i="3"/>
  <c r="G17" i="3"/>
  <c r="H17" i="3" s="1"/>
  <c r="T2" i="2"/>
  <c r="U96" i="2"/>
  <c r="F18" i="3"/>
  <c r="H18" i="3" s="1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E19" i="3" l="1"/>
  <c r="G19" i="3" s="1"/>
  <c r="A20" i="3"/>
  <c r="D19" i="3"/>
  <c r="C111" i="14"/>
  <c r="D111" i="14"/>
  <c r="F111" i="14"/>
  <c r="G111" i="14"/>
  <c r="I111" i="14"/>
  <c r="S111" i="14"/>
  <c r="L111" i="14"/>
  <c r="M111" i="14"/>
  <c r="O111" i="14"/>
  <c r="P111" i="14"/>
  <c r="R111" i="14"/>
  <c r="J111" i="14"/>
  <c r="H112" i="14"/>
  <c r="K112" i="14"/>
  <c r="A113" i="14"/>
  <c r="Q112" i="14"/>
  <c r="B112" i="14"/>
  <c r="T112" i="14" s="1"/>
  <c r="E112" i="14"/>
  <c r="N112" i="14"/>
  <c r="V2" i="2" a="1"/>
  <c r="V2" i="2" s="1"/>
  <c r="F19" i="3"/>
  <c r="H19" i="3" s="1"/>
  <c r="H5" i="32"/>
  <c r="I6" i="32" s="1"/>
  <c r="F8" i="32" s="1"/>
  <c r="B20" i="3" l="1"/>
  <c r="E20" i="3"/>
  <c r="A21" i="3"/>
  <c r="I112" i="14"/>
  <c r="J112" i="14"/>
  <c r="L112" i="14"/>
  <c r="D112" i="14"/>
  <c r="R112" i="14"/>
  <c r="S112" i="14"/>
  <c r="M112" i="14"/>
  <c r="G112" i="14"/>
  <c r="P112" i="14"/>
  <c r="C112" i="14"/>
  <c r="F112" i="14"/>
  <c r="O112" i="14"/>
  <c r="A114" i="14"/>
  <c r="Q113" i="14"/>
  <c r="B113" i="14"/>
  <c r="T113" i="14" s="1"/>
  <c r="H113" i="14"/>
  <c r="N113" i="14"/>
  <c r="E113" i="14"/>
  <c r="K113" i="14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B21" i="3" l="1"/>
  <c r="A22" i="3"/>
  <c r="E21" i="3"/>
  <c r="G20" i="3"/>
  <c r="F20" i="3"/>
  <c r="D20" i="3"/>
  <c r="C20" i="3"/>
  <c r="R113" i="14"/>
  <c r="C113" i="14"/>
  <c r="I113" i="14"/>
  <c r="J113" i="14"/>
  <c r="O113" i="14"/>
  <c r="P113" i="14"/>
  <c r="F113" i="14"/>
  <c r="G113" i="14"/>
  <c r="M113" i="14"/>
  <c r="L113" i="14"/>
  <c r="S113" i="14"/>
  <c r="D113" i="14"/>
  <c r="B114" i="14"/>
  <c r="T114" i="14" s="1"/>
  <c r="E114" i="14"/>
  <c r="A115" i="14"/>
  <c r="Q114" i="14"/>
  <c r="N114" i="14"/>
  <c r="H114" i="14"/>
  <c r="K114" i="14"/>
  <c r="H15" i="2"/>
  <c r="B15" i="2"/>
  <c r="J15" i="2" s="1"/>
  <c r="A16" i="2"/>
  <c r="B16" i="2" s="1"/>
  <c r="G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H20" i="3" l="1"/>
  <c r="F21" i="3"/>
  <c r="G21" i="3"/>
  <c r="E22" i="3"/>
  <c r="A23" i="3"/>
  <c r="B22" i="3"/>
  <c r="D21" i="3"/>
  <c r="C21" i="3"/>
  <c r="N115" i="14"/>
  <c r="Q115" i="14"/>
  <c r="B115" i="14"/>
  <c r="T115" i="14" s="1"/>
  <c r="A116" i="14"/>
  <c r="E115" i="14"/>
  <c r="H115" i="14"/>
  <c r="K115" i="14"/>
  <c r="D114" i="14"/>
  <c r="F114" i="14"/>
  <c r="C114" i="14"/>
  <c r="P114" i="14"/>
  <c r="L114" i="14"/>
  <c r="M114" i="14"/>
  <c r="O114" i="14"/>
  <c r="I114" i="14"/>
  <c r="G114" i="14"/>
  <c r="J114" i="14"/>
  <c r="S114" i="14"/>
  <c r="R114" i="14"/>
  <c r="C16" i="2"/>
  <c r="D16" i="2"/>
  <c r="J16" i="2"/>
  <c r="E16" i="2"/>
  <c r="F16" i="2" s="1"/>
  <c r="I15" i="2"/>
  <c r="G15" i="2"/>
  <c r="C15" i="2"/>
  <c r="F15" i="2"/>
  <c r="D15" i="2"/>
  <c r="A17" i="2"/>
  <c r="H16" i="2"/>
  <c r="I16" i="2" s="1"/>
  <c r="L2" i="32" a="1"/>
  <c r="H21" i="3" l="1"/>
  <c r="F22" i="3"/>
  <c r="G22" i="3"/>
  <c r="D22" i="3"/>
  <c r="C22" i="3"/>
  <c r="E23" i="3"/>
  <c r="A24" i="3"/>
  <c r="B23" i="3"/>
  <c r="A117" i="14"/>
  <c r="K116" i="14"/>
  <c r="H116" i="14"/>
  <c r="N116" i="14"/>
  <c r="Q116" i="14"/>
  <c r="B116" i="14"/>
  <c r="T116" i="14" s="1"/>
  <c r="E116" i="14"/>
  <c r="M115" i="14"/>
  <c r="R115" i="14"/>
  <c r="S115" i="14"/>
  <c r="P115" i="14"/>
  <c r="C115" i="14"/>
  <c r="L115" i="14"/>
  <c r="O115" i="14"/>
  <c r="D115" i="14"/>
  <c r="F115" i="14"/>
  <c r="G115" i="14"/>
  <c r="I115" i="14"/>
  <c r="J115" i="14"/>
  <c r="K16" i="2"/>
  <c r="K15" i="2"/>
  <c r="H17" i="2"/>
  <c r="E17" i="2"/>
  <c r="B17" i="2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H22" i="3" l="1"/>
  <c r="G23" i="3"/>
  <c r="F23" i="3"/>
  <c r="C23" i="3"/>
  <c r="D23" i="3"/>
  <c r="A25" i="3"/>
  <c r="E24" i="3"/>
  <c r="B24" i="3"/>
  <c r="H23" i="3"/>
  <c r="C116" i="14"/>
  <c r="I116" i="14"/>
  <c r="J116" i="14"/>
  <c r="F116" i="14"/>
  <c r="G116" i="14"/>
  <c r="L116" i="14"/>
  <c r="M116" i="14"/>
  <c r="R116" i="14"/>
  <c r="S116" i="14"/>
  <c r="D116" i="14"/>
  <c r="O116" i="14"/>
  <c r="P116" i="14"/>
  <c r="E117" i="14"/>
  <c r="N117" i="14"/>
  <c r="Q117" i="14"/>
  <c r="B117" i="14"/>
  <c r="T117" i="14" s="1"/>
  <c r="H117" i="14"/>
  <c r="A118" i="14"/>
  <c r="K117" i="14"/>
  <c r="H18" i="2"/>
  <c r="E18" i="2"/>
  <c r="B18" i="2"/>
  <c r="A19" i="2"/>
  <c r="J17" i="2"/>
  <c r="I17" i="2"/>
  <c r="F17" i="2"/>
  <c r="G17" i="2"/>
  <c r="C17" i="2"/>
  <c r="D17" i="2"/>
  <c r="N2" i="32" a="1"/>
  <c r="N2" i="32" s="1"/>
  <c r="B25" i="3" l="1"/>
  <c r="E25" i="3"/>
  <c r="A26" i="3"/>
  <c r="F24" i="3"/>
  <c r="G24" i="3"/>
  <c r="C24" i="3"/>
  <c r="D24" i="3"/>
  <c r="Q118" i="14"/>
  <c r="E118" i="14"/>
  <c r="A119" i="14"/>
  <c r="N118" i="14"/>
  <c r="K118" i="14"/>
  <c r="H118" i="14"/>
  <c r="B118" i="14"/>
  <c r="T118" i="14" s="1"/>
  <c r="F117" i="14"/>
  <c r="L117" i="14"/>
  <c r="M117" i="14"/>
  <c r="P117" i="14"/>
  <c r="C117" i="14"/>
  <c r="R117" i="14"/>
  <c r="D117" i="14"/>
  <c r="G117" i="14"/>
  <c r="I117" i="14"/>
  <c r="S117" i="14"/>
  <c r="J117" i="14"/>
  <c r="O117" i="14"/>
  <c r="K17" i="2"/>
  <c r="E19" i="2"/>
  <c r="B19" i="2"/>
  <c r="H19" i="2"/>
  <c r="A20" i="2"/>
  <c r="F18" i="2"/>
  <c r="G18" i="2"/>
  <c r="J18" i="2"/>
  <c r="I18" i="2"/>
  <c r="C18" i="2"/>
  <c r="D18" i="2"/>
  <c r="N1" i="32" a="1"/>
  <c r="N1" i="32" s="1"/>
  <c r="A15" i="32" s="1"/>
  <c r="B15" i="32" s="1"/>
  <c r="H24" i="3" l="1"/>
  <c r="E26" i="3"/>
  <c r="B26" i="3"/>
  <c r="A27" i="3"/>
  <c r="F25" i="3"/>
  <c r="G25" i="3"/>
  <c r="C25" i="3"/>
  <c r="D25" i="3"/>
  <c r="R118" i="14"/>
  <c r="D118" i="14"/>
  <c r="F118" i="14"/>
  <c r="P118" i="14"/>
  <c r="S118" i="14"/>
  <c r="C118" i="14"/>
  <c r="M118" i="14"/>
  <c r="O118" i="14"/>
  <c r="L118" i="14"/>
  <c r="J118" i="14"/>
  <c r="G118" i="14"/>
  <c r="I118" i="14"/>
  <c r="H119" i="14"/>
  <c r="N119" i="14"/>
  <c r="Q119" i="14"/>
  <c r="B119" i="14"/>
  <c r="T119" i="14" s="1"/>
  <c r="E119" i="14"/>
  <c r="K119" i="14"/>
  <c r="A120" i="14"/>
  <c r="K18" i="2"/>
  <c r="A21" i="2"/>
  <c r="E20" i="2"/>
  <c r="H20" i="2"/>
  <c r="B20" i="2"/>
  <c r="G19" i="2"/>
  <c r="I19" i="2"/>
  <c r="D19" i="2"/>
  <c r="C19" i="2"/>
  <c r="J19" i="2"/>
  <c r="F19" i="2"/>
  <c r="A16" i="32"/>
  <c r="F16" i="32" s="1"/>
  <c r="F15" i="32"/>
  <c r="H15" i="32" s="1"/>
  <c r="E15" i="32"/>
  <c r="D15" i="32"/>
  <c r="H25" i="3" l="1"/>
  <c r="E27" i="3"/>
  <c r="B27" i="3"/>
  <c r="A28" i="3"/>
  <c r="C26" i="3"/>
  <c r="D26" i="3"/>
  <c r="F26" i="3"/>
  <c r="G26" i="3"/>
  <c r="F119" i="14"/>
  <c r="G119" i="14"/>
  <c r="M119" i="14"/>
  <c r="C119" i="14"/>
  <c r="D119" i="14"/>
  <c r="I119" i="14"/>
  <c r="J119" i="14"/>
  <c r="R119" i="14"/>
  <c r="S119" i="14"/>
  <c r="L119" i="14"/>
  <c r="O119" i="14"/>
  <c r="P119" i="14"/>
  <c r="A121" i="14"/>
  <c r="H120" i="14"/>
  <c r="K120" i="14"/>
  <c r="N120" i="14"/>
  <c r="B120" i="14"/>
  <c r="T120" i="14" s="1"/>
  <c r="E120" i="14"/>
  <c r="Q120" i="14"/>
  <c r="K19" i="2"/>
  <c r="J20" i="2"/>
  <c r="G20" i="2"/>
  <c r="F20" i="2"/>
  <c r="D20" i="2"/>
  <c r="I20" i="2"/>
  <c r="C20" i="2"/>
  <c r="B21" i="2"/>
  <c r="E21" i="2"/>
  <c r="H21" i="2"/>
  <c r="A22" i="2"/>
  <c r="A17" i="32"/>
  <c r="F17" i="32" s="1"/>
  <c r="B16" i="32"/>
  <c r="D16" i="32" s="1"/>
  <c r="G15" i="32"/>
  <c r="I15" i="32" s="1"/>
  <c r="H16" i="32"/>
  <c r="G16" i="32"/>
  <c r="H26" i="3" l="1"/>
  <c r="E28" i="3"/>
  <c r="A29" i="3"/>
  <c r="B28" i="3"/>
  <c r="D27" i="3"/>
  <c r="C27" i="3"/>
  <c r="G27" i="3"/>
  <c r="F27" i="3"/>
  <c r="I120" i="14"/>
  <c r="J120" i="14"/>
  <c r="L120" i="14"/>
  <c r="R120" i="14"/>
  <c r="C120" i="14"/>
  <c r="F120" i="14"/>
  <c r="G120" i="14"/>
  <c r="D120" i="14"/>
  <c r="M120" i="14"/>
  <c r="S120" i="14"/>
  <c r="O120" i="14"/>
  <c r="P120" i="14"/>
  <c r="A122" i="14"/>
  <c r="B121" i="14"/>
  <c r="T121" i="14" s="1"/>
  <c r="K121" i="14"/>
  <c r="N121" i="14"/>
  <c r="E121" i="14"/>
  <c r="H121" i="14"/>
  <c r="Q121" i="14"/>
  <c r="K20" i="2"/>
  <c r="E16" i="32"/>
  <c r="I16" i="32" s="1"/>
  <c r="B22" i="2"/>
  <c r="E22" i="2"/>
  <c r="H22" i="2"/>
  <c r="A23" i="2"/>
  <c r="A18" i="32"/>
  <c r="F18" i="32" s="1"/>
  <c r="D21" i="2"/>
  <c r="F21" i="2"/>
  <c r="C21" i="2"/>
  <c r="J21" i="2"/>
  <c r="I21" i="2"/>
  <c r="G21" i="2"/>
  <c r="B17" i="32"/>
  <c r="D17" i="32" s="1"/>
  <c r="G17" i="32"/>
  <c r="H17" i="32"/>
  <c r="H27" i="3" l="1"/>
  <c r="D28" i="3"/>
  <c r="C28" i="3"/>
  <c r="A30" i="3"/>
  <c r="B29" i="3"/>
  <c r="E29" i="3"/>
  <c r="G28" i="3"/>
  <c r="F28" i="3"/>
  <c r="B122" i="14"/>
  <c r="T122" i="14" s="1"/>
  <c r="N122" i="14"/>
  <c r="Q122" i="14"/>
  <c r="E122" i="14"/>
  <c r="A123" i="14"/>
  <c r="K122" i="14"/>
  <c r="H122" i="14"/>
  <c r="J121" i="14"/>
  <c r="F121" i="14"/>
  <c r="G121" i="14"/>
  <c r="O121" i="14"/>
  <c r="P121" i="14"/>
  <c r="I121" i="14"/>
  <c r="L121" i="14"/>
  <c r="S121" i="14"/>
  <c r="C121" i="14"/>
  <c r="D121" i="14"/>
  <c r="M121" i="14"/>
  <c r="R121" i="14"/>
  <c r="E17" i="32"/>
  <c r="I17" i="32" s="1"/>
  <c r="B18" i="32"/>
  <c r="E18" i="32" s="1"/>
  <c r="K21" i="2"/>
  <c r="G22" i="2"/>
  <c r="J22" i="2"/>
  <c r="C22" i="2"/>
  <c r="F22" i="2"/>
  <c r="D22" i="2"/>
  <c r="I22" i="2"/>
  <c r="H23" i="2"/>
  <c r="A24" i="2"/>
  <c r="E23" i="2"/>
  <c r="B23" i="2"/>
  <c r="A19" i="32"/>
  <c r="B19" i="32" s="1"/>
  <c r="G18" i="32"/>
  <c r="H18" i="32"/>
  <c r="E30" i="3" l="1"/>
  <c r="A31" i="3"/>
  <c r="B30" i="3"/>
  <c r="H28" i="3"/>
  <c r="D29" i="3"/>
  <c r="C29" i="3"/>
  <c r="G29" i="3"/>
  <c r="F29" i="3"/>
  <c r="N123" i="14"/>
  <c r="H123" i="14"/>
  <c r="K123" i="14"/>
  <c r="E123" i="14"/>
  <c r="B123" i="14"/>
  <c r="T123" i="14" s="1"/>
  <c r="A124" i="14"/>
  <c r="Q123" i="14"/>
  <c r="O122" i="14"/>
  <c r="P122" i="14"/>
  <c r="R122" i="14"/>
  <c r="S122" i="14"/>
  <c r="C122" i="14"/>
  <c r="D122" i="14"/>
  <c r="L122" i="14"/>
  <c r="M122" i="14"/>
  <c r="F122" i="14"/>
  <c r="G122" i="14"/>
  <c r="J122" i="14"/>
  <c r="I122" i="14"/>
  <c r="G23" i="2"/>
  <c r="F23" i="2"/>
  <c r="C23" i="2"/>
  <c r="I23" i="2"/>
  <c r="J23" i="2"/>
  <c r="D23" i="2"/>
  <c r="B24" i="2"/>
  <c r="E24" i="2"/>
  <c r="A25" i="2"/>
  <c r="H24" i="2"/>
  <c r="D18" i="32"/>
  <c r="I18" i="32" s="1"/>
  <c r="K22" i="2"/>
  <c r="A20" i="32"/>
  <c r="B20" i="32" s="1"/>
  <c r="F19" i="32"/>
  <c r="H19" i="32" s="1"/>
  <c r="E19" i="32"/>
  <c r="D19" i="32"/>
  <c r="H29" i="3" l="1"/>
  <c r="D30" i="3"/>
  <c r="C30" i="3"/>
  <c r="A32" i="3"/>
  <c r="B31" i="3"/>
  <c r="E31" i="3"/>
  <c r="G30" i="3"/>
  <c r="F30" i="3"/>
  <c r="H124" i="14"/>
  <c r="A125" i="14"/>
  <c r="E124" i="14"/>
  <c r="Q124" i="14"/>
  <c r="N124" i="14"/>
  <c r="K124" i="14"/>
  <c r="B124" i="14"/>
  <c r="T124" i="14" s="1"/>
  <c r="M123" i="14"/>
  <c r="G123" i="14"/>
  <c r="F123" i="14"/>
  <c r="I123" i="14"/>
  <c r="J123" i="14"/>
  <c r="P123" i="14"/>
  <c r="C123" i="14"/>
  <c r="R123" i="14"/>
  <c r="S123" i="14"/>
  <c r="D123" i="14"/>
  <c r="L123" i="14"/>
  <c r="O123" i="14"/>
  <c r="E25" i="2"/>
  <c r="H25" i="2"/>
  <c r="A26" i="2"/>
  <c r="B25" i="2"/>
  <c r="F20" i="32"/>
  <c r="H20" i="32" s="1"/>
  <c r="G19" i="32"/>
  <c r="I19" i="32" s="1"/>
  <c r="A21" i="32"/>
  <c r="F21" i="32" s="1"/>
  <c r="F24" i="2"/>
  <c r="I24" i="2"/>
  <c r="G24" i="2"/>
  <c r="C24" i="2"/>
  <c r="J24" i="2"/>
  <c r="D24" i="2"/>
  <c r="K23" i="2"/>
  <c r="E20" i="32"/>
  <c r="D20" i="32"/>
  <c r="D31" i="3" l="1"/>
  <c r="C31" i="3"/>
  <c r="F31" i="3"/>
  <c r="G31" i="3"/>
  <c r="B32" i="3"/>
  <c r="A33" i="3"/>
  <c r="E32" i="3"/>
  <c r="H30" i="3"/>
  <c r="G20" i="32"/>
  <c r="I124" i="14"/>
  <c r="J124" i="14"/>
  <c r="D124" i="14"/>
  <c r="F124" i="14"/>
  <c r="P124" i="14"/>
  <c r="R124" i="14"/>
  <c r="O124" i="14"/>
  <c r="L124" i="14"/>
  <c r="S124" i="14"/>
  <c r="C124" i="14"/>
  <c r="G124" i="14"/>
  <c r="M124" i="14"/>
  <c r="E125" i="14"/>
  <c r="K125" i="14"/>
  <c r="B125" i="14"/>
  <c r="T125" i="14" s="1"/>
  <c r="H125" i="14"/>
  <c r="N125" i="14"/>
  <c r="Q125" i="14"/>
  <c r="A126" i="14"/>
  <c r="D25" i="2"/>
  <c r="G25" i="2"/>
  <c r="C25" i="2"/>
  <c r="F25" i="2"/>
  <c r="J25" i="2"/>
  <c r="I25" i="2"/>
  <c r="B21" i="32"/>
  <c r="E21" i="32" s="1"/>
  <c r="H26" i="2"/>
  <c r="E26" i="2"/>
  <c r="B26" i="2"/>
  <c r="A27" i="2"/>
  <c r="K24" i="2"/>
  <c r="A22" i="32"/>
  <c r="F22" i="32" s="1"/>
  <c r="I20" i="32"/>
  <c r="H21" i="32"/>
  <c r="G21" i="32"/>
  <c r="H31" i="3" l="1"/>
  <c r="F32" i="3"/>
  <c r="G32" i="3"/>
  <c r="C32" i="3"/>
  <c r="D32" i="3"/>
  <c r="E33" i="3"/>
  <c r="A34" i="3"/>
  <c r="B33" i="3"/>
  <c r="F125" i="14"/>
  <c r="D125" i="14"/>
  <c r="G125" i="14"/>
  <c r="J125" i="14"/>
  <c r="I125" i="14"/>
  <c r="L125" i="14"/>
  <c r="M125" i="14"/>
  <c r="C125" i="14"/>
  <c r="S125" i="14"/>
  <c r="R125" i="14"/>
  <c r="O125" i="14"/>
  <c r="P125" i="14"/>
  <c r="Q126" i="14"/>
  <c r="B126" i="14"/>
  <c r="T126" i="14" s="1"/>
  <c r="N126" i="14"/>
  <c r="H126" i="14"/>
  <c r="K126" i="14"/>
  <c r="E126" i="14"/>
  <c r="A127" i="14"/>
  <c r="E27" i="2"/>
  <c r="B27" i="2"/>
  <c r="A28" i="2"/>
  <c r="H27" i="2"/>
  <c r="F26" i="2"/>
  <c r="J26" i="2"/>
  <c r="C26" i="2"/>
  <c r="D26" i="2"/>
  <c r="I26" i="2"/>
  <c r="G26" i="2"/>
  <c r="K25" i="2"/>
  <c r="D21" i="32"/>
  <c r="I21" i="32" s="1"/>
  <c r="A23" i="32"/>
  <c r="F23" i="32" s="1"/>
  <c r="B22" i="32"/>
  <c r="D22" i="32" s="1"/>
  <c r="G22" i="32"/>
  <c r="H22" i="32"/>
  <c r="H32" i="3" l="1"/>
  <c r="B34" i="3"/>
  <c r="E34" i="3"/>
  <c r="A35" i="3"/>
  <c r="D33" i="3"/>
  <c r="C33" i="3"/>
  <c r="F33" i="3"/>
  <c r="G33" i="3"/>
  <c r="Q127" i="14"/>
  <c r="K127" i="14"/>
  <c r="N127" i="14"/>
  <c r="A128" i="14"/>
  <c r="E127" i="14"/>
  <c r="H127" i="14"/>
  <c r="B127" i="14"/>
  <c r="T127" i="14" s="1"/>
  <c r="R126" i="14"/>
  <c r="C126" i="14"/>
  <c r="D126" i="14"/>
  <c r="O126" i="14"/>
  <c r="P126" i="14"/>
  <c r="I126" i="14"/>
  <c r="F126" i="14"/>
  <c r="G126" i="14"/>
  <c r="L126" i="14"/>
  <c r="M126" i="14"/>
  <c r="S126" i="14"/>
  <c r="J126" i="14"/>
  <c r="K26" i="2"/>
  <c r="E22" i="32"/>
  <c r="I22" i="32" s="1"/>
  <c r="A24" i="32"/>
  <c r="B24" i="32" s="1"/>
  <c r="B23" i="32"/>
  <c r="E23" i="32" s="1"/>
  <c r="I27" i="2"/>
  <c r="F27" i="2"/>
  <c r="C27" i="2"/>
  <c r="D27" i="2"/>
  <c r="G27" i="2"/>
  <c r="J27" i="2"/>
  <c r="B28" i="2"/>
  <c r="H28" i="2"/>
  <c r="A29" i="2"/>
  <c r="E28" i="2"/>
  <c r="H23" i="32"/>
  <c r="G23" i="32"/>
  <c r="H33" i="3" l="1"/>
  <c r="G34" i="3"/>
  <c r="F34" i="3"/>
  <c r="D34" i="3"/>
  <c r="C34" i="3"/>
  <c r="E35" i="3"/>
  <c r="B35" i="3"/>
  <c r="A36" i="3"/>
  <c r="A25" i="32"/>
  <c r="F24" i="32"/>
  <c r="A129" i="14"/>
  <c r="B128" i="14"/>
  <c r="T128" i="14" s="1"/>
  <c r="E128" i="14"/>
  <c r="H128" i="14"/>
  <c r="K128" i="14"/>
  <c r="N128" i="14"/>
  <c r="Q128" i="14"/>
  <c r="P127" i="14"/>
  <c r="R127" i="14"/>
  <c r="C127" i="14"/>
  <c r="D127" i="14"/>
  <c r="G127" i="14"/>
  <c r="J127" i="14"/>
  <c r="L127" i="14"/>
  <c r="M127" i="14"/>
  <c r="O127" i="14"/>
  <c r="S127" i="14"/>
  <c r="F127" i="14"/>
  <c r="I127" i="14"/>
  <c r="D23" i="32"/>
  <c r="I23" i="32" s="1"/>
  <c r="D28" i="2"/>
  <c r="C28" i="2"/>
  <c r="J28" i="2"/>
  <c r="G28" i="2"/>
  <c r="F28" i="2"/>
  <c r="I28" i="2"/>
  <c r="K27" i="2"/>
  <c r="H29" i="2"/>
  <c r="A30" i="2"/>
  <c r="E29" i="2"/>
  <c r="B29" i="2"/>
  <c r="F25" i="32"/>
  <c r="B25" i="32"/>
  <c r="A26" i="32"/>
  <c r="H24" i="32"/>
  <c r="G24" i="32"/>
  <c r="E24" i="32"/>
  <c r="D24" i="32"/>
  <c r="B36" i="3" l="1"/>
  <c r="E36" i="3"/>
  <c r="A37" i="3"/>
  <c r="D35" i="3"/>
  <c r="C35" i="3"/>
  <c r="G35" i="3"/>
  <c r="F35" i="3"/>
  <c r="H34" i="3"/>
  <c r="I128" i="14"/>
  <c r="J128" i="14"/>
  <c r="C128" i="14"/>
  <c r="F128" i="14"/>
  <c r="M128" i="14"/>
  <c r="G128" i="14"/>
  <c r="L128" i="14"/>
  <c r="R128" i="14"/>
  <c r="S128" i="14"/>
  <c r="P128" i="14"/>
  <c r="D128" i="14"/>
  <c r="O128" i="14"/>
  <c r="A130" i="14"/>
  <c r="K129" i="14"/>
  <c r="N129" i="14"/>
  <c r="H129" i="14"/>
  <c r="Q129" i="14"/>
  <c r="B129" i="14"/>
  <c r="T129" i="14" s="1"/>
  <c r="E129" i="14"/>
  <c r="J29" i="2"/>
  <c r="I29" i="2"/>
  <c r="D29" i="2"/>
  <c r="G29" i="2"/>
  <c r="F29" i="2"/>
  <c r="C29" i="2"/>
  <c r="E30" i="2"/>
  <c r="H30" i="2"/>
  <c r="B30" i="2"/>
  <c r="A31" i="2"/>
  <c r="K28" i="2"/>
  <c r="I24" i="32"/>
  <c r="B26" i="32"/>
  <c r="F26" i="32"/>
  <c r="A27" i="32"/>
  <c r="E25" i="32"/>
  <c r="D25" i="32"/>
  <c r="G25" i="32"/>
  <c r="H25" i="32"/>
  <c r="H35" i="3" l="1"/>
  <c r="B37" i="3"/>
  <c r="E37" i="3"/>
  <c r="A38" i="3"/>
  <c r="G36" i="3"/>
  <c r="F36" i="3"/>
  <c r="C36" i="3"/>
  <c r="D36" i="3"/>
  <c r="B130" i="14"/>
  <c r="T130" i="14" s="1"/>
  <c r="Q130" i="14"/>
  <c r="A131" i="14"/>
  <c r="E130" i="14"/>
  <c r="N130" i="14"/>
  <c r="K130" i="14"/>
  <c r="H130" i="14"/>
  <c r="J129" i="14"/>
  <c r="L129" i="14"/>
  <c r="D129" i="14"/>
  <c r="M129" i="14"/>
  <c r="O129" i="14"/>
  <c r="P129" i="14"/>
  <c r="F129" i="14"/>
  <c r="G129" i="14"/>
  <c r="C129" i="14"/>
  <c r="I129" i="14"/>
  <c r="R129" i="14"/>
  <c r="S129" i="14"/>
  <c r="F30" i="2"/>
  <c r="D30" i="2"/>
  <c r="G30" i="2"/>
  <c r="J30" i="2"/>
  <c r="I30" i="2"/>
  <c r="C30" i="2"/>
  <c r="K29" i="2"/>
  <c r="H31" i="2"/>
  <c r="B31" i="2"/>
  <c r="E31" i="2"/>
  <c r="A32" i="2"/>
  <c r="I25" i="32"/>
  <c r="G26" i="32"/>
  <c r="H26" i="32"/>
  <c r="B27" i="32"/>
  <c r="F27" i="32"/>
  <c r="A28" i="32"/>
  <c r="E26" i="32"/>
  <c r="D26" i="32"/>
  <c r="H36" i="3" l="1"/>
  <c r="F37" i="3"/>
  <c r="G37" i="3"/>
  <c r="C37" i="3"/>
  <c r="D37" i="3"/>
  <c r="B38" i="3"/>
  <c r="E38" i="3"/>
  <c r="A39" i="3"/>
  <c r="N131" i="14"/>
  <c r="E131" i="14"/>
  <c r="Q131" i="14"/>
  <c r="H131" i="14"/>
  <c r="A132" i="14"/>
  <c r="K131" i="14"/>
  <c r="B131" i="14"/>
  <c r="T131" i="14" s="1"/>
  <c r="R130" i="14"/>
  <c r="C130" i="14"/>
  <c r="D130" i="14"/>
  <c r="M130" i="14"/>
  <c r="O130" i="14"/>
  <c r="I130" i="14"/>
  <c r="J130" i="14"/>
  <c r="L130" i="14"/>
  <c r="P130" i="14"/>
  <c r="F130" i="14"/>
  <c r="G130" i="14"/>
  <c r="S130" i="14"/>
  <c r="K30" i="2"/>
  <c r="E32" i="2"/>
  <c r="B32" i="2"/>
  <c r="A33" i="2"/>
  <c r="H32" i="2"/>
  <c r="I31" i="2"/>
  <c r="D31" i="2"/>
  <c r="F31" i="2"/>
  <c r="C31" i="2"/>
  <c r="J31" i="2"/>
  <c r="G31" i="2"/>
  <c r="I26" i="32"/>
  <c r="E27" i="32"/>
  <c r="C27" i="32"/>
  <c r="D27" i="32" s="1"/>
  <c r="B28" i="32"/>
  <c r="F28" i="32"/>
  <c r="A29" i="32"/>
  <c r="G27" i="32"/>
  <c r="H27" i="32"/>
  <c r="H37" i="3" l="1"/>
  <c r="F38" i="3"/>
  <c r="G38" i="3"/>
  <c r="A40" i="3"/>
  <c r="E39" i="3"/>
  <c r="B39" i="3"/>
  <c r="D38" i="3"/>
  <c r="C38" i="3"/>
  <c r="M131" i="14"/>
  <c r="D131" i="14"/>
  <c r="F131" i="14"/>
  <c r="O131" i="14"/>
  <c r="P131" i="14"/>
  <c r="R131" i="14"/>
  <c r="L131" i="14"/>
  <c r="S131" i="14"/>
  <c r="J131" i="14"/>
  <c r="C131" i="14"/>
  <c r="G131" i="14"/>
  <c r="I131" i="14"/>
  <c r="N132" i="14"/>
  <c r="A133" i="14"/>
  <c r="H132" i="14"/>
  <c r="B132" i="14"/>
  <c r="T132" i="14" s="1"/>
  <c r="Q132" i="14"/>
  <c r="K132" i="14"/>
  <c r="E132" i="14"/>
  <c r="H33" i="2"/>
  <c r="A34" i="2"/>
  <c r="E33" i="2"/>
  <c r="B33" i="2"/>
  <c r="I32" i="2"/>
  <c r="F32" i="2"/>
  <c r="G32" i="2"/>
  <c r="J32" i="2"/>
  <c r="C32" i="2"/>
  <c r="D32" i="2"/>
  <c r="K31" i="2"/>
  <c r="I27" i="32"/>
  <c r="G28" i="32"/>
  <c r="H28" i="32"/>
  <c r="E28" i="32"/>
  <c r="C28" i="32"/>
  <c r="D28" i="32" s="1"/>
  <c r="B29" i="32"/>
  <c r="F29" i="32"/>
  <c r="A30" i="32"/>
  <c r="H38" i="3" l="1"/>
  <c r="C39" i="3"/>
  <c r="D39" i="3"/>
  <c r="F39" i="3"/>
  <c r="G39" i="3"/>
  <c r="A41" i="3"/>
  <c r="B40" i="3"/>
  <c r="E40" i="3"/>
  <c r="R132" i="14"/>
  <c r="S132" i="14"/>
  <c r="O132" i="14"/>
  <c r="G132" i="14"/>
  <c r="I132" i="14"/>
  <c r="C132" i="14"/>
  <c r="D132" i="14"/>
  <c r="F132" i="14"/>
  <c r="J132" i="14"/>
  <c r="L132" i="14"/>
  <c r="M132" i="14"/>
  <c r="P132" i="14"/>
  <c r="E133" i="14"/>
  <c r="Q133" i="14"/>
  <c r="K133" i="14"/>
  <c r="B133" i="14"/>
  <c r="T133" i="14" s="1"/>
  <c r="H133" i="14"/>
  <c r="N133" i="14"/>
  <c r="A134" i="14"/>
  <c r="K32" i="2"/>
  <c r="F33" i="2"/>
  <c r="D33" i="2"/>
  <c r="G33" i="2"/>
  <c r="J33" i="2"/>
  <c r="I33" i="2"/>
  <c r="C33" i="2"/>
  <c r="H34" i="2"/>
  <c r="E34" i="2"/>
  <c r="B34" i="2"/>
  <c r="A35" i="2"/>
  <c r="I28" i="32"/>
  <c r="F30" i="32"/>
  <c r="B30" i="32"/>
  <c r="A31" i="32"/>
  <c r="C29" i="32"/>
  <c r="D29" i="32" s="1"/>
  <c r="E29" i="32"/>
  <c r="H29" i="32"/>
  <c r="G29" i="32"/>
  <c r="H39" i="3" l="1"/>
  <c r="D40" i="3"/>
  <c r="C40" i="3"/>
  <c r="G40" i="3"/>
  <c r="F40" i="3"/>
  <c r="A42" i="3"/>
  <c r="E41" i="3"/>
  <c r="B41" i="3"/>
  <c r="F133" i="14"/>
  <c r="O133" i="14"/>
  <c r="P133" i="14"/>
  <c r="R133" i="14"/>
  <c r="L133" i="14"/>
  <c r="M133" i="14"/>
  <c r="C133" i="14"/>
  <c r="D133" i="14"/>
  <c r="G133" i="14"/>
  <c r="I133" i="14"/>
  <c r="J133" i="14"/>
  <c r="S133" i="14"/>
  <c r="Q134" i="14"/>
  <c r="N134" i="14"/>
  <c r="K134" i="14"/>
  <c r="A135" i="14"/>
  <c r="H134" i="14"/>
  <c r="B134" i="14"/>
  <c r="T134" i="14" s="1"/>
  <c r="E134" i="14"/>
  <c r="K33" i="2"/>
  <c r="B35" i="2"/>
  <c r="H35" i="2"/>
  <c r="A36" i="2"/>
  <c r="E35" i="2"/>
  <c r="D34" i="2"/>
  <c r="I34" i="2"/>
  <c r="G34" i="2"/>
  <c r="J34" i="2"/>
  <c r="F34" i="2"/>
  <c r="C34" i="2"/>
  <c r="I29" i="32"/>
  <c r="F31" i="32"/>
  <c r="B31" i="32"/>
  <c r="A32" i="32"/>
  <c r="C30" i="32"/>
  <c r="D30" i="32" s="1"/>
  <c r="E30" i="32"/>
  <c r="G30" i="32"/>
  <c r="H30" i="32"/>
  <c r="H40" i="3" l="1"/>
  <c r="C41" i="3"/>
  <c r="D41" i="3"/>
  <c r="G41" i="3"/>
  <c r="F41" i="3"/>
  <c r="A43" i="3"/>
  <c r="E42" i="3"/>
  <c r="B42" i="3"/>
  <c r="R134" i="14"/>
  <c r="L134" i="14"/>
  <c r="M134" i="14"/>
  <c r="O134" i="14"/>
  <c r="P134" i="14"/>
  <c r="S134" i="14"/>
  <c r="I134" i="14"/>
  <c r="J134" i="14"/>
  <c r="C134" i="14"/>
  <c r="D134" i="14"/>
  <c r="F134" i="14"/>
  <c r="G134" i="14"/>
  <c r="Q135" i="14"/>
  <c r="B135" i="14"/>
  <c r="T135" i="14" s="1"/>
  <c r="A136" i="14"/>
  <c r="H135" i="14"/>
  <c r="K135" i="14"/>
  <c r="E135" i="14"/>
  <c r="N135" i="14"/>
  <c r="H36" i="2"/>
  <c r="A37" i="2"/>
  <c r="E36" i="2"/>
  <c r="B36" i="2"/>
  <c r="K34" i="2"/>
  <c r="I35" i="2"/>
  <c r="D35" i="2"/>
  <c r="C35" i="2"/>
  <c r="F35" i="2"/>
  <c r="G35" i="2"/>
  <c r="J35" i="2"/>
  <c r="I30" i="32"/>
  <c r="B32" i="32"/>
  <c r="F32" i="32"/>
  <c r="A33" i="32"/>
  <c r="E31" i="32"/>
  <c r="C31" i="32"/>
  <c r="D31" i="32" s="1"/>
  <c r="H31" i="32"/>
  <c r="G31" i="32"/>
  <c r="H41" i="3" l="1"/>
  <c r="C42" i="3"/>
  <c r="H42" i="3" s="1"/>
  <c r="D42" i="3"/>
  <c r="B43" i="3"/>
  <c r="E43" i="3"/>
  <c r="A44" i="3"/>
  <c r="F42" i="3"/>
  <c r="G42" i="3"/>
  <c r="H136" i="14"/>
  <c r="N136" i="14"/>
  <c r="Q136" i="14"/>
  <c r="E136" i="14"/>
  <c r="K136" i="14"/>
  <c r="B136" i="14"/>
  <c r="T136" i="14" s="1"/>
  <c r="A137" i="14"/>
  <c r="O135" i="14"/>
  <c r="P135" i="14"/>
  <c r="R135" i="14"/>
  <c r="G135" i="14"/>
  <c r="F135" i="14"/>
  <c r="J135" i="14"/>
  <c r="M135" i="14"/>
  <c r="S135" i="14"/>
  <c r="C135" i="14"/>
  <c r="D135" i="14"/>
  <c r="I135" i="14"/>
  <c r="L135" i="14"/>
  <c r="D36" i="2"/>
  <c r="I36" i="2"/>
  <c r="G36" i="2"/>
  <c r="F36" i="2"/>
  <c r="J36" i="2"/>
  <c r="C36" i="2"/>
  <c r="K35" i="2"/>
  <c r="H37" i="2"/>
  <c r="B37" i="2"/>
  <c r="E37" i="2"/>
  <c r="A38" i="2"/>
  <c r="I31" i="32"/>
  <c r="B33" i="32"/>
  <c r="F33" i="32"/>
  <c r="A34" i="32"/>
  <c r="H32" i="32"/>
  <c r="G32" i="32"/>
  <c r="C32" i="32"/>
  <c r="D32" i="32" s="1"/>
  <c r="E32" i="32"/>
  <c r="G43" i="3" l="1"/>
  <c r="F43" i="3"/>
  <c r="D43" i="3"/>
  <c r="H43" i="3"/>
  <c r="C43" i="3"/>
  <c r="E44" i="3"/>
  <c r="B44" i="3"/>
  <c r="A45" i="3"/>
  <c r="A138" i="14"/>
  <c r="Q137" i="14"/>
  <c r="E137" i="14"/>
  <c r="H137" i="14"/>
  <c r="N137" i="14"/>
  <c r="B137" i="14"/>
  <c r="T137" i="14" s="1"/>
  <c r="K137" i="14"/>
  <c r="I136" i="14"/>
  <c r="J136" i="14"/>
  <c r="F136" i="14"/>
  <c r="G136" i="14"/>
  <c r="M136" i="14"/>
  <c r="L136" i="14"/>
  <c r="C136" i="14"/>
  <c r="D136" i="14"/>
  <c r="O136" i="14"/>
  <c r="P136" i="14"/>
  <c r="R136" i="14"/>
  <c r="S136" i="14"/>
  <c r="K36" i="2"/>
  <c r="B38" i="2"/>
  <c r="H38" i="2"/>
  <c r="A39" i="2"/>
  <c r="E38" i="2"/>
  <c r="J37" i="2"/>
  <c r="I37" i="2"/>
  <c r="C37" i="2"/>
  <c r="G37" i="2"/>
  <c r="D37" i="2"/>
  <c r="F37" i="2"/>
  <c r="I32" i="32"/>
  <c r="B34" i="32"/>
  <c r="F34" i="32"/>
  <c r="A35" i="32"/>
  <c r="H33" i="32"/>
  <c r="G33" i="32"/>
  <c r="E33" i="32"/>
  <c r="C33" i="32"/>
  <c r="D33" i="32" s="1"/>
  <c r="D44" i="3" l="1"/>
  <c r="H44" i="3"/>
  <c r="C44" i="3"/>
  <c r="A46" i="3"/>
  <c r="E45" i="3"/>
  <c r="B45" i="3"/>
  <c r="F44" i="3"/>
  <c r="G44" i="3"/>
  <c r="O137" i="14"/>
  <c r="P137" i="14"/>
  <c r="R137" i="14"/>
  <c r="C137" i="14"/>
  <c r="D137" i="14"/>
  <c r="G137" i="14"/>
  <c r="I137" i="14"/>
  <c r="S137" i="14"/>
  <c r="F137" i="14"/>
  <c r="J137" i="14"/>
  <c r="L137" i="14"/>
  <c r="M137" i="14"/>
  <c r="B138" i="14"/>
  <c r="T138" i="14" s="1"/>
  <c r="K138" i="14"/>
  <c r="N138" i="14"/>
  <c r="E138" i="14"/>
  <c r="H138" i="14"/>
  <c r="Q138" i="14"/>
  <c r="A139" i="14"/>
  <c r="K37" i="2"/>
  <c r="B39" i="2"/>
  <c r="A40" i="2"/>
  <c r="H39" i="2"/>
  <c r="E39" i="2"/>
  <c r="F38" i="2"/>
  <c r="D38" i="2"/>
  <c r="J38" i="2"/>
  <c r="G38" i="2"/>
  <c r="I38" i="2"/>
  <c r="C38" i="2"/>
  <c r="I33" i="32"/>
  <c r="B35" i="32"/>
  <c r="F35" i="32"/>
  <c r="A36" i="32"/>
  <c r="H34" i="32"/>
  <c r="G34" i="32"/>
  <c r="E34" i="32"/>
  <c r="C34" i="32"/>
  <c r="D34" i="32" s="1"/>
  <c r="G45" i="3" l="1"/>
  <c r="F45" i="3"/>
  <c r="H45" i="3"/>
  <c r="C45" i="3"/>
  <c r="D45" i="3"/>
  <c r="B46" i="3"/>
  <c r="A47" i="3"/>
  <c r="E46" i="3"/>
  <c r="N139" i="14"/>
  <c r="Q139" i="14"/>
  <c r="A140" i="14"/>
  <c r="H139" i="14"/>
  <c r="E139" i="14"/>
  <c r="K139" i="14"/>
  <c r="B139" i="14"/>
  <c r="T139" i="14" s="1"/>
  <c r="C138" i="14"/>
  <c r="D138" i="14"/>
  <c r="J138" i="14"/>
  <c r="F138" i="14"/>
  <c r="G138" i="14"/>
  <c r="I138" i="14"/>
  <c r="L138" i="14"/>
  <c r="M138" i="14"/>
  <c r="O138" i="14"/>
  <c r="R138" i="14"/>
  <c r="S138" i="14"/>
  <c r="P138" i="14"/>
  <c r="K38" i="2"/>
  <c r="H40" i="2"/>
  <c r="E40" i="2"/>
  <c r="A41" i="2"/>
  <c r="B40" i="2"/>
  <c r="C39" i="2"/>
  <c r="I39" i="2"/>
  <c r="D39" i="2"/>
  <c r="J39" i="2"/>
  <c r="G39" i="2"/>
  <c r="F39" i="2"/>
  <c r="I34" i="32"/>
  <c r="B36" i="32"/>
  <c r="F36" i="32"/>
  <c r="A37" i="32"/>
  <c r="G35" i="32"/>
  <c r="H35" i="32"/>
  <c r="C35" i="32"/>
  <c r="D35" i="32" s="1"/>
  <c r="E35" i="32"/>
  <c r="H46" i="3" l="1"/>
  <c r="C46" i="3"/>
  <c r="D46" i="3"/>
  <c r="F46" i="3"/>
  <c r="G46" i="3"/>
  <c r="A48" i="3"/>
  <c r="E47" i="3"/>
  <c r="B47" i="3"/>
  <c r="M139" i="14"/>
  <c r="P139" i="14"/>
  <c r="R139" i="14"/>
  <c r="G139" i="14"/>
  <c r="I139" i="14"/>
  <c r="S139" i="14"/>
  <c r="C139" i="14"/>
  <c r="D139" i="14"/>
  <c r="F139" i="14"/>
  <c r="J139" i="14"/>
  <c r="L139" i="14"/>
  <c r="O139" i="14"/>
  <c r="H140" i="14"/>
  <c r="K140" i="14"/>
  <c r="B140" i="14"/>
  <c r="T140" i="14" s="1"/>
  <c r="E140" i="14"/>
  <c r="N140" i="14"/>
  <c r="Q140" i="14"/>
  <c r="A141" i="14"/>
  <c r="C40" i="2"/>
  <c r="G40" i="2"/>
  <c r="I40" i="2"/>
  <c r="F40" i="2"/>
  <c r="J40" i="2"/>
  <c r="D40" i="2"/>
  <c r="K39" i="2"/>
  <c r="A42" i="2"/>
  <c r="B41" i="2"/>
  <c r="E41" i="2"/>
  <c r="H41" i="2"/>
  <c r="I35" i="32"/>
  <c r="B37" i="32"/>
  <c r="F37" i="32"/>
  <c r="A38" i="32"/>
  <c r="H36" i="32"/>
  <c r="G36" i="32"/>
  <c r="C36" i="32"/>
  <c r="D36" i="32" s="1"/>
  <c r="E36" i="32"/>
  <c r="H47" i="3" l="1"/>
  <c r="D47" i="3"/>
  <c r="C47" i="3"/>
  <c r="E48" i="3"/>
  <c r="B48" i="3"/>
  <c r="A49" i="3"/>
  <c r="F47" i="3"/>
  <c r="G47" i="3"/>
  <c r="E141" i="14"/>
  <c r="K141" i="14"/>
  <c r="A142" i="14"/>
  <c r="Q141" i="14"/>
  <c r="H141" i="14"/>
  <c r="N141" i="14"/>
  <c r="B141" i="14"/>
  <c r="T141" i="14" s="1"/>
  <c r="G140" i="14"/>
  <c r="C140" i="14"/>
  <c r="D140" i="14"/>
  <c r="S140" i="14"/>
  <c r="I140" i="14"/>
  <c r="M140" i="14"/>
  <c r="O140" i="14"/>
  <c r="P140" i="14"/>
  <c r="J140" i="14"/>
  <c r="R140" i="14"/>
  <c r="F140" i="14"/>
  <c r="L140" i="14"/>
  <c r="D41" i="2"/>
  <c r="I41" i="2"/>
  <c r="G41" i="2"/>
  <c r="F41" i="2"/>
  <c r="J41" i="2"/>
  <c r="C41" i="2"/>
  <c r="A43" i="2"/>
  <c r="B42" i="2"/>
  <c r="H42" i="2"/>
  <c r="E42" i="2"/>
  <c r="K40" i="2"/>
  <c r="I36" i="32"/>
  <c r="F38" i="32"/>
  <c r="B38" i="32"/>
  <c r="A39" i="32"/>
  <c r="G37" i="32"/>
  <c r="H37" i="32"/>
  <c r="E37" i="32"/>
  <c r="C37" i="32"/>
  <c r="D37" i="32" s="1"/>
  <c r="G48" i="3" l="1"/>
  <c r="F48" i="3"/>
  <c r="A50" i="3"/>
  <c r="E49" i="3"/>
  <c r="B49" i="3"/>
  <c r="D48" i="3"/>
  <c r="C48" i="3"/>
  <c r="H48" i="3"/>
  <c r="F141" i="14"/>
  <c r="J141" i="14"/>
  <c r="L141" i="14"/>
  <c r="P141" i="14"/>
  <c r="R141" i="14"/>
  <c r="C141" i="14"/>
  <c r="I141" i="14"/>
  <c r="M141" i="14"/>
  <c r="D141" i="14"/>
  <c r="G141" i="14"/>
  <c r="O141" i="14"/>
  <c r="S141" i="14"/>
  <c r="Q142" i="14"/>
  <c r="E142" i="14"/>
  <c r="H142" i="14"/>
  <c r="B142" i="14"/>
  <c r="T142" i="14" s="1"/>
  <c r="N142" i="14"/>
  <c r="A143" i="14"/>
  <c r="K142" i="14"/>
  <c r="K41" i="2"/>
  <c r="H43" i="2"/>
  <c r="B43" i="2"/>
  <c r="E43" i="2"/>
  <c r="A44" i="2"/>
  <c r="I42" i="2"/>
  <c r="F42" i="2"/>
  <c r="C42" i="2"/>
  <c r="J42" i="2"/>
  <c r="G42" i="2"/>
  <c r="D42" i="2"/>
  <c r="I37" i="32"/>
  <c r="F39" i="32"/>
  <c r="B39" i="32"/>
  <c r="A40" i="32"/>
  <c r="E38" i="32"/>
  <c r="C38" i="32"/>
  <c r="D38" i="32" s="1"/>
  <c r="H38" i="32"/>
  <c r="G38" i="32"/>
  <c r="G49" i="3" l="1"/>
  <c r="F49" i="3"/>
  <c r="B50" i="3"/>
  <c r="A51" i="3"/>
  <c r="E50" i="3"/>
  <c r="D49" i="3"/>
  <c r="C49" i="3"/>
  <c r="H49" i="3"/>
  <c r="E143" i="14"/>
  <c r="A144" i="14"/>
  <c r="N143" i="14"/>
  <c r="B143" i="14"/>
  <c r="T143" i="14" s="1"/>
  <c r="K143" i="14"/>
  <c r="H143" i="14"/>
  <c r="Q143" i="14"/>
  <c r="R142" i="14"/>
  <c r="D142" i="14"/>
  <c r="C142" i="14"/>
  <c r="M142" i="14"/>
  <c r="O142" i="14"/>
  <c r="G142" i="14"/>
  <c r="I142" i="14"/>
  <c r="J142" i="14"/>
  <c r="L142" i="14"/>
  <c r="P142" i="14"/>
  <c r="S142" i="14"/>
  <c r="F142" i="14"/>
  <c r="K42" i="2"/>
  <c r="H44" i="2"/>
  <c r="B44" i="2"/>
  <c r="E44" i="2"/>
  <c r="A45" i="2"/>
  <c r="J43" i="2"/>
  <c r="G43" i="2"/>
  <c r="C43" i="2"/>
  <c r="K43" i="2" s="1"/>
  <c r="D43" i="2"/>
  <c r="I43" i="2"/>
  <c r="F43" i="2"/>
  <c r="I38" i="32"/>
  <c r="B40" i="32"/>
  <c r="F40" i="32"/>
  <c r="A41" i="32"/>
  <c r="E39" i="32"/>
  <c r="C39" i="32"/>
  <c r="D39" i="32" s="1"/>
  <c r="H39" i="32"/>
  <c r="G39" i="32"/>
  <c r="G50" i="3" l="1"/>
  <c r="F50" i="3"/>
  <c r="A52" i="3"/>
  <c r="B51" i="3"/>
  <c r="E51" i="3"/>
  <c r="D50" i="3"/>
  <c r="H50" i="3"/>
  <c r="C50" i="3"/>
  <c r="D143" i="14"/>
  <c r="F143" i="14"/>
  <c r="M143" i="14"/>
  <c r="P143" i="14"/>
  <c r="I143" i="14"/>
  <c r="J143" i="14"/>
  <c r="L143" i="14"/>
  <c r="G143" i="14"/>
  <c r="O143" i="14"/>
  <c r="S143" i="14"/>
  <c r="C143" i="14"/>
  <c r="R143" i="14"/>
  <c r="B144" i="14"/>
  <c r="T144" i="14" s="1"/>
  <c r="E144" i="14"/>
  <c r="H144" i="14"/>
  <c r="K144" i="14"/>
  <c r="N144" i="14"/>
  <c r="Q144" i="14"/>
  <c r="A145" i="14"/>
  <c r="A46" i="2"/>
  <c r="H45" i="2"/>
  <c r="B45" i="2"/>
  <c r="E45" i="2"/>
  <c r="F44" i="2"/>
  <c r="J44" i="2"/>
  <c r="D44" i="2"/>
  <c r="I44" i="2"/>
  <c r="G44" i="2"/>
  <c r="K44" i="2"/>
  <c r="C44" i="2"/>
  <c r="I39" i="32"/>
  <c r="F41" i="32"/>
  <c r="B41" i="32"/>
  <c r="A42" i="32"/>
  <c r="H40" i="32"/>
  <c r="G40" i="32"/>
  <c r="C40" i="32"/>
  <c r="D40" i="32" s="1"/>
  <c r="E40" i="32"/>
  <c r="D51" i="3" l="1"/>
  <c r="H51" i="3"/>
  <c r="C51" i="3"/>
  <c r="E52" i="3"/>
  <c r="A53" i="3"/>
  <c r="B52" i="3"/>
  <c r="G51" i="3"/>
  <c r="F51" i="3"/>
  <c r="A146" i="14"/>
  <c r="E145" i="14"/>
  <c r="H145" i="14"/>
  <c r="Q145" i="14"/>
  <c r="K145" i="14"/>
  <c r="B145" i="14"/>
  <c r="T145" i="14" s="1"/>
  <c r="N145" i="14"/>
  <c r="I144" i="14"/>
  <c r="J144" i="14"/>
  <c r="R144" i="14"/>
  <c r="S144" i="14"/>
  <c r="C144" i="14"/>
  <c r="D144" i="14"/>
  <c r="F144" i="14"/>
  <c r="G144" i="14"/>
  <c r="M144" i="14"/>
  <c r="P144" i="14"/>
  <c r="L144" i="14"/>
  <c r="O144" i="14"/>
  <c r="K45" i="2"/>
  <c r="J45" i="2"/>
  <c r="G45" i="2"/>
  <c r="D45" i="2"/>
  <c r="I45" i="2"/>
  <c r="C45" i="2"/>
  <c r="F45" i="2"/>
  <c r="H46" i="2"/>
  <c r="E46" i="2"/>
  <c r="A47" i="2"/>
  <c r="B46" i="2"/>
  <c r="I40" i="32"/>
  <c r="B42" i="32"/>
  <c r="F42" i="32"/>
  <c r="A43" i="32"/>
  <c r="E41" i="32"/>
  <c r="C41" i="32"/>
  <c r="D41" i="32" s="1"/>
  <c r="H41" i="32"/>
  <c r="G41" i="32"/>
  <c r="B53" i="3" l="1"/>
  <c r="A54" i="3"/>
  <c r="E53" i="3"/>
  <c r="G52" i="3"/>
  <c r="F52" i="3"/>
  <c r="H52" i="3"/>
  <c r="C52" i="3"/>
  <c r="D52" i="3"/>
  <c r="R145" i="14"/>
  <c r="S145" i="14"/>
  <c r="F145" i="14"/>
  <c r="G145" i="14"/>
  <c r="C145" i="14"/>
  <c r="D145" i="14"/>
  <c r="J145" i="14"/>
  <c r="L145" i="14"/>
  <c r="M145" i="14"/>
  <c r="P145" i="14"/>
  <c r="I145" i="14"/>
  <c r="O145" i="14"/>
  <c r="B146" i="14"/>
  <c r="T146" i="14" s="1"/>
  <c r="N146" i="14"/>
  <c r="E146" i="14"/>
  <c r="H146" i="14"/>
  <c r="Q146" i="14"/>
  <c r="K146" i="14"/>
  <c r="A147" i="14"/>
  <c r="E47" i="2"/>
  <c r="H47" i="2"/>
  <c r="A48" i="2"/>
  <c r="B47" i="2"/>
  <c r="I46" i="2"/>
  <c r="F46" i="2"/>
  <c r="J46" i="2"/>
  <c r="D46" i="2"/>
  <c r="K46" i="2"/>
  <c r="G46" i="2"/>
  <c r="C46" i="2"/>
  <c r="I41" i="32"/>
  <c r="B43" i="32"/>
  <c r="F43" i="32"/>
  <c r="A44" i="32"/>
  <c r="H42" i="32"/>
  <c r="G42" i="32"/>
  <c r="C42" i="32"/>
  <c r="D42" i="32" s="1"/>
  <c r="E42" i="32"/>
  <c r="F53" i="3" l="1"/>
  <c r="G53" i="3"/>
  <c r="E54" i="3"/>
  <c r="A55" i="3"/>
  <c r="B54" i="3"/>
  <c r="D53" i="3"/>
  <c r="C53" i="3"/>
  <c r="H53" i="3"/>
  <c r="N147" i="14"/>
  <c r="Q147" i="14"/>
  <c r="A148" i="14"/>
  <c r="K147" i="14"/>
  <c r="B147" i="14"/>
  <c r="T147" i="14" s="1"/>
  <c r="E147" i="14"/>
  <c r="H147" i="14"/>
  <c r="L146" i="14"/>
  <c r="M146" i="14"/>
  <c r="D146" i="14"/>
  <c r="F146" i="14"/>
  <c r="G146" i="14"/>
  <c r="P146" i="14"/>
  <c r="R146" i="14"/>
  <c r="S146" i="14"/>
  <c r="C146" i="14"/>
  <c r="I146" i="14"/>
  <c r="J146" i="14"/>
  <c r="O146" i="14"/>
  <c r="F47" i="2"/>
  <c r="D47" i="2"/>
  <c r="C47" i="2"/>
  <c r="G47" i="2"/>
  <c r="J47" i="2"/>
  <c r="K47" i="2"/>
  <c r="I47" i="2"/>
  <c r="E48" i="2"/>
  <c r="B48" i="2"/>
  <c r="H48" i="2"/>
  <c r="A49" i="2"/>
  <c r="I42" i="32"/>
  <c r="F44" i="32"/>
  <c r="B44" i="32"/>
  <c r="A45" i="32"/>
  <c r="G43" i="32"/>
  <c r="H43" i="32"/>
  <c r="E43" i="32"/>
  <c r="C43" i="32"/>
  <c r="D43" i="32" s="1"/>
  <c r="C54" i="3" l="1"/>
  <c r="H54" i="3"/>
  <c r="D54" i="3"/>
  <c r="E55" i="3"/>
  <c r="B55" i="3"/>
  <c r="A56" i="3"/>
  <c r="F54" i="3"/>
  <c r="G54" i="3"/>
  <c r="H148" i="14"/>
  <c r="E148" i="14"/>
  <c r="K148" i="14"/>
  <c r="A149" i="14"/>
  <c r="B148" i="14"/>
  <c r="T148" i="14" s="1"/>
  <c r="N148" i="14"/>
  <c r="Q148" i="14"/>
  <c r="M147" i="14"/>
  <c r="R147" i="14"/>
  <c r="L147" i="14"/>
  <c r="O147" i="14"/>
  <c r="P147" i="14"/>
  <c r="G147" i="14"/>
  <c r="D147" i="14"/>
  <c r="C147" i="14"/>
  <c r="F147" i="14"/>
  <c r="I147" i="14"/>
  <c r="J147" i="14"/>
  <c r="S147" i="14"/>
  <c r="B49" i="2"/>
  <c r="E49" i="2"/>
  <c r="A50" i="2"/>
  <c r="H49" i="2"/>
  <c r="G48" i="2"/>
  <c r="C48" i="2"/>
  <c r="J48" i="2"/>
  <c r="I48" i="2"/>
  <c r="D48" i="2"/>
  <c r="K48" i="2"/>
  <c r="F48" i="2"/>
  <c r="I43" i="32"/>
  <c r="B45" i="32"/>
  <c r="F45" i="32"/>
  <c r="A46" i="32"/>
  <c r="E44" i="32"/>
  <c r="C44" i="32"/>
  <c r="D44" i="32" s="1"/>
  <c r="H44" i="32"/>
  <c r="G44" i="32"/>
  <c r="G55" i="3" l="1"/>
  <c r="F55" i="3"/>
  <c r="A57" i="3"/>
  <c r="E56" i="3"/>
  <c r="B56" i="3"/>
  <c r="H55" i="3"/>
  <c r="D55" i="3"/>
  <c r="C55" i="3"/>
  <c r="E149" i="14"/>
  <c r="A150" i="14"/>
  <c r="N149" i="14"/>
  <c r="B149" i="14"/>
  <c r="T149" i="14" s="1"/>
  <c r="K149" i="14"/>
  <c r="H149" i="14"/>
  <c r="Q149" i="14"/>
  <c r="F148" i="14"/>
  <c r="G148" i="14"/>
  <c r="I148" i="14"/>
  <c r="J148" i="14"/>
  <c r="C148" i="14"/>
  <c r="M148" i="14"/>
  <c r="O148" i="14"/>
  <c r="P148" i="14"/>
  <c r="L148" i="14"/>
  <c r="R148" i="14"/>
  <c r="S148" i="14"/>
  <c r="D148" i="14"/>
  <c r="A51" i="2"/>
  <c r="H50" i="2"/>
  <c r="B50" i="2"/>
  <c r="E50" i="2"/>
  <c r="F49" i="2"/>
  <c r="D49" i="2"/>
  <c r="J49" i="2"/>
  <c r="K49" i="2"/>
  <c r="I49" i="2"/>
  <c r="G49" i="2"/>
  <c r="C49" i="2"/>
  <c r="I44" i="32"/>
  <c r="F46" i="32"/>
  <c r="B46" i="32"/>
  <c r="A47" i="32"/>
  <c r="H45" i="32"/>
  <c r="G45" i="32"/>
  <c r="E45" i="32"/>
  <c r="C45" i="32"/>
  <c r="D45" i="32" s="1"/>
  <c r="A58" i="3" l="1"/>
  <c r="E57" i="3"/>
  <c r="B57" i="3"/>
  <c r="H56" i="3"/>
  <c r="D56" i="3"/>
  <c r="C56" i="3"/>
  <c r="G56" i="3"/>
  <c r="F56" i="3"/>
  <c r="F149" i="14"/>
  <c r="O149" i="14"/>
  <c r="R149" i="14"/>
  <c r="I149" i="14"/>
  <c r="J149" i="14"/>
  <c r="C149" i="14"/>
  <c r="D149" i="14"/>
  <c r="G149" i="14"/>
  <c r="L149" i="14"/>
  <c r="S149" i="14"/>
  <c r="M149" i="14"/>
  <c r="P149" i="14"/>
  <c r="Q150" i="14"/>
  <c r="B150" i="14"/>
  <c r="T150" i="14" s="1"/>
  <c r="H150" i="14"/>
  <c r="K150" i="14"/>
  <c r="A151" i="14"/>
  <c r="N150" i="14"/>
  <c r="E150" i="14"/>
  <c r="K50" i="2"/>
  <c r="D50" i="2"/>
  <c r="G50" i="2"/>
  <c r="C50" i="2"/>
  <c r="I50" i="2"/>
  <c r="F50" i="2"/>
  <c r="J50" i="2"/>
  <c r="E51" i="2"/>
  <c r="A52" i="2"/>
  <c r="B51" i="2"/>
  <c r="H51" i="2"/>
  <c r="I45" i="32"/>
  <c r="B47" i="32"/>
  <c r="F47" i="32"/>
  <c r="A48" i="32"/>
  <c r="C46" i="32"/>
  <c r="D46" i="32" s="1"/>
  <c r="E46" i="32"/>
  <c r="G46" i="32"/>
  <c r="H46" i="32"/>
  <c r="H57" i="3" l="1"/>
  <c r="D57" i="3"/>
  <c r="C57" i="3"/>
  <c r="G57" i="3"/>
  <c r="F57" i="3"/>
  <c r="A59" i="3"/>
  <c r="E58" i="3"/>
  <c r="B58" i="3"/>
  <c r="N151" i="14"/>
  <c r="K151" i="14"/>
  <c r="H151" i="14"/>
  <c r="B151" i="14"/>
  <c r="T151" i="14" s="1"/>
  <c r="E151" i="14"/>
  <c r="Q151" i="14"/>
  <c r="A152" i="14"/>
  <c r="R150" i="14"/>
  <c r="I150" i="14"/>
  <c r="J150" i="14"/>
  <c r="G150" i="14"/>
  <c r="L150" i="14"/>
  <c r="M150" i="14"/>
  <c r="F150" i="14"/>
  <c r="O150" i="14"/>
  <c r="P150" i="14"/>
  <c r="C150" i="14"/>
  <c r="D150" i="14"/>
  <c r="S150" i="14"/>
  <c r="B52" i="2"/>
  <c r="H52" i="2"/>
  <c r="A53" i="2"/>
  <c r="E52" i="2"/>
  <c r="J51" i="2"/>
  <c r="F51" i="2"/>
  <c r="K51" i="2"/>
  <c r="I51" i="2"/>
  <c r="G51" i="2"/>
  <c r="D51" i="2"/>
  <c r="C51" i="2"/>
  <c r="I46" i="32"/>
  <c r="B48" i="32"/>
  <c r="F48" i="32"/>
  <c r="A49" i="32"/>
  <c r="H47" i="32"/>
  <c r="G47" i="32"/>
  <c r="E47" i="32"/>
  <c r="C47" i="32"/>
  <c r="D47" i="32" s="1"/>
  <c r="C58" i="3" l="1"/>
  <c r="H58" i="3"/>
  <c r="D58" i="3"/>
  <c r="A60" i="3"/>
  <c r="B59" i="3"/>
  <c r="E59" i="3"/>
  <c r="G58" i="3"/>
  <c r="F58" i="3"/>
  <c r="H152" i="14"/>
  <c r="K152" i="14"/>
  <c r="A153" i="14"/>
  <c r="Q152" i="14"/>
  <c r="N152" i="14"/>
  <c r="E152" i="14"/>
  <c r="B152" i="14"/>
  <c r="T152" i="14" s="1"/>
  <c r="O151" i="14"/>
  <c r="P151" i="14"/>
  <c r="L151" i="14"/>
  <c r="R151" i="14"/>
  <c r="F151" i="14"/>
  <c r="G151" i="14"/>
  <c r="I151" i="14"/>
  <c r="D151" i="14"/>
  <c r="M151" i="14"/>
  <c r="J151" i="14"/>
  <c r="S151" i="14"/>
  <c r="C151" i="14"/>
  <c r="A54" i="2"/>
  <c r="H53" i="2"/>
  <c r="B53" i="2"/>
  <c r="E53" i="2"/>
  <c r="G52" i="2"/>
  <c r="J52" i="2"/>
  <c r="D52" i="2"/>
  <c r="K52" i="2"/>
  <c r="I52" i="2"/>
  <c r="F52" i="2"/>
  <c r="C52" i="2"/>
  <c r="I47" i="32"/>
  <c r="B49" i="32"/>
  <c r="F49" i="32"/>
  <c r="A50" i="32"/>
  <c r="H48" i="32"/>
  <c r="G48" i="32"/>
  <c r="C48" i="32"/>
  <c r="D48" i="32" s="1"/>
  <c r="E48" i="32"/>
  <c r="H59" i="3" l="1"/>
  <c r="D59" i="3"/>
  <c r="C59" i="3"/>
  <c r="F59" i="3"/>
  <c r="G59" i="3"/>
  <c r="E60" i="3"/>
  <c r="B60" i="3"/>
  <c r="A61" i="3"/>
  <c r="I152" i="14"/>
  <c r="J152" i="14"/>
  <c r="L152" i="14"/>
  <c r="M152" i="14"/>
  <c r="G152" i="14"/>
  <c r="O152" i="14"/>
  <c r="P152" i="14"/>
  <c r="S152" i="14"/>
  <c r="R152" i="14"/>
  <c r="D152" i="14"/>
  <c r="F152" i="14"/>
  <c r="C152" i="14"/>
  <c r="A154" i="14"/>
  <c r="H153" i="14"/>
  <c r="K153" i="14"/>
  <c r="Q153" i="14"/>
  <c r="B153" i="14"/>
  <c r="T153" i="14" s="1"/>
  <c r="E153" i="14"/>
  <c r="N153" i="14"/>
  <c r="C53" i="2"/>
  <c r="F53" i="2"/>
  <c r="K53" i="2"/>
  <c r="D53" i="2"/>
  <c r="J53" i="2"/>
  <c r="I53" i="2"/>
  <c r="G53" i="2"/>
  <c r="A55" i="2"/>
  <c r="B54" i="2"/>
  <c r="E54" i="2"/>
  <c r="H54" i="2"/>
  <c r="I48" i="32"/>
  <c r="B50" i="32"/>
  <c r="F50" i="32"/>
  <c r="A51" i="32"/>
  <c r="H49" i="32"/>
  <c r="G49" i="32"/>
  <c r="C49" i="32"/>
  <c r="D49" i="32" s="1"/>
  <c r="E49" i="32"/>
  <c r="E61" i="3" l="1"/>
  <c r="B61" i="3"/>
  <c r="A62" i="3"/>
  <c r="C60" i="3"/>
  <c r="D60" i="3"/>
  <c r="H60" i="3"/>
  <c r="G60" i="3"/>
  <c r="F60" i="3"/>
  <c r="B154" i="14"/>
  <c r="T154" i="14" s="1"/>
  <c r="K154" i="14"/>
  <c r="N154" i="14"/>
  <c r="Q154" i="14"/>
  <c r="A155" i="14"/>
  <c r="E154" i="14"/>
  <c r="H154" i="14"/>
  <c r="I153" i="14"/>
  <c r="J153" i="14"/>
  <c r="L153" i="14"/>
  <c r="O153" i="14"/>
  <c r="P153" i="14"/>
  <c r="R153" i="14"/>
  <c r="S153" i="14"/>
  <c r="C153" i="14"/>
  <c r="D153" i="14"/>
  <c r="M153" i="14"/>
  <c r="F153" i="14"/>
  <c r="G153" i="14"/>
  <c r="J54" i="2"/>
  <c r="K54" i="2"/>
  <c r="I54" i="2"/>
  <c r="G54" i="2"/>
  <c r="D54" i="2"/>
  <c r="C54" i="2"/>
  <c r="F54" i="2"/>
  <c r="E55" i="2"/>
  <c r="A56" i="2"/>
  <c r="H55" i="2"/>
  <c r="B55" i="2"/>
  <c r="I49" i="32"/>
  <c r="F51" i="32"/>
  <c r="B51" i="32"/>
  <c r="A52" i="32"/>
  <c r="G50" i="32"/>
  <c r="H50" i="32"/>
  <c r="C50" i="32"/>
  <c r="D50" i="32" s="1"/>
  <c r="E50" i="32"/>
  <c r="B62" i="3" l="1"/>
  <c r="A63" i="3"/>
  <c r="E62" i="3"/>
  <c r="D61" i="3"/>
  <c r="H61" i="3"/>
  <c r="C61" i="3"/>
  <c r="G61" i="3"/>
  <c r="F61" i="3"/>
  <c r="N155" i="14"/>
  <c r="B155" i="14"/>
  <c r="T155" i="14" s="1"/>
  <c r="H155" i="14"/>
  <c r="Q155" i="14"/>
  <c r="A156" i="14"/>
  <c r="K155" i="14"/>
  <c r="E155" i="14"/>
  <c r="J154" i="14"/>
  <c r="L154" i="14"/>
  <c r="M154" i="14"/>
  <c r="C154" i="14"/>
  <c r="S154" i="14"/>
  <c r="R154" i="14"/>
  <c r="D154" i="14"/>
  <c r="F154" i="14"/>
  <c r="G154" i="14"/>
  <c r="P154" i="14"/>
  <c r="O154" i="14"/>
  <c r="I154" i="14"/>
  <c r="I55" i="2"/>
  <c r="F55" i="2"/>
  <c r="C55" i="2"/>
  <c r="J55" i="2"/>
  <c r="G55" i="2"/>
  <c r="D55" i="2"/>
  <c r="K55" i="2"/>
  <c r="A57" i="2"/>
  <c r="B56" i="2"/>
  <c r="E56" i="2"/>
  <c r="H56" i="2"/>
  <c r="I50" i="32"/>
  <c r="B52" i="32"/>
  <c r="F52" i="32"/>
  <c r="A53" i="32"/>
  <c r="E51" i="32"/>
  <c r="C51" i="32"/>
  <c r="D51" i="32" s="1"/>
  <c r="G51" i="32"/>
  <c r="H51" i="32"/>
  <c r="F62" i="3" l="1"/>
  <c r="G62" i="3"/>
  <c r="E63" i="3"/>
  <c r="B63" i="3"/>
  <c r="A64" i="3"/>
  <c r="H62" i="3"/>
  <c r="D62" i="3"/>
  <c r="C62" i="3"/>
  <c r="M155" i="14"/>
  <c r="C155" i="14"/>
  <c r="D155" i="14"/>
  <c r="I155" i="14"/>
  <c r="L155" i="14"/>
  <c r="O155" i="14"/>
  <c r="P155" i="14"/>
  <c r="F155" i="14"/>
  <c r="R155" i="14"/>
  <c r="S155" i="14"/>
  <c r="G155" i="14"/>
  <c r="J155" i="14"/>
  <c r="Q156" i="14"/>
  <c r="K156" i="14"/>
  <c r="B156" i="14"/>
  <c r="T156" i="14" s="1"/>
  <c r="E156" i="14"/>
  <c r="A157" i="14"/>
  <c r="N156" i="14"/>
  <c r="H156" i="14"/>
  <c r="E57" i="2"/>
  <c r="A58" i="2"/>
  <c r="B57" i="2"/>
  <c r="H57" i="2"/>
  <c r="D56" i="2"/>
  <c r="C56" i="2"/>
  <c r="J56" i="2"/>
  <c r="K56" i="2"/>
  <c r="F56" i="2"/>
  <c r="I56" i="2"/>
  <c r="G56" i="2"/>
  <c r="I51" i="32"/>
  <c r="F53" i="32"/>
  <c r="B53" i="32"/>
  <c r="A54" i="32"/>
  <c r="H52" i="32"/>
  <c r="G52" i="32"/>
  <c r="E52" i="32"/>
  <c r="C52" i="32"/>
  <c r="D52" i="32" s="1"/>
  <c r="D63" i="3" l="1"/>
  <c r="C63" i="3"/>
  <c r="H63" i="3"/>
  <c r="F63" i="3"/>
  <c r="G63" i="3"/>
  <c r="B64" i="3"/>
  <c r="E64" i="3"/>
  <c r="A65" i="3"/>
  <c r="P156" i="14"/>
  <c r="R156" i="14"/>
  <c r="J156" i="14"/>
  <c r="L156" i="14"/>
  <c r="M156" i="14"/>
  <c r="C156" i="14"/>
  <c r="D156" i="14"/>
  <c r="O156" i="14"/>
  <c r="S156" i="14"/>
  <c r="G156" i="14"/>
  <c r="I156" i="14"/>
  <c r="F156" i="14"/>
  <c r="E157" i="14"/>
  <c r="H157" i="14"/>
  <c r="K157" i="14"/>
  <c r="A158" i="14"/>
  <c r="B157" i="14"/>
  <c r="T157" i="14" s="1"/>
  <c r="N157" i="14"/>
  <c r="Q157" i="14"/>
  <c r="F57" i="2"/>
  <c r="C57" i="2"/>
  <c r="D57" i="2"/>
  <c r="G57" i="2"/>
  <c r="K57" i="2"/>
  <c r="J57" i="2"/>
  <c r="I57" i="2"/>
  <c r="B58" i="2"/>
  <c r="E58" i="2"/>
  <c r="A59" i="2"/>
  <c r="H58" i="2"/>
  <c r="I52" i="32"/>
  <c r="F54" i="32"/>
  <c r="A55" i="32"/>
  <c r="B54" i="32"/>
  <c r="E53" i="32"/>
  <c r="C53" i="32"/>
  <c r="D53" i="32" s="1"/>
  <c r="G53" i="32"/>
  <c r="H53" i="32"/>
  <c r="E65" i="3" l="1"/>
  <c r="B65" i="3"/>
  <c r="A66" i="3"/>
  <c r="G64" i="3"/>
  <c r="F64" i="3"/>
  <c r="C64" i="3"/>
  <c r="D64" i="3"/>
  <c r="H64" i="3"/>
  <c r="Q158" i="14"/>
  <c r="K158" i="14"/>
  <c r="N158" i="14"/>
  <c r="H158" i="14"/>
  <c r="B158" i="14"/>
  <c r="T158" i="14" s="1"/>
  <c r="A159" i="14"/>
  <c r="E158" i="14"/>
  <c r="F157" i="14"/>
  <c r="G157" i="14"/>
  <c r="P157" i="14"/>
  <c r="C157" i="14"/>
  <c r="D157" i="14"/>
  <c r="M157" i="14"/>
  <c r="I157" i="14"/>
  <c r="J157" i="14"/>
  <c r="L157" i="14"/>
  <c r="O157" i="14"/>
  <c r="R157" i="14"/>
  <c r="S157" i="14"/>
  <c r="C58" i="2"/>
  <c r="F58" i="2"/>
  <c r="D58" i="2"/>
  <c r="G58" i="2"/>
  <c r="K58" i="2"/>
  <c r="J58" i="2"/>
  <c r="I58" i="2"/>
  <c r="B59" i="2"/>
  <c r="E59" i="2"/>
  <c r="A60" i="2"/>
  <c r="H59" i="2"/>
  <c r="I53" i="32"/>
  <c r="E54" i="32"/>
  <c r="C54" i="32"/>
  <c r="D54" i="32" s="1"/>
  <c r="A56" i="32"/>
  <c r="F55" i="32"/>
  <c r="B55" i="32"/>
  <c r="H54" i="32"/>
  <c r="G54" i="32"/>
  <c r="A67" i="3" l="1"/>
  <c r="E66" i="3"/>
  <c r="B66" i="3"/>
  <c r="H65" i="3"/>
  <c r="D65" i="3"/>
  <c r="C65" i="3"/>
  <c r="F65" i="3"/>
  <c r="G65" i="3"/>
  <c r="E159" i="14"/>
  <c r="H159" i="14"/>
  <c r="N159" i="14"/>
  <c r="K159" i="14"/>
  <c r="Q159" i="14"/>
  <c r="B159" i="14"/>
  <c r="T159" i="14" s="1"/>
  <c r="A160" i="14"/>
  <c r="R158" i="14"/>
  <c r="J158" i="14"/>
  <c r="L158" i="14"/>
  <c r="M158" i="14"/>
  <c r="O158" i="14"/>
  <c r="P158" i="14"/>
  <c r="F158" i="14"/>
  <c r="G158" i="14"/>
  <c r="C158" i="14"/>
  <c r="D158" i="14"/>
  <c r="I158" i="14"/>
  <c r="S158" i="14"/>
  <c r="H60" i="2"/>
  <c r="A61" i="2"/>
  <c r="B60" i="2"/>
  <c r="E60" i="2"/>
  <c r="G59" i="2"/>
  <c r="F59" i="2"/>
  <c r="D59" i="2"/>
  <c r="C59" i="2"/>
  <c r="K59" i="2"/>
  <c r="I59" i="2"/>
  <c r="J59" i="2"/>
  <c r="I54" i="32"/>
  <c r="G55" i="32"/>
  <c r="H55" i="32"/>
  <c r="E55" i="32"/>
  <c r="C55" i="32"/>
  <c r="D55" i="32" s="1"/>
  <c r="B56" i="32"/>
  <c r="F56" i="32"/>
  <c r="A57" i="32"/>
  <c r="D66" i="3" l="1"/>
  <c r="C66" i="3"/>
  <c r="H66" i="3"/>
  <c r="F66" i="3"/>
  <c r="G66" i="3"/>
  <c r="E67" i="3"/>
  <c r="A68" i="3"/>
  <c r="B67" i="3"/>
  <c r="D159" i="14"/>
  <c r="M159" i="14"/>
  <c r="O159" i="14"/>
  <c r="I159" i="14"/>
  <c r="J159" i="14"/>
  <c r="G159" i="14"/>
  <c r="L159" i="14"/>
  <c r="P159" i="14"/>
  <c r="C159" i="14"/>
  <c r="F159" i="14"/>
  <c r="R159" i="14"/>
  <c r="S159" i="14"/>
  <c r="E160" i="14"/>
  <c r="A161" i="14"/>
  <c r="Q160" i="14"/>
  <c r="N160" i="14"/>
  <c r="H160" i="14"/>
  <c r="K160" i="14"/>
  <c r="B160" i="14"/>
  <c r="T160" i="14" s="1"/>
  <c r="I60" i="2"/>
  <c r="G60" i="2"/>
  <c r="D60" i="2"/>
  <c r="J60" i="2"/>
  <c r="K60" i="2"/>
  <c r="F60" i="2"/>
  <c r="C60" i="2"/>
  <c r="E61" i="2"/>
  <c r="A62" i="2"/>
  <c r="H61" i="2"/>
  <c r="B61" i="2"/>
  <c r="I55" i="32"/>
  <c r="H56" i="32"/>
  <c r="G56" i="32"/>
  <c r="E56" i="32"/>
  <c r="C56" i="32"/>
  <c r="D56" i="32" s="1"/>
  <c r="A58" i="32"/>
  <c r="F57" i="32"/>
  <c r="B57" i="32"/>
  <c r="H67" i="3" l="1"/>
  <c r="D67" i="3"/>
  <c r="C67" i="3"/>
  <c r="E68" i="3"/>
  <c r="A69" i="3"/>
  <c r="B68" i="3"/>
  <c r="F67" i="3"/>
  <c r="G67" i="3"/>
  <c r="I160" i="14"/>
  <c r="J160" i="14"/>
  <c r="D160" i="14"/>
  <c r="F160" i="14"/>
  <c r="O160" i="14"/>
  <c r="P160" i="14"/>
  <c r="R160" i="14"/>
  <c r="S160" i="14"/>
  <c r="G160" i="14"/>
  <c r="L160" i="14"/>
  <c r="M160" i="14"/>
  <c r="C160" i="14"/>
  <c r="A162" i="14"/>
  <c r="B161" i="14"/>
  <c r="T161" i="14" s="1"/>
  <c r="E161" i="14"/>
  <c r="H161" i="14"/>
  <c r="N161" i="14"/>
  <c r="Q161" i="14"/>
  <c r="K161" i="14"/>
  <c r="F61" i="2"/>
  <c r="D61" i="2"/>
  <c r="J61" i="2"/>
  <c r="I61" i="2"/>
  <c r="C61" i="2"/>
  <c r="K61" i="2"/>
  <c r="G61" i="2"/>
  <c r="A63" i="2"/>
  <c r="E62" i="2"/>
  <c r="B62" i="2"/>
  <c r="H62" i="2"/>
  <c r="I56" i="32"/>
  <c r="E57" i="32"/>
  <c r="C57" i="32"/>
  <c r="D57" i="32" s="1"/>
  <c r="A59" i="32"/>
  <c r="B58" i="32"/>
  <c r="F58" i="32"/>
  <c r="H57" i="32"/>
  <c r="G57" i="32"/>
  <c r="G68" i="3" l="1"/>
  <c r="F68" i="3"/>
  <c r="H68" i="3"/>
  <c r="C68" i="3"/>
  <c r="D68" i="3"/>
  <c r="B69" i="3"/>
  <c r="A70" i="3"/>
  <c r="E69" i="3"/>
  <c r="R161" i="14"/>
  <c r="S161" i="14"/>
  <c r="C161" i="14"/>
  <c r="D161" i="14"/>
  <c r="F161" i="14"/>
  <c r="I161" i="14"/>
  <c r="P161" i="14"/>
  <c r="M161" i="14"/>
  <c r="O161" i="14"/>
  <c r="L161" i="14"/>
  <c r="G161" i="14"/>
  <c r="J161" i="14"/>
  <c r="B162" i="14"/>
  <c r="T162" i="14" s="1"/>
  <c r="Q162" i="14"/>
  <c r="H162" i="14"/>
  <c r="K162" i="14"/>
  <c r="E162" i="14"/>
  <c r="A163" i="14"/>
  <c r="N162" i="14"/>
  <c r="I62" i="2"/>
  <c r="D62" i="2"/>
  <c r="C62" i="2"/>
  <c r="K62" i="2"/>
  <c r="J62" i="2"/>
  <c r="G62" i="2"/>
  <c r="F62" i="2"/>
  <c r="B63" i="2"/>
  <c r="H63" i="2"/>
  <c r="A64" i="2"/>
  <c r="E63" i="2"/>
  <c r="I57" i="32"/>
  <c r="A60" i="32"/>
  <c r="F59" i="32"/>
  <c r="B59" i="32"/>
  <c r="H58" i="32"/>
  <c r="G58" i="32"/>
  <c r="E58" i="32"/>
  <c r="C58" i="32"/>
  <c r="D58" i="32" s="1"/>
  <c r="F69" i="3" l="1"/>
  <c r="G69" i="3"/>
  <c r="A71" i="3"/>
  <c r="E70" i="3"/>
  <c r="B70" i="3"/>
  <c r="H69" i="3"/>
  <c r="D69" i="3"/>
  <c r="C69" i="3"/>
  <c r="N163" i="14"/>
  <c r="B163" i="14"/>
  <c r="T163" i="14" s="1"/>
  <c r="H163" i="14"/>
  <c r="K163" i="14"/>
  <c r="Q163" i="14"/>
  <c r="A164" i="14"/>
  <c r="E163" i="14"/>
  <c r="R162" i="14"/>
  <c r="S162" i="14"/>
  <c r="O162" i="14"/>
  <c r="P162" i="14"/>
  <c r="I162" i="14"/>
  <c r="J162" i="14"/>
  <c r="L162" i="14"/>
  <c r="M162" i="14"/>
  <c r="G162" i="14"/>
  <c r="C162" i="14"/>
  <c r="D162" i="14"/>
  <c r="F162" i="14"/>
  <c r="K63" i="2"/>
  <c r="J63" i="2"/>
  <c r="C63" i="2"/>
  <c r="F63" i="2"/>
  <c r="G63" i="2"/>
  <c r="D63" i="2"/>
  <c r="I63" i="2"/>
  <c r="E64" i="2"/>
  <c r="A65" i="2"/>
  <c r="B64" i="2"/>
  <c r="H64" i="2"/>
  <c r="I58" i="32"/>
  <c r="E59" i="32"/>
  <c r="C59" i="32"/>
  <c r="D59" i="32" s="1"/>
  <c r="G59" i="32"/>
  <c r="H59" i="32"/>
  <c r="B60" i="32"/>
  <c r="A61" i="32"/>
  <c r="F60" i="32"/>
  <c r="F70" i="3" l="1"/>
  <c r="G70" i="3"/>
  <c r="B71" i="3"/>
  <c r="A72" i="3"/>
  <c r="E71" i="3"/>
  <c r="H70" i="3"/>
  <c r="D70" i="3"/>
  <c r="C70" i="3"/>
  <c r="Q164" i="14"/>
  <c r="A165" i="14"/>
  <c r="H164" i="14"/>
  <c r="B164" i="14"/>
  <c r="T164" i="14" s="1"/>
  <c r="N164" i="14"/>
  <c r="K164" i="14"/>
  <c r="E164" i="14"/>
  <c r="M163" i="14"/>
  <c r="L163" i="14"/>
  <c r="O163" i="14"/>
  <c r="P163" i="14"/>
  <c r="F163" i="14"/>
  <c r="G163" i="14"/>
  <c r="R163" i="14"/>
  <c r="I163" i="14"/>
  <c r="J163" i="14"/>
  <c r="S163" i="14"/>
  <c r="C163" i="14"/>
  <c r="D163" i="14"/>
  <c r="H65" i="2"/>
  <c r="E65" i="2"/>
  <c r="B65" i="2"/>
  <c r="A66" i="2"/>
  <c r="D64" i="2"/>
  <c r="C64" i="2"/>
  <c r="K64" i="2"/>
  <c r="J64" i="2"/>
  <c r="I64" i="2"/>
  <c r="G64" i="2"/>
  <c r="F64" i="2"/>
  <c r="I59" i="32"/>
  <c r="G60" i="32"/>
  <c r="H60" i="32"/>
  <c r="E60" i="32"/>
  <c r="C60" i="32"/>
  <c r="D60" i="32" s="1"/>
  <c r="F61" i="32"/>
  <c r="B61" i="32"/>
  <c r="A62" i="32"/>
  <c r="F71" i="3" l="1"/>
  <c r="G71" i="3"/>
  <c r="A73" i="3"/>
  <c r="B72" i="3"/>
  <c r="E72" i="3"/>
  <c r="H71" i="3"/>
  <c r="D71" i="3"/>
  <c r="C71" i="3"/>
  <c r="O164" i="14"/>
  <c r="P164" i="14"/>
  <c r="S164" i="14"/>
  <c r="R164" i="14"/>
  <c r="D164" i="14"/>
  <c r="F164" i="14"/>
  <c r="G164" i="14"/>
  <c r="I164" i="14"/>
  <c r="J164" i="14"/>
  <c r="C164" i="14"/>
  <c r="L164" i="14"/>
  <c r="M164" i="14"/>
  <c r="E165" i="14"/>
  <c r="H165" i="14"/>
  <c r="Q165" i="14"/>
  <c r="K165" i="14"/>
  <c r="A166" i="14"/>
  <c r="B165" i="14"/>
  <c r="T165" i="14" s="1"/>
  <c r="N165" i="14"/>
  <c r="E66" i="2"/>
  <c r="H66" i="2"/>
  <c r="B66" i="2"/>
  <c r="A67" i="2"/>
  <c r="G65" i="2"/>
  <c r="F65" i="2"/>
  <c r="K65" i="2"/>
  <c r="I65" i="2"/>
  <c r="C65" i="2"/>
  <c r="D65" i="2"/>
  <c r="J65" i="2"/>
  <c r="I60" i="32"/>
  <c r="F62" i="32"/>
  <c r="A63" i="32"/>
  <c r="B62" i="32"/>
  <c r="E61" i="32"/>
  <c r="C61" i="32"/>
  <c r="D61" i="32" s="1"/>
  <c r="H61" i="32"/>
  <c r="G61" i="32"/>
  <c r="A74" i="3" l="1"/>
  <c r="E73" i="3"/>
  <c r="B73" i="3"/>
  <c r="F72" i="3"/>
  <c r="G72" i="3"/>
  <c r="D72" i="3"/>
  <c r="C72" i="3"/>
  <c r="H72" i="3"/>
  <c r="F165" i="14"/>
  <c r="I165" i="14"/>
  <c r="J165" i="14"/>
  <c r="O165" i="14"/>
  <c r="P165" i="14"/>
  <c r="G165" i="14"/>
  <c r="L165" i="14"/>
  <c r="R165" i="14"/>
  <c r="S165" i="14"/>
  <c r="C165" i="14"/>
  <c r="D165" i="14"/>
  <c r="M165" i="14"/>
  <c r="Q166" i="14"/>
  <c r="A167" i="14"/>
  <c r="E166" i="14"/>
  <c r="B166" i="14"/>
  <c r="T166" i="14" s="1"/>
  <c r="H166" i="14"/>
  <c r="K166" i="14"/>
  <c r="N166" i="14"/>
  <c r="E67" i="2"/>
  <c r="B67" i="2"/>
  <c r="A68" i="2"/>
  <c r="H67" i="2"/>
  <c r="G66" i="2"/>
  <c r="F66" i="2"/>
  <c r="K66" i="2"/>
  <c r="J66" i="2"/>
  <c r="D66" i="2"/>
  <c r="C66" i="2"/>
  <c r="I66" i="2"/>
  <c r="I61" i="32"/>
  <c r="C62" i="32"/>
  <c r="D62" i="32" s="1"/>
  <c r="E62" i="32"/>
  <c r="F63" i="32"/>
  <c r="B63" i="32"/>
  <c r="A64" i="32"/>
  <c r="G62" i="32"/>
  <c r="H62" i="32"/>
  <c r="H73" i="3" l="1"/>
  <c r="D73" i="3"/>
  <c r="C73" i="3"/>
  <c r="G73" i="3"/>
  <c r="F73" i="3"/>
  <c r="A75" i="3"/>
  <c r="E74" i="3"/>
  <c r="B74" i="3"/>
  <c r="R166" i="14"/>
  <c r="L166" i="14"/>
  <c r="M166" i="14"/>
  <c r="P166" i="14"/>
  <c r="C166" i="14"/>
  <c r="D166" i="14"/>
  <c r="S166" i="14"/>
  <c r="I166" i="14"/>
  <c r="O166" i="14"/>
  <c r="F166" i="14"/>
  <c r="G166" i="14"/>
  <c r="J166" i="14"/>
  <c r="B167" i="14"/>
  <c r="T167" i="14" s="1"/>
  <c r="E167" i="14"/>
  <c r="A168" i="14"/>
  <c r="N167" i="14"/>
  <c r="Q167" i="14"/>
  <c r="H167" i="14"/>
  <c r="K167" i="14"/>
  <c r="E68" i="2"/>
  <c r="H68" i="2"/>
  <c r="A69" i="2"/>
  <c r="B68" i="2"/>
  <c r="D67" i="2"/>
  <c r="K67" i="2"/>
  <c r="C67" i="2"/>
  <c r="J67" i="2"/>
  <c r="G67" i="2"/>
  <c r="I67" i="2"/>
  <c r="F67" i="2"/>
  <c r="I62" i="32"/>
  <c r="A65" i="32"/>
  <c r="F64" i="32"/>
  <c r="B64" i="32"/>
  <c r="G63" i="32"/>
  <c r="H63" i="32"/>
  <c r="C63" i="32"/>
  <c r="D63" i="32" s="1"/>
  <c r="E63" i="32"/>
  <c r="D74" i="3" l="1"/>
  <c r="H74" i="3"/>
  <c r="C74" i="3"/>
  <c r="A76" i="3"/>
  <c r="E75" i="3"/>
  <c r="B75" i="3"/>
  <c r="G74" i="3"/>
  <c r="F74" i="3"/>
  <c r="Q168" i="14"/>
  <c r="K168" i="14"/>
  <c r="N168" i="14"/>
  <c r="E168" i="14"/>
  <c r="B168" i="14"/>
  <c r="T168" i="14" s="1"/>
  <c r="H168" i="14"/>
  <c r="A169" i="14"/>
  <c r="C167" i="14"/>
  <c r="D167" i="14"/>
  <c r="F167" i="14"/>
  <c r="S167" i="14"/>
  <c r="R167" i="14"/>
  <c r="I167" i="14"/>
  <c r="J167" i="14"/>
  <c r="G167" i="14"/>
  <c r="L167" i="14"/>
  <c r="M167" i="14"/>
  <c r="O167" i="14"/>
  <c r="P167" i="14"/>
  <c r="K68" i="2"/>
  <c r="J68" i="2"/>
  <c r="I68" i="2"/>
  <c r="G68" i="2"/>
  <c r="D68" i="2"/>
  <c r="C68" i="2"/>
  <c r="F68" i="2"/>
  <c r="B69" i="2"/>
  <c r="A70" i="2"/>
  <c r="E69" i="2"/>
  <c r="H69" i="2"/>
  <c r="I63" i="32"/>
  <c r="C64" i="32"/>
  <c r="D64" i="32" s="1"/>
  <c r="E64" i="32"/>
  <c r="H64" i="32"/>
  <c r="G64" i="32"/>
  <c r="B65" i="32"/>
  <c r="F65" i="32"/>
  <c r="A66" i="32"/>
  <c r="A77" i="3" l="1"/>
  <c r="B76" i="3"/>
  <c r="E76" i="3"/>
  <c r="C75" i="3"/>
  <c r="H75" i="3"/>
  <c r="D75" i="3"/>
  <c r="G75" i="3"/>
  <c r="F75" i="3"/>
  <c r="I168" i="14"/>
  <c r="J168" i="14"/>
  <c r="P168" i="14"/>
  <c r="R168" i="14"/>
  <c r="L168" i="14"/>
  <c r="O168" i="14"/>
  <c r="S168" i="14"/>
  <c r="C168" i="14"/>
  <c r="D168" i="14"/>
  <c r="F168" i="14"/>
  <c r="G168" i="14"/>
  <c r="M168" i="14"/>
  <c r="A170" i="14"/>
  <c r="E169" i="14"/>
  <c r="K169" i="14"/>
  <c r="Q169" i="14"/>
  <c r="N169" i="14"/>
  <c r="H169" i="14"/>
  <c r="B169" i="14"/>
  <c r="T169" i="14" s="1"/>
  <c r="C69" i="2"/>
  <c r="J69" i="2"/>
  <c r="F69" i="2"/>
  <c r="D69" i="2"/>
  <c r="K69" i="2"/>
  <c r="I69" i="2"/>
  <c r="G69" i="2"/>
  <c r="E70" i="2"/>
  <c r="H70" i="2"/>
  <c r="B70" i="2"/>
  <c r="A71" i="2"/>
  <c r="I64" i="32"/>
  <c r="A67" i="32"/>
  <c r="F66" i="32"/>
  <c r="B66" i="32"/>
  <c r="H65" i="32"/>
  <c r="G65" i="32"/>
  <c r="E65" i="32"/>
  <c r="C65" i="32"/>
  <c r="D65" i="32" s="1"/>
  <c r="F76" i="3" l="1"/>
  <c r="G76" i="3"/>
  <c r="D76" i="3"/>
  <c r="C76" i="3"/>
  <c r="H76" i="3"/>
  <c r="A78" i="3"/>
  <c r="E77" i="3"/>
  <c r="B77" i="3"/>
  <c r="C169" i="14"/>
  <c r="D169" i="14"/>
  <c r="F169" i="14"/>
  <c r="P169" i="14"/>
  <c r="I169" i="14"/>
  <c r="J169" i="14"/>
  <c r="R169" i="14"/>
  <c r="S169" i="14"/>
  <c r="L169" i="14"/>
  <c r="O169" i="14"/>
  <c r="M169" i="14"/>
  <c r="G169" i="14"/>
  <c r="B170" i="14"/>
  <c r="T170" i="14" s="1"/>
  <c r="K170" i="14"/>
  <c r="H170" i="14"/>
  <c r="E170" i="14"/>
  <c r="A171" i="14"/>
  <c r="N170" i="14"/>
  <c r="Q170" i="14"/>
  <c r="F70" i="2"/>
  <c r="J70" i="2"/>
  <c r="C70" i="2"/>
  <c r="I70" i="2"/>
  <c r="D70" i="2"/>
  <c r="G70" i="2"/>
  <c r="K70" i="2"/>
  <c r="B71" i="2"/>
  <c r="E71" i="2"/>
  <c r="H71" i="2"/>
  <c r="A72" i="2"/>
  <c r="I65" i="32"/>
  <c r="E66" i="32"/>
  <c r="C66" i="32"/>
  <c r="D66" i="32" s="1"/>
  <c r="G66" i="32"/>
  <c r="H66" i="32"/>
  <c r="A68" i="32"/>
  <c r="F67" i="32"/>
  <c r="B67" i="32"/>
  <c r="C77" i="3" l="1"/>
  <c r="D77" i="3"/>
  <c r="H77" i="3"/>
  <c r="F77" i="3"/>
  <c r="G77" i="3"/>
  <c r="A79" i="3"/>
  <c r="B78" i="3"/>
  <c r="E78" i="3"/>
  <c r="J170" i="14"/>
  <c r="L170" i="14"/>
  <c r="I170" i="14"/>
  <c r="O170" i="14"/>
  <c r="F170" i="14"/>
  <c r="G170" i="14"/>
  <c r="S170" i="14"/>
  <c r="P170" i="14"/>
  <c r="C170" i="14"/>
  <c r="M170" i="14"/>
  <c r="R170" i="14"/>
  <c r="D170" i="14"/>
  <c r="N171" i="14"/>
  <c r="E171" i="14"/>
  <c r="K171" i="14"/>
  <c r="B171" i="14"/>
  <c r="T171" i="14" s="1"/>
  <c r="A172" i="14"/>
  <c r="Q171" i="14"/>
  <c r="H171" i="14"/>
  <c r="I71" i="2"/>
  <c r="G71" i="2"/>
  <c r="F71" i="2"/>
  <c r="J71" i="2"/>
  <c r="C71" i="2"/>
  <c r="D71" i="2"/>
  <c r="K71" i="2"/>
  <c r="H72" i="2"/>
  <c r="E72" i="2"/>
  <c r="B72" i="2"/>
  <c r="A73" i="2"/>
  <c r="I66" i="32"/>
  <c r="G67" i="32"/>
  <c r="H67" i="32"/>
  <c r="E67" i="32"/>
  <c r="C67" i="32"/>
  <c r="D67" i="32" s="1"/>
  <c r="A69" i="32"/>
  <c r="F68" i="32"/>
  <c r="B68" i="32"/>
  <c r="F78" i="3" l="1"/>
  <c r="G78" i="3"/>
  <c r="D78" i="3"/>
  <c r="C78" i="3"/>
  <c r="H78" i="3"/>
  <c r="E79" i="3"/>
  <c r="A80" i="3"/>
  <c r="B79" i="3"/>
  <c r="M171" i="14"/>
  <c r="C171" i="14"/>
  <c r="D171" i="14"/>
  <c r="F171" i="14"/>
  <c r="I171" i="14"/>
  <c r="J171" i="14"/>
  <c r="G171" i="14"/>
  <c r="R171" i="14"/>
  <c r="S171" i="14"/>
  <c r="L171" i="14"/>
  <c r="O171" i="14"/>
  <c r="P171" i="14"/>
  <c r="E172" i="14"/>
  <c r="H172" i="14"/>
  <c r="Q172" i="14"/>
  <c r="N172" i="14"/>
  <c r="K172" i="14"/>
  <c r="A173" i="14"/>
  <c r="B172" i="14"/>
  <c r="T172" i="14" s="1"/>
  <c r="J72" i="2"/>
  <c r="I72" i="2"/>
  <c r="C72" i="2"/>
  <c r="D72" i="2"/>
  <c r="K72" i="2"/>
  <c r="G72" i="2"/>
  <c r="F72" i="2"/>
  <c r="E73" i="2"/>
  <c r="B73" i="2"/>
  <c r="H73" i="2"/>
  <c r="A74" i="2"/>
  <c r="I67" i="32"/>
  <c r="H68" i="32"/>
  <c r="G68" i="32"/>
  <c r="E68" i="32"/>
  <c r="C68" i="32"/>
  <c r="D68" i="32" s="1"/>
  <c r="B69" i="32"/>
  <c r="A70" i="32"/>
  <c r="F69" i="32"/>
  <c r="H79" i="3" l="1"/>
  <c r="C79" i="3"/>
  <c r="D79" i="3"/>
  <c r="E80" i="3"/>
  <c r="A81" i="3"/>
  <c r="B80" i="3"/>
  <c r="F79" i="3"/>
  <c r="G79" i="3"/>
  <c r="D172" i="14"/>
  <c r="F172" i="14"/>
  <c r="I172" i="14"/>
  <c r="L172" i="14"/>
  <c r="O172" i="14"/>
  <c r="P172" i="14"/>
  <c r="J172" i="14"/>
  <c r="M172" i="14"/>
  <c r="G172" i="14"/>
  <c r="R172" i="14"/>
  <c r="C172" i="14"/>
  <c r="S172" i="14"/>
  <c r="E173" i="14"/>
  <c r="H173" i="14"/>
  <c r="A174" i="14"/>
  <c r="Q173" i="14"/>
  <c r="B173" i="14"/>
  <c r="T173" i="14" s="1"/>
  <c r="K173" i="14"/>
  <c r="N173" i="14"/>
  <c r="A75" i="2"/>
  <c r="H74" i="2"/>
  <c r="B74" i="2"/>
  <c r="E74" i="2"/>
  <c r="G73" i="2"/>
  <c r="K73" i="2"/>
  <c r="I73" i="2"/>
  <c r="C73" i="2"/>
  <c r="F73" i="2"/>
  <c r="J73" i="2"/>
  <c r="D73" i="2"/>
  <c r="I68" i="32"/>
  <c r="H69" i="32"/>
  <c r="G69" i="32"/>
  <c r="F70" i="32"/>
  <c r="B70" i="32"/>
  <c r="A71" i="32"/>
  <c r="E69" i="32"/>
  <c r="C69" i="32"/>
  <c r="D69" i="32" s="1"/>
  <c r="C80" i="3" l="1"/>
  <c r="H80" i="3"/>
  <c r="D80" i="3"/>
  <c r="B81" i="3"/>
  <c r="E81" i="3"/>
  <c r="A82" i="3"/>
  <c r="G80" i="3"/>
  <c r="F80" i="3"/>
  <c r="Q174" i="14"/>
  <c r="E174" i="14"/>
  <c r="A175" i="14"/>
  <c r="B174" i="14"/>
  <c r="T174" i="14" s="1"/>
  <c r="K174" i="14"/>
  <c r="H174" i="14"/>
  <c r="N174" i="14"/>
  <c r="F173" i="14"/>
  <c r="R173" i="14"/>
  <c r="S173" i="14"/>
  <c r="C173" i="14"/>
  <c r="D173" i="14"/>
  <c r="G173" i="14"/>
  <c r="O173" i="14"/>
  <c r="I173" i="14"/>
  <c r="M173" i="14"/>
  <c r="P173" i="14"/>
  <c r="L173" i="14"/>
  <c r="J173" i="14"/>
  <c r="J74" i="2"/>
  <c r="G74" i="2"/>
  <c r="F74" i="2"/>
  <c r="K74" i="2"/>
  <c r="D74" i="2"/>
  <c r="I74" i="2"/>
  <c r="C74" i="2"/>
  <c r="B75" i="2"/>
  <c r="A76" i="2"/>
  <c r="E75" i="2"/>
  <c r="H75" i="2"/>
  <c r="I69" i="32"/>
  <c r="A72" i="32"/>
  <c r="F71" i="32"/>
  <c r="B71" i="32"/>
  <c r="H70" i="32"/>
  <c r="G70" i="32"/>
  <c r="C70" i="32"/>
  <c r="D70" i="32" s="1"/>
  <c r="E70" i="32"/>
  <c r="G81" i="3" l="1"/>
  <c r="F81" i="3"/>
  <c r="C81" i="3"/>
  <c r="H81" i="3"/>
  <c r="D81" i="3"/>
  <c r="B82" i="3"/>
  <c r="E82" i="3"/>
  <c r="A83" i="3"/>
  <c r="R174" i="14"/>
  <c r="F174" i="14"/>
  <c r="I174" i="14"/>
  <c r="C174" i="14"/>
  <c r="D174" i="14"/>
  <c r="G174" i="14"/>
  <c r="P174" i="14"/>
  <c r="S174" i="14"/>
  <c r="J174" i="14"/>
  <c r="L174" i="14"/>
  <c r="M174" i="14"/>
  <c r="O174" i="14"/>
  <c r="N175" i="14"/>
  <c r="E175" i="14"/>
  <c r="H175" i="14"/>
  <c r="B175" i="14"/>
  <c r="T175" i="14" s="1"/>
  <c r="K175" i="14"/>
  <c r="Q175" i="14"/>
  <c r="A176" i="14"/>
  <c r="C75" i="2"/>
  <c r="F75" i="2"/>
  <c r="K75" i="2"/>
  <c r="I75" i="2"/>
  <c r="D75" i="2"/>
  <c r="G75" i="2"/>
  <c r="J75" i="2"/>
  <c r="H76" i="2"/>
  <c r="E76" i="2"/>
  <c r="A77" i="2"/>
  <c r="B76" i="2"/>
  <c r="I70" i="32"/>
  <c r="C71" i="32"/>
  <c r="D71" i="32" s="1"/>
  <c r="E71" i="32"/>
  <c r="H71" i="32"/>
  <c r="G71" i="32"/>
  <c r="F72" i="32"/>
  <c r="B72" i="32"/>
  <c r="A73" i="32"/>
  <c r="F82" i="3" l="1"/>
  <c r="G82" i="3"/>
  <c r="H82" i="3"/>
  <c r="D82" i="3"/>
  <c r="C82" i="3"/>
  <c r="A84" i="3"/>
  <c r="E83" i="3"/>
  <c r="B83" i="3"/>
  <c r="B176" i="14"/>
  <c r="T176" i="14" s="1"/>
  <c r="N176" i="14"/>
  <c r="Q176" i="14"/>
  <c r="A177" i="14"/>
  <c r="K176" i="14"/>
  <c r="E176" i="14"/>
  <c r="H176" i="14"/>
  <c r="L175" i="14"/>
  <c r="M175" i="14"/>
  <c r="F175" i="14"/>
  <c r="G175" i="14"/>
  <c r="C175" i="14"/>
  <c r="P175" i="14"/>
  <c r="R175" i="14"/>
  <c r="S175" i="14"/>
  <c r="O175" i="14"/>
  <c r="D175" i="14"/>
  <c r="I175" i="14"/>
  <c r="J175" i="14"/>
  <c r="H77" i="2"/>
  <c r="B77" i="2"/>
  <c r="A78" i="2"/>
  <c r="E77" i="2"/>
  <c r="K76" i="2"/>
  <c r="J76" i="2"/>
  <c r="G76" i="2"/>
  <c r="F76" i="2"/>
  <c r="D76" i="2"/>
  <c r="C76" i="2"/>
  <c r="I76" i="2"/>
  <c r="I71" i="32"/>
  <c r="G72" i="32"/>
  <c r="H72" i="32"/>
  <c r="A74" i="32"/>
  <c r="F73" i="32"/>
  <c r="B73" i="32"/>
  <c r="C72" i="32"/>
  <c r="D72" i="32" s="1"/>
  <c r="E72" i="32"/>
  <c r="F83" i="3" l="1"/>
  <c r="G83" i="3"/>
  <c r="C83" i="3"/>
  <c r="D83" i="3"/>
  <c r="H83" i="3"/>
  <c r="A85" i="3"/>
  <c r="B84" i="3"/>
  <c r="E84" i="3"/>
  <c r="H177" i="14"/>
  <c r="E177" i="14"/>
  <c r="K177" i="14"/>
  <c r="N177" i="14"/>
  <c r="Q177" i="14"/>
  <c r="A178" i="14"/>
  <c r="B177" i="14"/>
  <c r="T177" i="14" s="1"/>
  <c r="I176" i="14"/>
  <c r="J176" i="14"/>
  <c r="C176" i="14"/>
  <c r="F176" i="14"/>
  <c r="M176" i="14"/>
  <c r="O176" i="14"/>
  <c r="R176" i="14"/>
  <c r="S176" i="14"/>
  <c r="P176" i="14"/>
  <c r="D176" i="14"/>
  <c r="L176" i="14"/>
  <c r="G176" i="14"/>
  <c r="B78" i="2"/>
  <c r="A79" i="2"/>
  <c r="E78" i="2"/>
  <c r="H78" i="2"/>
  <c r="G77" i="2"/>
  <c r="J77" i="2"/>
  <c r="C77" i="2"/>
  <c r="K77" i="2"/>
  <c r="D77" i="2"/>
  <c r="I77" i="2"/>
  <c r="F77" i="2"/>
  <c r="I72" i="32"/>
  <c r="E73" i="32"/>
  <c r="C73" i="32"/>
  <c r="D73" i="32" s="1"/>
  <c r="F74" i="32"/>
  <c r="B74" i="32"/>
  <c r="A75" i="32"/>
  <c r="H73" i="32"/>
  <c r="G73" i="32"/>
  <c r="H84" i="3" l="1"/>
  <c r="C84" i="3"/>
  <c r="D84" i="3"/>
  <c r="G84" i="3"/>
  <c r="F84" i="3"/>
  <c r="E85" i="3"/>
  <c r="B85" i="3"/>
  <c r="A86" i="3"/>
  <c r="F177" i="14"/>
  <c r="G177" i="14"/>
  <c r="S177" i="14"/>
  <c r="I177" i="14"/>
  <c r="J177" i="14"/>
  <c r="L177" i="14"/>
  <c r="M177" i="14"/>
  <c r="R177" i="14"/>
  <c r="C177" i="14"/>
  <c r="D177" i="14"/>
  <c r="O177" i="14"/>
  <c r="P177" i="14"/>
  <c r="A179" i="14"/>
  <c r="Q178" i="14"/>
  <c r="E178" i="14"/>
  <c r="B178" i="14"/>
  <c r="T178" i="14" s="1"/>
  <c r="K178" i="14"/>
  <c r="H178" i="14"/>
  <c r="N178" i="14"/>
  <c r="B79" i="2"/>
  <c r="H79" i="2"/>
  <c r="A80" i="2"/>
  <c r="E79" i="2"/>
  <c r="F78" i="2"/>
  <c r="K78" i="2"/>
  <c r="C78" i="2"/>
  <c r="I78" i="2"/>
  <c r="G78" i="2"/>
  <c r="J78" i="2"/>
  <c r="D78" i="2"/>
  <c r="I73" i="32"/>
  <c r="H74" i="32"/>
  <c r="G74" i="32"/>
  <c r="E74" i="32"/>
  <c r="C74" i="32"/>
  <c r="D74" i="32" s="1"/>
  <c r="B75" i="32"/>
  <c r="A76" i="32"/>
  <c r="F75" i="32"/>
  <c r="H85" i="3" l="1"/>
  <c r="C85" i="3"/>
  <c r="D85" i="3"/>
  <c r="F85" i="3"/>
  <c r="G85" i="3"/>
  <c r="B86" i="3"/>
  <c r="A87" i="3"/>
  <c r="E86" i="3"/>
  <c r="R178" i="14"/>
  <c r="S178" i="14"/>
  <c r="C178" i="14"/>
  <c r="I178" i="14"/>
  <c r="O178" i="14"/>
  <c r="P178" i="14"/>
  <c r="D178" i="14"/>
  <c r="G178" i="14"/>
  <c r="J178" i="14"/>
  <c r="F178" i="14"/>
  <c r="L178" i="14"/>
  <c r="M178" i="14"/>
  <c r="N179" i="14"/>
  <c r="H179" i="14"/>
  <c r="Q179" i="14"/>
  <c r="B179" i="14"/>
  <c r="T179" i="14" s="1"/>
  <c r="A180" i="14"/>
  <c r="E179" i="14"/>
  <c r="K179" i="14"/>
  <c r="E80" i="2"/>
  <c r="B80" i="2"/>
  <c r="H80" i="2"/>
  <c r="A81" i="2"/>
  <c r="D79" i="2"/>
  <c r="I79" i="2"/>
  <c r="F79" i="2"/>
  <c r="C79" i="2"/>
  <c r="K79" i="2"/>
  <c r="G79" i="2"/>
  <c r="J79" i="2"/>
  <c r="I74" i="32"/>
  <c r="E75" i="32"/>
  <c r="C75" i="32"/>
  <c r="D75" i="32" s="1"/>
  <c r="A77" i="32"/>
  <c r="F76" i="32"/>
  <c r="B76" i="32"/>
  <c r="G75" i="32"/>
  <c r="H75" i="32"/>
  <c r="F86" i="3" l="1"/>
  <c r="G86" i="3"/>
  <c r="C86" i="3"/>
  <c r="D86" i="3"/>
  <c r="H86" i="3"/>
  <c r="A88" i="3"/>
  <c r="B87" i="3"/>
  <c r="E87" i="3"/>
  <c r="O179" i="14"/>
  <c r="R179" i="14"/>
  <c r="F179" i="14"/>
  <c r="G179" i="14"/>
  <c r="I179" i="14"/>
  <c r="P179" i="14"/>
  <c r="S179" i="14"/>
  <c r="C179" i="14"/>
  <c r="M179" i="14"/>
  <c r="J179" i="14"/>
  <c r="L179" i="14"/>
  <c r="D179" i="14"/>
  <c r="K180" i="14"/>
  <c r="A181" i="14"/>
  <c r="H180" i="14"/>
  <c r="E180" i="14"/>
  <c r="N180" i="14"/>
  <c r="B180" i="14"/>
  <c r="T180" i="14" s="1"/>
  <c r="Q180" i="14"/>
  <c r="A82" i="2"/>
  <c r="B81" i="2"/>
  <c r="E81" i="2"/>
  <c r="H81" i="2"/>
  <c r="I80" i="2"/>
  <c r="K80" i="2"/>
  <c r="F80" i="2"/>
  <c r="G80" i="2"/>
  <c r="J80" i="2"/>
  <c r="D80" i="2"/>
  <c r="C80" i="2"/>
  <c r="I75" i="32"/>
  <c r="C76" i="32"/>
  <c r="D76" i="32" s="1"/>
  <c r="E76" i="32"/>
  <c r="G76" i="32"/>
  <c r="H76" i="32"/>
  <c r="A78" i="32"/>
  <c r="F77" i="32"/>
  <c r="B77" i="32"/>
  <c r="F87" i="3" l="1"/>
  <c r="G87" i="3"/>
  <c r="C87" i="3"/>
  <c r="H87" i="3"/>
  <c r="D87" i="3"/>
  <c r="B88" i="3"/>
  <c r="A89" i="3"/>
  <c r="E88" i="3"/>
  <c r="E181" i="14"/>
  <c r="A182" i="14"/>
  <c r="N181" i="14"/>
  <c r="H181" i="14"/>
  <c r="K181" i="14"/>
  <c r="B181" i="14"/>
  <c r="T181" i="14" s="1"/>
  <c r="Q181" i="14"/>
  <c r="J180" i="14"/>
  <c r="L180" i="14"/>
  <c r="O180" i="14"/>
  <c r="C180" i="14"/>
  <c r="G180" i="14"/>
  <c r="I180" i="14"/>
  <c r="M180" i="14"/>
  <c r="P180" i="14"/>
  <c r="D180" i="14"/>
  <c r="F180" i="14"/>
  <c r="R180" i="14"/>
  <c r="S180" i="14"/>
  <c r="C81" i="2"/>
  <c r="D81" i="2"/>
  <c r="G81" i="2"/>
  <c r="I81" i="2"/>
  <c r="F81" i="2"/>
  <c r="J81" i="2"/>
  <c r="K81" i="2"/>
  <c r="E82" i="2"/>
  <c r="A83" i="2"/>
  <c r="H82" i="2"/>
  <c r="B82" i="2"/>
  <c r="I76" i="32"/>
  <c r="E77" i="32"/>
  <c r="C77" i="32"/>
  <c r="D77" i="32" s="1"/>
  <c r="H77" i="32"/>
  <c r="G77" i="32"/>
  <c r="F78" i="32"/>
  <c r="A79" i="32"/>
  <c r="B78" i="32"/>
  <c r="E89" i="3" l="1"/>
  <c r="B89" i="3"/>
  <c r="A90" i="3"/>
  <c r="F88" i="3"/>
  <c r="G88" i="3"/>
  <c r="D88" i="3"/>
  <c r="H88" i="3"/>
  <c r="C88" i="3"/>
  <c r="I181" i="14"/>
  <c r="J181" i="14"/>
  <c r="M181" i="14"/>
  <c r="D181" i="14"/>
  <c r="F181" i="14"/>
  <c r="G181" i="14"/>
  <c r="S181" i="14"/>
  <c r="L181" i="14"/>
  <c r="O181" i="14"/>
  <c r="C181" i="14"/>
  <c r="P181" i="14"/>
  <c r="R181" i="14"/>
  <c r="B182" i="14"/>
  <c r="T182" i="14" s="1"/>
  <c r="K182" i="14"/>
  <c r="H182" i="14"/>
  <c r="Q182" i="14"/>
  <c r="N182" i="14"/>
  <c r="A183" i="14"/>
  <c r="E182" i="14"/>
  <c r="G82" i="2"/>
  <c r="J82" i="2"/>
  <c r="K82" i="2"/>
  <c r="F82" i="2"/>
  <c r="I82" i="2"/>
  <c r="C82" i="2"/>
  <c r="D82" i="2"/>
  <c r="A84" i="2"/>
  <c r="E83" i="2"/>
  <c r="B83" i="2"/>
  <c r="H83" i="2"/>
  <c r="I77" i="32"/>
  <c r="F79" i="32"/>
  <c r="A80" i="32"/>
  <c r="B79" i="32"/>
  <c r="C78" i="32"/>
  <c r="D78" i="32" s="1"/>
  <c r="E78" i="32"/>
  <c r="H78" i="32"/>
  <c r="G78" i="32"/>
  <c r="B90" i="3" l="1"/>
  <c r="A91" i="3"/>
  <c r="E90" i="3"/>
  <c r="D89" i="3"/>
  <c r="H89" i="3"/>
  <c r="C89" i="3"/>
  <c r="G89" i="3"/>
  <c r="F89" i="3"/>
  <c r="N183" i="14"/>
  <c r="E183" i="14"/>
  <c r="H183" i="14"/>
  <c r="B183" i="14"/>
  <c r="T183" i="14" s="1"/>
  <c r="A184" i="14"/>
  <c r="Q183" i="14"/>
  <c r="K183" i="14"/>
  <c r="C182" i="14"/>
  <c r="D182" i="14"/>
  <c r="J182" i="14"/>
  <c r="L182" i="14"/>
  <c r="F182" i="14"/>
  <c r="G182" i="14"/>
  <c r="R182" i="14"/>
  <c r="S182" i="14"/>
  <c r="P182" i="14"/>
  <c r="I182" i="14"/>
  <c r="M182" i="14"/>
  <c r="O182" i="14"/>
  <c r="A85" i="2"/>
  <c r="E84" i="2"/>
  <c r="H84" i="2"/>
  <c r="B84" i="2"/>
  <c r="I83" i="2"/>
  <c r="C83" i="2"/>
  <c r="K83" i="2"/>
  <c r="J83" i="2"/>
  <c r="G83" i="2"/>
  <c r="D83" i="2"/>
  <c r="F83" i="2"/>
  <c r="I78" i="32"/>
  <c r="C79" i="32"/>
  <c r="D79" i="32" s="1"/>
  <c r="E79" i="32"/>
  <c r="A81" i="32"/>
  <c r="B80" i="32"/>
  <c r="F80" i="32"/>
  <c r="H79" i="32"/>
  <c r="G79" i="32"/>
  <c r="F90" i="3" l="1"/>
  <c r="G90" i="3"/>
  <c r="B91" i="3"/>
  <c r="E91" i="3"/>
  <c r="A92" i="3"/>
  <c r="H90" i="3"/>
  <c r="C90" i="3"/>
  <c r="D90" i="3"/>
  <c r="E184" i="14"/>
  <c r="B184" i="14"/>
  <c r="T184" i="14" s="1"/>
  <c r="A185" i="14"/>
  <c r="Q184" i="14"/>
  <c r="H184" i="14"/>
  <c r="N184" i="14"/>
  <c r="K184" i="14"/>
  <c r="O183" i="14"/>
  <c r="P183" i="14"/>
  <c r="D183" i="14"/>
  <c r="C183" i="14"/>
  <c r="F183" i="14"/>
  <c r="G183" i="14"/>
  <c r="R183" i="14"/>
  <c r="S183" i="14"/>
  <c r="L183" i="14"/>
  <c r="M183" i="14"/>
  <c r="I183" i="14"/>
  <c r="J183" i="14"/>
  <c r="C84" i="2"/>
  <c r="K84" i="2"/>
  <c r="J84" i="2"/>
  <c r="G84" i="2"/>
  <c r="D84" i="2"/>
  <c r="F84" i="2"/>
  <c r="I84" i="2"/>
  <c r="B85" i="2"/>
  <c r="A86" i="2"/>
  <c r="E85" i="2"/>
  <c r="H85" i="2"/>
  <c r="I79" i="32"/>
  <c r="A82" i="32"/>
  <c r="F81" i="32"/>
  <c r="B81" i="32"/>
  <c r="H80" i="32"/>
  <c r="G80" i="32"/>
  <c r="C80" i="32"/>
  <c r="D80" i="32" s="1"/>
  <c r="E80" i="32"/>
  <c r="F91" i="3" l="1"/>
  <c r="G91" i="3"/>
  <c r="D91" i="3"/>
  <c r="H91" i="3"/>
  <c r="C91" i="3"/>
  <c r="E92" i="3"/>
  <c r="A93" i="3"/>
  <c r="B92" i="3"/>
  <c r="H185" i="14"/>
  <c r="B185" i="14"/>
  <c r="T185" i="14" s="1"/>
  <c r="E185" i="14"/>
  <c r="K185" i="14"/>
  <c r="Q185" i="14"/>
  <c r="A186" i="14"/>
  <c r="N185" i="14"/>
  <c r="S184" i="14"/>
  <c r="D184" i="14"/>
  <c r="F184" i="14"/>
  <c r="C184" i="14"/>
  <c r="R184" i="14"/>
  <c r="M184" i="14"/>
  <c r="O184" i="14"/>
  <c r="P184" i="14"/>
  <c r="G184" i="14"/>
  <c r="I184" i="14"/>
  <c r="J184" i="14"/>
  <c r="L184" i="14"/>
  <c r="B86" i="2"/>
  <c r="A87" i="2"/>
  <c r="H86" i="2"/>
  <c r="E86" i="2"/>
  <c r="F85" i="2"/>
  <c r="G85" i="2"/>
  <c r="K85" i="2"/>
  <c r="J85" i="2"/>
  <c r="I85" i="2"/>
  <c r="C85" i="2"/>
  <c r="D85" i="2"/>
  <c r="I80" i="32"/>
  <c r="E81" i="32"/>
  <c r="C81" i="32"/>
  <c r="D81" i="32" s="1"/>
  <c r="H81" i="32"/>
  <c r="G81" i="32"/>
  <c r="A83" i="32"/>
  <c r="B82" i="32"/>
  <c r="F82" i="32"/>
  <c r="D92" i="3" l="1"/>
  <c r="C92" i="3"/>
  <c r="H92" i="3"/>
  <c r="A94" i="3"/>
  <c r="E93" i="3"/>
  <c r="B93" i="3"/>
  <c r="F92" i="3"/>
  <c r="G92" i="3"/>
  <c r="N186" i="14"/>
  <c r="Q186" i="14"/>
  <c r="E186" i="14"/>
  <c r="H186" i="14"/>
  <c r="K186" i="14"/>
  <c r="B186" i="14"/>
  <c r="T186" i="14" s="1"/>
  <c r="A187" i="14"/>
  <c r="F185" i="14"/>
  <c r="C185" i="14"/>
  <c r="D185" i="14"/>
  <c r="G185" i="14"/>
  <c r="I185" i="14"/>
  <c r="J185" i="14"/>
  <c r="L185" i="14"/>
  <c r="O185" i="14"/>
  <c r="P185" i="14"/>
  <c r="R185" i="14"/>
  <c r="M185" i="14"/>
  <c r="S185" i="14"/>
  <c r="E87" i="2"/>
  <c r="B87" i="2"/>
  <c r="H87" i="2"/>
  <c r="A88" i="2"/>
  <c r="J86" i="2"/>
  <c r="I86" i="2"/>
  <c r="K86" i="2"/>
  <c r="G86" i="2"/>
  <c r="F86" i="2"/>
  <c r="C86" i="2"/>
  <c r="D86" i="2"/>
  <c r="I81" i="32"/>
  <c r="F83" i="32"/>
  <c r="A84" i="32"/>
  <c r="B83" i="32"/>
  <c r="G82" i="32"/>
  <c r="H82" i="32"/>
  <c r="E82" i="32"/>
  <c r="C82" i="32"/>
  <c r="D82" i="32" s="1"/>
  <c r="A95" i="3" l="1"/>
  <c r="E94" i="3"/>
  <c r="B94" i="3"/>
  <c r="H93" i="3"/>
  <c r="D93" i="3"/>
  <c r="C93" i="3"/>
  <c r="F93" i="3"/>
  <c r="G93" i="3"/>
  <c r="R186" i="14"/>
  <c r="M186" i="14"/>
  <c r="F186" i="14"/>
  <c r="G186" i="14"/>
  <c r="I186" i="14"/>
  <c r="J186" i="14"/>
  <c r="S186" i="14"/>
  <c r="C186" i="14"/>
  <c r="D186" i="14"/>
  <c r="L186" i="14"/>
  <c r="P186" i="14"/>
  <c r="O186" i="14"/>
  <c r="B187" i="14"/>
  <c r="T187" i="14" s="1"/>
  <c r="E187" i="14"/>
  <c r="N187" i="14"/>
  <c r="A188" i="14"/>
  <c r="Q187" i="14"/>
  <c r="K187" i="14"/>
  <c r="H187" i="14"/>
  <c r="E88" i="2"/>
  <c r="A89" i="2"/>
  <c r="H88" i="2"/>
  <c r="B88" i="2"/>
  <c r="G87" i="2"/>
  <c r="F87" i="2"/>
  <c r="K87" i="2"/>
  <c r="C87" i="2"/>
  <c r="D87" i="2"/>
  <c r="J87" i="2"/>
  <c r="I87" i="2"/>
  <c r="I82" i="32"/>
  <c r="C83" i="32"/>
  <c r="D83" i="32" s="1"/>
  <c r="E83" i="32"/>
  <c r="A85" i="32"/>
  <c r="F84" i="32"/>
  <c r="B84" i="32"/>
  <c r="G83" i="32"/>
  <c r="H83" i="32"/>
  <c r="H94" i="3" l="1"/>
  <c r="C94" i="3"/>
  <c r="D94" i="3"/>
  <c r="F94" i="3"/>
  <c r="G94" i="3"/>
  <c r="A96" i="3"/>
  <c r="E95" i="3"/>
  <c r="B95" i="3"/>
  <c r="C187" i="14"/>
  <c r="D187" i="14"/>
  <c r="O187" i="14"/>
  <c r="P187" i="14"/>
  <c r="J187" i="14"/>
  <c r="L187" i="14"/>
  <c r="M187" i="14"/>
  <c r="G187" i="14"/>
  <c r="R187" i="14"/>
  <c r="S187" i="14"/>
  <c r="F187" i="14"/>
  <c r="I187" i="14"/>
  <c r="H188" i="14"/>
  <c r="A189" i="14"/>
  <c r="K188" i="14"/>
  <c r="Q188" i="14"/>
  <c r="B188" i="14"/>
  <c r="T188" i="14" s="1"/>
  <c r="E188" i="14"/>
  <c r="N188" i="14"/>
  <c r="D88" i="2"/>
  <c r="K88" i="2"/>
  <c r="C88" i="2"/>
  <c r="G88" i="2"/>
  <c r="F88" i="2"/>
  <c r="J88" i="2"/>
  <c r="I88" i="2"/>
  <c r="H89" i="2"/>
  <c r="A90" i="2"/>
  <c r="E89" i="2"/>
  <c r="B89" i="2"/>
  <c r="I83" i="32"/>
  <c r="C84" i="32"/>
  <c r="D84" i="32" s="1"/>
  <c r="E84" i="32"/>
  <c r="F85" i="32"/>
  <c r="A86" i="32"/>
  <c r="B85" i="32"/>
  <c r="H84" i="32"/>
  <c r="G84" i="32"/>
  <c r="D95" i="3" l="1"/>
  <c r="H95" i="3"/>
  <c r="C95" i="3"/>
  <c r="F95" i="3"/>
  <c r="G95" i="3"/>
  <c r="E96" i="3"/>
  <c r="B96" i="3"/>
  <c r="A97" i="3"/>
  <c r="J188" i="14"/>
  <c r="G188" i="14"/>
  <c r="L188" i="14"/>
  <c r="R188" i="14"/>
  <c r="S188" i="14"/>
  <c r="F188" i="14"/>
  <c r="I188" i="14"/>
  <c r="P188" i="14"/>
  <c r="C188" i="14"/>
  <c r="D188" i="14"/>
  <c r="M188" i="14"/>
  <c r="O188" i="14"/>
  <c r="A190" i="14"/>
  <c r="B189" i="14"/>
  <c r="T189" i="14" s="1"/>
  <c r="N189" i="14"/>
  <c r="K189" i="14"/>
  <c r="Q189" i="14"/>
  <c r="H189" i="14"/>
  <c r="E189" i="14"/>
  <c r="J89" i="2"/>
  <c r="K89" i="2"/>
  <c r="G89" i="2"/>
  <c r="F89" i="2"/>
  <c r="I89" i="2"/>
  <c r="D89" i="2"/>
  <c r="C89" i="2"/>
  <c r="B90" i="2"/>
  <c r="H90" i="2"/>
  <c r="A91" i="2"/>
  <c r="E90" i="2"/>
  <c r="I84" i="32"/>
  <c r="G85" i="32"/>
  <c r="H85" i="32"/>
  <c r="C85" i="32"/>
  <c r="D85" i="32" s="1"/>
  <c r="E85" i="32"/>
  <c r="F86" i="32"/>
  <c r="B86" i="32"/>
  <c r="A87" i="32"/>
  <c r="E97" i="3" l="1"/>
  <c r="B97" i="3"/>
  <c r="A98" i="3"/>
  <c r="H96" i="3"/>
  <c r="C96" i="3"/>
  <c r="D96" i="3"/>
  <c r="F96" i="3"/>
  <c r="G96" i="3"/>
  <c r="F189" i="14"/>
  <c r="L189" i="14"/>
  <c r="M189" i="14"/>
  <c r="O189" i="14"/>
  <c r="P189" i="14"/>
  <c r="J189" i="14"/>
  <c r="R189" i="14"/>
  <c r="S189" i="14"/>
  <c r="G189" i="14"/>
  <c r="I189" i="14"/>
  <c r="D189" i="14"/>
  <c r="C189" i="14"/>
  <c r="B190" i="14"/>
  <c r="T190" i="14" s="1"/>
  <c r="E190" i="14"/>
  <c r="N190" i="14"/>
  <c r="Q190" i="14"/>
  <c r="K190" i="14"/>
  <c r="H190" i="14"/>
  <c r="A191" i="14"/>
  <c r="D90" i="2"/>
  <c r="C90" i="2"/>
  <c r="K90" i="2"/>
  <c r="J90" i="2"/>
  <c r="G90" i="2"/>
  <c r="F90" i="2"/>
  <c r="I90" i="2"/>
  <c r="B91" i="2"/>
  <c r="A92" i="2"/>
  <c r="H91" i="2"/>
  <c r="E91" i="2"/>
  <c r="I85" i="32"/>
  <c r="A88" i="32"/>
  <c r="F87" i="32"/>
  <c r="B87" i="32"/>
  <c r="H86" i="32"/>
  <c r="G86" i="32"/>
  <c r="C86" i="32"/>
  <c r="D86" i="32" s="1"/>
  <c r="E86" i="32"/>
  <c r="A99" i="3" l="1"/>
  <c r="E98" i="3"/>
  <c r="B98" i="3"/>
  <c r="H97" i="3"/>
  <c r="D97" i="3"/>
  <c r="C97" i="3"/>
  <c r="G97" i="3"/>
  <c r="F97" i="3"/>
  <c r="N191" i="14"/>
  <c r="E191" i="14"/>
  <c r="B191" i="14"/>
  <c r="T191" i="14" s="1"/>
  <c r="K191" i="14"/>
  <c r="A192" i="14"/>
  <c r="Q191" i="14"/>
  <c r="H191" i="14"/>
  <c r="O190" i="14"/>
  <c r="P190" i="14"/>
  <c r="J190" i="14"/>
  <c r="L190" i="14"/>
  <c r="C190" i="14"/>
  <c r="D190" i="14"/>
  <c r="F190" i="14"/>
  <c r="G190" i="14"/>
  <c r="I190" i="14"/>
  <c r="M190" i="14"/>
  <c r="R190" i="14"/>
  <c r="S190" i="14"/>
  <c r="E92" i="2"/>
  <c r="H92" i="2"/>
  <c r="B92" i="2"/>
  <c r="A93" i="2"/>
  <c r="C91" i="2"/>
  <c r="G91" i="2"/>
  <c r="D91" i="2"/>
  <c r="K91" i="2"/>
  <c r="J91" i="2"/>
  <c r="I91" i="2"/>
  <c r="F91" i="2"/>
  <c r="I86" i="32"/>
  <c r="E87" i="32"/>
  <c r="C87" i="32"/>
  <c r="D87" i="32" s="1"/>
  <c r="H87" i="32"/>
  <c r="G87" i="32"/>
  <c r="F88" i="32"/>
  <c r="B88" i="32"/>
  <c r="A89" i="32"/>
  <c r="H98" i="3" l="1"/>
  <c r="D98" i="3"/>
  <c r="C98" i="3"/>
  <c r="G98" i="3"/>
  <c r="F98" i="3"/>
  <c r="E99" i="3"/>
  <c r="B99" i="3"/>
  <c r="A100" i="3"/>
  <c r="K192" i="14"/>
  <c r="N192" i="14"/>
  <c r="Q192" i="14"/>
  <c r="H192" i="14"/>
  <c r="A193" i="14"/>
  <c r="E192" i="14"/>
  <c r="B192" i="14"/>
  <c r="T192" i="14" s="1"/>
  <c r="M191" i="14"/>
  <c r="O191" i="14"/>
  <c r="R191" i="14"/>
  <c r="C191" i="14"/>
  <c r="D191" i="14"/>
  <c r="L191" i="14"/>
  <c r="F191" i="14"/>
  <c r="G191" i="14"/>
  <c r="S191" i="14"/>
  <c r="I191" i="14"/>
  <c r="J191" i="14"/>
  <c r="P191" i="14"/>
  <c r="D92" i="2"/>
  <c r="G92" i="2"/>
  <c r="I92" i="2"/>
  <c r="C92" i="2"/>
  <c r="K92" i="2"/>
  <c r="J92" i="2"/>
  <c r="F92" i="2"/>
  <c r="E93" i="2"/>
  <c r="B93" i="2"/>
  <c r="A94" i="2"/>
  <c r="H93" i="2"/>
  <c r="I87" i="32"/>
  <c r="A90" i="32"/>
  <c r="B89" i="32"/>
  <c r="F89" i="32"/>
  <c r="G88" i="32"/>
  <c r="H88" i="32"/>
  <c r="E88" i="32"/>
  <c r="C88" i="32"/>
  <c r="D88" i="32" s="1"/>
  <c r="A101" i="3" l="1"/>
  <c r="B100" i="3"/>
  <c r="E100" i="3"/>
  <c r="G99" i="3"/>
  <c r="F99" i="3"/>
  <c r="D99" i="3"/>
  <c r="H99" i="3"/>
  <c r="C99" i="3"/>
  <c r="H193" i="14"/>
  <c r="K193" i="14"/>
  <c r="A194" i="14"/>
  <c r="B193" i="14"/>
  <c r="T193" i="14" s="1"/>
  <c r="Q193" i="14"/>
  <c r="N193" i="14"/>
  <c r="E193" i="14"/>
  <c r="J192" i="14"/>
  <c r="L192" i="14"/>
  <c r="M192" i="14"/>
  <c r="O192" i="14"/>
  <c r="P192" i="14"/>
  <c r="R192" i="14"/>
  <c r="S192" i="14"/>
  <c r="C192" i="14"/>
  <c r="D192" i="14"/>
  <c r="I192" i="14"/>
  <c r="F192" i="14"/>
  <c r="G192" i="14"/>
  <c r="C93" i="2"/>
  <c r="J93" i="2"/>
  <c r="G93" i="2"/>
  <c r="I93" i="2"/>
  <c r="D93" i="2"/>
  <c r="F93" i="2"/>
  <c r="K93" i="2"/>
  <c r="E94" i="2"/>
  <c r="A95" i="2"/>
  <c r="H94" i="2"/>
  <c r="B94" i="2"/>
  <c r="I88" i="32"/>
  <c r="H89" i="32"/>
  <c r="G89" i="32"/>
  <c r="E89" i="32"/>
  <c r="C89" i="32"/>
  <c r="D89" i="32" s="1"/>
  <c r="A91" i="32"/>
  <c r="F90" i="32"/>
  <c r="B90" i="32"/>
  <c r="G100" i="3" l="1"/>
  <c r="F100" i="3"/>
  <c r="H100" i="3"/>
  <c r="C100" i="3"/>
  <c r="D100" i="3"/>
  <c r="E101" i="3"/>
  <c r="B101" i="3"/>
  <c r="A102" i="3"/>
  <c r="F193" i="14"/>
  <c r="G193" i="14"/>
  <c r="I193" i="14"/>
  <c r="J193" i="14"/>
  <c r="L193" i="14"/>
  <c r="S193" i="14"/>
  <c r="C193" i="14"/>
  <c r="D193" i="14"/>
  <c r="O193" i="14"/>
  <c r="P193" i="14"/>
  <c r="R193" i="14"/>
  <c r="M193" i="14"/>
  <c r="A195" i="14"/>
  <c r="H194" i="14"/>
  <c r="N194" i="14"/>
  <c r="B194" i="14"/>
  <c r="T194" i="14" s="1"/>
  <c r="Q194" i="14"/>
  <c r="E194" i="14"/>
  <c r="K194" i="14"/>
  <c r="E95" i="2"/>
  <c r="B95" i="2"/>
  <c r="A96" i="2"/>
  <c r="H95" i="2"/>
  <c r="K94" i="2"/>
  <c r="I94" i="2"/>
  <c r="D94" i="2"/>
  <c r="J94" i="2"/>
  <c r="G94" i="2"/>
  <c r="F94" i="2"/>
  <c r="C94" i="2"/>
  <c r="I89" i="32"/>
  <c r="C90" i="32"/>
  <c r="D90" i="32" s="1"/>
  <c r="E90" i="32"/>
  <c r="F91" i="32"/>
  <c r="B91" i="32"/>
  <c r="A92" i="32"/>
  <c r="H90" i="32"/>
  <c r="G90" i="32"/>
  <c r="E102" i="3" l="1"/>
  <c r="A103" i="3"/>
  <c r="B102" i="3"/>
  <c r="D101" i="3"/>
  <c r="C101" i="3"/>
  <c r="H101" i="3"/>
  <c r="G101" i="3"/>
  <c r="F101" i="3"/>
  <c r="R194" i="14"/>
  <c r="F194" i="14"/>
  <c r="G194" i="14"/>
  <c r="I194" i="14"/>
  <c r="O194" i="14"/>
  <c r="P194" i="14"/>
  <c r="L194" i="14"/>
  <c r="M194" i="14"/>
  <c r="S194" i="14"/>
  <c r="C194" i="14"/>
  <c r="D194" i="14"/>
  <c r="J194" i="14"/>
  <c r="N195" i="14"/>
  <c r="H195" i="14"/>
  <c r="B195" i="14"/>
  <c r="T195" i="14" s="1"/>
  <c r="K195" i="14"/>
  <c r="Q195" i="14"/>
  <c r="A196" i="14"/>
  <c r="E195" i="14"/>
  <c r="A97" i="2"/>
  <c r="E96" i="2"/>
  <c r="B96" i="2"/>
  <c r="H96" i="2"/>
  <c r="K95" i="2"/>
  <c r="D95" i="2"/>
  <c r="G95" i="2"/>
  <c r="C95" i="2"/>
  <c r="J95" i="2"/>
  <c r="I95" i="2"/>
  <c r="F95" i="2"/>
  <c r="I90" i="32"/>
  <c r="A93" i="32"/>
  <c r="F92" i="32"/>
  <c r="B92" i="32"/>
  <c r="H91" i="32"/>
  <c r="G91" i="32"/>
  <c r="E91" i="32"/>
  <c r="C91" i="32"/>
  <c r="D91" i="32" s="1"/>
  <c r="C102" i="3" l="1"/>
  <c r="H102" i="3"/>
  <c r="D102" i="3"/>
  <c r="A104" i="3"/>
  <c r="E103" i="3"/>
  <c r="B103" i="3"/>
  <c r="G102" i="3"/>
  <c r="F102" i="3"/>
  <c r="D195" i="14"/>
  <c r="M195" i="14"/>
  <c r="O195" i="14"/>
  <c r="G195" i="14"/>
  <c r="I195" i="14"/>
  <c r="L195" i="14"/>
  <c r="P195" i="14"/>
  <c r="R195" i="14"/>
  <c r="S195" i="14"/>
  <c r="F195" i="14"/>
  <c r="C195" i="14"/>
  <c r="J195" i="14"/>
  <c r="N196" i="14"/>
  <c r="Q196" i="14"/>
  <c r="B196" i="14"/>
  <c r="T196" i="14" s="1"/>
  <c r="E196" i="14"/>
  <c r="A197" i="14"/>
  <c r="H196" i="14"/>
  <c r="K196" i="14"/>
  <c r="C96" i="2"/>
  <c r="G96" i="2"/>
  <c r="D96" i="2"/>
  <c r="K96" i="2"/>
  <c r="F96" i="2"/>
  <c r="I96" i="2"/>
  <c r="J96" i="2"/>
  <c r="B97" i="2"/>
  <c r="E97" i="2"/>
  <c r="A98" i="2"/>
  <c r="H97" i="2"/>
  <c r="I91" i="32"/>
  <c r="E92" i="32"/>
  <c r="C92" i="32"/>
  <c r="D92" i="32" s="1"/>
  <c r="G92" i="32"/>
  <c r="H92" i="32"/>
  <c r="F93" i="32"/>
  <c r="B93" i="32"/>
  <c r="A94" i="32"/>
  <c r="C103" i="3" l="1"/>
  <c r="D103" i="3"/>
  <c r="H103" i="3"/>
  <c r="B104" i="3"/>
  <c r="E104" i="3"/>
  <c r="A105" i="3"/>
  <c r="G103" i="3"/>
  <c r="F103" i="3"/>
  <c r="A198" i="14"/>
  <c r="Q197" i="14"/>
  <c r="N197" i="14"/>
  <c r="B197" i="14"/>
  <c r="T197" i="14" s="1"/>
  <c r="K197" i="14"/>
  <c r="E197" i="14"/>
  <c r="H197" i="14"/>
  <c r="J196" i="14"/>
  <c r="M196" i="14"/>
  <c r="C196" i="14"/>
  <c r="D196" i="14"/>
  <c r="R196" i="14"/>
  <c r="S196" i="14"/>
  <c r="O196" i="14"/>
  <c r="F196" i="14"/>
  <c r="G196" i="14"/>
  <c r="I196" i="14"/>
  <c r="L196" i="14"/>
  <c r="P196" i="14"/>
  <c r="A99" i="2"/>
  <c r="H98" i="2"/>
  <c r="E98" i="2"/>
  <c r="B98" i="2"/>
  <c r="D97" i="2"/>
  <c r="C97" i="2"/>
  <c r="J97" i="2"/>
  <c r="F97" i="2"/>
  <c r="I97" i="2"/>
  <c r="G97" i="2"/>
  <c r="K97" i="2"/>
  <c r="I92" i="32"/>
  <c r="B94" i="32"/>
  <c r="F94" i="32"/>
  <c r="A95" i="32"/>
  <c r="H93" i="32"/>
  <c r="G93" i="32"/>
  <c r="C93" i="32"/>
  <c r="D93" i="32" s="1"/>
  <c r="E93" i="32"/>
  <c r="G104" i="3" l="1"/>
  <c r="F104" i="3"/>
  <c r="D104" i="3"/>
  <c r="H104" i="3"/>
  <c r="C104" i="3"/>
  <c r="B105" i="3"/>
  <c r="E105" i="3"/>
  <c r="A106" i="3"/>
  <c r="R197" i="14"/>
  <c r="S197" i="14"/>
  <c r="P197" i="14"/>
  <c r="M197" i="14"/>
  <c r="O197" i="14"/>
  <c r="C197" i="14"/>
  <c r="I197" i="14"/>
  <c r="J197" i="14"/>
  <c r="L197" i="14"/>
  <c r="D197" i="14"/>
  <c r="F197" i="14"/>
  <c r="G197" i="14"/>
  <c r="B198" i="14"/>
  <c r="T198" i="14" s="1"/>
  <c r="H198" i="14"/>
  <c r="E198" i="14"/>
  <c r="Q198" i="14"/>
  <c r="A199" i="14"/>
  <c r="K198" i="14"/>
  <c r="N198" i="14"/>
  <c r="J98" i="2"/>
  <c r="F98" i="2"/>
  <c r="D98" i="2"/>
  <c r="I98" i="2"/>
  <c r="G98" i="2"/>
  <c r="C98" i="2"/>
  <c r="K98" i="2"/>
  <c r="H99" i="2"/>
  <c r="B99" i="2"/>
  <c r="A100" i="2"/>
  <c r="E99" i="2"/>
  <c r="I93" i="32"/>
  <c r="F95" i="32"/>
  <c r="A96" i="32"/>
  <c r="B95" i="32"/>
  <c r="H94" i="32"/>
  <c r="G94" i="32"/>
  <c r="C94" i="32"/>
  <c r="D94" i="32" s="1"/>
  <c r="E94" i="32"/>
  <c r="B106" i="3" l="1"/>
  <c r="A107" i="3"/>
  <c r="E106" i="3"/>
  <c r="G105" i="3"/>
  <c r="F105" i="3"/>
  <c r="D105" i="3"/>
  <c r="C105" i="3"/>
  <c r="H105" i="3"/>
  <c r="F198" i="14"/>
  <c r="G198" i="14"/>
  <c r="J198" i="14"/>
  <c r="R198" i="14"/>
  <c r="S198" i="14"/>
  <c r="C198" i="14"/>
  <c r="M198" i="14"/>
  <c r="L198" i="14"/>
  <c r="P198" i="14"/>
  <c r="D198" i="14"/>
  <c r="I198" i="14"/>
  <c r="O198" i="14"/>
  <c r="N199" i="14"/>
  <c r="Q199" i="14"/>
  <c r="E199" i="14"/>
  <c r="K199" i="14"/>
  <c r="H199" i="14"/>
  <c r="A200" i="14"/>
  <c r="B199" i="14"/>
  <c r="T199" i="14" s="1"/>
  <c r="K99" i="2"/>
  <c r="J99" i="2"/>
  <c r="I99" i="2"/>
  <c r="D99" i="2"/>
  <c r="C99" i="2"/>
  <c r="G99" i="2"/>
  <c r="F99" i="2"/>
  <c r="H100" i="2"/>
  <c r="B100" i="2"/>
  <c r="E100" i="2"/>
  <c r="A101" i="2"/>
  <c r="I94" i="32"/>
  <c r="E95" i="32"/>
  <c r="C95" i="32"/>
  <c r="D95" i="32" s="1"/>
  <c r="F96" i="32"/>
  <c r="B96" i="32"/>
  <c r="A97" i="32"/>
  <c r="G95" i="32"/>
  <c r="H95" i="32"/>
  <c r="G106" i="3" l="1"/>
  <c r="F106" i="3"/>
  <c r="B107" i="3"/>
  <c r="A108" i="3"/>
  <c r="E107" i="3"/>
  <c r="H106" i="3"/>
  <c r="D106" i="3"/>
  <c r="C106" i="3"/>
  <c r="S199" i="14"/>
  <c r="O199" i="14"/>
  <c r="P199" i="14"/>
  <c r="R199" i="14"/>
  <c r="L199" i="14"/>
  <c r="M199" i="14"/>
  <c r="I199" i="14"/>
  <c r="J199" i="14"/>
  <c r="G199" i="14"/>
  <c r="C199" i="14"/>
  <c r="D199" i="14"/>
  <c r="F199" i="14"/>
  <c r="H200" i="14"/>
  <c r="K200" i="14"/>
  <c r="B200" i="14"/>
  <c r="T200" i="14" s="1"/>
  <c r="A201" i="14"/>
  <c r="N200" i="14"/>
  <c r="E200" i="14"/>
  <c r="Q200" i="14"/>
  <c r="B101" i="2"/>
  <c r="A102" i="2"/>
  <c r="E101" i="2"/>
  <c r="H101" i="2"/>
  <c r="G100" i="2"/>
  <c r="K100" i="2"/>
  <c r="J100" i="2"/>
  <c r="I100" i="2"/>
  <c r="D100" i="2"/>
  <c r="C100" i="2"/>
  <c r="F100" i="2"/>
  <c r="I95" i="32"/>
  <c r="H96" i="32"/>
  <c r="G96" i="32"/>
  <c r="E96" i="32"/>
  <c r="C96" i="32"/>
  <c r="D96" i="32" s="1"/>
  <c r="B97" i="32"/>
  <c r="A98" i="32"/>
  <c r="F97" i="32"/>
  <c r="B108" i="3" l="1"/>
  <c r="A109" i="3"/>
  <c r="E108" i="3"/>
  <c r="H107" i="3"/>
  <c r="D107" i="3"/>
  <c r="C107" i="3"/>
  <c r="F107" i="3"/>
  <c r="G107" i="3"/>
  <c r="C200" i="14"/>
  <c r="R200" i="14"/>
  <c r="S200" i="14"/>
  <c r="G200" i="14"/>
  <c r="I200" i="14"/>
  <c r="J200" i="14"/>
  <c r="L200" i="14"/>
  <c r="M200" i="14"/>
  <c r="O200" i="14"/>
  <c r="P200" i="14"/>
  <c r="D200" i="14"/>
  <c r="F200" i="14"/>
  <c r="K201" i="14"/>
  <c r="N201" i="14"/>
  <c r="H201" i="14"/>
  <c r="E201" i="14"/>
  <c r="Q201" i="14"/>
  <c r="A202" i="14"/>
  <c r="B201" i="14"/>
  <c r="T201" i="14" s="1"/>
  <c r="B102" i="2"/>
  <c r="H102" i="2"/>
  <c r="E102" i="2"/>
  <c r="A103" i="2"/>
  <c r="F101" i="2"/>
  <c r="D101" i="2"/>
  <c r="C101" i="2"/>
  <c r="J101" i="2"/>
  <c r="G101" i="2"/>
  <c r="K101" i="2"/>
  <c r="I101" i="2"/>
  <c r="I96" i="32"/>
  <c r="A99" i="32"/>
  <c r="F98" i="32"/>
  <c r="B98" i="32"/>
  <c r="C97" i="32"/>
  <c r="D97" i="32" s="1"/>
  <c r="E97" i="32"/>
  <c r="G97" i="32"/>
  <c r="H97" i="32"/>
  <c r="F108" i="3" l="1"/>
  <c r="G108" i="3"/>
  <c r="E109" i="3"/>
  <c r="B109" i="3"/>
  <c r="A110" i="3"/>
  <c r="H108" i="3"/>
  <c r="D108" i="3"/>
  <c r="C108" i="3"/>
  <c r="F201" i="14"/>
  <c r="L201" i="14"/>
  <c r="M201" i="14"/>
  <c r="O201" i="14"/>
  <c r="P201" i="14"/>
  <c r="R201" i="14"/>
  <c r="G201" i="14"/>
  <c r="I201" i="14"/>
  <c r="J201" i="14"/>
  <c r="C201" i="14"/>
  <c r="S201" i="14"/>
  <c r="D201" i="14"/>
  <c r="Q202" i="14"/>
  <c r="K202" i="14"/>
  <c r="A203" i="14"/>
  <c r="H202" i="14"/>
  <c r="B202" i="14"/>
  <c r="T202" i="14" s="1"/>
  <c r="E202" i="14"/>
  <c r="N202" i="14"/>
  <c r="E103" i="2"/>
  <c r="H103" i="2"/>
  <c r="B103" i="2"/>
  <c r="A104" i="2"/>
  <c r="D102" i="2"/>
  <c r="G102" i="2"/>
  <c r="I102" i="2"/>
  <c r="C102" i="2"/>
  <c r="K102" i="2"/>
  <c r="J102" i="2"/>
  <c r="F102" i="2"/>
  <c r="I97" i="32"/>
  <c r="E98" i="32"/>
  <c r="C98" i="32"/>
  <c r="D98" i="32" s="1"/>
  <c r="H98" i="32"/>
  <c r="G98" i="32"/>
  <c r="A100" i="32"/>
  <c r="F99" i="32"/>
  <c r="B99" i="32"/>
  <c r="F109" i="3" l="1"/>
  <c r="G109" i="3"/>
  <c r="B110" i="3"/>
  <c r="A111" i="3"/>
  <c r="E110" i="3"/>
  <c r="C109" i="3"/>
  <c r="D109" i="3"/>
  <c r="H109" i="3"/>
  <c r="R202" i="14"/>
  <c r="S202" i="14"/>
  <c r="I202" i="14"/>
  <c r="J202" i="14"/>
  <c r="O202" i="14"/>
  <c r="P202" i="14"/>
  <c r="L202" i="14"/>
  <c r="M202" i="14"/>
  <c r="C202" i="14"/>
  <c r="D202" i="14"/>
  <c r="F202" i="14"/>
  <c r="G202" i="14"/>
  <c r="E203" i="14"/>
  <c r="H203" i="14"/>
  <c r="K203" i="14"/>
  <c r="B203" i="14"/>
  <c r="T203" i="14" s="1"/>
  <c r="A204" i="14"/>
  <c r="Q203" i="14"/>
  <c r="N203" i="14"/>
  <c r="I103" i="2"/>
  <c r="G103" i="2"/>
  <c r="F103" i="2"/>
  <c r="D103" i="2"/>
  <c r="J103" i="2"/>
  <c r="K103" i="2"/>
  <c r="C103" i="2"/>
  <c r="H104" i="2"/>
  <c r="B104" i="2"/>
  <c r="E104" i="2"/>
  <c r="A105" i="2"/>
  <c r="I98" i="32"/>
  <c r="G99" i="32"/>
  <c r="H99" i="32"/>
  <c r="E99" i="32"/>
  <c r="C99" i="32"/>
  <c r="D99" i="32" s="1"/>
  <c r="A101" i="32"/>
  <c r="F100" i="32"/>
  <c r="B100" i="32"/>
  <c r="H110" i="3" l="1"/>
  <c r="D110" i="3"/>
  <c r="C110" i="3"/>
  <c r="G110" i="3"/>
  <c r="F110" i="3"/>
  <c r="B111" i="3"/>
  <c r="E111" i="3"/>
  <c r="A112" i="3"/>
  <c r="F203" i="14"/>
  <c r="I203" i="14"/>
  <c r="J203" i="14"/>
  <c r="C203" i="14"/>
  <c r="D203" i="14"/>
  <c r="G203" i="14"/>
  <c r="P203" i="14"/>
  <c r="R203" i="14"/>
  <c r="S203" i="14"/>
  <c r="O203" i="14"/>
  <c r="L203" i="14"/>
  <c r="M203" i="14"/>
  <c r="Q204" i="14"/>
  <c r="A205" i="14"/>
  <c r="N204" i="14"/>
  <c r="B204" i="14"/>
  <c r="T204" i="14" s="1"/>
  <c r="H204" i="14"/>
  <c r="E204" i="14"/>
  <c r="K204" i="14"/>
  <c r="J104" i="2"/>
  <c r="K104" i="2"/>
  <c r="G104" i="2"/>
  <c r="F104" i="2"/>
  <c r="C104" i="2"/>
  <c r="I104" i="2"/>
  <c r="D104" i="2"/>
  <c r="H105" i="2"/>
  <c r="B105" i="2"/>
  <c r="E105" i="2"/>
  <c r="A106" i="2"/>
  <c r="I99" i="32"/>
  <c r="E100" i="32"/>
  <c r="C100" i="32"/>
  <c r="D100" i="32" s="1"/>
  <c r="B101" i="32"/>
  <c r="F101" i="32"/>
  <c r="A102" i="32"/>
  <c r="H100" i="32"/>
  <c r="G100" i="32"/>
  <c r="A113" i="3" l="1"/>
  <c r="B112" i="3"/>
  <c r="E112" i="3"/>
  <c r="G111" i="3"/>
  <c r="F111" i="3"/>
  <c r="H111" i="3"/>
  <c r="D111" i="3"/>
  <c r="C111" i="3"/>
  <c r="J204" i="14"/>
  <c r="R204" i="14"/>
  <c r="S204" i="14"/>
  <c r="L204" i="14"/>
  <c r="M204" i="14"/>
  <c r="C204" i="14"/>
  <c r="I204" i="14"/>
  <c r="D204" i="14"/>
  <c r="F204" i="14"/>
  <c r="G204" i="14"/>
  <c r="O204" i="14"/>
  <c r="P204" i="14"/>
  <c r="E205" i="14"/>
  <c r="K205" i="14"/>
  <c r="N205" i="14"/>
  <c r="A206" i="14"/>
  <c r="B205" i="14"/>
  <c r="T205" i="14" s="1"/>
  <c r="H205" i="14"/>
  <c r="Q205" i="14"/>
  <c r="A107" i="2"/>
  <c r="E106" i="2"/>
  <c r="H106" i="2"/>
  <c r="B106" i="2"/>
  <c r="G105" i="2"/>
  <c r="C105" i="2"/>
  <c r="I105" i="2"/>
  <c r="F105" i="2"/>
  <c r="J105" i="2"/>
  <c r="D105" i="2"/>
  <c r="K105" i="2"/>
  <c r="I100" i="32"/>
  <c r="A103" i="32"/>
  <c r="B102" i="32"/>
  <c r="F102" i="32"/>
  <c r="E101" i="32"/>
  <c r="C101" i="32"/>
  <c r="D101" i="32" s="1"/>
  <c r="H101" i="32"/>
  <c r="G101" i="32"/>
  <c r="G112" i="3" l="1"/>
  <c r="F112" i="3"/>
  <c r="D112" i="3"/>
  <c r="H112" i="3"/>
  <c r="C112" i="3"/>
  <c r="A114" i="3"/>
  <c r="B113" i="3"/>
  <c r="E113" i="3"/>
  <c r="C205" i="14"/>
  <c r="D205" i="14"/>
  <c r="F205" i="14"/>
  <c r="J205" i="14"/>
  <c r="L205" i="14"/>
  <c r="M205" i="14"/>
  <c r="O205" i="14"/>
  <c r="G205" i="14"/>
  <c r="I205" i="14"/>
  <c r="S205" i="14"/>
  <c r="P205" i="14"/>
  <c r="R205" i="14"/>
  <c r="B206" i="14"/>
  <c r="T206" i="14" s="1"/>
  <c r="K206" i="14"/>
  <c r="A207" i="14"/>
  <c r="Q206" i="14"/>
  <c r="E206" i="14"/>
  <c r="H206" i="14"/>
  <c r="N206" i="14"/>
  <c r="F106" i="2"/>
  <c r="K106" i="2"/>
  <c r="J106" i="2"/>
  <c r="C106" i="2"/>
  <c r="D106" i="2"/>
  <c r="G106" i="2"/>
  <c r="I106" i="2"/>
  <c r="H107" i="2"/>
  <c r="A108" i="2"/>
  <c r="B107" i="2"/>
  <c r="E107" i="2"/>
  <c r="I101" i="32"/>
  <c r="H102" i="32"/>
  <c r="G102" i="32"/>
  <c r="E102" i="32"/>
  <c r="C102" i="32"/>
  <c r="D102" i="32" s="1"/>
  <c r="F103" i="32"/>
  <c r="A104" i="32"/>
  <c r="B103" i="32"/>
  <c r="G113" i="3" l="1"/>
  <c r="F113" i="3"/>
  <c r="E114" i="3"/>
  <c r="A115" i="3"/>
  <c r="B114" i="3"/>
  <c r="H113" i="3"/>
  <c r="D113" i="3"/>
  <c r="C113" i="3"/>
  <c r="L206" i="14"/>
  <c r="R206" i="14"/>
  <c r="S206" i="14"/>
  <c r="P206" i="14"/>
  <c r="I206" i="14"/>
  <c r="O206" i="14"/>
  <c r="C206" i="14"/>
  <c r="D206" i="14"/>
  <c r="F206" i="14"/>
  <c r="G206" i="14"/>
  <c r="J206" i="14"/>
  <c r="M206" i="14"/>
  <c r="N207" i="14"/>
  <c r="B207" i="14"/>
  <c r="T207" i="14" s="1"/>
  <c r="E207" i="14"/>
  <c r="Q207" i="14"/>
  <c r="A208" i="14"/>
  <c r="H207" i="14"/>
  <c r="K207" i="14"/>
  <c r="H108" i="2"/>
  <c r="E108" i="2"/>
  <c r="A109" i="2"/>
  <c r="B108" i="2"/>
  <c r="I107" i="2"/>
  <c r="C107" i="2"/>
  <c r="F107" i="2"/>
  <c r="D107" i="2"/>
  <c r="K107" i="2"/>
  <c r="J107" i="2"/>
  <c r="G107" i="2"/>
  <c r="I102" i="32"/>
  <c r="E103" i="32"/>
  <c r="C103" i="32"/>
  <c r="D103" i="32" s="1"/>
  <c r="F104" i="32"/>
  <c r="A105" i="32"/>
  <c r="B104" i="32"/>
  <c r="H103" i="32"/>
  <c r="G103" i="32"/>
  <c r="D114" i="3" l="1"/>
  <c r="H114" i="3"/>
  <c r="C114" i="3"/>
  <c r="A116" i="3"/>
  <c r="E115" i="3"/>
  <c r="B115" i="3"/>
  <c r="G114" i="3"/>
  <c r="F114" i="3"/>
  <c r="C207" i="14"/>
  <c r="D207" i="14"/>
  <c r="P207" i="14"/>
  <c r="R207" i="14"/>
  <c r="O207" i="14"/>
  <c r="I207" i="14"/>
  <c r="J207" i="14"/>
  <c r="L207" i="14"/>
  <c r="G207" i="14"/>
  <c r="S207" i="14"/>
  <c r="F207" i="14"/>
  <c r="M207" i="14"/>
  <c r="E208" i="14"/>
  <c r="N208" i="14"/>
  <c r="A209" i="14"/>
  <c r="Q208" i="14"/>
  <c r="B208" i="14"/>
  <c r="T208" i="14" s="1"/>
  <c r="H208" i="14"/>
  <c r="K208" i="14"/>
  <c r="G108" i="2"/>
  <c r="D108" i="2"/>
  <c r="F108" i="2"/>
  <c r="J108" i="2"/>
  <c r="I108" i="2"/>
  <c r="C108" i="2"/>
  <c r="K108" i="2"/>
  <c r="H109" i="2"/>
  <c r="B109" i="2"/>
  <c r="E109" i="2"/>
  <c r="A110" i="2"/>
  <c r="I103" i="32"/>
  <c r="H104" i="32"/>
  <c r="G104" i="32"/>
  <c r="C104" i="32"/>
  <c r="D104" i="32" s="1"/>
  <c r="E104" i="32"/>
  <c r="A106" i="32"/>
  <c r="B105" i="32"/>
  <c r="F105" i="32"/>
  <c r="A117" i="3" l="1"/>
  <c r="B116" i="3"/>
  <c r="E116" i="3"/>
  <c r="H115" i="3"/>
  <c r="D115" i="3"/>
  <c r="C115" i="3"/>
  <c r="F115" i="3"/>
  <c r="G115" i="3"/>
  <c r="Q209" i="14"/>
  <c r="B209" i="14"/>
  <c r="T209" i="14" s="1"/>
  <c r="E209" i="14"/>
  <c r="H209" i="14"/>
  <c r="K209" i="14"/>
  <c r="A210" i="14"/>
  <c r="N209" i="14"/>
  <c r="D208" i="14"/>
  <c r="M208" i="14"/>
  <c r="O208" i="14"/>
  <c r="P208" i="14"/>
  <c r="C208" i="14"/>
  <c r="F208" i="14"/>
  <c r="G208" i="14"/>
  <c r="R208" i="14"/>
  <c r="S208" i="14"/>
  <c r="I208" i="14"/>
  <c r="J208" i="14"/>
  <c r="L208" i="14"/>
  <c r="G109" i="2"/>
  <c r="C109" i="2"/>
  <c r="K109" i="2"/>
  <c r="I109" i="2"/>
  <c r="F109" i="2"/>
  <c r="D109" i="2"/>
  <c r="J109" i="2"/>
  <c r="A111" i="2"/>
  <c r="H110" i="2"/>
  <c r="B110" i="2"/>
  <c r="E110" i="2"/>
  <c r="I104" i="32"/>
  <c r="E105" i="32"/>
  <c r="C105" i="32"/>
  <c r="D105" i="32" s="1"/>
  <c r="H105" i="32"/>
  <c r="G105" i="32"/>
  <c r="F106" i="32"/>
  <c r="A107" i="32"/>
  <c r="B106" i="32"/>
  <c r="G116" i="3" l="1"/>
  <c r="F116" i="3"/>
  <c r="D116" i="3"/>
  <c r="C116" i="3"/>
  <c r="H116" i="3"/>
  <c r="B117" i="3"/>
  <c r="A118" i="3"/>
  <c r="E117" i="3"/>
  <c r="F209" i="14"/>
  <c r="R209" i="14"/>
  <c r="C209" i="14"/>
  <c r="G209" i="14"/>
  <c r="O209" i="14"/>
  <c r="I209" i="14"/>
  <c r="J209" i="14"/>
  <c r="L209" i="14"/>
  <c r="D209" i="14"/>
  <c r="S209" i="14"/>
  <c r="M209" i="14"/>
  <c r="P209" i="14"/>
  <c r="H210" i="14"/>
  <c r="K210" i="14"/>
  <c r="A211" i="14"/>
  <c r="E210" i="14"/>
  <c r="Q210" i="14"/>
  <c r="N210" i="14"/>
  <c r="B210" i="14"/>
  <c r="T210" i="14" s="1"/>
  <c r="D110" i="2"/>
  <c r="G110" i="2"/>
  <c r="J110" i="2"/>
  <c r="C110" i="2"/>
  <c r="F110" i="2"/>
  <c r="K110" i="2"/>
  <c r="I110" i="2"/>
  <c r="A112" i="2"/>
  <c r="B111" i="2"/>
  <c r="E111" i="2"/>
  <c r="H111" i="2"/>
  <c r="I105" i="32"/>
  <c r="E106" i="32"/>
  <c r="C106" i="32"/>
  <c r="D106" i="32" s="1"/>
  <c r="B107" i="32"/>
  <c r="A108" i="32"/>
  <c r="F107" i="32"/>
  <c r="G106" i="32"/>
  <c r="H106" i="32"/>
  <c r="G117" i="3" l="1"/>
  <c r="F117" i="3"/>
  <c r="B118" i="3"/>
  <c r="E118" i="3"/>
  <c r="A119" i="3"/>
  <c r="H117" i="3"/>
  <c r="C117" i="3"/>
  <c r="D117" i="3"/>
  <c r="K211" i="14"/>
  <c r="B211" i="14"/>
  <c r="T211" i="14" s="1"/>
  <c r="H211" i="14"/>
  <c r="N211" i="14"/>
  <c r="E211" i="14"/>
  <c r="A212" i="14"/>
  <c r="Q211" i="14"/>
  <c r="R210" i="14"/>
  <c r="I210" i="14"/>
  <c r="J210" i="14"/>
  <c r="C210" i="14"/>
  <c r="D210" i="14"/>
  <c r="S210" i="14"/>
  <c r="G210" i="14"/>
  <c r="M210" i="14"/>
  <c r="L210" i="14"/>
  <c r="F210" i="14"/>
  <c r="O210" i="14"/>
  <c r="P210" i="14"/>
  <c r="J111" i="2"/>
  <c r="C111" i="2"/>
  <c r="D111" i="2"/>
  <c r="I111" i="2"/>
  <c r="K111" i="2"/>
  <c r="F111" i="2"/>
  <c r="G111" i="2"/>
  <c r="A113" i="2"/>
  <c r="H112" i="2"/>
  <c r="E112" i="2"/>
  <c r="B112" i="2"/>
  <c r="I106" i="32"/>
  <c r="C107" i="32"/>
  <c r="D107" i="32" s="1"/>
  <c r="E107" i="32"/>
  <c r="H107" i="32"/>
  <c r="G107" i="32"/>
  <c r="B108" i="32"/>
  <c r="F108" i="32"/>
  <c r="A109" i="32"/>
  <c r="G118" i="3" l="1"/>
  <c r="F118" i="3"/>
  <c r="D118" i="3"/>
  <c r="H118" i="3"/>
  <c r="C118" i="3"/>
  <c r="A120" i="3"/>
  <c r="E119" i="3"/>
  <c r="B119" i="3"/>
  <c r="J211" i="14"/>
  <c r="C211" i="14"/>
  <c r="I211" i="14"/>
  <c r="L211" i="14"/>
  <c r="D211" i="14"/>
  <c r="G211" i="14"/>
  <c r="M211" i="14"/>
  <c r="O211" i="14"/>
  <c r="P211" i="14"/>
  <c r="F211" i="14"/>
  <c r="R211" i="14"/>
  <c r="S211" i="14"/>
  <c r="E212" i="14"/>
  <c r="A213" i="14"/>
  <c r="N212" i="14"/>
  <c r="K212" i="14"/>
  <c r="H212" i="14"/>
  <c r="Q212" i="14"/>
  <c r="B212" i="14"/>
  <c r="T212" i="14" s="1"/>
  <c r="J112" i="2"/>
  <c r="K112" i="2"/>
  <c r="F112" i="2"/>
  <c r="D112" i="2"/>
  <c r="C112" i="2"/>
  <c r="I112" i="2"/>
  <c r="G112" i="2"/>
  <c r="A114" i="2"/>
  <c r="H113" i="2"/>
  <c r="B113" i="2"/>
  <c r="E113" i="2"/>
  <c r="I107" i="32"/>
  <c r="H108" i="32"/>
  <c r="G108" i="32"/>
  <c r="A110" i="32"/>
  <c r="F109" i="32"/>
  <c r="B109" i="32"/>
  <c r="E108" i="32"/>
  <c r="C108" i="32"/>
  <c r="D108" i="32" s="1"/>
  <c r="F119" i="3" l="1"/>
  <c r="G119" i="3"/>
  <c r="H119" i="3"/>
  <c r="D119" i="3"/>
  <c r="C119" i="3"/>
  <c r="E120" i="3"/>
  <c r="A121" i="3"/>
  <c r="B120" i="3"/>
  <c r="J212" i="14"/>
  <c r="C212" i="14"/>
  <c r="D212" i="14"/>
  <c r="F212" i="14"/>
  <c r="M212" i="14"/>
  <c r="O212" i="14"/>
  <c r="I212" i="14"/>
  <c r="L212" i="14"/>
  <c r="P212" i="14"/>
  <c r="R212" i="14"/>
  <c r="S212" i="14"/>
  <c r="G212" i="14"/>
  <c r="A214" i="14"/>
  <c r="B213" i="14"/>
  <c r="T213" i="14" s="1"/>
  <c r="N213" i="14"/>
  <c r="Q213" i="14"/>
  <c r="E213" i="14"/>
  <c r="H213" i="14"/>
  <c r="K213" i="14"/>
  <c r="H114" i="2"/>
  <c r="E114" i="2"/>
  <c r="B114" i="2"/>
  <c r="A115" i="2"/>
  <c r="K113" i="2"/>
  <c r="J113" i="2"/>
  <c r="D113" i="2"/>
  <c r="C113" i="2"/>
  <c r="G113" i="2"/>
  <c r="I113" i="2"/>
  <c r="F113" i="2"/>
  <c r="I108" i="32"/>
  <c r="C109" i="32"/>
  <c r="D109" i="32" s="1"/>
  <c r="E109" i="32"/>
  <c r="A111" i="32"/>
  <c r="F110" i="32"/>
  <c r="B110" i="32"/>
  <c r="H109" i="32"/>
  <c r="G109" i="32"/>
  <c r="A122" i="3" l="1"/>
  <c r="B121" i="3"/>
  <c r="E121" i="3"/>
  <c r="H120" i="3"/>
  <c r="C120" i="3"/>
  <c r="D120" i="3"/>
  <c r="F120" i="3"/>
  <c r="G120" i="3"/>
  <c r="B214" i="14"/>
  <c r="T214" i="14" s="1"/>
  <c r="Q214" i="14"/>
  <c r="A215" i="14"/>
  <c r="H214" i="14"/>
  <c r="N214" i="14"/>
  <c r="K214" i="14"/>
  <c r="E214" i="14"/>
  <c r="C213" i="14"/>
  <c r="D213" i="14"/>
  <c r="R213" i="14"/>
  <c r="S213" i="14"/>
  <c r="L213" i="14"/>
  <c r="M213" i="14"/>
  <c r="P213" i="14"/>
  <c r="F213" i="14"/>
  <c r="G213" i="14"/>
  <c r="I213" i="14"/>
  <c r="J213" i="14"/>
  <c r="O213" i="14"/>
  <c r="B115" i="2"/>
  <c r="H115" i="2"/>
  <c r="E115" i="2"/>
  <c r="A116" i="2"/>
  <c r="J114" i="2"/>
  <c r="C114" i="2"/>
  <c r="G114" i="2"/>
  <c r="K114" i="2"/>
  <c r="F114" i="2"/>
  <c r="D114" i="2"/>
  <c r="I114" i="2"/>
  <c r="I109" i="32"/>
  <c r="E110" i="32"/>
  <c r="C110" i="32"/>
  <c r="D110" i="32" s="1"/>
  <c r="F111" i="32"/>
  <c r="A112" i="32"/>
  <c r="B111" i="32"/>
  <c r="G110" i="32"/>
  <c r="H110" i="32"/>
  <c r="F121" i="3" l="1"/>
  <c r="G121" i="3"/>
  <c r="C121" i="3"/>
  <c r="D121" i="3"/>
  <c r="H121" i="3"/>
  <c r="B122" i="3"/>
  <c r="E122" i="3"/>
  <c r="A123" i="3"/>
  <c r="N215" i="14"/>
  <c r="B215" i="14"/>
  <c r="T215" i="14" s="1"/>
  <c r="E215" i="14"/>
  <c r="H215" i="14"/>
  <c r="K215" i="14"/>
  <c r="Q215" i="14"/>
  <c r="A216" i="14"/>
  <c r="P214" i="14"/>
  <c r="D214" i="14"/>
  <c r="C214" i="14"/>
  <c r="R214" i="14"/>
  <c r="S214" i="14"/>
  <c r="M214" i="14"/>
  <c r="O214" i="14"/>
  <c r="F214" i="14"/>
  <c r="G214" i="14"/>
  <c r="I214" i="14"/>
  <c r="J214" i="14"/>
  <c r="L214" i="14"/>
  <c r="H116" i="2"/>
  <c r="A117" i="2"/>
  <c r="E116" i="2"/>
  <c r="B116" i="2"/>
  <c r="G115" i="2"/>
  <c r="C115" i="2"/>
  <c r="J115" i="2"/>
  <c r="F115" i="2"/>
  <c r="K115" i="2"/>
  <c r="I115" i="2"/>
  <c r="D115" i="2"/>
  <c r="I110" i="32"/>
  <c r="C111" i="32"/>
  <c r="D111" i="32" s="1"/>
  <c r="E111" i="32"/>
  <c r="H111" i="32"/>
  <c r="G111" i="32"/>
  <c r="A113" i="32"/>
  <c r="F112" i="32"/>
  <c r="B112" i="32"/>
  <c r="F122" i="3" l="1"/>
  <c r="G122" i="3"/>
  <c r="D122" i="3"/>
  <c r="C122" i="3"/>
  <c r="H122" i="3"/>
  <c r="A124" i="3"/>
  <c r="E123" i="3"/>
  <c r="B123" i="3"/>
  <c r="M215" i="14"/>
  <c r="O215" i="14"/>
  <c r="P215" i="14"/>
  <c r="C215" i="14"/>
  <c r="R215" i="14"/>
  <c r="S215" i="14"/>
  <c r="D215" i="14"/>
  <c r="L215" i="14"/>
  <c r="I215" i="14"/>
  <c r="F215" i="14"/>
  <c r="G215" i="14"/>
  <c r="J215" i="14"/>
  <c r="A217" i="14"/>
  <c r="H216" i="14"/>
  <c r="N216" i="14"/>
  <c r="K216" i="14"/>
  <c r="Q216" i="14"/>
  <c r="B216" i="14"/>
  <c r="T216" i="14" s="1"/>
  <c r="E216" i="14"/>
  <c r="D116" i="2"/>
  <c r="C116" i="2"/>
  <c r="J116" i="2"/>
  <c r="K116" i="2"/>
  <c r="G116" i="2"/>
  <c r="F116" i="2"/>
  <c r="I116" i="2"/>
  <c r="B117" i="2"/>
  <c r="A118" i="2"/>
  <c r="H117" i="2"/>
  <c r="E117" i="2"/>
  <c r="I111" i="32"/>
  <c r="E112" i="32"/>
  <c r="C112" i="32"/>
  <c r="D112" i="32" s="1"/>
  <c r="F113" i="32"/>
  <c r="B113" i="32"/>
  <c r="A114" i="32"/>
  <c r="H112" i="32"/>
  <c r="G112" i="32"/>
  <c r="G123" i="3" l="1"/>
  <c r="F123" i="3"/>
  <c r="H123" i="3"/>
  <c r="D123" i="3"/>
  <c r="C123" i="3"/>
  <c r="E124" i="3"/>
  <c r="A125" i="3"/>
  <c r="B124" i="3"/>
  <c r="I216" i="14"/>
  <c r="J216" i="14"/>
  <c r="S216" i="14"/>
  <c r="L216" i="14"/>
  <c r="M216" i="14"/>
  <c r="O216" i="14"/>
  <c r="P216" i="14"/>
  <c r="C216" i="14"/>
  <c r="D216" i="14"/>
  <c r="F216" i="14"/>
  <c r="G216" i="14"/>
  <c r="R216" i="14"/>
  <c r="K217" i="14"/>
  <c r="A218" i="14"/>
  <c r="H217" i="14"/>
  <c r="E217" i="14"/>
  <c r="N217" i="14"/>
  <c r="Q217" i="14"/>
  <c r="B217" i="14"/>
  <c r="T217" i="14" s="1"/>
  <c r="F117" i="2"/>
  <c r="G117" i="2"/>
  <c r="I117" i="2"/>
  <c r="D117" i="2"/>
  <c r="K117" i="2"/>
  <c r="C117" i="2"/>
  <c r="J117" i="2"/>
  <c r="E118" i="2"/>
  <c r="H118" i="2"/>
  <c r="A119" i="2"/>
  <c r="B118" i="2"/>
  <c r="I112" i="32"/>
  <c r="B114" i="32"/>
  <c r="A115" i="32"/>
  <c r="F114" i="32"/>
  <c r="G113" i="32"/>
  <c r="H113" i="32"/>
  <c r="E113" i="32"/>
  <c r="C113" i="32"/>
  <c r="D113" i="32" s="1"/>
  <c r="D124" i="3" l="1"/>
  <c r="H124" i="3"/>
  <c r="C124" i="3"/>
  <c r="A126" i="3"/>
  <c r="B125" i="3"/>
  <c r="E125" i="3"/>
  <c r="F124" i="3"/>
  <c r="G124" i="3"/>
  <c r="F217" i="14"/>
  <c r="I217" i="14"/>
  <c r="J217" i="14"/>
  <c r="S217" i="14"/>
  <c r="L217" i="14"/>
  <c r="M217" i="14"/>
  <c r="D217" i="14"/>
  <c r="G217" i="14"/>
  <c r="O217" i="14"/>
  <c r="R217" i="14"/>
  <c r="P217" i="14"/>
  <c r="C217" i="14"/>
  <c r="B218" i="14"/>
  <c r="T218" i="14" s="1"/>
  <c r="Q218" i="14"/>
  <c r="N218" i="14"/>
  <c r="E218" i="14"/>
  <c r="H218" i="14"/>
  <c r="K218" i="14"/>
  <c r="A219" i="14"/>
  <c r="J118" i="2"/>
  <c r="G118" i="2"/>
  <c r="D118" i="2"/>
  <c r="K118" i="2"/>
  <c r="I118" i="2"/>
  <c r="F118" i="2"/>
  <c r="C118" i="2"/>
  <c r="A120" i="2"/>
  <c r="B119" i="2"/>
  <c r="E119" i="2"/>
  <c r="H119" i="2"/>
  <c r="I113" i="32"/>
  <c r="G114" i="32"/>
  <c r="H114" i="32"/>
  <c r="B115" i="32"/>
  <c r="A116" i="32"/>
  <c r="F115" i="32"/>
  <c r="E114" i="32"/>
  <c r="C114" i="32"/>
  <c r="D114" i="32" s="1"/>
  <c r="E126" i="3" l="1"/>
  <c r="B126" i="3"/>
  <c r="A127" i="3"/>
  <c r="G125" i="3"/>
  <c r="F125" i="3"/>
  <c r="H125" i="3"/>
  <c r="D125" i="3"/>
  <c r="C125" i="3"/>
  <c r="E219" i="14"/>
  <c r="Q219" i="14"/>
  <c r="H219" i="14"/>
  <c r="K219" i="14"/>
  <c r="N219" i="14"/>
  <c r="A220" i="14"/>
  <c r="B219" i="14"/>
  <c r="T219" i="14" s="1"/>
  <c r="R218" i="14"/>
  <c r="C218" i="14"/>
  <c r="S218" i="14"/>
  <c r="L218" i="14"/>
  <c r="M218" i="14"/>
  <c r="O218" i="14"/>
  <c r="P218" i="14"/>
  <c r="I218" i="14"/>
  <c r="J218" i="14"/>
  <c r="D218" i="14"/>
  <c r="F218" i="14"/>
  <c r="G218" i="14"/>
  <c r="G119" i="2"/>
  <c r="D119" i="2"/>
  <c r="J119" i="2"/>
  <c r="I119" i="2"/>
  <c r="F119" i="2"/>
  <c r="K119" i="2"/>
  <c r="C119" i="2"/>
  <c r="B120" i="2"/>
  <c r="E120" i="2"/>
  <c r="H120" i="2"/>
  <c r="A121" i="2"/>
  <c r="I114" i="32"/>
  <c r="G115" i="32"/>
  <c r="H115" i="32"/>
  <c r="E115" i="32"/>
  <c r="C115" i="32"/>
  <c r="D115" i="32" s="1"/>
  <c r="B116" i="32"/>
  <c r="F116" i="32"/>
  <c r="A117" i="32"/>
  <c r="B127" i="3" l="1"/>
  <c r="E127" i="3"/>
  <c r="A128" i="3"/>
  <c r="H126" i="3"/>
  <c r="C126" i="3"/>
  <c r="D126" i="3"/>
  <c r="G126" i="3"/>
  <c r="F126" i="3"/>
  <c r="O219" i="14"/>
  <c r="P219" i="14"/>
  <c r="D219" i="14"/>
  <c r="F219" i="14"/>
  <c r="R219" i="14"/>
  <c r="S219" i="14"/>
  <c r="G219" i="14"/>
  <c r="I219" i="14"/>
  <c r="L219" i="14"/>
  <c r="M219" i="14"/>
  <c r="J219" i="14"/>
  <c r="C219" i="14"/>
  <c r="A221" i="14"/>
  <c r="Q220" i="14"/>
  <c r="B220" i="14"/>
  <c r="T220" i="14" s="1"/>
  <c r="N220" i="14"/>
  <c r="H220" i="14"/>
  <c r="K220" i="14"/>
  <c r="E220" i="14"/>
  <c r="H121" i="2"/>
  <c r="E121" i="2"/>
  <c r="B121" i="2"/>
  <c r="A122" i="2"/>
  <c r="D120" i="2"/>
  <c r="G120" i="2"/>
  <c r="C120" i="2"/>
  <c r="J120" i="2"/>
  <c r="F120" i="2"/>
  <c r="K120" i="2"/>
  <c r="I120" i="2"/>
  <c r="I115" i="32"/>
  <c r="E116" i="32"/>
  <c r="C116" i="32"/>
  <c r="D116" i="32" s="1"/>
  <c r="F117" i="32"/>
  <c r="A118" i="32"/>
  <c r="B117" i="32"/>
  <c r="H116" i="32"/>
  <c r="G116" i="32"/>
  <c r="A129" i="3" l="1"/>
  <c r="E128" i="3"/>
  <c r="B128" i="3"/>
  <c r="G127" i="3"/>
  <c r="F127" i="3"/>
  <c r="C127" i="3"/>
  <c r="H127" i="3"/>
  <c r="D127" i="3"/>
  <c r="J220" i="14"/>
  <c r="S220" i="14"/>
  <c r="P220" i="14"/>
  <c r="R220" i="14"/>
  <c r="C220" i="14"/>
  <c r="D220" i="14"/>
  <c r="I220" i="14"/>
  <c r="F220" i="14"/>
  <c r="G220" i="14"/>
  <c r="O220" i="14"/>
  <c r="L220" i="14"/>
  <c r="M220" i="14"/>
  <c r="H221" i="14"/>
  <c r="A222" i="14"/>
  <c r="E221" i="14"/>
  <c r="Q221" i="14"/>
  <c r="N221" i="14"/>
  <c r="K221" i="14"/>
  <c r="B221" i="14"/>
  <c r="T221" i="14" s="1"/>
  <c r="A123" i="2"/>
  <c r="E122" i="2"/>
  <c r="H122" i="2"/>
  <c r="B122" i="2"/>
  <c r="K121" i="2"/>
  <c r="J121" i="2"/>
  <c r="I121" i="2"/>
  <c r="F121" i="2"/>
  <c r="G121" i="2"/>
  <c r="D121" i="2"/>
  <c r="C121" i="2"/>
  <c r="I116" i="32"/>
  <c r="H117" i="32"/>
  <c r="G117" i="32"/>
  <c r="E117" i="32"/>
  <c r="C117" i="32"/>
  <c r="D117" i="32" s="1"/>
  <c r="A119" i="32"/>
  <c r="B118" i="32"/>
  <c r="F118" i="32"/>
  <c r="H128" i="3" l="1"/>
  <c r="D128" i="3"/>
  <c r="C128" i="3"/>
  <c r="G128" i="3"/>
  <c r="F128" i="3"/>
  <c r="B129" i="3"/>
  <c r="A130" i="3"/>
  <c r="E129" i="3"/>
  <c r="B222" i="14"/>
  <c r="T222" i="14" s="1"/>
  <c r="A223" i="14"/>
  <c r="N222" i="14"/>
  <c r="Q222" i="14"/>
  <c r="E222" i="14"/>
  <c r="H222" i="14"/>
  <c r="K222" i="14"/>
  <c r="I221" i="14"/>
  <c r="R221" i="14"/>
  <c r="S221" i="14"/>
  <c r="O221" i="14"/>
  <c r="P221" i="14"/>
  <c r="J221" i="14"/>
  <c r="L221" i="14"/>
  <c r="M221" i="14"/>
  <c r="F221" i="14"/>
  <c r="C221" i="14"/>
  <c r="G221" i="14"/>
  <c r="D221" i="14"/>
  <c r="F122" i="2"/>
  <c r="I122" i="2"/>
  <c r="D122" i="2"/>
  <c r="C122" i="2"/>
  <c r="K122" i="2"/>
  <c r="J122" i="2"/>
  <c r="G122" i="2"/>
  <c r="H123" i="2"/>
  <c r="B123" i="2"/>
  <c r="E123" i="2"/>
  <c r="A124" i="2"/>
  <c r="I117" i="32"/>
  <c r="H118" i="32"/>
  <c r="G118" i="32"/>
  <c r="E118" i="32"/>
  <c r="C118" i="32"/>
  <c r="D118" i="32" s="1"/>
  <c r="B119" i="32"/>
  <c r="F119" i="32"/>
  <c r="A120" i="32"/>
  <c r="F129" i="3" l="1"/>
  <c r="G129" i="3"/>
  <c r="B130" i="3"/>
  <c r="E130" i="3"/>
  <c r="A131" i="3"/>
  <c r="H129" i="3"/>
  <c r="C129" i="3"/>
  <c r="D129" i="3"/>
  <c r="N223" i="14"/>
  <c r="B223" i="14"/>
  <c r="T223" i="14" s="1"/>
  <c r="K223" i="14"/>
  <c r="Q223" i="14"/>
  <c r="A224" i="14"/>
  <c r="E223" i="14"/>
  <c r="H223" i="14"/>
  <c r="O222" i="14"/>
  <c r="P222" i="14"/>
  <c r="R222" i="14"/>
  <c r="S222" i="14"/>
  <c r="D222" i="14"/>
  <c r="F222" i="14"/>
  <c r="C222" i="14"/>
  <c r="G222" i="14"/>
  <c r="J222" i="14"/>
  <c r="I222" i="14"/>
  <c r="L222" i="14"/>
  <c r="M222" i="14"/>
  <c r="A125" i="2"/>
  <c r="E124" i="2"/>
  <c r="H124" i="2"/>
  <c r="B124" i="2"/>
  <c r="D123" i="2"/>
  <c r="F123" i="2"/>
  <c r="G123" i="2"/>
  <c r="I123" i="2"/>
  <c r="K123" i="2"/>
  <c r="J123" i="2"/>
  <c r="C123" i="2"/>
  <c r="I118" i="32"/>
  <c r="G119" i="32"/>
  <c r="H119" i="32"/>
  <c r="C119" i="32"/>
  <c r="D119" i="32" s="1"/>
  <c r="E119" i="32"/>
  <c r="F120" i="32"/>
  <c r="A121" i="32"/>
  <c r="B120" i="32"/>
  <c r="G130" i="3" l="1"/>
  <c r="F130" i="3"/>
  <c r="H130" i="3"/>
  <c r="C130" i="3"/>
  <c r="D130" i="3"/>
  <c r="B131" i="3"/>
  <c r="E131" i="3"/>
  <c r="A132" i="3"/>
  <c r="J223" i="14"/>
  <c r="L223" i="14"/>
  <c r="P223" i="14"/>
  <c r="R223" i="14"/>
  <c r="S223" i="14"/>
  <c r="M223" i="14"/>
  <c r="O223" i="14"/>
  <c r="I223" i="14"/>
  <c r="F223" i="14"/>
  <c r="G223" i="14"/>
  <c r="C223" i="14"/>
  <c r="D223" i="14"/>
  <c r="N224" i="14"/>
  <c r="K224" i="14"/>
  <c r="Q224" i="14"/>
  <c r="E224" i="14"/>
  <c r="A225" i="14"/>
  <c r="B224" i="14"/>
  <c r="T224" i="14" s="1"/>
  <c r="H224" i="14"/>
  <c r="D124" i="2"/>
  <c r="C124" i="2"/>
  <c r="J124" i="2"/>
  <c r="F124" i="2"/>
  <c r="I124" i="2"/>
  <c r="G124" i="2"/>
  <c r="K124" i="2"/>
  <c r="A126" i="2"/>
  <c r="B125" i="2"/>
  <c r="H125" i="2"/>
  <c r="E125" i="2"/>
  <c r="I119" i="32"/>
  <c r="A122" i="32"/>
  <c r="B121" i="32"/>
  <c r="F121" i="32"/>
  <c r="H120" i="32"/>
  <c r="G120" i="32"/>
  <c r="E120" i="32"/>
  <c r="C120" i="32"/>
  <c r="D120" i="32" s="1"/>
  <c r="G131" i="3" l="1"/>
  <c r="F131" i="3"/>
  <c r="A133" i="3"/>
  <c r="E132" i="3"/>
  <c r="B132" i="3"/>
  <c r="C131" i="3"/>
  <c r="H131" i="3"/>
  <c r="D131" i="3"/>
  <c r="B225" i="14"/>
  <c r="T225" i="14" s="1"/>
  <c r="E225" i="14"/>
  <c r="H225" i="14"/>
  <c r="Q225" i="14"/>
  <c r="A226" i="14"/>
  <c r="N225" i="14"/>
  <c r="K225" i="14"/>
  <c r="O224" i="14"/>
  <c r="I224" i="14"/>
  <c r="J224" i="14"/>
  <c r="R224" i="14"/>
  <c r="S224" i="14"/>
  <c r="F224" i="14"/>
  <c r="G224" i="14"/>
  <c r="L224" i="14"/>
  <c r="M224" i="14"/>
  <c r="P224" i="14"/>
  <c r="D224" i="14"/>
  <c r="C224" i="14"/>
  <c r="H126" i="2"/>
  <c r="A127" i="2"/>
  <c r="B126" i="2"/>
  <c r="E126" i="2"/>
  <c r="I125" i="2"/>
  <c r="K125" i="2"/>
  <c r="C125" i="2"/>
  <c r="J125" i="2"/>
  <c r="G125" i="2"/>
  <c r="F125" i="2"/>
  <c r="D125" i="2"/>
  <c r="I120" i="32"/>
  <c r="H121" i="32"/>
  <c r="G121" i="32"/>
  <c r="E121" i="32"/>
  <c r="C121" i="32"/>
  <c r="D121" i="32" s="1"/>
  <c r="B122" i="32"/>
  <c r="A123" i="32"/>
  <c r="F122" i="32"/>
  <c r="F132" i="3" l="1"/>
  <c r="G132" i="3"/>
  <c r="A134" i="3"/>
  <c r="B133" i="3"/>
  <c r="E133" i="3"/>
  <c r="D132" i="3"/>
  <c r="H132" i="3"/>
  <c r="C132" i="3"/>
  <c r="H226" i="14"/>
  <c r="E226" i="14"/>
  <c r="Q226" i="14"/>
  <c r="K226" i="14"/>
  <c r="N226" i="14"/>
  <c r="B226" i="14"/>
  <c r="T226" i="14" s="1"/>
  <c r="A227" i="14"/>
  <c r="F225" i="14"/>
  <c r="P225" i="14"/>
  <c r="D225" i="14"/>
  <c r="G225" i="14"/>
  <c r="O225" i="14"/>
  <c r="R225" i="14"/>
  <c r="S225" i="14"/>
  <c r="C225" i="14"/>
  <c r="I225" i="14"/>
  <c r="J225" i="14"/>
  <c r="L225" i="14"/>
  <c r="M225" i="14"/>
  <c r="D126" i="2"/>
  <c r="K126" i="2"/>
  <c r="J126" i="2"/>
  <c r="I126" i="2"/>
  <c r="F126" i="2"/>
  <c r="C126" i="2"/>
  <c r="G126" i="2"/>
  <c r="E127" i="2"/>
  <c r="B127" i="2"/>
  <c r="A128" i="2"/>
  <c r="H127" i="2"/>
  <c r="I121" i="32"/>
  <c r="B123" i="32"/>
  <c r="A124" i="32"/>
  <c r="F123" i="32"/>
  <c r="C122" i="32"/>
  <c r="D122" i="32" s="1"/>
  <c r="E122" i="32"/>
  <c r="G122" i="32"/>
  <c r="H122" i="32"/>
  <c r="C133" i="3" l="1"/>
  <c r="D133" i="3"/>
  <c r="H133" i="3"/>
  <c r="A135" i="3"/>
  <c r="E134" i="3"/>
  <c r="B134" i="3"/>
  <c r="G133" i="3"/>
  <c r="F133" i="3"/>
  <c r="A228" i="14"/>
  <c r="B227" i="14"/>
  <c r="T227" i="14" s="1"/>
  <c r="K227" i="14"/>
  <c r="Q227" i="14"/>
  <c r="H227" i="14"/>
  <c r="N227" i="14"/>
  <c r="E227" i="14"/>
  <c r="R226" i="14"/>
  <c r="G226" i="14"/>
  <c r="D226" i="14"/>
  <c r="F226" i="14"/>
  <c r="O226" i="14"/>
  <c r="P226" i="14"/>
  <c r="L226" i="14"/>
  <c r="M226" i="14"/>
  <c r="J226" i="14"/>
  <c r="C226" i="14"/>
  <c r="S226" i="14"/>
  <c r="I226" i="14"/>
  <c r="H128" i="2"/>
  <c r="E128" i="2"/>
  <c r="A129" i="2"/>
  <c r="B128" i="2"/>
  <c r="G127" i="2"/>
  <c r="I127" i="2"/>
  <c r="K127" i="2"/>
  <c r="C127" i="2"/>
  <c r="F127" i="2"/>
  <c r="D127" i="2"/>
  <c r="J127" i="2"/>
  <c r="I122" i="32"/>
  <c r="H123" i="32"/>
  <c r="G123" i="32"/>
  <c r="F124" i="32"/>
  <c r="A125" i="32"/>
  <c r="B124" i="32"/>
  <c r="C123" i="32"/>
  <c r="D123" i="32" s="1"/>
  <c r="E123" i="32"/>
  <c r="G134" i="3" l="1"/>
  <c r="F134" i="3"/>
  <c r="H134" i="3"/>
  <c r="D134" i="3"/>
  <c r="C134" i="3"/>
  <c r="B135" i="3"/>
  <c r="A136" i="3"/>
  <c r="E135" i="3"/>
  <c r="S227" i="14"/>
  <c r="C227" i="14"/>
  <c r="D227" i="14"/>
  <c r="I227" i="14"/>
  <c r="J227" i="14"/>
  <c r="R227" i="14"/>
  <c r="L227" i="14"/>
  <c r="M227" i="14"/>
  <c r="G227" i="14"/>
  <c r="P227" i="14"/>
  <c r="F227" i="14"/>
  <c r="O227" i="14"/>
  <c r="B228" i="14"/>
  <c r="T228" i="14" s="1"/>
  <c r="N228" i="14"/>
  <c r="Q228" i="14"/>
  <c r="E228" i="14"/>
  <c r="H228" i="14"/>
  <c r="K228" i="14"/>
  <c r="A229" i="14"/>
  <c r="I128" i="2"/>
  <c r="C128" i="2"/>
  <c r="G128" i="2"/>
  <c r="K128" i="2"/>
  <c r="J128" i="2"/>
  <c r="D128" i="2"/>
  <c r="F128" i="2"/>
  <c r="A130" i="2"/>
  <c r="E129" i="2"/>
  <c r="B129" i="2"/>
  <c r="H129" i="2"/>
  <c r="I123" i="32"/>
  <c r="C124" i="32"/>
  <c r="D124" i="32" s="1"/>
  <c r="E124" i="32"/>
  <c r="B125" i="32"/>
  <c r="F125" i="32"/>
  <c r="A126" i="32"/>
  <c r="G124" i="32"/>
  <c r="H124" i="32"/>
  <c r="G135" i="3" l="1"/>
  <c r="F135" i="3"/>
  <c r="B136" i="3"/>
  <c r="A137" i="3"/>
  <c r="E136" i="3"/>
  <c r="C135" i="3"/>
  <c r="H135" i="3"/>
  <c r="D135" i="3"/>
  <c r="C228" i="14"/>
  <c r="M228" i="14"/>
  <c r="O228" i="14"/>
  <c r="L228" i="14"/>
  <c r="P228" i="14"/>
  <c r="S228" i="14"/>
  <c r="D228" i="14"/>
  <c r="F228" i="14"/>
  <c r="I228" i="14"/>
  <c r="G228" i="14"/>
  <c r="J228" i="14"/>
  <c r="R228" i="14"/>
  <c r="Q229" i="14"/>
  <c r="E229" i="14"/>
  <c r="A230" i="14"/>
  <c r="K229" i="14"/>
  <c r="B229" i="14"/>
  <c r="T229" i="14" s="1"/>
  <c r="H229" i="14"/>
  <c r="N229" i="14"/>
  <c r="D129" i="2"/>
  <c r="K129" i="2"/>
  <c r="I129" i="2"/>
  <c r="F129" i="2"/>
  <c r="C129" i="2"/>
  <c r="J129" i="2"/>
  <c r="G129" i="2"/>
  <c r="E130" i="2"/>
  <c r="A131" i="2"/>
  <c r="H130" i="2"/>
  <c r="B130" i="2"/>
  <c r="I124" i="32"/>
  <c r="E125" i="32"/>
  <c r="C125" i="32"/>
  <c r="D125" i="32" s="1"/>
  <c r="F126" i="32"/>
  <c r="B126" i="32"/>
  <c r="A127" i="32"/>
  <c r="G125" i="32"/>
  <c r="H125" i="32"/>
  <c r="A138" i="3" l="1"/>
  <c r="B137" i="3"/>
  <c r="E137" i="3"/>
  <c r="H136" i="3"/>
  <c r="C136" i="3"/>
  <c r="D136" i="3"/>
  <c r="G136" i="3"/>
  <c r="F136" i="3"/>
  <c r="K230" i="14"/>
  <c r="Q230" i="14"/>
  <c r="H230" i="14"/>
  <c r="B230" i="14"/>
  <c r="T230" i="14" s="1"/>
  <c r="A231" i="14"/>
  <c r="E230" i="14"/>
  <c r="N230" i="14"/>
  <c r="L229" i="14"/>
  <c r="M229" i="14"/>
  <c r="O229" i="14"/>
  <c r="P229" i="14"/>
  <c r="F229" i="14"/>
  <c r="G229" i="14"/>
  <c r="I229" i="14"/>
  <c r="C229" i="14"/>
  <c r="D229" i="14"/>
  <c r="R229" i="14"/>
  <c r="S229" i="14"/>
  <c r="J229" i="14"/>
  <c r="B131" i="2"/>
  <c r="E131" i="2"/>
  <c r="H131" i="2"/>
  <c r="A132" i="2"/>
  <c r="J130" i="2"/>
  <c r="D130" i="2"/>
  <c r="C130" i="2"/>
  <c r="F130" i="2"/>
  <c r="K130" i="2"/>
  <c r="G130" i="2"/>
  <c r="I130" i="2"/>
  <c r="I125" i="32"/>
  <c r="F127" i="32"/>
  <c r="A128" i="32"/>
  <c r="B127" i="32"/>
  <c r="G126" i="32"/>
  <c r="H126" i="32"/>
  <c r="C126" i="32"/>
  <c r="D126" i="32" s="1"/>
  <c r="E126" i="32"/>
  <c r="G137" i="3" l="1"/>
  <c r="F137" i="3"/>
  <c r="H137" i="3"/>
  <c r="D137" i="3"/>
  <c r="C137" i="3"/>
  <c r="B138" i="3"/>
  <c r="E138" i="3"/>
  <c r="A139" i="3"/>
  <c r="E231" i="14"/>
  <c r="K231" i="14"/>
  <c r="N231" i="14"/>
  <c r="H231" i="14"/>
  <c r="B231" i="14"/>
  <c r="T231" i="14" s="1"/>
  <c r="A232" i="14"/>
  <c r="Q231" i="14"/>
  <c r="J230" i="14"/>
  <c r="L230" i="14"/>
  <c r="O230" i="14"/>
  <c r="P230" i="14"/>
  <c r="C230" i="14"/>
  <c r="S230" i="14"/>
  <c r="D230" i="14"/>
  <c r="F230" i="14"/>
  <c r="R230" i="14"/>
  <c r="G230" i="14"/>
  <c r="I230" i="14"/>
  <c r="M230" i="14"/>
  <c r="A133" i="2"/>
  <c r="B132" i="2"/>
  <c r="E132" i="2"/>
  <c r="H132" i="2"/>
  <c r="I131" i="2"/>
  <c r="C131" i="2"/>
  <c r="G131" i="2"/>
  <c r="K131" i="2"/>
  <c r="J131" i="2"/>
  <c r="D131" i="2"/>
  <c r="F131" i="2"/>
  <c r="I126" i="32"/>
  <c r="E127" i="32"/>
  <c r="C127" i="32"/>
  <c r="D127" i="32" s="1"/>
  <c r="F128" i="32"/>
  <c r="B128" i="32"/>
  <c r="A129" i="32"/>
  <c r="H127" i="32"/>
  <c r="G127" i="32"/>
  <c r="G138" i="3" l="1"/>
  <c r="F138" i="3"/>
  <c r="H138" i="3"/>
  <c r="D138" i="3"/>
  <c r="C138" i="3"/>
  <c r="B139" i="3"/>
  <c r="A140" i="3"/>
  <c r="E139" i="3"/>
  <c r="D231" i="14"/>
  <c r="I231" i="14"/>
  <c r="J231" i="14"/>
  <c r="M231" i="14"/>
  <c r="O231" i="14"/>
  <c r="C231" i="14"/>
  <c r="F231" i="14"/>
  <c r="G231" i="14"/>
  <c r="L231" i="14"/>
  <c r="R231" i="14"/>
  <c r="P231" i="14"/>
  <c r="S231" i="14"/>
  <c r="Q232" i="14"/>
  <c r="H232" i="14"/>
  <c r="N232" i="14"/>
  <c r="K232" i="14"/>
  <c r="E232" i="14"/>
  <c r="B232" i="14"/>
  <c r="T232" i="14" s="1"/>
  <c r="A233" i="14"/>
  <c r="D132" i="2"/>
  <c r="J132" i="2"/>
  <c r="C132" i="2"/>
  <c r="G132" i="2"/>
  <c r="K132" i="2"/>
  <c r="I132" i="2"/>
  <c r="F132" i="2"/>
  <c r="H133" i="2"/>
  <c r="A134" i="2"/>
  <c r="E133" i="2"/>
  <c r="B133" i="2"/>
  <c r="I127" i="32"/>
  <c r="B129" i="32"/>
  <c r="F129" i="32"/>
  <c r="A130" i="32"/>
  <c r="G128" i="32"/>
  <c r="H128" i="32"/>
  <c r="C128" i="32"/>
  <c r="D128" i="32" s="1"/>
  <c r="E128" i="32"/>
  <c r="F139" i="3" l="1"/>
  <c r="G139" i="3"/>
  <c r="B140" i="3"/>
  <c r="E140" i="3"/>
  <c r="A141" i="3"/>
  <c r="D139" i="3"/>
  <c r="C139" i="3"/>
  <c r="H139" i="3"/>
  <c r="E233" i="14"/>
  <c r="Q233" i="14"/>
  <c r="A234" i="14"/>
  <c r="N233" i="14"/>
  <c r="H233" i="14"/>
  <c r="K233" i="14"/>
  <c r="B233" i="14"/>
  <c r="T233" i="14" s="1"/>
  <c r="P232" i="14"/>
  <c r="G232" i="14"/>
  <c r="I232" i="14"/>
  <c r="O232" i="14"/>
  <c r="R232" i="14"/>
  <c r="S232" i="14"/>
  <c r="L232" i="14"/>
  <c r="M232" i="14"/>
  <c r="J232" i="14"/>
  <c r="C232" i="14"/>
  <c r="D232" i="14"/>
  <c r="F232" i="14"/>
  <c r="I133" i="2"/>
  <c r="F133" i="2"/>
  <c r="K133" i="2"/>
  <c r="J133" i="2"/>
  <c r="D133" i="2"/>
  <c r="C133" i="2"/>
  <c r="G133" i="2"/>
  <c r="B134" i="2"/>
  <c r="E134" i="2"/>
  <c r="A135" i="2"/>
  <c r="H134" i="2"/>
  <c r="I128" i="32"/>
  <c r="F130" i="32"/>
  <c r="B130" i="32"/>
  <c r="A131" i="32"/>
  <c r="H129" i="32"/>
  <c r="G129" i="32"/>
  <c r="E129" i="32"/>
  <c r="C129" i="32"/>
  <c r="D129" i="32" s="1"/>
  <c r="D140" i="3" l="1"/>
  <c r="C140" i="3"/>
  <c r="H140" i="3"/>
  <c r="E141" i="3"/>
  <c r="B141" i="3"/>
  <c r="A142" i="3"/>
  <c r="F140" i="3"/>
  <c r="G140" i="3"/>
  <c r="H234" i="14"/>
  <c r="Q234" i="14"/>
  <c r="E234" i="14"/>
  <c r="A235" i="14"/>
  <c r="B234" i="14"/>
  <c r="T234" i="14" s="1"/>
  <c r="N234" i="14"/>
  <c r="K234" i="14"/>
  <c r="C233" i="14"/>
  <c r="D233" i="14"/>
  <c r="P233" i="14"/>
  <c r="R233" i="14"/>
  <c r="S233" i="14"/>
  <c r="F233" i="14"/>
  <c r="M233" i="14"/>
  <c r="O233" i="14"/>
  <c r="J233" i="14"/>
  <c r="L233" i="14"/>
  <c r="I233" i="14"/>
  <c r="G233" i="14"/>
  <c r="A136" i="2"/>
  <c r="E135" i="2"/>
  <c r="B135" i="2"/>
  <c r="H135" i="2"/>
  <c r="F134" i="2"/>
  <c r="G134" i="2"/>
  <c r="K134" i="2"/>
  <c r="I134" i="2"/>
  <c r="D134" i="2"/>
  <c r="C134" i="2"/>
  <c r="J134" i="2"/>
  <c r="I129" i="32"/>
  <c r="A132" i="32"/>
  <c r="F131" i="32"/>
  <c r="B131" i="32"/>
  <c r="E130" i="32"/>
  <c r="C130" i="32"/>
  <c r="D130" i="32" s="1"/>
  <c r="H130" i="32"/>
  <c r="G130" i="32"/>
  <c r="F141" i="3" l="1"/>
  <c r="G141" i="3"/>
  <c r="D141" i="3"/>
  <c r="H141" i="3"/>
  <c r="C141" i="3"/>
  <c r="B142" i="3"/>
  <c r="E142" i="3"/>
  <c r="A143" i="3"/>
  <c r="I234" i="14"/>
  <c r="R234" i="14"/>
  <c r="S234" i="14"/>
  <c r="D234" i="14"/>
  <c r="F234" i="14"/>
  <c r="C234" i="14"/>
  <c r="M234" i="14"/>
  <c r="O234" i="14"/>
  <c r="P234" i="14"/>
  <c r="G234" i="14"/>
  <c r="J234" i="14"/>
  <c r="L234" i="14"/>
  <c r="A236" i="14"/>
  <c r="B235" i="14"/>
  <c r="T235" i="14" s="1"/>
  <c r="E235" i="14"/>
  <c r="H235" i="14"/>
  <c r="Q235" i="14"/>
  <c r="K235" i="14"/>
  <c r="N235" i="14"/>
  <c r="K135" i="2"/>
  <c r="I135" i="2"/>
  <c r="G135" i="2"/>
  <c r="C135" i="2"/>
  <c r="J135" i="2"/>
  <c r="F135" i="2"/>
  <c r="D135" i="2"/>
  <c r="B136" i="2"/>
  <c r="H136" i="2"/>
  <c r="E136" i="2"/>
  <c r="A137" i="2"/>
  <c r="I130" i="32"/>
  <c r="E131" i="32"/>
  <c r="C131" i="32"/>
  <c r="D131" i="32" s="1"/>
  <c r="G131" i="32"/>
  <c r="H131" i="32"/>
  <c r="F132" i="32"/>
  <c r="A133" i="32"/>
  <c r="B132" i="32"/>
  <c r="E143" i="3" l="1"/>
  <c r="A144" i="3"/>
  <c r="B143" i="3"/>
  <c r="G142" i="3"/>
  <c r="F142" i="3"/>
  <c r="C142" i="3"/>
  <c r="H142" i="3"/>
  <c r="D142" i="3"/>
  <c r="K236" i="14"/>
  <c r="E236" i="14"/>
  <c r="A237" i="14"/>
  <c r="B236" i="14"/>
  <c r="T236" i="14" s="1"/>
  <c r="N236" i="14"/>
  <c r="H236" i="14"/>
  <c r="Q236" i="14"/>
  <c r="S235" i="14"/>
  <c r="G235" i="14"/>
  <c r="I235" i="14"/>
  <c r="M235" i="14"/>
  <c r="C235" i="14"/>
  <c r="D235" i="14"/>
  <c r="O235" i="14"/>
  <c r="P235" i="14"/>
  <c r="F235" i="14"/>
  <c r="J235" i="14"/>
  <c r="L235" i="14"/>
  <c r="R235" i="14"/>
  <c r="B137" i="2"/>
  <c r="E137" i="2"/>
  <c r="A138" i="2"/>
  <c r="H137" i="2"/>
  <c r="I136" i="2"/>
  <c r="D136" i="2"/>
  <c r="G136" i="2"/>
  <c r="J136" i="2"/>
  <c r="C136" i="2"/>
  <c r="K136" i="2"/>
  <c r="F136" i="2"/>
  <c r="I131" i="32"/>
  <c r="G132" i="32"/>
  <c r="H132" i="32"/>
  <c r="C132" i="32"/>
  <c r="D132" i="32" s="1"/>
  <c r="E132" i="32"/>
  <c r="A134" i="32"/>
  <c r="B133" i="32"/>
  <c r="F133" i="32"/>
  <c r="C143" i="3" l="1"/>
  <c r="D143" i="3"/>
  <c r="H143" i="3"/>
  <c r="A145" i="3"/>
  <c r="E144" i="3"/>
  <c r="B144" i="3"/>
  <c r="G143" i="3"/>
  <c r="F143" i="3"/>
  <c r="L236" i="14"/>
  <c r="M236" i="14"/>
  <c r="C236" i="14"/>
  <c r="D236" i="14"/>
  <c r="F236" i="14"/>
  <c r="P236" i="14"/>
  <c r="S236" i="14"/>
  <c r="J236" i="14"/>
  <c r="I236" i="14"/>
  <c r="O236" i="14"/>
  <c r="R236" i="14"/>
  <c r="G236" i="14"/>
  <c r="A238" i="14"/>
  <c r="B237" i="14"/>
  <c r="T237" i="14" s="1"/>
  <c r="H237" i="14"/>
  <c r="Q237" i="14"/>
  <c r="E237" i="14"/>
  <c r="N237" i="14"/>
  <c r="K237" i="14"/>
  <c r="A139" i="2"/>
  <c r="H138" i="2"/>
  <c r="E138" i="2"/>
  <c r="B138" i="2"/>
  <c r="K137" i="2"/>
  <c r="F137" i="2"/>
  <c r="C137" i="2"/>
  <c r="D137" i="2"/>
  <c r="J137" i="2"/>
  <c r="I137" i="2"/>
  <c r="G137" i="2"/>
  <c r="I132" i="32"/>
  <c r="H133" i="32"/>
  <c r="G133" i="32"/>
  <c r="F134" i="32"/>
  <c r="A135" i="32"/>
  <c r="B134" i="32"/>
  <c r="E133" i="32"/>
  <c r="C133" i="32"/>
  <c r="D133" i="32" s="1"/>
  <c r="H144" i="3" l="1"/>
  <c r="D144" i="3"/>
  <c r="C144" i="3"/>
  <c r="G144" i="3"/>
  <c r="F144" i="3"/>
  <c r="E145" i="3"/>
  <c r="A146" i="3"/>
  <c r="B145" i="3"/>
  <c r="L237" i="14"/>
  <c r="M237" i="14"/>
  <c r="P237" i="14"/>
  <c r="R237" i="14"/>
  <c r="C237" i="14"/>
  <c r="D237" i="14"/>
  <c r="F237" i="14"/>
  <c r="G237" i="14"/>
  <c r="I237" i="14"/>
  <c r="J237" i="14"/>
  <c r="O237" i="14"/>
  <c r="S237" i="14"/>
  <c r="E238" i="14"/>
  <c r="B238" i="14"/>
  <c r="T238" i="14" s="1"/>
  <c r="A239" i="14"/>
  <c r="K238" i="14"/>
  <c r="H238" i="14"/>
  <c r="Q238" i="14"/>
  <c r="N238" i="14"/>
  <c r="K138" i="2"/>
  <c r="J138" i="2"/>
  <c r="I138" i="2"/>
  <c r="F138" i="2"/>
  <c r="G138" i="2"/>
  <c r="D138" i="2"/>
  <c r="C138" i="2"/>
  <c r="H139" i="2"/>
  <c r="B139" i="2"/>
  <c r="A140" i="2"/>
  <c r="E139" i="2"/>
  <c r="I133" i="32"/>
  <c r="H134" i="32"/>
  <c r="G134" i="32"/>
  <c r="E134" i="32"/>
  <c r="C134" i="32"/>
  <c r="D134" i="32" s="1"/>
  <c r="B135" i="32"/>
  <c r="F135" i="32"/>
  <c r="A136" i="32"/>
  <c r="H145" i="3" l="1"/>
  <c r="D145" i="3"/>
  <c r="C145" i="3"/>
  <c r="B146" i="3"/>
  <c r="E146" i="3"/>
  <c r="A147" i="3"/>
  <c r="G145" i="3"/>
  <c r="F145" i="3"/>
  <c r="F238" i="14"/>
  <c r="G238" i="14"/>
  <c r="J238" i="14"/>
  <c r="L238" i="14"/>
  <c r="O238" i="14"/>
  <c r="D238" i="14"/>
  <c r="I238" i="14"/>
  <c r="M238" i="14"/>
  <c r="P238" i="14"/>
  <c r="R238" i="14"/>
  <c r="S238" i="14"/>
  <c r="C238" i="14"/>
  <c r="E239" i="14"/>
  <c r="A240" i="14"/>
  <c r="Q239" i="14"/>
  <c r="B239" i="14"/>
  <c r="T239" i="14" s="1"/>
  <c r="H239" i="14"/>
  <c r="K239" i="14"/>
  <c r="N239" i="14"/>
  <c r="A141" i="2"/>
  <c r="E140" i="2"/>
  <c r="B140" i="2"/>
  <c r="H140" i="2"/>
  <c r="F139" i="2"/>
  <c r="I139" i="2"/>
  <c r="C139" i="2"/>
  <c r="K139" i="2"/>
  <c r="D139" i="2"/>
  <c r="J139" i="2"/>
  <c r="G139" i="2"/>
  <c r="I134" i="32"/>
  <c r="H135" i="32"/>
  <c r="G135" i="32"/>
  <c r="B136" i="32"/>
  <c r="A137" i="32"/>
  <c r="F136" i="32"/>
  <c r="E135" i="32"/>
  <c r="C135" i="32"/>
  <c r="D135" i="32" s="1"/>
  <c r="E147" i="3" l="1"/>
  <c r="A148" i="3"/>
  <c r="B147" i="3"/>
  <c r="F146" i="3"/>
  <c r="G146" i="3"/>
  <c r="H146" i="3"/>
  <c r="D146" i="3"/>
  <c r="C146" i="3"/>
  <c r="D239" i="14"/>
  <c r="S239" i="14"/>
  <c r="R239" i="14"/>
  <c r="M239" i="14"/>
  <c r="P239" i="14"/>
  <c r="G239" i="14"/>
  <c r="I239" i="14"/>
  <c r="J239" i="14"/>
  <c r="L239" i="14"/>
  <c r="O239" i="14"/>
  <c r="C239" i="14"/>
  <c r="F239" i="14"/>
  <c r="Q240" i="14"/>
  <c r="B240" i="14"/>
  <c r="T240" i="14" s="1"/>
  <c r="N240" i="14"/>
  <c r="K240" i="14"/>
  <c r="E240" i="14"/>
  <c r="H240" i="14"/>
  <c r="A241" i="14"/>
  <c r="C140" i="2"/>
  <c r="I140" i="2"/>
  <c r="J140" i="2"/>
  <c r="D140" i="2"/>
  <c r="G140" i="2"/>
  <c r="F140" i="2"/>
  <c r="K140" i="2"/>
  <c r="B141" i="2"/>
  <c r="H141" i="2"/>
  <c r="A142" i="2"/>
  <c r="E141" i="2"/>
  <c r="I135" i="32"/>
  <c r="H136" i="32"/>
  <c r="G136" i="32"/>
  <c r="F137" i="32"/>
  <c r="A138" i="32"/>
  <c r="B137" i="32"/>
  <c r="C136" i="32"/>
  <c r="D136" i="32" s="1"/>
  <c r="E136" i="32"/>
  <c r="H147" i="3" l="1"/>
  <c r="D147" i="3"/>
  <c r="C147" i="3"/>
  <c r="E148" i="3"/>
  <c r="B148" i="3"/>
  <c r="A149" i="3"/>
  <c r="F147" i="3"/>
  <c r="G147" i="3"/>
  <c r="N241" i="14"/>
  <c r="Q241" i="14"/>
  <c r="B241" i="14"/>
  <c r="T241" i="14" s="1"/>
  <c r="A242" i="14"/>
  <c r="K241" i="14"/>
  <c r="H241" i="14"/>
  <c r="E241" i="14"/>
  <c r="P240" i="14"/>
  <c r="M240" i="14"/>
  <c r="O240" i="14"/>
  <c r="I240" i="14"/>
  <c r="J240" i="14"/>
  <c r="C240" i="14"/>
  <c r="D240" i="14"/>
  <c r="F240" i="14"/>
  <c r="G240" i="14"/>
  <c r="L240" i="14"/>
  <c r="R240" i="14"/>
  <c r="S240" i="14"/>
  <c r="F141" i="2"/>
  <c r="J141" i="2"/>
  <c r="G141" i="2"/>
  <c r="K141" i="2"/>
  <c r="D141" i="2"/>
  <c r="C141" i="2"/>
  <c r="I141" i="2"/>
  <c r="B142" i="2"/>
  <c r="H142" i="2"/>
  <c r="E142" i="2"/>
  <c r="A143" i="2"/>
  <c r="I136" i="32"/>
  <c r="E137" i="32"/>
  <c r="C137" i="32"/>
  <c r="D137" i="32" s="1"/>
  <c r="G137" i="32"/>
  <c r="H137" i="32"/>
  <c r="F138" i="32"/>
  <c r="B138" i="32"/>
  <c r="A139" i="32"/>
  <c r="D148" i="3" l="1"/>
  <c r="C148" i="3"/>
  <c r="H148" i="3"/>
  <c r="B149" i="3"/>
  <c r="A150" i="3"/>
  <c r="E149" i="3"/>
  <c r="G148" i="3"/>
  <c r="F148" i="3"/>
  <c r="H242" i="14"/>
  <c r="B242" i="14"/>
  <c r="T242" i="14" s="1"/>
  <c r="A243" i="14"/>
  <c r="Q242" i="14"/>
  <c r="N242" i="14"/>
  <c r="E242" i="14"/>
  <c r="K242" i="14"/>
  <c r="M241" i="14"/>
  <c r="O241" i="14"/>
  <c r="R241" i="14"/>
  <c r="S241" i="14"/>
  <c r="C241" i="14"/>
  <c r="D241" i="14"/>
  <c r="L241" i="14"/>
  <c r="P241" i="14"/>
  <c r="G241" i="14"/>
  <c r="J241" i="14"/>
  <c r="I241" i="14"/>
  <c r="F241" i="14"/>
  <c r="I142" i="2"/>
  <c r="G142" i="2"/>
  <c r="C142" i="2"/>
  <c r="J142" i="2"/>
  <c r="F142" i="2"/>
  <c r="K142" i="2"/>
  <c r="D142" i="2"/>
  <c r="B143" i="2"/>
  <c r="A144" i="2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F149" i="3" l="1"/>
  <c r="G149" i="3"/>
  <c r="B150" i="3"/>
  <c r="E150" i="3"/>
  <c r="A151" i="3"/>
  <c r="C149" i="3"/>
  <c r="D149" i="3"/>
  <c r="H149" i="3"/>
  <c r="A244" i="14"/>
  <c r="H243" i="14"/>
  <c r="N243" i="14"/>
  <c r="B243" i="14"/>
  <c r="T243" i="14" s="1"/>
  <c r="E243" i="14"/>
  <c r="K243" i="14"/>
  <c r="Q243" i="14"/>
  <c r="I242" i="14"/>
  <c r="R242" i="14"/>
  <c r="S242" i="14"/>
  <c r="O242" i="14"/>
  <c r="P242" i="14"/>
  <c r="C242" i="14"/>
  <c r="L242" i="14"/>
  <c r="M242" i="14"/>
  <c r="D242" i="14"/>
  <c r="F242" i="14"/>
  <c r="J242" i="14"/>
  <c r="G242" i="14"/>
  <c r="D143" i="2"/>
  <c r="K143" i="2"/>
  <c r="G143" i="2"/>
  <c r="C143" i="2"/>
  <c r="I143" i="2"/>
  <c r="F143" i="2"/>
  <c r="J143" i="2"/>
  <c r="B144" i="2"/>
  <c r="E144" i="2"/>
  <c r="A145" i="2"/>
  <c r="H144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H139" i="32"/>
  <c r="G139" i="32"/>
  <c r="E139" i="32"/>
  <c r="C139" i="32"/>
  <c r="D139" i="32" s="1"/>
  <c r="A141" i="32"/>
  <c r="F140" i="32"/>
  <c r="B140" i="32"/>
  <c r="A152" i="3" l="1"/>
  <c r="B151" i="3"/>
  <c r="E151" i="3"/>
  <c r="G150" i="3"/>
  <c r="F150" i="3"/>
  <c r="D150" i="3"/>
  <c r="H150" i="3"/>
  <c r="C150" i="3"/>
  <c r="G243" i="14"/>
  <c r="I243" i="14"/>
  <c r="O243" i="14"/>
  <c r="P243" i="14"/>
  <c r="C243" i="14"/>
  <c r="D243" i="14"/>
  <c r="F243" i="14"/>
  <c r="J243" i="14"/>
  <c r="S243" i="14"/>
  <c r="M243" i="14"/>
  <c r="R243" i="14"/>
  <c r="L243" i="14"/>
  <c r="A245" i="14"/>
  <c r="K244" i="14"/>
  <c r="E244" i="14"/>
  <c r="H244" i="14"/>
  <c r="B244" i="14"/>
  <c r="T244" i="14" s="1"/>
  <c r="N244" i="14"/>
  <c r="Q244" i="14"/>
  <c r="D144" i="2"/>
  <c r="C144" i="2"/>
  <c r="I144" i="2"/>
  <c r="K144" i="2"/>
  <c r="F144" i="2"/>
  <c r="J144" i="2"/>
  <c r="G144" i="2"/>
  <c r="H145" i="2"/>
  <c r="B145" i="2"/>
  <c r="A146" i="2"/>
  <c r="E145" i="2"/>
  <c r="Z2" i="10" a="1"/>
  <c r="Z2" i="10" s="1"/>
  <c r="Z1" i="10" s="1" a="1"/>
  <c r="Z1" i="10" s="1"/>
  <c r="A15" i="10" s="1"/>
  <c r="Z2" i="8" a="1"/>
  <c r="Z2" i="8" s="1"/>
  <c r="AJ2" i="12" a="1"/>
  <c r="AJ2" i="12" s="1"/>
  <c r="P2" i="5" a="1"/>
  <c r="P2" i="5" s="1"/>
  <c r="P1" i="5" s="1" a="1"/>
  <c r="P1" i="5" s="1"/>
  <c r="A15" i="5" s="1"/>
  <c r="P2" i="9" a="1"/>
  <c r="I139" i="32"/>
  <c r="E140" i="32"/>
  <c r="C140" i="32"/>
  <c r="D140" i="32" s="1"/>
  <c r="H140" i="32"/>
  <c r="G140" i="32"/>
  <c r="A142" i="32"/>
  <c r="F141" i="32"/>
  <c r="B141" i="32"/>
  <c r="F151" i="3" l="1"/>
  <c r="G151" i="3"/>
  <c r="H151" i="3"/>
  <c r="D151" i="3"/>
  <c r="C151" i="3"/>
  <c r="A153" i="3"/>
  <c r="E152" i="3"/>
  <c r="B152" i="3"/>
  <c r="G244" i="14"/>
  <c r="L244" i="14"/>
  <c r="R244" i="14"/>
  <c r="S244" i="14"/>
  <c r="O244" i="14"/>
  <c r="F244" i="14"/>
  <c r="I244" i="14"/>
  <c r="C244" i="14"/>
  <c r="D244" i="14"/>
  <c r="J244" i="14"/>
  <c r="P244" i="14"/>
  <c r="M244" i="14"/>
  <c r="B245" i="14"/>
  <c r="T245" i="14" s="1"/>
  <c r="K245" i="14"/>
  <c r="N245" i="14"/>
  <c r="E245" i="14"/>
  <c r="H245" i="14"/>
  <c r="A246" i="14"/>
  <c r="Q245" i="14"/>
  <c r="G145" i="2"/>
  <c r="D145" i="2"/>
  <c r="C145" i="2"/>
  <c r="F145" i="2"/>
  <c r="K145" i="2"/>
  <c r="I145" i="2"/>
  <c r="J145" i="2"/>
  <c r="A147" i="2"/>
  <c r="E146" i="2"/>
  <c r="B146" i="2"/>
  <c r="H146" i="2"/>
  <c r="Z1" i="8" a="1"/>
  <c r="Z1" i="8" s="1"/>
  <c r="A15" i="8" s="1"/>
  <c r="B15" i="8" s="1"/>
  <c r="A16" i="12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I140" i="32"/>
  <c r="E141" i="32"/>
  <c r="C141" i="32"/>
  <c r="D141" i="32" s="1"/>
  <c r="B142" i="32"/>
  <c r="A143" i="32"/>
  <c r="F142" i="32"/>
  <c r="H141" i="32"/>
  <c r="G141" i="32"/>
  <c r="D152" i="3" l="1"/>
  <c r="H152" i="3"/>
  <c r="C152" i="3"/>
  <c r="A154" i="3"/>
  <c r="B153" i="3"/>
  <c r="E153" i="3"/>
  <c r="F152" i="3"/>
  <c r="G152" i="3"/>
  <c r="L245" i="14"/>
  <c r="M245" i="14"/>
  <c r="C245" i="14"/>
  <c r="O245" i="14"/>
  <c r="F245" i="14"/>
  <c r="G245" i="14"/>
  <c r="D245" i="14"/>
  <c r="I245" i="14"/>
  <c r="S245" i="14"/>
  <c r="J245" i="14"/>
  <c r="R245" i="14"/>
  <c r="P245" i="14"/>
  <c r="Q246" i="14"/>
  <c r="A247" i="14"/>
  <c r="E246" i="14"/>
  <c r="K246" i="14"/>
  <c r="H246" i="14"/>
  <c r="N246" i="14"/>
  <c r="B246" i="14"/>
  <c r="T246" i="14" s="1"/>
  <c r="G146" i="2"/>
  <c r="F146" i="2"/>
  <c r="K146" i="2"/>
  <c r="J146" i="2"/>
  <c r="I146" i="2"/>
  <c r="D146" i="2"/>
  <c r="C146" i="2"/>
  <c r="A148" i="2"/>
  <c r="E147" i="2"/>
  <c r="B147" i="2"/>
  <c r="H147" i="2"/>
  <c r="A16" i="8"/>
  <c r="E16" i="8" s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10"/>
  <c r="B16" i="10"/>
  <c r="K16" i="10"/>
  <c r="E16" i="10"/>
  <c r="H16" i="10"/>
  <c r="J15" i="12"/>
  <c r="I15" i="12"/>
  <c r="M15" i="12"/>
  <c r="L15" i="12"/>
  <c r="O15" i="12"/>
  <c r="P15" i="12"/>
  <c r="S15" i="12"/>
  <c r="R15" i="12"/>
  <c r="A17" i="12"/>
  <c r="H16" i="12"/>
  <c r="B16" i="12"/>
  <c r="E16" i="12"/>
  <c r="N16" i="12"/>
  <c r="K16" i="12"/>
  <c r="Q16" i="12"/>
  <c r="I141" i="32"/>
  <c r="H142" i="32"/>
  <c r="G142" i="32"/>
  <c r="C142" i="32"/>
  <c r="D142" i="32" s="1"/>
  <c r="E142" i="32"/>
  <c r="A144" i="32"/>
  <c r="F143" i="32"/>
  <c r="B143" i="32"/>
  <c r="G153" i="3" l="1"/>
  <c r="F153" i="3"/>
  <c r="H153" i="3"/>
  <c r="D153" i="3"/>
  <c r="C153" i="3"/>
  <c r="E154" i="3"/>
  <c r="B154" i="3"/>
  <c r="A155" i="3"/>
  <c r="O246" i="14"/>
  <c r="P246" i="14"/>
  <c r="J246" i="14"/>
  <c r="C246" i="14"/>
  <c r="D246" i="14"/>
  <c r="F246" i="14"/>
  <c r="R246" i="14"/>
  <c r="S246" i="14"/>
  <c r="I246" i="14"/>
  <c r="M246" i="14"/>
  <c r="G246" i="14"/>
  <c r="L246" i="14"/>
  <c r="E247" i="14"/>
  <c r="K247" i="14"/>
  <c r="H247" i="14"/>
  <c r="Q247" i="14"/>
  <c r="N247" i="14"/>
  <c r="B247" i="14"/>
  <c r="T247" i="14" s="1"/>
  <c r="A248" i="14"/>
  <c r="B16" i="8"/>
  <c r="D16" i="8" s="1"/>
  <c r="A149" i="2"/>
  <c r="B148" i="2"/>
  <c r="E148" i="2"/>
  <c r="H148" i="2"/>
  <c r="G147" i="2"/>
  <c r="D147" i="2"/>
  <c r="J147" i="2"/>
  <c r="C147" i="2"/>
  <c r="I147" i="2"/>
  <c r="K147" i="2"/>
  <c r="F147" i="2"/>
  <c r="K16" i="8"/>
  <c r="A17" i="8"/>
  <c r="A18" i="8" s="1"/>
  <c r="H16" i="8"/>
  <c r="N15" i="8"/>
  <c r="H15" i="5"/>
  <c r="N15" i="10"/>
  <c r="T15" i="12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E17" i="5"/>
  <c r="B17" i="5"/>
  <c r="A18" i="5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I142" i="32"/>
  <c r="H143" i="32"/>
  <c r="G143" i="32"/>
  <c r="A145" i="32"/>
  <c r="B144" i="32"/>
  <c r="F144" i="32"/>
  <c r="E143" i="32"/>
  <c r="C143" i="32"/>
  <c r="D143" i="32" s="1"/>
  <c r="C154" i="3" l="1"/>
  <c r="D154" i="3"/>
  <c r="H154" i="3"/>
  <c r="E155" i="3"/>
  <c r="A156" i="3"/>
  <c r="B155" i="3"/>
  <c r="F154" i="3"/>
  <c r="G154" i="3"/>
  <c r="Q248" i="14"/>
  <c r="K248" i="14"/>
  <c r="H248" i="14"/>
  <c r="A249" i="14"/>
  <c r="N248" i="14"/>
  <c r="B248" i="14"/>
  <c r="T248" i="14" s="1"/>
  <c r="E248" i="14"/>
  <c r="D247" i="14"/>
  <c r="J247" i="14"/>
  <c r="L247" i="14"/>
  <c r="G247" i="14"/>
  <c r="I247" i="14"/>
  <c r="O247" i="14"/>
  <c r="P247" i="14"/>
  <c r="C247" i="14"/>
  <c r="R247" i="14"/>
  <c r="S247" i="14"/>
  <c r="F247" i="14"/>
  <c r="M247" i="14"/>
  <c r="L16" i="8"/>
  <c r="F16" i="8"/>
  <c r="K17" i="8"/>
  <c r="I16" i="8"/>
  <c r="H149" i="2"/>
  <c r="B149" i="2"/>
  <c r="A150" i="2"/>
  <c r="E149" i="2"/>
  <c r="J16" i="8"/>
  <c r="C16" i="8"/>
  <c r="M16" i="8"/>
  <c r="G16" i="8"/>
  <c r="B17" i="8"/>
  <c r="H17" i="8"/>
  <c r="E17" i="8"/>
  <c r="G148" i="2"/>
  <c r="I148" i="2"/>
  <c r="C148" i="2"/>
  <c r="K148" i="2"/>
  <c r="J148" i="2"/>
  <c r="F148" i="2"/>
  <c r="D148" i="2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I143" i="32"/>
  <c r="H144" i="32"/>
  <c r="G144" i="32"/>
  <c r="B145" i="32"/>
  <c r="F145" i="32"/>
  <c r="A146" i="32"/>
  <c r="E144" i="32"/>
  <c r="C144" i="32"/>
  <c r="D144" i="32" s="1"/>
  <c r="C155" i="3" l="1"/>
  <c r="H155" i="3"/>
  <c r="D155" i="3"/>
  <c r="B156" i="3"/>
  <c r="E156" i="3"/>
  <c r="A157" i="3"/>
  <c r="G155" i="3"/>
  <c r="F155" i="3"/>
  <c r="H249" i="14"/>
  <c r="K249" i="14"/>
  <c r="B249" i="14"/>
  <c r="T249" i="14" s="1"/>
  <c r="E249" i="14"/>
  <c r="N249" i="14"/>
  <c r="Q249" i="14"/>
  <c r="A250" i="14"/>
  <c r="P248" i="14"/>
  <c r="I248" i="14"/>
  <c r="J248" i="14"/>
  <c r="R248" i="14"/>
  <c r="F248" i="14"/>
  <c r="G248" i="14"/>
  <c r="O248" i="14"/>
  <c r="S248" i="14"/>
  <c r="C248" i="14"/>
  <c r="D248" i="14"/>
  <c r="L248" i="14"/>
  <c r="M248" i="14"/>
  <c r="L17" i="8"/>
  <c r="N16" i="8"/>
  <c r="I17" i="8"/>
  <c r="M17" i="8"/>
  <c r="G17" i="8"/>
  <c r="C17" i="8"/>
  <c r="J17" i="8"/>
  <c r="F17" i="8"/>
  <c r="D17" i="8"/>
  <c r="K149" i="2"/>
  <c r="I149" i="2"/>
  <c r="J149" i="2"/>
  <c r="G149" i="2"/>
  <c r="F149" i="2"/>
  <c r="C149" i="2"/>
  <c r="D149" i="2"/>
  <c r="A151" i="2"/>
  <c r="B150" i="2"/>
  <c r="H150" i="2"/>
  <c r="E150" i="2"/>
  <c r="T17" i="12"/>
  <c r="N17" i="10"/>
  <c r="H17" i="5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F146" i="32"/>
  <c r="C145" i="32"/>
  <c r="D145" i="32" s="1"/>
  <c r="E145" i="32"/>
  <c r="H145" i="32"/>
  <c r="G145" i="32"/>
  <c r="E157" i="3" l="1"/>
  <c r="B157" i="3"/>
  <c r="A158" i="3"/>
  <c r="F156" i="3"/>
  <c r="G156" i="3"/>
  <c r="H156" i="3"/>
  <c r="C156" i="3"/>
  <c r="D156" i="3"/>
  <c r="N17" i="8"/>
  <c r="G249" i="14"/>
  <c r="I249" i="14"/>
  <c r="J249" i="14"/>
  <c r="L249" i="14"/>
  <c r="R249" i="14"/>
  <c r="S249" i="14"/>
  <c r="P249" i="14"/>
  <c r="C249" i="14"/>
  <c r="D249" i="14"/>
  <c r="M249" i="14"/>
  <c r="F249" i="14"/>
  <c r="O249" i="14"/>
  <c r="H250" i="14"/>
  <c r="E250" i="14"/>
  <c r="A251" i="14"/>
  <c r="B250" i="14"/>
  <c r="T250" i="14" s="1"/>
  <c r="Q250" i="14"/>
  <c r="K250" i="14"/>
  <c r="N250" i="14"/>
  <c r="K150" i="2"/>
  <c r="I150" i="2"/>
  <c r="D150" i="2"/>
  <c r="J150" i="2"/>
  <c r="F150" i="2"/>
  <c r="C150" i="2"/>
  <c r="G150" i="2"/>
  <c r="H151" i="2"/>
  <c r="B151" i="2"/>
  <c r="A152" i="2"/>
  <c r="E151" i="2"/>
  <c r="T18" i="12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I145" i="32"/>
  <c r="G146" i="32"/>
  <c r="H146" i="32"/>
  <c r="C146" i="32"/>
  <c r="D146" i="32" s="1"/>
  <c r="E146" i="32"/>
  <c r="A148" i="32"/>
  <c r="B147" i="32"/>
  <c r="F147" i="32"/>
  <c r="A159" i="3" l="1"/>
  <c r="E158" i="3"/>
  <c r="B158" i="3"/>
  <c r="H157" i="3"/>
  <c r="D157" i="3"/>
  <c r="C157" i="3"/>
  <c r="F157" i="3"/>
  <c r="G157" i="3"/>
  <c r="A252" i="14"/>
  <c r="Q251" i="14"/>
  <c r="E251" i="14"/>
  <c r="K251" i="14"/>
  <c r="B251" i="14"/>
  <c r="T251" i="14" s="1"/>
  <c r="H251" i="14"/>
  <c r="N251" i="14"/>
  <c r="I250" i="14"/>
  <c r="C250" i="14"/>
  <c r="D250" i="14"/>
  <c r="R250" i="14"/>
  <c r="S250" i="14"/>
  <c r="M250" i="14"/>
  <c r="O250" i="14"/>
  <c r="F250" i="14"/>
  <c r="G250" i="14"/>
  <c r="J250" i="14"/>
  <c r="L250" i="14"/>
  <c r="P250" i="14"/>
  <c r="A153" i="2"/>
  <c r="E152" i="2"/>
  <c r="H152" i="2"/>
  <c r="B152" i="2"/>
  <c r="F151" i="2"/>
  <c r="J151" i="2"/>
  <c r="K151" i="2"/>
  <c r="G151" i="2"/>
  <c r="D151" i="2"/>
  <c r="I151" i="2"/>
  <c r="C151" i="2"/>
  <c r="N19" i="8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H19" i="9"/>
  <c r="B21" i="5"/>
  <c r="E21" i="5"/>
  <c r="A22" i="5"/>
  <c r="F20" i="5"/>
  <c r="G20" i="5"/>
  <c r="C19" i="9"/>
  <c r="D19" i="9"/>
  <c r="E20" i="9"/>
  <c r="B20" i="9"/>
  <c r="A21" i="9"/>
  <c r="I146" i="32"/>
  <c r="F148" i="32"/>
  <c r="A149" i="32"/>
  <c r="B148" i="32"/>
  <c r="H147" i="32"/>
  <c r="G147" i="32"/>
  <c r="C147" i="32"/>
  <c r="D147" i="32" s="1"/>
  <c r="E147" i="32"/>
  <c r="C158" i="3" l="1"/>
  <c r="D158" i="3"/>
  <c r="H158" i="3"/>
  <c r="G158" i="3"/>
  <c r="F158" i="3"/>
  <c r="A160" i="3"/>
  <c r="E159" i="3"/>
  <c r="B159" i="3"/>
  <c r="R251" i="14"/>
  <c r="S251" i="14"/>
  <c r="D251" i="14"/>
  <c r="F251" i="14"/>
  <c r="J251" i="14"/>
  <c r="L251" i="14"/>
  <c r="C251" i="14"/>
  <c r="G251" i="14"/>
  <c r="I251" i="14"/>
  <c r="O251" i="14"/>
  <c r="M251" i="14"/>
  <c r="P251" i="14"/>
  <c r="A253" i="14"/>
  <c r="H252" i="14"/>
  <c r="K252" i="14"/>
  <c r="B252" i="14"/>
  <c r="T252" i="14" s="1"/>
  <c r="E252" i="14"/>
  <c r="N252" i="14"/>
  <c r="Q252" i="14"/>
  <c r="K152" i="2"/>
  <c r="J152" i="2"/>
  <c r="G152" i="2"/>
  <c r="I152" i="2"/>
  <c r="C152" i="2"/>
  <c r="D152" i="2"/>
  <c r="F152" i="2"/>
  <c r="A154" i="2"/>
  <c r="B153" i="2"/>
  <c r="H153" i="2"/>
  <c r="E153" i="2"/>
  <c r="T20" i="12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E148" i="32"/>
  <c r="C148" i="32"/>
  <c r="D148" i="32" s="1"/>
  <c r="F149" i="32"/>
  <c r="A150" i="32"/>
  <c r="B149" i="32"/>
  <c r="G148" i="32"/>
  <c r="H148" i="32"/>
  <c r="G159" i="3" l="1"/>
  <c r="F159" i="3"/>
  <c r="E160" i="3"/>
  <c r="A161" i="3"/>
  <c r="B160" i="3"/>
  <c r="H159" i="3"/>
  <c r="D159" i="3"/>
  <c r="C159" i="3"/>
  <c r="F252" i="14"/>
  <c r="G252" i="14"/>
  <c r="C252" i="14"/>
  <c r="D252" i="14"/>
  <c r="L252" i="14"/>
  <c r="M252" i="14"/>
  <c r="O252" i="14"/>
  <c r="J252" i="14"/>
  <c r="R252" i="14"/>
  <c r="I252" i="14"/>
  <c r="P252" i="14"/>
  <c r="S252" i="14"/>
  <c r="K253" i="14"/>
  <c r="N253" i="14"/>
  <c r="B253" i="14"/>
  <c r="T253" i="14" s="1"/>
  <c r="Q253" i="14"/>
  <c r="H253" i="14"/>
  <c r="E253" i="14"/>
  <c r="A254" i="14"/>
  <c r="K153" i="2"/>
  <c r="J153" i="2"/>
  <c r="G153" i="2"/>
  <c r="D153" i="2"/>
  <c r="I153" i="2"/>
  <c r="F153" i="2"/>
  <c r="C153" i="2"/>
  <c r="A155" i="2"/>
  <c r="B154" i="2"/>
  <c r="H154" i="2"/>
  <c r="E154" i="2"/>
  <c r="H21" i="5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I148" i="32"/>
  <c r="E149" i="32"/>
  <c r="C149" i="32"/>
  <c r="D149" i="32" s="1"/>
  <c r="G149" i="32"/>
  <c r="H149" i="32"/>
  <c r="A151" i="32"/>
  <c r="B150" i="32"/>
  <c r="F150" i="32"/>
  <c r="H160" i="3" l="1"/>
  <c r="D160" i="3"/>
  <c r="C160" i="3"/>
  <c r="B161" i="3"/>
  <c r="A162" i="3"/>
  <c r="E161" i="3"/>
  <c r="F160" i="3"/>
  <c r="G160" i="3"/>
  <c r="L253" i="14"/>
  <c r="M253" i="14"/>
  <c r="O253" i="14"/>
  <c r="C253" i="14"/>
  <c r="J253" i="14"/>
  <c r="P253" i="14"/>
  <c r="G253" i="14"/>
  <c r="I253" i="14"/>
  <c r="R253" i="14"/>
  <c r="S253" i="14"/>
  <c r="F253" i="14"/>
  <c r="D253" i="14"/>
  <c r="K254" i="14"/>
  <c r="A255" i="14"/>
  <c r="Q254" i="14"/>
  <c r="E254" i="14"/>
  <c r="N254" i="14"/>
  <c r="B254" i="14"/>
  <c r="T254" i="14" s="1"/>
  <c r="H254" i="14"/>
  <c r="K154" i="2"/>
  <c r="D154" i="2"/>
  <c r="F154" i="2"/>
  <c r="C154" i="2"/>
  <c r="I154" i="2"/>
  <c r="G154" i="2"/>
  <c r="J154" i="2"/>
  <c r="B155" i="2"/>
  <c r="E155" i="2"/>
  <c r="H155" i="2"/>
  <c r="A156" i="2"/>
  <c r="T22" i="12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I149" i="32"/>
  <c r="G150" i="32"/>
  <c r="H150" i="32"/>
  <c r="A152" i="32"/>
  <c r="B151" i="32"/>
  <c r="F151" i="32"/>
  <c r="C150" i="32"/>
  <c r="D150" i="32" s="1"/>
  <c r="E150" i="32"/>
  <c r="E162" i="3" l="1"/>
  <c r="A163" i="3"/>
  <c r="B162" i="3"/>
  <c r="F161" i="3"/>
  <c r="G161" i="3"/>
  <c r="H161" i="3"/>
  <c r="D161" i="3"/>
  <c r="C161" i="3"/>
  <c r="R254" i="14"/>
  <c r="S254" i="14"/>
  <c r="I254" i="14"/>
  <c r="J254" i="14"/>
  <c r="P254" i="14"/>
  <c r="F254" i="14"/>
  <c r="C254" i="14"/>
  <c r="D254" i="14"/>
  <c r="G254" i="14"/>
  <c r="O254" i="14"/>
  <c r="M254" i="14"/>
  <c r="L254" i="14"/>
  <c r="E255" i="14"/>
  <c r="H255" i="14"/>
  <c r="Q255" i="14"/>
  <c r="B255" i="14"/>
  <c r="T255" i="14" s="1"/>
  <c r="A256" i="14"/>
  <c r="K255" i="14"/>
  <c r="N255" i="14"/>
  <c r="A157" i="2"/>
  <c r="E156" i="2"/>
  <c r="H156" i="2"/>
  <c r="B156" i="2"/>
  <c r="I155" i="2"/>
  <c r="G155" i="2"/>
  <c r="C155" i="2"/>
  <c r="F155" i="2"/>
  <c r="D155" i="2"/>
  <c r="K155" i="2"/>
  <c r="J155" i="2"/>
  <c r="H23" i="5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I150" i="32"/>
  <c r="G151" i="32"/>
  <c r="H151" i="32"/>
  <c r="A153" i="32"/>
  <c r="B152" i="32"/>
  <c r="F152" i="32"/>
  <c r="C151" i="32"/>
  <c r="D151" i="32" s="1"/>
  <c r="E151" i="32"/>
  <c r="D162" i="3" l="1"/>
  <c r="C162" i="3"/>
  <c r="H162" i="3"/>
  <c r="A164" i="3"/>
  <c r="E163" i="3"/>
  <c r="B163" i="3"/>
  <c r="F162" i="3"/>
  <c r="G162" i="3"/>
  <c r="Q256" i="14"/>
  <c r="A257" i="14"/>
  <c r="N256" i="14"/>
  <c r="E256" i="14"/>
  <c r="B256" i="14"/>
  <c r="T256" i="14" s="1"/>
  <c r="K256" i="14"/>
  <c r="H256" i="14"/>
  <c r="D255" i="14"/>
  <c r="G255" i="14"/>
  <c r="I255" i="14"/>
  <c r="O255" i="14"/>
  <c r="P255" i="14"/>
  <c r="R255" i="14"/>
  <c r="C255" i="14"/>
  <c r="J255" i="14"/>
  <c r="L255" i="14"/>
  <c r="M255" i="14"/>
  <c r="S255" i="14"/>
  <c r="F255" i="14"/>
  <c r="J156" i="2"/>
  <c r="C156" i="2"/>
  <c r="F156" i="2"/>
  <c r="G156" i="2"/>
  <c r="K156" i="2"/>
  <c r="I156" i="2"/>
  <c r="D156" i="2"/>
  <c r="B157" i="2"/>
  <c r="E157" i="2"/>
  <c r="H157" i="2"/>
  <c r="A158" i="2"/>
  <c r="H24" i="5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I151" i="32"/>
  <c r="H152" i="32"/>
  <c r="G152" i="32"/>
  <c r="E152" i="32"/>
  <c r="C152" i="32"/>
  <c r="D152" i="32" s="1"/>
  <c r="B153" i="32"/>
  <c r="A154" i="32"/>
  <c r="F153" i="32"/>
  <c r="D163" i="3" l="1"/>
  <c r="C163" i="3"/>
  <c r="H163" i="3"/>
  <c r="F163" i="3"/>
  <c r="G163" i="3"/>
  <c r="B164" i="3"/>
  <c r="A165" i="3"/>
  <c r="E164" i="3"/>
  <c r="P256" i="14"/>
  <c r="O256" i="14"/>
  <c r="R256" i="14"/>
  <c r="S256" i="14"/>
  <c r="L256" i="14"/>
  <c r="M256" i="14"/>
  <c r="D256" i="14"/>
  <c r="F256" i="14"/>
  <c r="J256" i="14"/>
  <c r="C256" i="14"/>
  <c r="G256" i="14"/>
  <c r="I256" i="14"/>
  <c r="B257" i="14"/>
  <c r="T257" i="14" s="1"/>
  <c r="Q257" i="14"/>
  <c r="A258" i="14"/>
  <c r="N257" i="14"/>
  <c r="K257" i="14"/>
  <c r="E257" i="14"/>
  <c r="H257" i="14"/>
  <c r="H158" i="2"/>
  <c r="E158" i="2"/>
  <c r="A159" i="2"/>
  <c r="B158" i="2"/>
  <c r="K157" i="2"/>
  <c r="C157" i="2"/>
  <c r="I157" i="2"/>
  <c r="F157" i="2"/>
  <c r="D157" i="2"/>
  <c r="G157" i="2"/>
  <c r="J157" i="2"/>
  <c r="N25" i="10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C153" i="32"/>
  <c r="D153" i="32" s="1"/>
  <c r="E153" i="32"/>
  <c r="F154" i="32"/>
  <c r="A155" i="32"/>
  <c r="B154" i="32"/>
  <c r="H153" i="32"/>
  <c r="G153" i="32"/>
  <c r="A166" i="3" l="1"/>
  <c r="B165" i="3"/>
  <c r="E165" i="3"/>
  <c r="D164" i="3"/>
  <c r="H164" i="3"/>
  <c r="C164" i="3"/>
  <c r="G164" i="3"/>
  <c r="F164" i="3"/>
  <c r="C257" i="14"/>
  <c r="O257" i="14"/>
  <c r="P257" i="14"/>
  <c r="M257" i="14"/>
  <c r="S257" i="14"/>
  <c r="G257" i="14"/>
  <c r="I257" i="14"/>
  <c r="D257" i="14"/>
  <c r="F257" i="14"/>
  <c r="J257" i="14"/>
  <c r="L257" i="14"/>
  <c r="R257" i="14"/>
  <c r="H258" i="14"/>
  <c r="Q258" i="14"/>
  <c r="N258" i="14"/>
  <c r="A259" i="14"/>
  <c r="B258" i="14"/>
  <c r="T258" i="14" s="1"/>
  <c r="E258" i="14"/>
  <c r="K258" i="14"/>
  <c r="I158" i="2"/>
  <c r="J158" i="2"/>
  <c r="F158" i="2"/>
  <c r="D158" i="2"/>
  <c r="C158" i="2"/>
  <c r="G158" i="2"/>
  <c r="K158" i="2"/>
  <c r="B159" i="2"/>
  <c r="H159" i="2"/>
  <c r="E159" i="2"/>
  <c r="A160" i="2"/>
  <c r="N26" i="8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I153" i="32"/>
  <c r="E154" i="32"/>
  <c r="C154" i="32"/>
  <c r="D154" i="32" s="1"/>
  <c r="H154" i="32"/>
  <c r="G154" i="32"/>
  <c r="F155" i="32"/>
  <c r="A156" i="32"/>
  <c r="B155" i="32"/>
  <c r="G165" i="3" l="1"/>
  <c r="F165" i="3"/>
  <c r="H165" i="3"/>
  <c r="C165" i="3"/>
  <c r="D165" i="3"/>
  <c r="A167" i="3"/>
  <c r="B166" i="3"/>
  <c r="E166" i="3"/>
  <c r="A260" i="14"/>
  <c r="Q259" i="14"/>
  <c r="E259" i="14"/>
  <c r="K259" i="14"/>
  <c r="N259" i="14"/>
  <c r="B259" i="14"/>
  <c r="T259" i="14" s="1"/>
  <c r="H259" i="14"/>
  <c r="I258" i="14"/>
  <c r="O258" i="14"/>
  <c r="P258" i="14"/>
  <c r="R258" i="14"/>
  <c r="S258" i="14"/>
  <c r="M258" i="14"/>
  <c r="C258" i="14"/>
  <c r="L258" i="14"/>
  <c r="G258" i="14"/>
  <c r="J258" i="14"/>
  <c r="F258" i="14"/>
  <c r="D258" i="14"/>
  <c r="B160" i="2"/>
  <c r="E160" i="2"/>
  <c r="H160" i="2"/>
  <c r="A161" i="2"/>
  <c r="G159" i="2"/>
  <c r="K159" i="2"/>
  <c r="C159" i="2"/>
  <c r="D159" i="2"/>
  <c r="I159" i="2"/>
  <c r="J159" i="2"/>
  <c r="F159" i="2"/>
  <c r="N27" i="8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I154" i="32"/>
  <c r="E155" i="32"/>
  <c r="C155" i="32"/>
  <c r="D155" i="32" s="1"/>
  <c r="F156" i="32"/>
  <c r="A157" i="32"/>
  <c r="B156" i="32"/>
  <c r="G155" i="32"/>
  <c r="H155" i="32"/>
  <c r="C166" i="3" l="1"/>
  <c r="H166" i="3"/>
  <c r="D166" i="3"/>
  <c r="B167" i="3"/>
  <c r="E167" i="3"/>
  <c r="A168" i="3"/>
  <c r="G166" i="3"/>
  <c r="F166" i="3"/>
  <c r="O259" i="14"/>
  <c r="P259" i="14"/>
  <c r="C259" i="14"/>
  <c r="D259" i="14"/>
  <c r="L259" i="14"/>
  <c r="J259" i="14"/>
  <c r="M259" i="14"/>
  <c r="I259" i="14"/>
  <c r="R259" i="14"/>
  <c r="S259" i="14"/>
  <c r="F259" i="14"/>
  <c r="G259" i="14"/>
  <c r="K260" i="14"/>
  <c r="N260" i="14"/>
  <c r="E260" i="14"/>
  <c r="A261" i="14"/>
  <c r="B260" i="14"/>
  <c r="T260" i="14" s="1"/>
  <c r="H260" i="14"/>
  <c r="Q260" i="14"/>
  <c r="H161" i="2"/>
  <c r="E161" i="2"/>
  <c r="B161" i="2"/>
  <c r="A162" i="2"/>
  <c r="I160" i="2"/>
  <c r="F160" i="2"/>
  <c r="D160" i="2"/>
  <c r="C160" i="2"/>
  <c r="K160" i="2"/>
  <c r="G160" i="2"/>
  <c r="J160" i="2"/>
  <c r="T28" i="12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I155" i="32"/>
  <c r="G156" i="32"/>
  <c r="H156" i="32"/>
  <c r="C156" i="32"/>
  <c r="D156" i="32" s="1"/>
  <c r="E156" i="32"/>
  <c r="F157" i="32"/>
  <c r="B157" i="32"/>
  <c r="A158" i="32"/>
  <c r="E168" i="3" l="1"/>
  <c r="B168" i="3"/>
  <c r="A169" i="3"/>
  <c r="F167" i="3"/>
  <c r="G167" i="3"/>
  <c r="H167" i="3"/>
  <c r="D167" i="3"/>
  <c r="C167" i="3"/>
  <c r="I260" i="14"/>
  <c r="J260" i="14"/>
  <c r="O260" i="14"/>
  <c r="P260" i="14"/>
  <c r="F260" i="14"/>
  <c r="S260" i="14"/>
  <c r="C260" i="14"/>
  <c r="D260" i="14"/>
  <c r="G260" i="14"/>
  <c r="R260" i="14"/>
  <c r="L260" i="14"/>
  <c r="M260" i="14"/>
  <c r="Q261" i="14"/>
  <c r="H261" i="14"/>
  <c r="K261" i="14"/>
  <c r="B261" i="14"/>
  <c r="T261" i="14" s="1"/>
  <c r="N261" i="14"/>
  <c r="A262" i="14"/>
  <c r="E261" i="14"/>
  <c r="A163" i="2"/>
  <c r="H162" i="2"/>
  <c r="E162" i="2"/>
  <c r="B162" i="2"/>
  <c r="C161" i="2"/>
  <c r="D161" i="2"/>
  <c r="G161" i="2"/>
  <c r="K161" i="2"/>
  <c r="I161" i="2"/>
  <c r="F161" i="2"/>
  <c r="J161" i="2"/>
  <c r="T29" i="12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I156" i="32"/>
  <c r="A159" i="32"/>
  <c r="F158" i="32"/>
  <c r="B158" i="32"/>
  <c r="H157" i="32"/>
  <c r="G157" i="32"/>
  <c r="C157" i="32"/>
  <c r="D157" i="32" s="1"/>
  <c r="E157" i="32"/>
  <c r="B169" i="3" l="1"/>
  <c r="A170" i="3"/>
  <c r="E169" i="3"/>
  <c r="H168" i="3"/>
  <c r="C168" i="3"/>
  <c r="D168" i="3"/>
  <c r="G168" i="3"/>
  <c r="F168" i="3"/>
  <c r="E262" i="14"/>
  <c r="K262" i="14"/>
  <c r="N262" i="14"/>
  <c r="A263" i="14"/>
  <c r="B262" i="14"/>
  <c r="T262" i="14" s="1"/>
  <c r="Q262" i="14"/>
  <c r="H262" i="14"/>
  <c r="L261" i="14"/>
  <c r="M261" i="14"/>
  <c r="R261" i="14"/>
  <c r="S261" i="14"/>
  <c r="F261" i="14"/>
  <c r="G261" i="14"/>
  <c r="I261" i="14"/>
  <c r="J261" i="14"/>
  <c r="P261" i="14"/>
  <c r="D261" i="14"/>
  <c r="O261" i="14"/>
  <c r="C261" i="14"/>
  <c r="D162" i="2"/>
  <c r="G162" i="2"/>
  <c r="J162" i="2"/>
  <c r="K162" i="2"/>
  <c r="I162" i="2"/>
  <c r="F162" i="2"/>
  <c r="C162" i="2"/>
  <c r="H163" i="2"/>
  <c r="E163" i="2"/>
  <c r="A164" i="2"/>
  <c r="B163" i="2"/>
  <c r="N30" i="8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I157" i="32"/>
  <c r="C158" i="32"/>
  <c r="D158" i="32" s="1"/>
  <c r="E158" i="32"/>
  <c r="G158" i="32"/>
  <c r="H158" i="32"/>
  <c r="F159" i="32"/>
  <c r="B159" i="32"/>
  <c r="A160" i="32"/>
  <c r="F169" i="3" l="1"/>
  <c r="G169" i="3"/>
  <c r="E170" i="3"/>
  <c r="B170" i="3"/>
  <c r="A171" i="3"/>
  <c r="D169" i="3"/>
  <c r="H169" i="3"/>
  <c r="C169" i="3"/>
  <c r="C262" i="14"/>
  <c r="D262" i="14"/>
  <c r="L262" i="14"/>
  <c r="M262" i="14"/>
  <c r="O262" i="14"/>
  <c r="S262" i="14"/>
  <c r="F262" i="14"/>
  <c r="G262" i="14"/>
  <c r="R262" i="14"/>
  <c r="I262" i="14"/>
  <c r="J262" i="14"/>
  <c r="P262" i="14"/>
  <c r="E263" i="14"/>
  <c r="Q263" i="14"/>
  <c r="A264" i="14"/>
  <c r="K263" i="14"/>
  <c r="B263" i="14"/>
  <c r="T263" i="14" s="1"/>
  <c r="N263" i="14"/>
  <c r="H263" i="14"/>
  <c r="D163" i="2"/>
  <c r="G163" i="2"/>
  <c r="K163" i="2"/>
  <c r="I163" i="2"/>
  <c r="J163" i="2"/>
  <c r="C163" i="2"/>
  <c r="F163" i="2"/>
  <c r="H164" i="2"/>
  <c r="E164" i="2"/>
  <c r="A165" i="2"/>
  <c r="B164" i="2"/>
  <c r="N31" i="10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I158" i="32"/>
  <c r="H159" i="32"/>
  <c r="G159" i="32"/>
  <c r="E159" i="32"/>
  <c r="C159" i="32"/>
  <c r="D159" i="32" s="1"/>
  <c r="F160" i="32"/>
  <c r="A161" i="32"/>
  <c r="B160" i="32"/>
  <c r="B171" i="3" l="1"/>
  <c r="A172" i="3"/>
  <c r="E171" i="3"/>
  <c r="C170" i="3"/>
  <c r="H170" i="3"/>
  <c r="D170" i="3"/>
  <c r="G170" i="3"/>
  <c r="F170" i="3"/>
  <c r="D263" i="14"/>
  <c r="R263" i="14"/>
  <c r="S263" i="14"/>
  <c r="L263" i="14"/>
  <c r="M263" i="14"/>
  <c r="O263" i="14"/>
  <c r="P263" i="14"/>
  <c r="C263" i="14"/>
  <c r="J263" i="14"/>
  <c r="F263" i="14"/>
  <c r="G263" i="14"/>
  <c r="I263" i="14"/>
  <c r="Q264" i="14"/>
  <c r="H264" i="14"/>
  <c r="B264" i="14"/>
  <c r="T264" i="14" s="1"/>
  <c r="E264" i="14"/>
  <c r="K264" i="14"/>
  <c r="N264" i="14"/>
  <c r="A265" i="14"/>
  <c r="H165" i="2"/>
  <c r="A166" i="2"/>
  <c r="E165" i="2"/>
  <c r="B165" i="2"/>
  <c r="F164" i="2"/>
  <c r="C164" i="2"/>
  <c r="D164" i="2"/>
  <c r="K164" i="2"/>
  <c r="J164" i="2"/>
  <c r="I164" i="2"/>
  <c r="G164" i="2"/>
  <c r="T32" i="12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N33" i="10"/>
  <c r="F33" i="10"/>
  <c r="F32" i="9"/>
  <c r="H32" i="9"/>
  <c r="G32" i="9"/>
  <c r="A34" i="9"/>
  <c r="E33" i="9"/>
  <c r="B33" i="9"/>
  <c r="D32" i="9"/>
  <c r="C32" i="9"/>
  <c r="I159" i="32"/>
  <c r="E160" i="32"/>
  <c r="C160" i="32"/>
  <c r="D160" i="32" s="1"/>
  <c r="G160" i="32"/>
  <c r="H160" i="32"/>
  <c r="B161" i="32"/>
  <c r="A162" i="32"/>
  <c r="F161" i="32"/>
  <c r="G171" i="3" l="1"/>
  <c r="F171" i="3"/>
  <c r="B172" i="3"/>
  <c r="E172" i="3"/>
  <c r="A173" i="3"/>
  <c r="D171" i="3"/>
  <c r="H171" i="3"/>
  <c r="C171" i="3"/>
  <c r="K265" i="14"/>
  <c r="A266" i="14"/>
  <c r="Q265" i="14"/>
  <c r="H265" i="14"/>
  <c r="B265" i="14"/>
  <c r="T265" i="14" s="1"/>
  <c r="E265" i="14"/>
  <c r="N265" i="14"/>
  <c r="P264" i="14"/>
  <c r="I264" i="14"/>
  <c r="J264" i="14"/>
  <c r="D264" i="14"/>
  <c r="F264" i="14"/>
  <c r="C264" i="14"/>
  <c r="G264" i="14"/>
  <c r="L264" i="14"/>
  <c r="M264" i="14"/>
  <c r="O264" i="14"/>
  <c r="R264" i="14"/>
  <c r="S264" i="14"/>
  <c r="J165" i="2"/>
  <c r="I165" i="2"/>
  <c r="C165" i="2"/>
  <c r="D165" i="2"/>
  <c r="F165" i="2"/>
  <c r="K165" i="2"/>
  <c r="G165" i="2"/>
  <c r="A167" i="2"/>
  <c r="H166" i="2"/>
  <c r="B166" i="2"/>
  <c r="E166" i="2"/>
  <c r="T33" i="12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N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I160" i="32"/>
  <c r="H161" i="32"/>
  <c r="G161" i="32"/>
  <c r="C161" i="32"/>
  <c r="D161" i="32" s="1"/>
  <c r="E161" i="32"/>
  <c r="A163" i="32"/>
  <c r="F162" i="32"/>
  <c r="B162" i="32"/>
  <c r="B173" i="3" l="1"/>
  <c r="A174" i="3"/>
  <c r="E173" i="3"/>
  <c r="G172" i="3"/>
  <c r="F172" i="3"/>
  <c r="C172" i="3"/>
  <c r="H172" i="3"/>
  <c r="D172" i="3"/>
  <c r="L265" i="14"/>
  <c r="M265" i="14"/>
  <c r="R265" i="14"/>
  <c r="S265" i="14"/>
  <c r="I265" i="14"/>
  <c r="P265" i="14"/>
  <c r="D265" i="14"/>
  <c r="G265" i="14"/>
  <c r="J265" i="14"/>
  <c r="O265" i="14"/>
  <c r="C265" i="14"/>
  <c r="F265" i="14"/>
  <c r="H266" i="14"/>
  <c r="E266" i="14"/>
  <c r="B266" i="14"/>
  <c r="T266" i="14" s="1"/>
  <c r="Q266" i="14"/>
  <c r="A267" i="14"/>
  <c r="N266" i="14"/>
  <c r="K266" i="14"/>
  <c r="J166" i="2"/>
  <c r="I166" i="2"/>
  <c r="D166" i="2"/>
  <c r="C166" i="2"/>
  <c r="G166" i="2"/>
  <c r="F166" i="2"/>
  <c r="K166" i="2"/>
  <c r="E167" i="2"/>
  <c r="H167" i="2"/>
  <c r="A168" i="2"/>
  <c r="B167" i="2"/>
  <c r="H34" i="5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I161" i="32"/>
  <c r="G162" i="32"/>
  <c r="H162" i="32"/>
  <c r="E162" i="32"/>
  <c r="C162" i="32"/>
  <c r="D162" i="32" s="1"/>
  <c r="A164" i="32"/>
  <c r="B163" i="32"/>
  <c r="F163" i="32"/>
  <c r="F173" i="3" l="1"/>
  <c r="G173" i="3"/>
  <c r="A175" i="3"/>
  <c r="E174" i="3"/>
  <c r="B174" i="3"/>
  <c r="H173" i="3"/>
  <c r="C173" i="3"/>
  <c r="D173" i="3"/>
  <c r="A268" i="14"/>
  <c r="E267" i="14"/>
  <c r="B267" i="14"/>
  <c r="T267" i="14" s="1"/>
  <c r="Q267" i="14"/>
  <c r="N267" i="14"/>
  <c r="H267" i="14"/>
  <c r="K267" i="14"/>
  <c r="I266" i="14"/>
  <c r="F266" i="14"/>
  <c r="G266" i="14"/>
  <c r="P266" i="14"/>
  <c r="R266" i="14"/>
  <c r="L266" i="14"/>
  <c r="M266" i="14"/>
  <c r="O266" i="14"/>
  <c r="D266" i="14"/>
  <c r="S266" i="14"/>
  <c r="J266" i="14"/>
  <c r="C266" i="14"/>
  <c r="D167" i="2"/>
  <c r="C167" i="2"/>
  <c r="K167" i="2"/>
  <c r="I167" i="2"/>
  <c r="G167" i="2"/>
  <c r="J167" i="2"/>
  <c r="F167" i="2"/>
  <c r="A169" i="2"/>
  <c r="E168" i="2"/>
  <c r="B168" i="2"/>
  <c r="H168" i="2"/>
  <c r="N35" i="8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I162" i="32"/>
  <c r="E163" i="32"/>
  <c r="C163" i="32"/>
  <c r="D163" i="32" s="1"/>
  <c r="H163" i="32"/>
  <c r="G163" i="32"/>
  <c r="A165" i="32"/>
  <c r="B164" i="32"/>
  <c r="F164" i="32"/>
  <c r="H174" i="3" l="1"/>
  <c r="D174" i="3"/>
  <c r="C174" i="3"/>
  <c r="F174" i="3"/>
  <c r="G174" i="3"/>
  <c r="A176" i="3"/>
  <c r="E175" i="3"/>
  <c r="B175" i="3"/>
  <c r="F267" i="14"/>
  <c r="G267" i="14"/>
  <c r="C267" i="14"/>
  <c r="R267" i="14"/>
  <c r="D267" i="14"/>
  <c r="P267" i="14"/>
  <c r="S267" i="14"/>
  <c r="M267" i="14"/>
  <c r="O267" i="14"/>
  <c r="I267" i="14"/>
  <c r="J267" i="14"/>
  <c r="L267" i="14"/>
  <c r="A269" i="14"/>
  <c r="E268" i="14"/>
  <c r="B268" i="14"/>
  <c r="T268" i="14" s="1"/>
  <c r="H268" i="14"/>
  <c r="N268" i="14"/>
  <c r="K268" i="14"/>
  <c r="Q268" i="14"/>
  <c r="I168" i="2"/>
  <c r="J168" i="2"/>
  <c r="G168" i="2"/>
  <c r="F168" i="2"/>
  <c r="K168" i="2"/>
  <c r="D168" i="2"/>
  <c r="C168" i="2"/>
  <c r="A170" i="2"/>
  <c r="E169" i="2"/>
  <c r="H169" i="2"/>
  <c r="B169" i="2"/>
  <c r="T36" i="12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H37" i="5"/>
  <c r="A39" i="5"/>
  <c r="B38" i="5"/>
  <c r="E38" i="5"/>
  <c r="D37" i="5"/>
  <c r="C37" i="5"/>
  <c r="I37" i="8"/>
  <c r="N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I163" i="32"/>
  <c r="F165" i="32"/>
  <c r="A166" i="32"/>
  <c r="B165" i="32"/>
  <c r="G164" i="32"/>
  <c r="H164" i="32"/>
  <c r="E164" i="32"/>
  <c r="C164" i="32"/>
  <c r="D164" i="32" s="1"/>
  <c r="F175" i="3" l="1"/>
  <c r="G175" i="3"/>
  <c r="H175" i="3"/>
  <c r="C175" i="3"/>
  <c r="D175" i="3"/>
  <c r="A177" i="3"/>
  <c r="B176" i="3"/>
  <c r="E176" i="3"/>
  <c r="S268" i="14"/>
  <c r="D268" i="14"/>
  <c r="F268" i="14"/>
  <c r="C268" i="14"/>
  <c r="G268" i="14"/>
  <c r="I268" i="14"/>
  <c r="J268" i="14"/>
  <c r="M268" i="14"/>
  <c r="L268" i="14"/>
  <c r="O268" i="14"/>
  <c r="R268" i="14"/>
  <c r="P268" i="14"/>
  <c r="A270" i="14"/>
  <c r="H269" i="14"/>
  <c r="Q269" i="14"/>
  <c r="B269" i="14"/>
  <c r="T269" i="14" s="1"/>
  <c r="E269" i="14"/>
  <c r="K269" i="14"/>
  <c r="N269" i="14"/>
  <c r="A171" i="2"/>
  <c r="E170" i="2"/>
  <c r="B170" i="2"/>
  <c r="H170" i="2"/>
  <c r="K169" i="2"/>
  <c r="J169" i="2"/>
  <c r="C169" i="2"/>
  <c r="I169" i="2"/>
  <c r="F169" i="2"/>
  <c r="D169" i="2"/>
  <c r="G169" i="2"/>
  <c r="T37" i="12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H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N38" i="8"/>
  <c r="M38" i="8"/>
  <c r="D38" i="8"/>
  <c r="J38" i="8"/>
  <c r="B39" i="8"/>
  <c r="H39" i="8"/>
  <c r="A40" i="8"/>
  <c r="E39" i="8"/>
  <c r="K39" i="8"/>
  <c r="I164" i="32"/>
  <c r="E165" i="32"/>
  <c r="C165" i="32"/>
  <c r="D165" i="32" s="1"/>
  <c r="F166" i="32"/>
  <c r="A167" i="32"/>
  <c r="B166" i="32"/>
  <c r="H165" i="32"/>
  <c r="G165" i="32"/>
  <c r="H176" i="3" l="1"/>
  <c r="C176" i="3"/>
  <c r="D176" i="3"/>
  <c r="A178" i="3"/>
  <c r="E177" i="3"/>
  <c r="B177" i="3"/>
  <c r="F176" i="3"/>
  <c r="G176" i="3"/>
  <c r="N270" i="14"/>
  <c r="B270" i="14"/>
  <c r="T270" i="14" s="1"/>
  <c r="E270" i="14"/>
  <c r="K270" i="14"/>
  <c r="H270" i="14"/>
  <c r="Q270" i="14"/>
  <c r="A271" i="14"/>
  <c r="L269" i="14"/>
  <c r="M269" i="14"/>
  <c r="I269" i="14"/>
  <c r="F269" i="14"/>
  <c r="G269" i="14"/>
  <c r="R269" i="14"/>
  <c r="S269" i="14"/>
  <c r="C269" i="14"/>
  <c r="D269" i="14"/>
  <c r="O269" i="14"/>
  <c r="P269" i="14"/>
  <c r="J269" i="14"/>
  <c r="K170" i="2"/>
  <c r="J170" i="2"/>
  <c r="I170" i="2"/>
  <c r="C170" i="2"/>
  <c r="G170" i="2"/>
  <c r="F170" i="2"/>
  <c r="D170" i="2"/>
  <c r="B171" i="2"/>
  <c r="A172" i="2"/>
  <c r="E171" i="2"/>
  <c r="H171" i="2"/>
  <c r="T38" i="12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I165" i="32"/>
  <c r="C166" i="32"/>
  <c r="D166" i="32" s="1"/>
  <c r="E166" i="32"/>
  <c r="A168" i="32"/>
  <c r="B167" i="32"/>
  <c r="F167" i="32"/>
  <c r="G166" i="32"/>
  <c r="H166" i="32"/>
  <c r="C177" i="3" l="1"/>
  <c r="H177" i="3"/>
  <c r="D177" i="3"/>
  <c r="F177" i="3"/>
  <c r="G177" i="3"/>
  <c r="A179" i="3"/>
  <c r="E178" i="3"/>
  <c r="B178" i="3"/>
  <c r="E271" i="14"/>
  <c r="N271" i="14"/>
  <c r="Q271" i="14"/>
  <c r="A272" i="14"/>
  <c r="K271" i="14"/>
  <c r="B271" i="14"/>
  <c r="T271" i="14" s="1"/>
  <c r="H271" i="14"/>
  <c r="M270" i="14"/>
  <c r="O270" i="14"/>
  <c r="C270" i="14"/>
  <c r="F270" i="14"/>
  <c r="G270" i="14"/>
  <c r="L270" i="14"/>
  <c r="P270" i="14"/>
  <c r="S270" i="14"/>
  <c r="D270" i="14"/>
  <c r="I270" i="14"/>
  <c r="J270" i="14"/>
  <c r="R270" i="14"/>
  <c r="E172" i="2"/>
  <c r="A173" i="2"/>
  <c r="H172" i="2"/>
  <c r="B172" i="2"/>
  <c r="K171" i="2"/>
  <c r="G171" i="2"/>
  <c r="C171" i="2"/>
  <c r="F171" i="2"/>
  <c r="D171" i="2"/>
  <c r="J171" i="2"/>
  <c r="I171" i="2"/>
  <c r="T39" i="12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I166" i="32"/>
  <c r="H167" i="32"/>
  <c r="G167" i="32"/>
  <c r="E167" i="32"/>
  <c r="C167" i="32"/>
  <c r="D167" i="32" s="1"/>
  <c r="A169" i="32"/>
  <c r="B168" i="32"/>
  <c r="F168" i="32"/>
  <c r="G178" i="3" l="1"/>
  <c r="F178" i="3"/>
  <c r="H178" i="3"/>
  <c r="D178" i="3"/>
  <c r="C178" i="3"/>
  <c r="E179" i="3"/>
  <c r="B179" i="3"/>
  <c r="A180" i="3"/>
  <c r="D271" i="14"/>
  <c r="R271" i="14"/>
  <c r="S271" i="14"/>
  <c r="P271" i="14"/>
  <c r="J271" i="14"/>
  <c r="G271" i="14"/>
  <c r="C271" i="14"/>
  <c r="F271" i="14"/>
  <c r="I271" i="14"/>
  <c r="L271" i="14"/>
  <c r="O271" i="14"/>
  <c r="M271" i="14"/>
  <c r="Q272" i="14"/>
  <c r="H272" i="14"/>
  <c r="E272" i="14"/>
  <c r="A273" i="14"/>
  <c r="B272" i="14"/>
  <c r="T272" i="14" s="1"/>
  <c r="K272" i="14"/>
  <c r="N272" i="14"/>
  <c r="F172" i="2"/>
  <c r="G172" i="2"/>
  <c r="D172" i="2"/>
  <c r="K172" i="2"/>
  <c r="C172" i="2"/>
  <c r="J172" i="2"/>
  <c r="I172" i="2"/>
  <c r="H173" i="2"/>
  <c r="B173" i="2"/>
  <c r="E173" i="2"/>
  <c r="A174" i="2"/>
  <c r="T40" i="12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I167" i="32"/>
  <c r="H168" i="32"/>
  <c r="G168" i="32"/>
  <c r="B169" i="32"/>
  <c r="F169" i="32"/>
  <c r="A170" i="32"/>
  <c r="E168" i="32"/>
  <c r="C168" i="32"/>
  <c r="D168" i="32" s="1"/>
  <c r="D179" i="3" l="1"/>
  <c r="C179" i="3"/>
  <c r="H179" i="3"/>
  <c r="G179" i="3"/>
  <c r="F179" i="3"/>
  <c r="B180" i="3"/>
  <c r="E180" i="3"/>
  <c r="A181" i="3"/>
  <c r="P272" i="14"/>
  <c r="G272" i="14"/>
  <c r="I272" i="14"/>
  <c r="F272" i="14"/>
  <c r="J272" i="14"/>
  <c r="S272" i="14"/>
  <c r="C272" i="14"/>
  <c r="D272" i="14"/>
  <c r="L272" i="14"/>
  <c r="M272" i="14"/>
  <c r="O272" i="14"/>
  <c r="R272" i="14"/>
  <c r="A274" i="14"/>
  <c r="Q273" i="14"/>
  <c r="H273" i="14"/>
  <c r="B273" i="14"/>
  <c r="T273" i="14" s="1"/>
  <c r="E273" i="14"/>
  <c r="N273" i="14"/>
  <c r="K273" i="14"/>
  <c r="B174" i="2"/>
  <c r="E174" i="2"/>
  <c r="H174" i="2"/>
  <c r="A175" i="2"/>
  <c r="D173" i="2"/>
  <c r="G173" i="2"/>
  <c r="I173" i="2"/>
  <c r="K173" i="2"/>
  <c r="C173" i="2"/>
  <c r="J173" i="2"/>
  <c r="F173" i="2"/>
  <c r="T41" i="12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I168" i="32"/>
  <c r="A171" i="32"/>
  <c r="F170" i="32"/>
  <c r="B170" i="32"/>
  <c r="E169" i="32"/>
  <c r="C169" i="32"/>
  <c r="D169" i="32" s="1"/>
  <c r="H169" i="32"/>
  <c r="G169" i="32"/>
  <c r="G180" i="3" l="1"/>
  <c r="F180" i="3"/>
  <c r="C180" i="3"/>
  <c r="D180" i="3"/>
  <c r="H180" i="3"/>
  <c r="E181" i="3"/>
  <c r="B181" i="3"/>
  <c r="A182" i="3"/>
  <c r="H274" i="14"/>
  <c r="B274" i="14"/>
  <c r="T274" i="14" s="1"/>
  <c r="K274" i="14"/>
  <c r="N274" i="14"/>
  <c r="E274" i="14"/>
  <c r="Q274" i="14"/>
  <c r="A275" i="14"/>
  <c r="O273" i="14"/>
  <c r="P273" i="14"/>
  <c r="C273" i="14"/>
  <c r="D273" i="14"/>
  <c r="L273" i="14"/>
  <c r="M273" i="14"/>
  <c r="R273" i="14"/>
  <c r="S273" i="14"/>
  <c r="F273" i="14"/>
  <c r="G273" i="14"/>
  <c r="I273" i="14"/>
  <c r="J273" i="14"/>
  <c r="A176" i="2"/>
  <c r="H175" i="2"/>
  <c r="E175" i="2"/>
  <c r="B175" i="2"/>
  <c r="C174" i="2"/>
  <c r="J174" i="2"/>
  <c r="I174" i="2"/>
  <c r="G174" i="2"/>
  <c r="K174" i="2"/>
  <c r="D174" i="2"/>
  <c r="F174" i="2"/>
  <c r="T42" i="12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I169" i="32"/>
  <c r="C170" i="32"/>
  <c r="D170" i="32" s="1"/>
  <c r="E170" i="32"/>
  <c r="H170" i="32"/>
  <c r="G170" i="32"/>
  <c r="B171" i="32"/>
  <c r="F171" i="32"/>
  <c r="A172" i="32"/>
  <c r="H181" i="3" l="1"/>
  <c r="D181" i="3"/>
  <c r="C181" i="3"/>
  <c r="G181" i="3"/>
  <c r="F181" i="3"/>
  <c r="E182" i="3"/>
  <c r="B182" i="3"/>
  <c r="A183" i="3"/>
  <c r="A276" i="14"/>
  <c r="Q275" i="14"/>
  <c r="N275" i="14"/>
  <c r="B275" i="14"/>
  <c r="T275" i="14" s="1"/>
  <c r="H275" i="14"/>
  <c r="E275" i="14"/>
  <c r="K275" i="14"/>
  <c r="I274" i="14"/>
  <c r="C274" i="14"/>
  <c r="J274" i="14"/>
  <c r="L274" i="14"/>
  <c r="M274" i="14"/>
  <c r="O274" i="14"/>
  <c r="G274" i="14"/>
  <c r="P274" i="14"/>
  <c r="D274" i="14"/>
  <c r="F274" i="14"/>
  <c r="R274" i="14"/>
  <c r="S274" i="14"/>
  <c r="D175" i="2"/>
  <c r="I175" i="2"/>
  <c r="J175" i="2"/>
  <c r="G175" i="2"/>
  <c r="C175" i="2"/>
  <c r="F175" i="2"/>
  <c r="K175" i="2"/>
  <c r="B176" i="2"/>
  <c r="A177" i="2"/>
  <c r="E176" i="2"/>
  <c r="H176" i="2"/>
  <c r="T43" i="12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I170" i="32"/>
  <c r="F172" i="32"/>
  <c r="A173" i="32"/>
  <c r="B172" i="32"/>
  <c r="E171" i="32"/>
  <c r="C171" i="32"/>
  <c r="D171" i="32" s="1"/>
  <c r="H171" i="32"/>
  <c r="G171" i="32"/>
  <c r="C182" i="3" l="1"/>
  <c r="D182" i="3"/>
  <c r="H182" i="3"/>
  <c r="F182" i="3"/>
  <c r="G182" i="3"/>
  <c r="E183" i="3"/>
  <c r="B183" i="3"/>
  <c r="A184" i="3"/>
  <c r="O275" i="14"/>
  <c r="P275" i="14"/>
  <c r="L275" i="14"/>
  <c r="M275" i="14"/>
  <c r="C275" i="14"/>
  <c r="D275" i="14"/>
  <c r="R275" i="14"/>
  <c r="S275" i="14"/>
  <c r="F275" i="14"/>
  <c r="G275" i="14"/>
  <c r="I275" i="14"/>
  <c r="J275" i="14"/>
  <c r="K276" i="14"/>
  <c r="A277" i="14"/>
  <c r="B276" i="14"/>
  <c r="T276" i="14" s="1"/>
  <c r="H276" i="14"/>
  <c r="E276" i="14"/>
  <c r="N276" i="14"/>
  <c r="Q276" i="14"/>
  <c r="E177" i="2"/>
  <c r="A178" i="2"/>
  <c r="B177" i="2"/>
  <c r="H177" i="2"/>
  <c r="I176" i="2"/>
  <c r="G176" i="2"/>
  <c r="F176" i="2"/>
  <c r="J176" i="2"/>
  <c r="D176" i="2"/>
  <c r="K176" i="2"/>
  <c r="C176" i="2"/>
  <c r="T44" i="12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I171" i="32"/>
  <c r="C172" i="32"/>
  <c r="D172" i="32" s="1"/>
  <c r="E172" i="32"/>
  <c r="A174" i="32"/>
  <c r="F173" i="32"/>
  <c r="B173" i="32"/>
  <c r="G172" i="32"/>
  <c r="H172" i="32"/>
  <c r="C183" i="3" l="1"/>
  <c r="H183" i="3"/>
  <c r="D183" i="3"/>
  <c r="F183" i="3"/>
  <c r="G183" i="3"/>
  <c r="E184" i="3"/>
  <c r="A185" i="3"/>
  <c r="B184" i="3"/>
  <c r="J276" i="14"/>
  <c r="L276" i="14"/>
  <c r="S276" i="14"/>
  <c r="C276" i="14"/>
  <c r="D276" i="14"/>
  <c r="R276" i="14"/>
  <c r="G276" i="14"/>
  <c r="I276" i="14"/>
  <c r="M276" i="14"/>
  <c r="O276" i="14"/>
  <c r="P276" i="14"/>
  <c r="F276" i="14"/>
  <c r="K277" i="14"/>
  <c r="N277" i="14"/>
  <c r="E277" i="14"/>
  <c r="H277" i="14"/>
  <c r="B277" i="14"/>
  <c r="T277" i="14" s="1"/>
  <c r="Q277" i="14"/>
  <c r="A278" i="14"/>
  <c r="D177" i="2"/>
  <c r="I177" i="2"/>
  <c r="K177" i="2"/>
  <c r="C177" i="2"/>
  <c r="G177" i="2"/>
  <c r="F177" i="2"/>
  <c r="J177" i="2"/>
  <c r="E178" i="2"/>
  <c r="B178" i="2"/>
  <c r="H178" i="2"/>
  <c r="A179" i="2"/>
  <c r="T45" i="12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I172" i="32"/>
  <c r="C173" i="32"/>
  <c r="D173" i="32" s="1"/>
  <c r="E173" i="32"/>
  <c r="B174" i="32"/>
  <c r="A175" i="32"/>
  <c r="F174" i="32"/>
  <c r="H173" i="32"/>
  <c r="G173" i="32"/>
  <c r="E185" i="3" l="1"/>
  <c r="A186" i="3"/>
  <c r="B185" i="3"/>
  <c r="G184" i="3"/>
  <c r="F184" i="3"/>
  <c r="H184" i="3"/>
  <c r="D184" i="3"/>
  <c r="C184" i="3"/>
  <c r="K278" i="14"/>
  <c r="H278" i="14"/>
  <c r="N278" i="14"/>
  <c r="Q278" i="14"/>
  <c r="A279" i="14"/>
  <c r="E278" i="14"/>
  <c r="B278" i="14"/>
  <c r="T278" i="14" s="1"/>
  <c r="L277" i="14"/>
  <c r="M277" i="14"/>
  <c r="I277" i="14"/>
  <c r="J277" i="14"/>
  <c r="O277" i="14"/>
  <c r="P277" i="14"/>
  <c r="F277" i="14"/>
  <c r="G277" i="14"/>
  <c r="C277" i="14"/>
  <c r="D277" i="14"/>
  <c r="R277" i="14"/>
  <c r="S277" i="14"/>
  <c r="E179" i="2"/>
  <c r="H179" i="2"/>
  <c r="A180" i="2"/>
  <c r="B179" i="2"/>
  <c r="D178" i="2"/>
  <c r="F178" i="2"/>
  <c r="I178" i="2"/>
  <c r="C178" i="2"/>
  <c r="G178" i="2"/>
  <c r="J178" i="2"/>
  <c r="K178" i="2"/>
  <c r="T46" i="12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I173" i="32"/>
  <c r="H174" i="32"/>
  <c r="G174" i="32"/>
  <c r="F175" i="32"/>
  <c r="A176" i="32"/>
  <c r="B175" i="32"/>
  <c r="C174" i="32"/>
  <c r="D174" i="32" s="1"/>
  <c r="E174" i="32"/>
  <c r="C185" i="3" l="1"/>
  <c r="D185" i="3"/>
  <c r="H185" i="3"/>
  <c r="E186" i="3"/>
  <c r="B186" i="3"/>
  <c r="A187" i="3"/>
  <c r="F185" i="3"/>
  <c r="G185" i="3"/>
  <c r="E279" i="14"/>
  <c r="K279" i="14"/>
  <c r="Q279" i="14"/>
  <c r="N279" i="14"/>
  <c r="A280" i="14"/>
  <c r="B279" i="14"/>
  <c r="T279" i="14" s="1"/>
  <c r="H279" i="14"/>
  <c r="J278" i="14"/>
  <c r="L278" i="14"/>
  <c r="O278" i="14"/>
  <c r="P278" i="14"/>
  <c r="S278" i="14"/>
  <c r="G278" i="14"/>
  <c r="M278" i="14"/>
  <c r="R278" i="14"/>
  <c r="F278" i="14"/>
  <c r="I278" i="14"/>
  <c r="C278" i="14"/>
  <c r="D278" i="14"/>
  <c r="J179" i="2"/>
  <c r="D179" i="2"/>
  <c r="C179" i="2"/>
  <c r="K179" i="2"/>
  <c r="G179" i="2"/>
  <c r="I179" i="2"/>
  <c r="F179" i="2"/>
  <c r="B180" i="2"/>
  <c r="H180" i="2"/>
  <c r="E180" i="2"/>
  <c r="A181" i="2"/>
  <c r="T47" i="12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I174" i="32"/>
  <c r="E175" i="32"/>
  <c r="C175" i="32"/>
  <c r="D175" i="32" s="1"/>
  <c r="F176" i="32"/>
  <c r="B176" i="32"/>
  <c r="A177" i="32"/>
  <c r="H175" i="32"/>
  <c r="G175" i="32"/>
  <c r="A188" i="3" l="1"/>
  <c r="B187" i="3"/>
  <c r="E187" i="3"/>
  <c r="D186" i="3"/>
  <c r="C186" i="3"/>
  <c r="H186" i="3"/>
  <c r="F186" i="3"/>
  <c r="G186" i="3"/>
  <c r="D279" i="14"/>
  <c r="C279" i="14"/>
  <c r="F279" i="14"/>
  <c r="G279" i="14"/>
  <c r="L279" i="14"/>
  <c r="M279" i="14"/>
  <c r="P279" i="14"/>
  <c r="R279" i="14"/>
  <c r="J279" i="14"/>
  <c r="O279" i="14"/>
  <c r="I279" i="14"/>
  <c r="S279" i="14"/>
  <c r="Q280" i="14"/>
  <c r="A281" i="14"/>
  <c r="K280" i="14"/>
  <c r="H280" i="14"/>
  <c r="N280" i="14"/>
  <c r="E280" i="14"/>
  <c r="B280" i="14"/>
  <c r="T280" i="14" s="1"/>
  <c r="E181" i="2"/>
  <c r="A182" i="2"/>
  <c r="H181" i="2"/>
  <c r="B181" i="2"/>
  <c r="I180" i="2"/>
  <c r="D180" i="2"/>
  <c r="F180" i="2"/>
  <c r="K180" i="2"/>
  <c r="G180" i="2"/>
  <c r="J180" i="2"/>
  <c r="C180" i="2"/>
  <c r="T48" i="12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I175" i="32"/>
  <c r="B177" i="32"/>
  <c r="A178" i="32"/>
  <c r="F177" i="32"/>
  <c r="E176" i="32"/>
  <c r="C176" i="32"/>
  <c r="D176" i="32" s="1"/>
  <c r="H176" i="32"/>
  <c r="G176" i="32"/>
  <c r="F187" i="3" l="1"/>
  <c r="G187" i="3"/>
  <c r="D187" i="3"/>
  <c r="C187" i="3"/>
  <c r="H187" i="3"/>
  <c r="A189" i="3"/>
  <c r="E188" i="3"/>
  <c r="B188" i="3"/>
  <c r="P280" i="14"/>
  <c r="S280" i="14"/>
  <c r="J280" i="14"/>
  <c r="L280" i="14"/>
  <c r="F280" i="14"/>
  <c r="I280" i="14"/>
  <c r="M280" i="14"/>
  <c r="D280" i="14"/>
  <c r="G280" i="14"/>
  <c r="O280" i="14"/>
  <c r="C280" i="14"/>
  <c r="R280" i="14"/>
  <c r="H281" i="14"/>
  <c r="A282" i="14"/>
  <c r="B281" i="14"/>
  <c r="T281" i="14" s="1"/>
  <c r="N281" i="14"/>
  <c r="E281" i="14"/>
  <c r="K281" i="14"/>
  <c r="Q281" i="14"/>
  <c r="F181" i="2"/>
  <c r="G181" i="2"/>
  <c r="D181" i="2"/>
  <c r="C181" i="2"/>
  <c r="J181" i="2"/>
  <c r="I181" i="2"/>
  <c r="K181" i="2"/>
  <c r="A183" i="2"/>
  <c r="H182" i="2"/>
  <c r="E182" i="2"/>
  <c r="B182" i="2"/>
  <c r="T49" i="12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T50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I176" i="32"/>
  <c r="H177" i="32"/>
  <c r="G177" i="32"/>
  <c r="F178" i="32"/>
  <c r="A179" i="32"/>
  <c r="B178" i="32"/>
  <c r="C177" i="32"/>
  <c r="D177" i="32" s="1"/>
  <c r="E177" i="32"/>
  <c r="F188" i="3" l="1"/>
  <c r="G188" i="3"/>
  <c r="E189" i="3"/>
  <c r="B189" i="3"/>
  <c r="A190" i="3"/>
  <c r="H188" i="3"/>
  <c r="D188" i="3"/>
  <c r="C188" i="3"/>
  <c r="H282" i="14"/>
  <c r="N282" i="14"/>
  <c r="K282" i="14"/>
  <c r="B282" i="14"/>
  <c r="T282" i="14" s="1"/>
  <c r="Q282" i="14"/>
  <c r="E282" i="14"/>
  <c r="A283" i="14"/>
  <c r="I281" i="14"/>
  <c r="J281" i="14"/>
  <c r="S281" i="14"/>
  <c r="L281" i="14"/>
  <c r="M281" i="14"/>
  <c r="O281" i="14"/>
  <c r="P281" i="14"/>
  <c r="R281" i="14"/>
  <c r="D281" i="14"/>
  <c r="F281" i="14"/>
  <c r="G281" i="14"/>
  <c r="C281" i="14"/>
  <c r="D182" i="2"/>
  <c r="F182" i="2"/>
  <c r="K182" i="2"/>
  <c r="C182" i="2"/>
  <c r="G182" i="2"/>
  <c r="J182" i="2"/>
  <c r="I182" i="2"/>
  <c r="E183" i="2"/>
  <c r="A184" i="2"/>
  <c r="H183" i="2"/>
  <c r="B183" i="2"/>
  <c r="F51" i="8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T51" i="12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I177" i="32"/>
  <c r="E178" i="32"/>
  <c r="C178" i="32"/>
  <c r="D178" i="32" s="1"/>
  <c r="A180" i="32"/>
  <c r="B179" i="32"/>
  <c r="F179" i="32"/>
  <c r="G178" i="32"/>
  <c r="H178" i="32"/>
  <c r="A191" i="3" l="1"/>
  <c r="B190" i="3"/>
  <c r="E190" i="3"/>
  <c r="H189" i="3"/>
  <c r="D189" i="3"/>
  <c r="C189" i="3"/>
  <c r="G189" i="3"/>
  <c r="F189" i="3"/>
  <c r="E283" i="14"/>
  <c r="A284" i="14"/>
  <c r="N283" i="14"/>
  <c r="Q283" i="14"/>
  <c r="H283" i="14"/>
  <c r="K283" i="14"/>
  <c r="B283" i="14"/>
  <c r="T283" i="14" s="1"/>
  <c r="L282" i="14"/>
  <c r="M282" i="14"/>
  <c r="O282" i="14"/>
  <c r="P282" i="14"/>
  <c r="C282" i="14"/>
  <c r="D282" i="14"/>
  <c r="I282" i="14"/>
  <c r="J282" i="14"/>
  <c r="S282" i="14"/>
  <c r="F282" i="14"/>
  <c r="G282" i="14"/>
  <c r="R282" i="14"/>
  <c r="G183" i="2"/>
  <c r="C183" i="2"/>
  <c r="K183" i="2"/>
  <c r="J183" i="2"/>
  <c r="I183" i="2"/>
  <c r="F183" i="2"/>
  <c r="D183" i="2"/>
  <c r="H184" i="2"/>
  <c r="A185" i="2"/>
  <c r="E184" i="2"/>
  <c r="B184" i="2"/>
  <c r="H52" i="5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I178" i="32"/>
  <c r="G179" i="32"/>
  <c r="H179" i="32"/>
  <c r="A181" i="32"/>
  <c r="F180" i="32"/>
  <c r="B180" i="32"/>
  <c r="E179" i="32"/>
  <c r="C179" i="32"/>
  <c r="D179" i="32" s="1"/>
  <c r="G190" i="3" l="1"/>
  <c r="F190" i="3"/>
  <c r="D190" i="3"/>
  <c r="H190" i="3"/>
  <c r="C190" i="3"/>
  <c r="B191" i="3"/>
  <c r="A192" i="3"/>
  <c r="E191" i="3"/>
  <c r="D283" i="14"/>
  <c r="F283" i="14"/>
  <c r="J283" i="14"/>
  <c r="C283" i="14"/>
  <c r="O283" i="14"/>
  <c r="P283" i="14"/>
  <c r="I283" i="14"/>
  <c r="L283" i="14"/>
  <c r="S283" i="14"/>
  <c r="M283" i="14"/>
  <c r="G283" i="14"/>
  <c r="R283" i="14"/>
  <c r="E284" i="14"/>
  <c r="A285" i="14"/>
  <c r="N284" i="14"/>
  <c r="B284" i="14"/>
  <c r="T284" i="14" s="1"/>
  <c r="K284" i="14"/>
  <c r="H284" i="14"/>
  <c r="Q284" i="14"/>
  <c r="I184" i="2"/>
  <c r="D184" i="2"/>
  <c r="C184" i="2"/>
  <c r="F184" i="2"/>
  <c r="J184" i="2"/>
  <c r="G184" i="2"/>
  <c r="K184" i="2"/>
  <c r="E185" i="2"/>
  <c r="B185" i="2"/>
  <c r="A186" i="2"/>
  <c r="H185" i="2"/>
  <c r="E53" i="9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I179" i="32"/>
  <c r="C180" i="32"/>
  <c r="D180" i="32" s="1"/>
  <c r="E180" i="32"/>
  <c r="F181" i="32"/>
  <c r="A182" i="32"/>
  <c r="B181" i="32"/>
  <c r="H180" i="32"/>
  <c r="G180" i="32"/>
  <c r="A193" i="3" l="1"/>
  <c r="B192" i="3"/>
  <c r="E192" i="3"/>
  <c r="H191" i="3"/>
  <c r="D191" i="3"/>
  <c r="C191" i="3"/>
  <c r="G191" i="3"/>
  <c r="F191" i="3"/>
  <c r="Q285" i="14"/>
  <c r="N285" i="14"/>
  <c r="K285" i="14"/>
  <c r="B285" i="14"/>
  <c r="T285" i="14" s="1"/>
  <c r="A286" i="14"/>
  <c r="E285" i="14"/>
  <c r="H285" i="14"/>
  <c r="D284" i="14"/>
  <c r="F284" i="14"/>
  <c r="S284" i="14"/>
  <c r="L284" i="14"/>
  <c r="M284" i="14"/>
  <c r="C284" i="14"/>
  <c r="J284" i="14"/>
  <c r="O284" i="14"/>
  <c r="G284" i="14"/>
  <c r="I284" i="14"/>
  <c r="P284" i="14"/>
  <c r="R284" i="14"/>
  <c r="K185" i="2"/>
  <c r="D185" i="2"/>
  <c r="I185" i="2"/>
  <c r="J185" i="2"/>
  <c r="G185" i="2"/>
  <c r="C185" i="2"/>
  <c r="F185" i="2"/>
  <c r="E186" i="2"/>
  <c r="B186" i="2"/>
  <c r="A187" i="2"/>
  <c r="H186" i="2"/>
  <c r="C54" i="5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I180" i="32"/>
  <c r="E181" i="32"/>
  <c r="C181" i="32"/>
  <c r="D181" i="32" s="1"/>
  <c r="H181" i="32"/>
  <c r="G181" i="32"/>
  <c r="A183" i="32"/>
  <c r="B182" i="32"/>
  <c r="F182" i="32"/>
  <c r="F192" i="3" l="1"/>
  <c r="G192" i="3"/>
  <c r="C192" i="3"/>
  <c r="H192" i="3"/>
  <c r="D192" i="3"/>
  <c r="B193" i="3"/>
  <c r="E193" i="3"/>
  <c r="A194" i="3"/>
  <c r="N286" i="14"/>
  <c r="K286" i="14"/>
  <c r="E286" i="14"/>
  <c r="A287" i="14"/>
  <c r="B286" i="14"/>
  <c r="T286" i="14" s="1"/>
  <c r="H286" i="14"/>
  <c r="Q286" i="14"/>
  <c r="P285" i="14"/>
  <c r="R285" i="14"/>
  <c r="O285" i="14"/>
  <c r="L285" i="14"/>
  <c r="J285" i="14"/>
  <c r="M285" i="14"/>
  <c r="S285" i="14"/>
  <c r="I285" i="14"/>
  <c r="C285" i="14"/>
  <c r="D285" i="14"/>
  <c r="F285" i="14"/>
  <c r="G285" i="14"/>
  <c r="H187" i="2"/>
  <c r="A188" i="2"/>
  <c r="B187" i="2"/>
  <c r="E187" i="2"/>
  <c r="I186" i="2"/>
  <c r="K186" i="2"/>
  <c r="G186" i="2"/>
  <c r="C186" i="2"/>
  <c r="J186" i="2"/>
  <c r="F186" i="2"/>
  <c r="D186" i="2"/>
  <c r="C54" i="9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I181" i="32"/>
  <c r="H182" i="32"/>
  <c r="G182" i="32"/>
  <c r="E182" i="32"/>
  <c r="C182" i="32"/>
  <c r="D182" i="32" s="1"/>
  <c r="F183" i="32"/>
  <c r="B183" i="32"/>
  <c r="A184" i="32"/>
  <c r="G193" i="3" l="1"/>
  <c r="F193" i="3"/>
  <c r="D193" i="3"/>
  <c r="H193" i="3"/>
  <c r="C193" i="3"/>
  <c r="A195" i="3"/>
  <c r="B194" i="3"/>
  <c r="E194" i="3"/>
  <c r="O286" i="14"/>
  <c r="P286" i="14"/>
  <c r="J286" i="14"/>
  <c r="L286" i="14"/>
  <c r="F286" i="14"/>
  <c r="G286" i="14"/>
  <c r="S286" i="14"/>
  <c r="C286" i="14"/>
  <c r="D286" i="14"/>
  <c r="I286" i="14"/>
  <c r="M286" i="14"/>
  <c r="R286" i="14"/>
  <c r="H287" i="14"/>
  <c r="B287" i="14"/>
  <c r="T287" i="14" s="1"/>
  <c r="A288" i="14"/>
  <c r="E287" i="14"/>
  <c r="K287" i="14"/>
  <c r="Q287" i="14"/>
  <c r="N287" i="14"/>
  <c r="G187" i="2"/>
  <c r="F187" i="2"/>
  <c r="D187" i="2"/>
  <c r="I187" i="2"/>
  <c r="C187" i="2"/>
  <c r="K187" i="2"/>
  <c r="J187" i="2"/>
  <c r="A189" i="2"/>
  <c r="H188" i="2"/>
  <c r="B188" i="2"/>
  <c r="E188" i="2"/>
  <c r="L56" i="10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I182" i="32"/>
  <c r="B184" i="32"/>
  <c r="F184" i="32"/>
  <c r="A185" i="32"/>
  <c r="G183" i="32"/>
  <c r="H183" i="32"/>
  <c r="E183" i="32"/>
  <c r="C183" i="32"/>
  <c r="D183" i="32" s="1"/>
  <c r="C194" i="3" l="1"/>
  <c r="H194" i="3"/>
  <c r="D194" i="3"/>
  <c r="G194" i="3"/>
  <c r="F194" i="3"/>
  <c r="B195" i="3"/>
  <c r="A196" i="3"/>
  <c r="E195" i="3"/>
  <c r="A289" i="14"/>
  <c r="K288" i="14"/>
  <c r="H288" i="14"/>
  <c r="N288" i="14"/>
  <c r="B288" i="14"/>
  <c r="T288" i="14" s="1"/>
  <c r="E288" i="14"/>
  <c r="Q288" i="14"/>
  <c r="I287" i="14"/>
  <c r="J287" i="14"/>
  <c r="D287" i="14"/>
  <c r="F287" i="14"/>
  <c r="G287" i="14"/>
  <c r="C287" i="14"/>
  <c r="L287" i="14"/>
  <c r="R287" i="14"/>
  <c r="S287" i="14"/>
  <c r="M287" i="14"/>
  <c r="O287" i="14"/>
  <c r="P287" i="14"/>
  <c r="E189" i="2"/>
  <c r="H189" i="2"/>
  <c r="B189" i="2"/>
  <c r="A190" i="2"/>
  <c r="J188" i="2"/>
  <c r="F188" i="2"/>
  <c r="K188" i="2"/>
  <c r="C188" i="2"/>
  <c r="G188" i="2"/>
  <c r="I188" i="2"/>
  <c r="D188" i="2"/>
  <c r="C57" i="5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I183" i="32"/>
  <c r="B185" i="32"/>
  <c r="F185" i="32"/>
  <c r="A186" i="32"/>
  <c r="H184" i="32"/>
  <c r="G184" i="32"/>
  <c r="E184" i="32"/>
  <c r="C184" i="32"/>
  <c r="D184" i="32" s="1"/>
  <c r="E196" i="3" l="1"/>
  <c r="A197" i="3"/>
  <c r="B196" i="3"/>
  <c r="C195" i="3"/>
  <c r="H195" i="3"/>
  <c r="D195" i="3"/>
  <c r="F195" i="3"/>
  <c r="G195" i="3"/>
  <c r="I288" i="14"/>
  <c r="J288" i="14"/>
  <c r="L288" i="14"/>
  <c r="M288" i="14"/>
  <c r="F288" i="14"/>
  <c r="G288" i="14"/>
  <c r="O288" i="14"/>
  <c r="R288" i="14"/>
  <c r="C288" i="14"/>
  <c r="D288" i="14"/>
  <c r="P288" i="14"/>
  <c r="S288" i="14"/>
  <c r="B289" i="14"/>
  <c r="T289" i="14" s="1"/>
  <c r="H289" i="14"/>
  <c r="Q289" i="14"/>
  <c r="K289" i="14"/>
  <c r="N289" i="14"/>
  <c r="A290" i="14"/>
  <c r="E289" i="14"/>
  <c r="E190" i="2"/>
  <c r="B190" i="2"/>
  <c r="H190" i="2"/>
  <c r="A191" i="2"/>
  <c r="G189" i="2"/>
  <c r="D189" i="2"/>
  <c r="I189" i="2"/>
  <c r="J189" i="2"/>
  <c r="C189" i="2"/>
  <c r="F189" i="2"/>
  <c r="K189" i="2"/>
  <c r="C57" i="9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I184" i="32"/>
  <c r="F186" i="32"/>
  <c r="A187" i="32"/>
  <c r="B186" i="32"/>
  <c r="H185" i="32"/>
  <c r="G185" i="32"/>
  <c r="C185" i="32"/>
  <c r="D185" i="32" s="1"/>
  <c r="E185" i="32"/>
  <c r="H196" i="3" l="1"/>
  <c r="D196" i="3"/>
  <c r="C196" i="3"/>
  <c r="A198" i="3"/>
  <c r="B197" i="3"/>
  <c r="E197" i="3"/>
  <c r="G196" i="3"/>
  <c r="F196" i="3"/>
  <c r="N290" i="14"/>
  <c r="E290" i="14"/>
  <c r="K290" i="14"/>
  <c r="Q290" i="14"/>
  <c r="H290" i="14"/>
  <c r="B290" i="14"/>
  <c r="T290" i="14" s="1"/>
  <c r="A291" i="14"/>
  <c r="G289" i="14"/>
  <c r="I289" i="14"/>
  <c r="O289" i="14"/>
  <c r="P289" i="14"/>
  <c r="R289" i="14"/>
  <c r="S289" i="14"/>
  <c r="C289" i="14"/>
  <c r="L289" i="14"/>
  <c r="M289" i="14"/>
  <c r="J289" i="14"/>
  <c r="D289" i="14"/>
  <c r="F289" i="14"/>
  <c r="E191" i="2"/>
  <c r="H191" i="2"/>
  <c r="A192" i="2"/>
  <c r="B191" i="2"/>
  <c r="K190" i="2"/>
  <c r="J190" i="2"/>
  <c r="F190" i="2"/>
  <c r="I190" i="2"/>
  <c r="C190" i="2"/>
  <c r="G190" i="2"/>
  <c r="D190" i="2"/>
  <c r="A60" i="9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I185" i="32"/>
  <c r="E186" i="32"/>
  <c r="C186" i="32"/>
  <c r="D186" i="32" s="1"/>
  <c r="A188" i="32"/>
  <c r="B187" i="32"/>
  <c r="F187" i="32"/>
  <c r="H186" i="32"/>
  <c r="G186" i="32"/>
  <c r="F197" i="3" l="1"/>
  <c r="G197" i="3"/>
  <c r="D197" i="3"/>
  <c r="H197" i="3"/>
  <c r="C197" i="3"/>
  <c r="A199" i="3"/>
  <c r="B198" i="3"/>
  <c r="E198" i="3"/>
  <c r="L290" i="14"/>
  <c r="M290" i="14"/>
  <c r="D290" i="14"/>
  <c r="F290" i="14"/>
  <c r="I290" i="14"/>
  <c r="J290" i="14"/>
  <c r="P290" i="14"/>
  <c r="R290" i="14"/>
  <c r="C290" i="14"/>
  <c r="G290" i="14"/>
  <c r="O290" i="14"/>
  <c r="S290" i="14"/>
  <c r="A292" i="14"/>
  <c r="K291" i="14"/>
  <c r="Q291" i="14"/>
  <c r="E291" i="14"/>
  <c r="H291" i="14"/>
  <c r="B291" i="14"/>
  <c r="T291" i="14" s="1"/>
  <c r="N291" i="14"/>
  <c r="G191" i="2"/>
  <c r="C191" i="2"/>
  <c r="K191" i="2"/>
  <c r="I191" i="2"/>
  <c r="F191" i="2"/>
  <c r="J191" i="2"/>
  <c r="D191" i="2"/>
  <c r="H192" i="2"/>
  <c r="A193" i="2"/>
  <c r="B192" i="2"/>
  <c r="E192" i="2"/>
  <c r="C60" i="5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I186" i="32"/>
  <c r="H187" i="32"/>
  <c r="G187" i="32"/>
  <c r="B188" i="32"/>
  <c r="A189" i="32"/>
  <c r="F188" i="32"/>
  <c r="E187" i="32"/>
  <c r="C187" i="32"/>
  <c r="D187" i="32" s="1"/>
  <c r="D198" i="3" l="1"/>
  <c r="C198" i="3"/>
  <c r="H198" i="3"/>
  <c r="E199" i="3"/>
  <c r="B199" i="3"/>
  <c r="A200" i="3"/>
  <c r="F198" i="3"/>
  <c r="G198" i="3"/>
  <c r="E292" i="14"/>
  <c r="K292" i="14"/>
  <c r="Q292" i="14"/>
  <c r="A293" i="14"/>
  <c r="N292" i="14"/>
  <c r="B292" i="14"/>
  <c r="T292" i="14" s="1"/>
  <c r="H292" i="14"/>
  <c r="S291" i="14"/>
  <c r="L291" i="14"/>
  <c r="M291" i="14"/>
  <c r="F291" i="14"/>
  <c r="O291" i="14"/>
  <c r="P291" i="14"/>
  <c r="R291" i="14"/>
  <c r="D291" i="14"/>
  <c r="G291" i="14"/>
  <c r="C291" i="14"/>
  <c r="I291" i="14"/>
  <c r="J291" i="14"/>
  <c r="J192" i="2"/>
  <c r="F192" i="2"/>
  <c r="I192" i="2"/>
  <c r="D192" i="2"/>
  <c r="C192" i="2"/>
  <c r="G192" i="2"/>
  <c r="K192" i="2"/>
  <c r="E193" i="2"/>
  <c r="B193" i="2"/>
  <c r="H193" i="2"/>
  <c r="A194" i="2"/>
  <c r="H60" i="9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I187" i="32"/>
  <c r="E188" i="32"/>
  <c r="C188" i="32"/>
  <c r="D188" i="32" s="1"/>
  <c r="B189" i="32"/>
  <c r="F189" i="32"/>
  <c r="A190" i="32"/>
  <c r="G188" i="32"/>
  <c r="H188" i="32"/>
  <c r="A201" i="3" l="1"/>
  <c r="E200" i="3"/>
  <c r="B200" i="3"/>
  <c r="D199" i="3"/>
  <c r="H199" i="3"/>
  <c r="C199" i="3"/>
  <c r="F199" i="3"/>
  <c r="G199" i="3"/>
  <c r="D292" i="14"/>
  <c r="F292" i="14"/>
  <c r="J292" i="14"/>
  <c r="L292" i="14"/>
  <c r="R292" i="14"/>
  <c r="S292" i="14"/>
  <c r="I292" i="14"/>
  <c r="M292" i="14"/>
  <c r="O292" i="14"/>
  <c r="P292" i="14"/>
  <c r="C292" i="14"/>
  <c r="G292" i="14"/>
  <c r="Q293" i="14"/>
  <c r="N293" i="14"/>
  <c r="A294" i="14"/>
  <c r="H293" i="14"/>
  <c r="K293" i="14"/>
  <c r="B293" i="14"/>
  <c r="T293" i="14" s="1"/>
  <c r="E293" i="14"/>
  <c r="A195" i="2"/>
  <c r="E194" i="2"/>
  <c r="B194" i="2"/>
  <c r="H194" i="2"/>
  <c r="K193" i="2"/>
  <c r="C193" i="2"/>
  <c r="F193" i="2"/>
  <c r="J193" i="2"/>
  <c r="D193" i="2"/>
  <c r="I193" i="2"/>
  <c r="G193" i="2"/>
  <c r="F62" i="5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I188" i="32"/>
  <c r="F190" i="32"/>
  <c r="B190" i="32"/>
  <c r="A191" i="32"/>
  <c r="H189" i="32"/>
  <c r="G189" i="32"/>
  <c r="E189" i="32"/>
  <c r="C189" i="32"/>
  <c r="D189" i="32" s="1"/>
  <c r="C200" i="3" l="1"/>
  <c r="D200" i="3"/>
  <c r="H200" i="3"/>
  <c r="F200" i="3"/>
  <c r="G200" i="3"/>
  <c r="E201" i="3"/>
  <c r="A202" i="3"/>
  <c r="B201" i="3"/>
  <c r="P293" i="14"/>
  <c r="R293" i="14"/>
  <c r="O293" i="14"/>
  <c r="S293" i="14"/>
  <c r="I293" i="14"/>
  <c r="J293" i="14"/>
  <c r="C293" i="14"/>
  <c r="M293" i="14"/>
  <c r="F293" i="14"/>
  <c r="G293" i="14"/>
  <c r="L293" i="14"/>
  <c r="D293" i="14"/>
  <c r="H294" i="14"/>
  <c r="B294" i="14"/>
  <c r="T294" i="14" s="1"/>
  <c r="E294" i="14"/>
  <c r="A295" i="14"/>
  <c r="N294" i="14"/>
  <c r="Q294" i="14"/>
  <c r="K294" i="14"/>
  <c r="G194" i="2"/>
  <c r="D194" i="2"/>
  <c r="I194" i="2"/>
  <c r="K194" i="2"/>
  <c r="F194" i="2"/>
  <c r="J194" i="2"/>
  <c r="C194" i="2"/>
  <c r="H195" i="2"/>
  <c r="B195" i="2"/>
  <c r="A196" i="2"/>
  <c r="E195" i="2"/>
  <c r="C62" i="9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I189" i="32"/>
  <c r="F191" i="32"/>
  <c r="B191" i="32"/>
  <c r="A192" i="32"/>
  <c r="C190" i="32"/>
  <c r="D190" i="32" s="1"/>
  <c r="E190" i="32"/>
  <c r="H190" i="32"/>
  <c r="G190" i="32"/>
  <c r="A203" i="3" l="1"/>
  <c r="E202" i="3"/>
  <c r="B202" i="3"/>
  <c r="C201" i="3"/>
  <c r="D201" i="3"/>
  <c r="H201" i="3"/>
  <c r="F201" i="3"/>
  <c r="G201" i="3"/>
  <c r="H295" i="14"/>
  <c r="N295" i="14"/>
  <c r="E295" i="14"/>
  <c r="B295" i="14"/>
  <c r="T295" i="14" s="1"/>
  <c r="Q295" i="14"/>
  <c r="K295" i="14"/>
  <c r="A296" i="14"/>
  <c r="I294" i="14"/>
  <c r="J294" i="14"/>
  <c r="R294" i="14"/>
  <c r="S294" i="14"/>
  <c r="C294" i="14"/>
  <c r="M294" i="14"/>
  <c r="P294" i="14"/>
  <c r="F294" i="14"/>
  <c r="G294" i="14"/>
  <c r="O294" i="14"/>
  <c r="L294" i="14"/>
  <c r="D294" i="14"/>
  <c r="H196" i="2"/>
  <c r="E196" i="2"/>
  <c r="B196" i="2"/>
  <c r="A197" i="2"/>
  <c r="K195" i="2"/>
  <c r="F195" i="2"/>
  <c r="J195" i="2"/>
  <c r="I195" i="2"/>
  <c r="D195" i="2"/>
  <c r="G195" i="2"/>
  <c r="C195" i="2"/>
  <c r="G63" i="9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I190" i="32"/>
  <c r="A193" i="32"/>
  <c r="B192" i="32"/>
  <c r="F192" i="32"/>
  <c r="C191" i="32"/>
  <c r="D191" i="32" s="1"/>
  <c r="E191" i="32"/>
  <c r="H191" i="32"/>
  <c r="G191" i="32"/>
  <c r="H202" i="3" l="1"/>
  <c r="D202" i="3"/>
  <c r="C202" i="3"/>
  <c r="G202" i="3"/>
  <c r="F202" i="3"/>
  <c r="B203" i="3"/>
  <c r="A204" i="3"/>
  <c r="E203" i="3"/>
  <c r="A297" i="14"/>
  <c r="H296" i="14"/>
  <c r="E296" i="14"/>
  <c r="N296" i="14"/>
  <c r="Q296" i="14"/>
  <c r="K296" i="14"/>
  <c r="B296" i="14"/>
  <c r="T296" i="14" s="1"/>
  <c r="I295" i="14"/>
  <c r="J295" i="14"/>
  <c r="L295" i="14"/>
  <c r="M295" i="14"/>
  <c r="C295" i="14"/>
  <c r="D295" i="14"/>
  <c r="F295" i="14"/>
  <c r="G295" i="14"/>
  <c r="R295" i="14"/>
  <c r="S295" i="14"/>
  <c r="O295" i="14"/>
  <c r="P295" i="14"/>
  <c r="E197" i="2"/>
  <c r="A198" i="2"/>
  <c r="B197" i="2"/>
  <c r="H197" i="2"/>
  <c r="F196" i="2"/>
  <c r="I196" i="2"/>
  <c r="C196" i="2"/>
  <c r="D196" i="2"/>
  <c r="G196" i="2"/>
  <c r="J196" i="2"/>
  <c r="K196" i="2"/>
  <c r="T65" i="12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I191" i="32"/>
  <c r="H192" i="32"/>
  <c r="G192" i="32"/>
  <c r="E192" i="32"/>
  <c r="C192" i="32"/>
  <c r="D192" i="32" s="1"/>
  <c r="B193" i="32"/>
  <c r="A194" i="32"/>
  <c r="F193" i="32"/>
  <c r="E204" i="3" l="1"/>
  <c r="B204" i="3"/>
  <c r="A205" i="3"/>
  <c r="C203" i="3"/>
  <c r="H203" i="3"/>
  <c r="D203" i="3"/>
  <c r="G203" i="3"/>
  <c r="F203" i="3"/>
  <c r="F296" i="14"/>
  <c r="G296" i="14"/>
  <c r="S296" i="14"/>
  <c r="I296" i="14"/>
  <c r="J296" i="14"/>
  <c r="M296" i="14"/>
  <c r="O296" i="14"/>
  <c r="P296" i="14"/>
  <c r="L296" i="14"/>
  <c r="R296" i="14"/>
  <c r="C296" i="14"/>
  <c r="D296" i="14"/>
  <c r="B297" i="14"/>
  <c r="T297" i="14" s="1"/>
  <c r="H297" i="14"/>
  <c r="A298" i="14"/>
  <c r="K297" i="14"/>
  <c r="E297" i="14"/>
  <c r="N297" i="14"/>
  <c r="Q297" i="14"/>
  <c r="K197" i="2"/>
  <c r="J197" i="2"/>
  <c r="F197" i="2"/>
  <c r="D197" i="2"/>
  <c r="I197" i="2"/>
  <c r="G197" i="2"/>
  <c r="C197" i="2"/>
  <c r="B198" i="2"/>
  <c r="H198" i="2"/>
  <c r="E198" i="2"/>
  <c r="A199" i="2"/>
  <c r="C66" i="5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I192" i="32"/>
  <c r="F194" i="32"/>
  <c r="A195" i="32"/>
  <c r="B194" i="32"/>
  <c r="H193" i="32"/>
  <c r="G193" i="32"/>
  <c r="C193" i="32"/>
  <c r="D193" i="32" s="1"/>
  <c r="E193" i="32"/>
  <c r="E205" i="3" l="1"/>
  <c r="A206" i="3"/>
  <c r="B205" i="3"/>
  <c r="D204" i="3"/>
  <c r="C204" i="3"/>
  <c r="H204" i="3"/>
  <c r="F204" i="3"/>
  <c r="G204" i="3"/>
  <c r="G297" i="14"/>
  <c r="I297" i="14"/>
  <c r="C297" i="14"/>
  <c r="D297" i="14"/>
  <c r="O297" i="14"/>
  <c r="R297" i="14"/>
  <c r="S297" i="14"/>
  <c r="P297" i="14"/>
  <c r="F297" i="14"/>
  <c r="J297" i="14"/>
  <c r="L297" i="14"/>
  <c r="M297" i="14"/>
  <c r="N298" i="14"/>
  <c r="E298" i="14"/>
  <c r="Q298" i="14"/>
  <c r="A299" i="14"/>
  <c r="B298" i="14"/>
  <c r="T298" i="14" s="1"/>
  <c r="H298" i="14"/>
  <c r="K298" i="14"/>
  <c r="A200" i="2"/>
  <c r="H199" i="2"/>
  <c r="E199" i="2"/>
  <c r="B199" i="2"/>
  <c r="C198" i="2"/>
  <c r="D198" i="2"/>
  <c r="I198" i="2"/>
  <c r="J198" i="2"/>
  <c r="F198" i="2"/>
  <c r="G198" i="2"/>
  <c r="K198" i="2"/>
  <c r="D67" i="10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I193" i="32"/>
  <c r="E194" i="32"/>
  <c r="C194" i="32"/>
  <c r="D194" i="32" s="1"/>
  <c r="A196" i="32"/>
  <c r="F195" i="32"/>
  <c r="B195" i="32"/>
  <c r="G194" i="32"/>
  <c r="H194" i="32"/>
  <c r="C205" i="3" l="1"/>
  <c r="D205" i="3"/>
  <c r="H205" i="3"/>
  <c r="E206" i="3"/>
  <c r="A207" i="3"/>
  <c r="B206" i="3"/>
  <c r="F205" i="3"/>
  <c r="G205" i="3"/>
  <c r="L298" i="14"/>
  <c r="M298" i="14"/>
  <c r="D298" i="14"/>
  <c r="F298" i="14"/>
  <c r="O298" i="14"/>
  <c r="P298" i="14"/>
  <c r="I298" i="14"/>
  <c r="C298" i="14"/>
  <c r="G298" i="14"/>
  <c r="S298" i="14"/>
  <c r="J298" i="14"/>
  <c r="R298" i="14"/>
  <c r="B299" i="14"/>
  <c r="T299" i="14" s="1"/>
  <c r="H299" i="14"/>
  <c r="K299" i="14"/>
  <c r="Q299" i="14"/>
  <c r="N299" i="14"/>
  <c r="A300" i="14"/>
  <c r="E299" i="14"/>
  <c r="C199" i="2"/>
  <c r="J199" i="2"/>
  <c r="I199" i="2"/>
  <c r="G199" i="2"/>
  <c r="D199" i="2"/>
  <c r="K199" i="2"/>
  <c r="F199" i="2"/>
  <c r="H200" i="2"/>
  <c r="A201" i="2"/>
  <c r="B200" i="2"/>
  <c r="E200" i="2"/>
  <c r="T68" i="12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I194" i="32"/>
  <c r="F196" i="32"/>
  <c r="A197" i="32"/>
  <c r="B196" i="32"/>
  <c r="C195" i="32"/>
  <c r="D195" i="32" s="1"/>
  <c r="E195" i="32"/>
  <c r="H195" i="32"/>
  <c r="G195" i="32"/>
  <c r="C206" i="3" l="1"/>
  <c r="D206" i="3"/>
  <c r="H206" i="3"/>
  <c r="E207" i="3"/>
  <c r="B207" i="3"/>
  <c r="A208" i="3"/>
  <c r="F206" i="3"/>
  <c r="G206" i="3"/>
  <c r="C299" i="14"/>
  <c r="D299" i="14"/>
  <c r="F299" i="14"/>
  <c r="G299" i="14"/>
  <c r="S299" i="14"/>
  <c r="P299" i="14"/>
  <c r="R299" i="14"/>
  <c r="J299" i="14"/>
  <c r="L299" i="14"/>
  <c r="M299" i="14"/>
  <c r="I299" i="14"/>
  <c r="O299" i="14"/>
  <c r="E300" i="14"/>
  <c r="Q300" i="14"/>
  <c r="B300" i="14"/>
  <c r="T300" i="14" s="1"/>
  <c r="N300" i="14"/>
  <c r="K300" i="14"/>
  <c r="H300" i="14"/>
  <c r="A301" i="14"/>
  <c r="F200" i="2"/>
  <c r="J200" i="2"/>
  <c r="I200" i="2"/>
  <c r="G200" i="2"/>
  <c r="K200" i="2"/>
  <c r="D200" i="2"/>
  <c r="C200" i="2"/>
  <c r="H201" i="2"/>
  <c r="B201" i="2"/>
  <c r="A202" i="2"/>
  <c r="E201" i="2"/>
  <c r="T69" i="12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I195" i="32"/>
  <c r="E196" i="32"/>
  <c r="C196" i="32"/>
  <c r="D196" i="32" s="1"/>
  <c r="F197" i="32"/>
  <c r="A198" i="32"/>
  <c r="B197" i="32"/>
  <c r="H196" i="32"/>
  <c r="G196" i="32"/>
  <c r="B208" i="3" l="1"/>
  <c r="E208" i="3"/>
  <c r="A209" i="3"/>
  <c r="D207" i="3"/>
  <c r="H207" i="3"/>
  <c r="C207" i="3"/>
  <c r="G207" i="3"/>
  <c r="F207" i="3"/>
  <c r="Q301" i="14"/>
  <c r="H301" i="14"/>
  <c r="B301" i="14"/>
  <c r="T301" i="14" s="1"/>
  <c r="N301" i="14"/>
  <c r="K301" i="14"/>
  <c r="A302" i="14"/>
  <c r="E301" i="14"/>
  <c r="D300" i="14"/>
  <c r="F300" i="14"/>
  <c r="R300" i="14"/>
  <c r="S300" i="14"/>
  <c r="C300" i="14"/>
  <c r="G300" i="14"/>
  <c r="L300" i="14"/>
  <c r="M300" i="14"/>
  <c r="O300" i="14"/>
  <c r="J300" i="14"/>
  <c r="P300" i="14"/>
  <c r="I300" i="14"/>
  <c r="H202" i="2"/>
  <c r="E202" i="2"/>
  <c r="A203" i="2"/>
  <c r="B202" i="2"/>
  <c r="J201" i="2"/>
  <c r="I201" i="2"/>
  <c r="G201" i="2"/>
  <c r="C201" i="2"/>
  <c r="D201" i="2"/>
  <c r="F201" i="2"/>
  <c r="K201" i="2"/>
  <c r="M70" i="10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I196" i="32"/>
  <c r="C197" i="32"/>
  <c r="D197" i="32" s="1"/>
  <c r="E197" i="32"/>
  <c r="G197" i="32"/>
  <c r="H197" i="32"/>
  <c r="A199" i="32"/>
  <c r="F198" i="32"/>
  <c r="B198" i="32"/>
  <c r="B209" i="3" l="1"/>
  <c r="A210" i="3"/>
  <c r="E209" i="3"/>
  <c r="F208" i="3"/>
  <c r="G208" i="3"/>
  <c r="D208" i="3"/>
  <c r="H208" i="3"/>
  <c r="C208" i="3"/>
  <c r="P301" i="14"/>
  <c r="R301" i="14"/>
  <c r="G301" i="14"/>
  <c r="I301" i="14"/>
  <c r="C301" i="14"/>
  <c r="D301" i="14"/>
  <c r="M301" i="14"/>
  <c r="L301" i="14"/>
  <c r="O301" i="14"/>
  <c r="S301" i="14"/>
  <c r="F301" i="14"/>
  <c r="J301" i="14"/>
  <c r="N302" i="14"/>
  <c r="E302" i="14"/>
  <c r="B302" i="14"/>
  <c r="T302" i="14" s="1"/>
  <c r="A303" i="14"/>
  <c r="H302" i="14"/>
  <c r="K302" i="14"/>
  <c r="Q302" i="14"/>
  <c r="J202" i="2"/>
  <c r="G202" i="2"/>
  <c r="K202" i="2"/>
  <c r="D202" i="2"/>
  <c r="F202" i="2"/>
  <c r="C202" i="2"/>
  <c r="I202" i="2"/>
  <c r="A204" i="2"/>
  <c r="B203" i="2"/>
  <c r="H203" i="2"/>
  <c r="E203" i="2"/>
  <c r="E72" i="8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I197" i="32"/>
  <c r="C198" i="32"/>
  <c r="D198" i="32" s="1"/>
  <c r="E198" i="32"/>
  <c r="G198" i="32"/>
  <c r="H198" i="32"/>
  <c r="A200" i="32"/>
  <c r="B199" i="32"/>
  <c r="F199" i="32"/>
  <c r="G209" i="3" l="1"/>
  <c r="F209" i="3"/>
  <c r="E210" i="3"/>
  <c r="B210" i="3"/>
  <c r="A211" i="3"/>
  <c r="H209" i="3"/>
  <c r="C209" i="3"/>
  <c r="D209" i="3"/>
  <c r="H303" i="14"/>
  <c r="A304" i="14"/>
  <c r="K303" i="14"/>
  <c r="N303" i="14"/>
  <c r="E303" i="14"/>
  <c r="B303" i="14"/>
  <c r="T303" i="14" s="1"/>
  <c r="Q303" i="14"/>
  <c r="L302" i="14"/>
  <c r="M302" i="14"/>
  <c r="C302" i="14"/>
  <c r="D302" i="14"/>
  <c r="I302" i="14"/>
  <c r="S302" i="14"/>
  <c r="G302" i="14"/>
  <c r="J302" i="14"/>
  <c r="F302" i="14"/>
  <c r="O302" i="14"/>
  <c r="R302" i="14"/>
  <c r="P302" i="14"/>
  <c r="D203" i="2"/>
  <c r="G203" i="2"/>
  <c r="F203" i="2"/>
  <c r="J203" i="2"/>
  <c r="K203" i="2"/>
  <c r="I203" i="2"/>
  <c r="C203" i="2"/>
  <c r="H204" i="2"/>
  <c r="E204" i="2"/>
  <c r="A205" i="2"/>
  <c r="B204" i="2"/>
  <c r="T72" i="12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I198" i="32"/>
  <c r="A201" i="32"/>
  <c r="B200" i="32"/>
  <c r="F200" i="32"/>
  <c r="C199" i="32"/>
  <c r="D199" i="32" s="1"/>
  <c r="E199" i="32"/>
  <c r="H199" i="32"/>
  <c r="G199" i="32"/>
  <c r="B211" i="3" l="1"/>
  <c r="A212" i="3"/>
  <c r="E211" i="3"/>
  <c r="C210" i="3"/>
  <c r="H210" i="3"/>
  <c r="D210" i="3"/>
  <c r="G210" i="3"/>
  <c r="F210" i="3"/>
  <c r="I303" i="14"/>
  <c r="J303" i="14"/>
  <c r="L303" i="14"/>
  <c r="M303" i="14"/>
  <c r="F303" i="14"/>
  <c r="G303" i="14"/>
  <c r="C303" i="14"/>
  <c r="D303" i="14"/>
  <c r="O303" i="14"/>
  <c r="P303" i="14"/>
  <c r="R303" i="14"/>
  <c r="S303" i="14"/>
  <c r="A305" i="14"/>
  <c r="H304" i="14"/>
  <c r="B304" i="14"/>
  <c r="T304" i="14" s="1"/>
  <c r="Q304" i="14"/>
  <c r="E304" i="14"/>
  <c r="K304" i="14"/>
  <c r="N304" i="14"/>
  <c r="H205" i="2"/>
  <c r="E205" i="2"/>
  <c r="A206" i="2"/>
  <c r="B205" i="2"/>
  <c r="G204" i="2"/>
  <c r="J204" i="2"/>
  <c r="D204" i="2"/>
  <c r="I204" i="2"/>
  <c r="K204" i="2"/>
  <c r="C204" i="2"/>
  <c r="F204" i="2"/>
  <c r="B73" i="9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I199" i="32"/>
  <c r="H200" i="32"/>
  <c r="G200" i="32"/>
  <c r="E200" i="32"/>
  <c r="C200" i="32"/>
  <c r="D200" i="32" s="1"/>
  <c r="B201" i="32"/>
  <c r="A202" i="32"/>
  <c r="F201" i="32"/>
  <c r="G211" i="3" l="1"/>
  <c r="F211" i="3"/>
  <c r="A213" i="3"/>
  <c r="B212" i="3"/>
  <c r="E212" i="3"/>
  <c r="C211" i="3"/>
  <c r="D211" i="3"/>
  <c r="H211" i="3"/>
  <c r="B305" i="14"/>
  <c r="T305" i="14" s="1"/>
  <c r="A306" i="14"/>
  <c r="N305" i="14"/>
  <c r="Q305" i="14"/>
  <c r="K305" i="14"/>
  <c r="E305" i="14"/>
  <c r="H305" i="14"/>
  <c r="G304" i="14"/>
  <c r="I304" i="14"/>
  <c r="C304" i="14"/>
  <c r="P304" i="14"/>
  <c r="R304" i="14"/>
  <c r="D304" i="14"/>
  <c r="J304" i="14"/>
  <c r="O304" i="14"/>
  <c r="F304" i="14"/>
  <c r="M304" i="14"/>
  <c r="S304" i="14"/>
  <c r="L304" i="14"/>
  <c r="D205" i="2"/>
  <c r="F205" i="2"/>
  <c r="K205" i="2"/>
  <c r="G205" i="2"/>
  <c r="J205" i="2"/>
  <c r="I205" i="2"/>
  <c r="C205" i="2"/>
  <c r="H206" i="2"/>
  <c r="A207" i="2"/>
  <c r="E206" i="2"/>
  <c r="B206" i="2"/>
  <c r="T74" i="12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I200" i="32"/>
  <c r="A203" i="32"/>
  <c r="B202" i="32"/>
  <c r="F202" i="32"/>
  <c r="E201" i="32"/>
  <c r="C201" i="32"/>
  <c r="D201" i="32" s="1"/>
  <c r="H201" i="32"/>
  <c r="G201" i="32"/>
  <c r="G17" i="31"/>
  <c r="C17" i="31"/>
  <c r="D17" i="31"/>
  <c r="G21" i="26"/>
  <c r="D21" i="26"/>
  <c r="J22" i="25"/>
  <c r="G22" i="25"/>
  <c r="D22" i="25"/>
  <c r="D43" i="19"/>
  <c r="G212" i="3" l="1"/>
  <c r="F212" i="3"/>
  <c r="D212" i="3"/>
  <c r="C212" i="3"/>
  <c r="H212" i="3"/>
  <c r="A214" i="3"/>
  <c r="E213" i="3"/>
  <c r="B213" i="3"/>
  <c r="N306" i="14"/>
  <c r="B306" i="14"/>
  <c r="T306" i="14" s="1"/>
  <c r="H306" i="14"/>
  <c r="K306" i="14"/>
  <c r="Q306" i="14"/>
  <c r="E306" i="14"/>
  <c r="A307" i="14"/>
  <c r="S305" i="14"/>
  <c r="L305" i="14"/>
  <c r="M305" i="14"/>
  <c r="P305" i="14"/>
  <c r="R305" i="14"/>
  <c r="F305" i="14"/>
  <c r="O305" i="14"/>
  <c r="C305" i="14"/>
  <c r="D305" i="14"/>
  <c r="G305" i="14"/>
  <c r="J305" i="14"/>
  <c r="I305" i="14"/>
  <c r="E207" i="2"/>
  <c r="B207" i="2"/>
  <c r="H207" i="2"/>
  <c r="A208" i="2"/>
  <c r="I206" i="2"/>
  <c r="D206" i="2"/>
  <c r="F206" i="2"/>
  <c r="G206" i="2"/>
  <c r="J206" i="2"/>
  <c r="C206" i="2"/>
  <c r="K206" i="2"/>
  <c r="G74" i="9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I201" i="32"/>
  <c r="G202" i="32"/>
  <c r="H202" i="32"/>
  <c r="E202" i="32"/>
  <c r="C202" i="32"/>
  <c r="D202" i="32" s="1"/>
  <c r="B203" i="32"/>
  <c r="A204" i="32"/>
  <c r="F203" i="32"/>
  <c r="CG84" i="24"/>
  <c r="E21" i="26"/>
  <c r="F21" i="26" s="1"/>
  <c r="E21" i="28"/>
  <c r="H98" i="24"/>
  <c r="B21" i="28"/>
  <c r="AG84" i="24"/>
  <c r="E22" i="25"/>
  <c r="F22" i="25" s="1"/>
  <c r="B22" i="25"/>
  <c r="C22" i="25" s="1"/>
  <c r="B17" i="31"/>
  <c r="AM84" i="24"/>
  <c r="AS84" i="24"/>
  <c r="AV84" i="24"/>
  <c r="AJ84" i="24"/>
  <c r="AP84" i="24"/>
  <c r="B98" i="24"/>
  <c r="K98" i="24"/>
  <c r="E17" i="31"/>
  <c r="F17" i="31" s="1"/>
  <c r="H17" i="31" s="1"/>
  <c r="E98" i="24"/>
  <c r="CJ84" i="24"/>
  <c r="H22" i="25"/>
  <c r="I22" i="25" s="1"/>
  <c r="B21" i="26"/>
  <c r="C21" i="26" s="1"/>
  <c r="C213" i="3" l="1"/>
  <c r="H213" i="3"/>
  <c r="D213" i="3"/>
  <c r="F213" i="3"/>
  <c r="G213" i="3"/>
  <c r="E214" i="3"/>
  <c r="A215" i="3"/>
  <c r="B214" i="3"/>
  <c r="L306" i="14"/>
  <c r="M306" i="14"/>
  <c r="C306" i="14"/>
  <c r="D306" i="14"/>
  <c r="F306" i="14"/>
  <c r="G306" i="14"/>
  <c r="I306" i="14"/>
  <c r="O306" i="14"/>
  <c r="P306" i="14"/>
  <c r="J306" i="14"/>
  <c r="S306" i="14"/>
  <c r="R306" i="14"/>
  <c r="Q307" i="14"/>
  <c r="A308" i="14"/>
  <c r="N307" i="14"/>
  <c r="H307" i="14"/>
  <c r="E307" i="14"/>
  <c r="B307" i="14"/>
  <c r="T307" i="14" s="1"/>
  <c r="K307" i="14"/>
  <c r="B208" i="2"/>
  <c r="A209" i="2"/>
  <c r="H208" i="2"/>
  <c r="E208" i="2"/>
  <c r="I207" i="2"/>
  <c r="F207" i="2"/>
  <c r="D207" i="2"/>
  <c r="K207" i="2"/>
  <c r="J207" i="2"/>
  <c r="C207" i="2"/>
  <c r="G207" i="2"/>
  <c r="G76" i="5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I202" i="32"/>
  <c r="E203" i="32"/>
  <c r="C203" i="32"/>
  <c r="D203" i="32" s="1"/>
  <c r="H203" i="32"/>
  <c r="G203" i="32"/>
  <c r="B204" i="32"/>
  <c r="A205" i="32"/>
  <c r="F204" i="32"/>
  <c r="T39" i="14"/>
  <c r="K22" i="25"/>
  <c r="C214" i="3" l="1"/>
  <c r="H214" i="3"/>
  <c r="D214" i="3"/>
  <c r="A216" i="3"/>
  <c r="E215" i="3"/>
  <c r="B215" i="3"/>
  <c r="G214" i="3"/>
  <c r="F214" i="3"/>
  <c r="E308" i="14"/>
  <c r="B308" i="14"/>
  <c r="T308" i="14" s="1"/>
  <c r="K308" i="14"/>
  <c r="Q308" i="14"/>
  <c r="H308" i="14"/>
  <c r="N308" i="14"/>
  <c r="A309" i="14"/>
  <c r="R307" i="14"/>
  <c r="S307" i="14"/>
  <c r="M307" i="14"/>
  <c r="O307" i="14"/>
  <c r="C307" i="14"/>
  <c r="D307" i="14"/>
  <c r="F307" i="14"/>
  <c r="G307" i="14"/>
  <c r="L307" i="14"/>
  <c r="P307" i="14"/>
  <c r="I307" i="14"/>
  <c r="J307" i="14"/>
  <c r="H209" i="2"/>
  <c r="E209" i="2"/>
  <c r="B209" i="2"/>
  <c r="A210" i="2"/>
  <c r="K208" i="2"/>
  <c r="F208" i="2"/>
  <c r="G208" i="2"/>
  <c r="I208" i="2"/>
  <c r="J208" i="2"/>
  <c r="D208" i="2"/>
  <c r="C208" i="2"/>
  <c r="J77" i="10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I203" i="32"/>
  <c r="E204" i="32"/>
  <c r="C204" i="32"/>
  <c r="D204" i="32" s="1"/>
  <c r="A206" i="32"/>
  <c r="F205" i="32"/>
  <c r="B205" i="32"/>
  <c r="G204" i="32"/>
  <c r="H204" i="32"/>
  <c r="H21" i="26"/>
  <c r="E16" i="33"/>
  <c r="F16" i="33" s="1"/>
  <c r="B16" i="33"/>
  <c r="C16" i="33" s="1"/>
  <c r="B5" i="33"/>
  <c r="J1" i="33"/>
  <c r="J3" i="33" a="1"/>
  <c r="L3" i="33" a="1"/>
  <c r="C13" i="29" a="1"/>
  <c r="C215" i="3" l="1"/>
  <c r="H215" i="3"/>
  <c r="D215" i="3"/>
  <c r="F215" i="3"/>
  <c r="G215" i="3"/>
  <c r="A217" i="3"/>
  <c r="B216" i="3"/>
  <c r="E216" i="3"/>
  <c r="N309" i="14"/>
  <c r="A310" i="14"/>
  <c r="H309" i="14"/>
  <c r="K309" i="14"/>
  <c r="B309" i="14"/>
  <c r="T309" i="14" s="1"/>
  <c r="E309" i="14"/>
  <c r="Q309" i="14"/>
  <c r="D308" i="14"/>
  <c r="F308" i="14"/>
  <c r="I308" i="14"/>
  <c r="J308" i="14"/>
  <c r="R308" i="14"/>
  <c r="S308" i="14"/>
  <c r="C308" i="14"/>
  <c r="G308" i="14"/>
  <c r="L308" i="14"/>
  <c r="M308" i="14"/>
  <c r="O308" i="14"/>
  <c r="P308" i="14"/>
  <c r="L3" i="33"/>
  <c r="J3" i="33"/>
  <c r="A211" i="2"/>
  <c r="E210" i="2"/>
  <c r="B210" i="2"/>
  <c r="H210" i="2"/>
  <c r="K209" i="2"/>
  <c r="D209" i="2"/>
  <c r="C209" i="2"/>
  <c r="F209" i="2"/>
  <c r="I209" i="2"/>
  <c r="G209" i="2"/>
  <c r="J209" i="2"/>
  <c r="G16" i="33"/>
  <c r="G78" i="10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I204" i="32"/>
  <c r="A207" i="32"/>
  <c r="B206" i="32"/>
  <c r="F206" i="32"/>
  <c r="E205" i="32"/>
  <c r="C205" i="32"/>
  <c r="D205" i="32" s="1"/>
  <c r="H205" i="32"/>
  <c r="G205" i="32"/>
  <c r="B15" i="33"/>
  <c r="C15" i="33" s="1"/>
  <c r="E15" i="33"/>
  <c r="C13" i="29"/>
  <c r="D15" i="33"/>
  <c r="H216" i="3" l="1"/>
  <c r="C216" i="3"/>
  <c r="D216" i="3"/>
  <c r="A218" i="3"/>
  <c r="E217" i="3"/>
  <c r="B217" i="3"/>
  <c r="F216" i="3"/>
  <c r="G216" i="3"/>
  <c r="B310" i="14"/>
  <c r="T310" i="14" s="1"/>
  <c r="N310" i="14"/>
  <c r="A311" i="14"/>
  <c r="Q310" i="14"/>
  <c r="K310" i="14"/>
  <c r="E310" i="14"/>
  <c r="H310" i="14"/>
  <c r="P309" i="14"/>
  <c r="R309" i="14"/>
  <c r="L309" i="14"/>
  <c r="M309" i="14"/>
  <c r="S309" i="14"/>
  <c r="G309" i="14"/>
  <c r="I309" i="14"/>
  <c r="J309" i="14"/>
  <c r="C309" i="14"/>
  <c r="D309" i="14"/>
  <c r="F309" i="14"/>
  <c r="O309" i="14"/>
  <c r="F210" i="2"/>
  <c r="K210" i="2"/>
  <c r="G210" i="2"/>
  <c r="J210" i="2"/>
  <c r="I210" i="2"/>
  <c r="D210" i="2"/>
  <c r="C210" i="2"/>
  <c r="B211" i="2"/>
  <c r="A212" i="2"/>
  <c r="H211" i="2"/>
  <c r="E211" i="2"/>
  <c r="T79" i="12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I205" i="32"/>
  <c r="G206" i="32"/>
  <c r="H206" i="32"/>
  <c r="C206" i="32"/>
  <c r="D206" i="32" s="1"/>
  <c r="E206" i="32"/>
  <c r="F207" i="32"/>
  <c r="A208" i="32"/>
  <c r="B207" i="32"/>
  <c r="F15" i="33"/>
  <c r="G15" i="33" s="1"/>
  <c r="E13" i="29" a="1"/>
  <c r="D217" i="3" l="1"/>
  <c r="H217" i="3"/>
  <c r="C217" i="3"/>
  <c r="G217" i="3"/>
  <c r="F217" i="3"/>
  <c r="E218" i="3"/>
  <c r="B218" i="3"/>
  <c r="A219" i="3"/>
  <c r="H311" i="14"/>
  <c r="Q311" i="14"/>
  <c r="E311" i="14"/>
  <c r="K311" i="14"/>
  <c r="B311" i="14"/>
  <c r="T311" i="14" s="1"/>
  <c r="N311" i="14"/>
  <c r="A312" i="14"/>
  <c r="C310" i="14"/>
  <c r="D310" i="14"/>
  <c r="L310" i="14"/>
  <c r="M310" i="14"/>
  <c r="G310" i="14"/>
  <c r="R310" i="14"/>
  <c r="S310" i="14"/>
  <c r="J310" i="14"/>
  <c r="O310" i="14"/>
  <c r="P310" i="14"/>
  <c r="F310" i="14"/>
  <c r="I310" i="14"/>
  <c r="H212" i="2"/>
  <c r="A213" i="2"/>
  <c r="B212" i="2"/>
  <c r="E212" i="2"/>
  <c r="F211" i="2"/>
  <c r="C211" i="2"/>
  <c r="G211" i="2"/>
  <c r="K211" i="2"/>
  <c r="J211" i="2"/>
  <c r="I211" i="2"/>
  <c r="D211" i="2"/>
  <c r="K81" i="10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I206" i="32"/>
  <c r="H207" i="32"/>
  <c r="G207" i="32"/>
  <c r="C207" i="32"/>
  <c r="D207" i="32" s="1"/>
  <c r="E207" i="32"/>
  <c r="B208" i="32"/>
  <c r="A209" i="32"/>
  <c r="F208" i="32"/>
  <c r="E13" i="29"/>
  <c r="B219" i="3" l="1"/>
  <c r="A220" i="3"/>
  <c r="E219" i="3"/>
  <c r="D218" i="3"/>
  <c r="H218" i="3"/>
  <c r="C218" i="3"/>
  <c r="G218" i="3"/>
  <c r="F218" i="3"/>
  <c r="A313" i="14"/>
  <c r="B312" i="14"/>
  <c r="T312" i="14" s="1"/>
  <c r="Q312" i="14"/>
  <c r="N312" i="14"/>
  <c r="K312" i="14"/>
  <c r="H312" i="14"/>
  <c r="E312" i="14"/>
  <c r="J311" i="14"/>
  <c r="F311" i="14"/>
  <c r="G311" i="14"/>
  <c r="I311" i="14"/>
  <c r="R311" i="14"/>
  <c r="S311" i="14"/>
  <c r="O311" i="14"/>
  <c r="D311" i="14"/>
  <c r="L311" i="14"/>
  <c r="C311" i="14"/>
  <c r="M311" i="14"/>
  <c r="P311" i="14"/>
  <c r="G212" i="2"/>
  <c r="K212" i="2"/>
  <c r="D212" i="2"/>
  <c r="F212" i="2"/>
  <c r="C212" i="2"/>
  <c r="J212" i="2"/>
  <c r="I212" i="2"/>
  <c r="H213" i="2"/>
  <c r="E213" i="2"/>
  <c r="B213" i="2"/>
  <c r="A214" i="2"/>
  <c r="I81" i="8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I207" i="32"/>
  <c r="C208" i="32"/>
  <c r="D208" i="32" s="1"/>
  <c r="E208" i="32"/>
  <c r="H208" i="32"/>
  <c r="G208" i="32"/>
  <c r="B209" i="32"/>
  <c r="A210" i="32"/>
  <c r="F209" i="32"/>
  <c r="AP83" i="24"/>
  <c r="AV83" i="24"/>
  <c r="AG83" i="24"/>
  <c r="CG83" i="24"/>
  <c r="AS83" i="24"/>
  <c r="AJ83" i="24"/>
  <c r="H219" i="3" l="1"/>
  <c r="C219" i="3"/>
  <c r="D219" i="3"/>
  <c r="F219" i="3"/>
  <c r="G219" i="3"/>
  <c r="B220" i="3"/>
  <c r="E220" i="3"/>
  <c r="A221" i="3"/>
  <c r="C312" i="14"/>
  <c r="D312" i="14"/>
  <c r="O312" i="14"/>
  <c r="P312" i="14"/>
  <c r="L312" i="14"/>
  <c r="M312" i="14"/>
  <c r="R312" i="14"/>
  <c r="I312" i="14"/>
  <c r="S312" i="14"/>
  <c r="J312" i="14"/>
  <c r="F312" i="14"/>
  <c r="G312" i="14"/>
  <c r="B313" i="14"/>
  <c r="T313" i="14" s="1"/>
  <c r="N313" i="14"/>
  <c r="A314" i="14"/>
  <c r="E313" i="14"/>
  <c r="H313" i="14"/>
  <c r="K313" i="14"/>
  <c r="Q313" i="14"/>
  <c r="D213" i="2"/>
  <c r="C213" i="2"/>
  <c r="K213" i="2"/>
  <c r="J213" i="2"/>
  <c r="G213" i="2"/>
  <c r="F213" i="2"/>
  <c r="I213" i="2"/>
  <c r="H214" i="2"/>
  <c r="E214" i="2"/>
  <c r="B214" i="2"/>
  <c r="A215" i="2"/>
  <c r="H83" i="10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I208" i="32"/>
  <c r="H209" i="32"/>
  <c r="G209" i="32"/>
  <c r="B210" i="32"/>
  <c r="F210" i="32"/>
  <c r="A211" i="32"/>
  <c r="E209" i="32"/>
  <c r="C209" i="32"/>
  <c r="D209" i="32" s="1"/>
  <c r="C16" i="31"/>
  <c r="D16" i="31"/>
  <c r="G16" i="31"/>
  <c r="G20" i="26"/>
  <c r="D20" i="26"/>
  <c r="J21" i="25"/>
  <c r="G21" i="25"/>
  <c r="D21" i="25"/>
  <c r="C29" i="17"/>
  <c r="D29" i="17"/>
  <c r="E221" i="3" l="1"/>
  <c r="A222" i="3"/>
  <c r="B221" i="3"/>
  <c r="F220" i="3"/>
  <c r="G220" i="3"/>
  <c r="H220" i="3"/>
  <c r="D220" i="3"/>
  <c r="C220" i="3"/>
  <c r="N314" i="14"/>
  <c r="Q314" i="14"/>
  <c r="B314" i="14"/>
  <c r="T314" i="14" s="1"/>
  <c r="E314" i="14"/>
  <c r="K314" i="14"/>
  <c r="A315" i="14"/>
  <c r="H314" i="14"/>
  <c r="C313" i="14"/>
  <c r="D313" i="14"/>
  <c r="O313" i="14"/>
  <c r="P313" i="14"/>
  <c r="S313" i="14"/>
  <c r="F313" i="14"/>
  <c r="I313" i="14"/>
  <c r="J313" i="14"/>
  <c r="R313" i="14"/>
  <c r="G313" i="14"/>
  <c r="L313" i="14"/>
  <c r="M313" i="14"/>
  <c r="K214" i="2"/>
  <c r="J214" i="2"/>
  <c r="I214" i="2"/>
  <c r="G214" i="2"/>
  <c r="C214" i="2"/>
  <c r="D214" i="2"/>
  <c r="F214" i="2"/>
  <c r="A216" i="2"/>
  <c r="E215" i="2"/>
  <c r="H215" i="2"/>
  <c r="B215" i="2"/>
  <c r="T83" i="12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I209" i="32"/>
  <c r="A212" i="32"/>
  <c r="F211" i="32"/>
  <c r="B211" i="32"/>
  <c r="G210" i="32"/>
  <c r="H210" i="32"/>
  <c r="E210" i="32"/>
  <c r="C210" i="32"/>
  <c r="D210" i="32" s="1"/>
  <c r="CJ83" i="24"/>
  <c r="E16" i="31"/>
  <c r="F16" i="31" s="1"/>
  <c r="H16" i="31" s="1"/>
  <c r="H97" i="24"/>
  <c r="AM83" i="24"/>
  <c r="E97" i="24"/>
  <c r="B20" i="26"/>
  <c r="C20" i="26" s="1"/>
  <c r="B16" i="31"/>
  <c r="E20" i="26"/>
  <c r="F20" i="26" s="1"/>
  <c r="K97" i="24"/>
  <c r="E21" i="25"/>
  <c r="F21" i="25" s="1"/>
  <c r="H21" i="25"/>
  <c r="I21" i="25" s="1"/>
  <c r="E20" i="28"/>
  <c r="B97" i="24"/>
  <c r="B20" i="28"/>
  <c r="B21" i="25"/>
  <c r="C21" i="25" s="1"/>
  <c r="C221" i="3" l="1"/>
  <c r="D221" i="3"/>
  <c r="H221" i="3"/>
  <c r="A223" i="3"/>
  <c r="E222" i="3"/>
  <c r="B222" i="3"/>
  <c r="G221" i="3"/>
  <c r="F221" i="3"/>
  <c r="K315" i="14"/>
  <c r="E315" i="14"/>
  <c r="Q315" i="14"/>
  <c r="B315" i="14"/>
  <c r="T315" i="14" s="1"/>
  <c r="A316" i="14"/>
  <c r="H315" i="14"/>
  <c r="N315" i="14"/>
  <c r="L314" i="14"/>
  <c r="P314" i="14"/>
  <c r="R314" i="14"/>
  <c r="C314" i="14"/>
  <c r="D314" i="14"/>
  <c r="F314" i="14"/>
  <c r="I314" i="14"/>
  <c r="M314" i="14"/>
  <c r="O314" i="14"/>
  <c r="S314" i="14"/>
  <c r="G314" i="14"/>
  <c r="J314" i="14"/>
  <c r="A217" i="2"/>
  <c r="H216" i="2"/>
  <c r="B216" i="2"/>
  <c r="E216" i="2"/>
  <c r="D215" i="2"/>
  <c r="I215" i="2"/>
  <c r="F215" i="2"/>
  <c r="G215" i="2"/>
  <c r="C215" i="2"/>
  <c r="K215" i="2"/>
  <c r="J215" i="2"/>
  <c r="K85" i="10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I210" i="32"/>
  <c r="C211" i="32"/>
  <c r="D211" i="32" s="1"/>
  <c r="E211" i="32"/>
  <c r="H211" i="32"/>
  <c r="G211" i="32"/>
  <c r="A213" i="32"/>
  <c r="F212" i="32"/>
  <c r="B212" i="32"/>
  <c r="K21" i="25"/>
  <c r="H20" i="26"/>
  <c r="T38" i="14"/>
  <c r="G222" i="3" l="1"/>
  <c r="F222" i="3"/>
  <c r="C222" i="3"/>
  <c r="H222" i="3"/>
  <c r="D222" i="3"/>
  <c r="A224" i="3"/>
  <c r="E223" i="3"/>
  <c r="B223" i="3"/>
  <c r="K316" i="14"/>
  <c r="B316" i="14"/>
  <c r="T316" i="14" s="1"/>
  <c r="E316" i="14"/>
  <c r="Q316" i="14"/>
  <c r="N316" i="14"/>
  <c r="A317" i="14"/>
  <c r="H316" i="14"/>
  <c r="L315" i="14"/>
  <c r="M315" i="14"/>
  <c r="C315" i="14"/>
  <c r="D315" i="14"/>
  <c r="I315" i="14"/>
  <c r="O315" i="14"/>
  <c r="P315" i="14"/>
  <c r="R315" i="14"/>
  <c r="F315" i="14"/>
  <c r="G315" i="14"/>
  <c r="S315" i="14"/>
  <c r="J315" i="14"/>
  <c r="K216" i="2"/>
  <c r="G216" i="2"/>
  <c r="F216" i="2"/>
  <c r="J216" i="2"/>
  <c r="I216" i="2"/>
  <c r="D216" i="2"/>
  <c r="C216" i="2"/>
  <c r="H217" i="2"/>
  <c r="E217" i="2"/>
  <c r="B217" i="2"/>
  <c r="A218" i="2"/>
  <c r="C85" i="8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I211" i="32"/>
  <c r="E212" i="32"/>
  <c r="C212" i="32"/>
  <c r="D212" i="32" s="1"/>
  <c r="H212" i="32"/>
  <c r="G212" i="32"/>
  <c r="F213" i="32"/>
  <c r="A214" i="32"/>
  <c r="B213" i="32"/>
  <c r="H223" i="3" l="1"/>
  <c r="D223" i="3"/>
  <c r="C223" i="3"/>
  <c r="F223" i="3"/>
  <c r="G223" i="3"/>
  <c r="A225" i="3"/>
  <c r="E224" i="3"/>
  <c r="B224" i="3"/>
  <c r="H317" i="14"/>
  <c r="K317" i="14"/>
  <c r="A318" i="14"/>
  <c r="N317" i="14"/>
  <c r="E317" i="14"/>
  <c r="Q317" i="14"/>
  <c r="B317" i="14"/>
  <c r="T317" i="14" s="1"/>
  <c r="D316" i="14"/>
  <c r="F316" i="14"/>
  <c r="J316" i="14"/>
  <c r="L316" i="14"/>
  <c r="C316" i="14"/>
  <c r="I316" i="14"/>
  <c r="O316" i="14"/>
  <c r="P316" i="14"/>
  <c r="R316" i="14"/>
  <c r="G316" i="14"/>
  <c r="M316" i="14"/>
  <c r="S316" i="14"/>
  <c r="E218" i="2"/>
  <c r="B218" i="2"/>
  <c r="A219" i="2"/>
  <c r="H218" i="2"/>
  <c r="F217" i="2"/>
  <c r="K217" i="2"/>
  <c r="D217" i="2"/>
  <c r="C217" i="2"/>
  <c r="I217" i="2"/>
  <c r="J217" i="2"/>
  <c r="G217" i="2"/>
  <c r="G85" i="9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I212" i="32"/>
  <c r="E213" i="32"/>
  <c r="C213" i="32"/>
  <c r="D213" i="32" s="1"/>
  <c r="A215" i="32"/>
  <c r="B214" i="32"/>
  <c r="F214" i="32"/>
  <c r="H213" i="32"/>
  <c r="G213" i="32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J16" i="25"/>
  <c r="J17" i="25"/>
  <c r="J18" i="25"/>
  <c r="J19" i="25"/>
  <c r="J20" i="25"/>
  <c r="G16" i="25"/>
  <c r="G17" i="25"/>
  <c r="G18" i="25"/>
  <c r="G19" i="25"/>
  <c r="G20" i="25"/>
  <c r="D16" i="25"/>
  <c r="D17" i="25"/>
  <c r="D18" i="25"/>
  <c r="D19" i="25"/>
  <c r="D20" i="25"/>
  <c r="G16" i="26"/>
  <c r="G17" i="26"/>
  <c r="G18" i="26"/>
  <c r="G19" i="26"/>
  <c r="D16" i="26"/>
  <c r="D17" i="26"/>
  <c r="D18" i="26"/>
  <c r="D19" i="26"/>
  <c r="G15" i="31"/>
  <c r="D15" i="31"/>
  <c r="C15" i="31"/>
  <c r="D224" i="3" l="1"/>
  <c r="C224" i="3"/>
  <c r="H224" i="3"/>
  <c r="B225" i="3"/>
  <c r="A226" i="3"/>
  <c r="E225" i="3"/>
  <c r="G224" i="3"/>
  <c r="F224" i="3"/>
  <c r="P317" i="14"/>
  <c r="R317" i="14"/>
  <c r="I317" i="14"/>
  <c r="J317" i="14"/>
  <c r="F317" i="14"/>
  <c r="G317" i="14"/>
  <c r="L317" i="14"/>
  <c r="D317" i="14"/>
  <c r="M317" i="14"/>
  <c r="O317" i="14"/>
  <c r="S317" i="14"/>
  <c r="C317" i="14"/>
  <c r="E318" i="14"/>
  <c r="H318" i="14"/>
  <c r="Q318" i="14"/>
  <c r="B318" i="14"/>
  <c r="T318" i="14" s="1"/>
  <c r="K318" i="14"/>
  <c r="N318" i="14"/>
  <c r="A319" i="14"/>
  <c r="B219" i="2"/>
  <c r="A220" i="2"/>
  <c r="H219" i="2"/>
  <c r="E219" i="2"/>
  <c r="D218" i="2"/>
  <c r="G218" i="2"/>
  <c r="F218" i="2"/>
  <c r="J218" i="2"/>
  <c r="I218" i="2"/>
  <c r="C218" i="2"/>
  <c r="K218" i="2"/>
  <c r="A88" i="9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I213" i="32"/>
  <c r="H214" i="32"/>
  <c r="G214" i="32"/>
  <c r="E214" i="32"/>
  <c r="C214" i="32"/>
  <c r="D214" i="32" s="1"/>
  <c r="B215" i="32"/>
  <c r="A216" i="32"/>
  <c r="F215" i="32"/>
  <c r="B19" i="28"/>
  <c r="E15" i="31"/>
  <c r="F15" i="31" s="1"/>
  <c r="H15" i="31" s="1"/>
  <c r="B19" i="26"/>
  <c r="E19" i="28"/>
  <c r="E19" i="26"/>
  <c r="F19" i="26" s="1"/>
  <c r="CJ82" i="24"/>
  <c r="AV82" i="24"/>
  <c r="AM82" i="24"/>
  <c r="B96" i="24"/>
  <c r="E96" i="24"/>
  <c r="AS82" i="24"/>
  <c r="H20" i="25"/>
  <c r="I20" i="25" s="1"/>
  <c r="AJ82" i="24"/>
  <c r="AP82" i="24"/>
  <c r="CG82" i="24"/>
  <c r="E20" i="25"/>
  <c r="F20" i="25" s="1"/>
  <c r="B20" i="25"/>
  <c r="C20" i="25" s="1"/>
  <c r="H96" i="24"/>
  <c r="K96" i="24"/>
  <c r="B15" i="31"/>
  <c r="AG82" i="24"/>
  <c r="F225" i="3" l="1"/>
  <c r="G225" i="3"/>
  <c r="B226" i="3"/>
  <c r="E226" i="3"/>
  <c r="A227" i="3"/>
  <c r="C225" i="3"/>
  <c r="D225" i="3"/>
  <c r="H225" i="3"/>
  <c r="H319" i="14"/>
  <c r="E319" i="14"/>
  <c r="N319" i="14"/>
  <c r="B319" i="14"/>
  <c r="T319" i="14" s="1"/>
  <c r="Q319" i="14"/>
  <c r="A320" i="14"/>
  <c r="K319" i="14"/>
  <c r="D318" i="14"/>
  <c r="F318" i="14"/>
  <c r="G318" i="14"/>
  <c r="I318" i="14"/>
  <c r="O318" i="14"/>
  <c r="P318" i="14"/>
  <c r="R318" i="14"/>
  <c r="S318" i="14"/>
  <c r="C318" i="14"/>
  <c r="J318" i="14"/>
  <c r="L318" i="14"/>
  <c r="M318" i="14"/>
  <c r="E220" i="2"/>
  <c r="H220" i="2"/>
  <c r="A221" i="2"/>
  <c r="B220" i="2"/>
  <c r="C219" i="2"/>
  <c r="K219" i="2"/>
  <c r="D219" i="2"/>
  <c r="J219" i="2"/>
  <c r="I219" i="2"/>
  <c r="G219" i="2"/>
  <c r="F219" i="2"/>
  <c r="E89" i="5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I214" i="32"/>
  <c r="H215" i="32"/>
  <c r="G215" i="32"/>
  <c r="A217" i="32"/>
  <c r="B216" i="32"/>
  <c r="F216" i="32"/>
  <c r="E215" i="32"/>
  <c r="C215" i="32"/>
  <c r="D215" i="32" s="1"/>
  <c r="K20" i="25"/>
  <c r="T37" i="14"/>
  <c r="C19" i="26"/>
  <c r="C17" i="29" a="1"/>
  <c r="E227" i="3" l="1"/>
  <c r="A228" i="3"/>
  <c r="B227" i="3"/>
  <c r="F226" i="3"/>
  <c r="G226" i="3"/>
  <c r="D226" i="3"/>
  <c r="C226" i="3"/>
  <c r="H226" i="3"/>
  <c r="H320" i="14"/>
  <c r="N320" i="14"/>
  <c r="A321" i="14"/>
  <c r="Q320" i="14"/>
  <c r="B320" i="14"/>
  <c r="T320" i="14" s="1"/>
  <c r="E320" i="14"/>
  <c r="K320" i="14"/>
  <c r="J319" i="14"/>
  <c r="R319" i="14"/>
  <c r="S319" i="14"/>
  <c r="F319" i="14"/>
  <c r="G319" i="14"/>
  <c r="O319" i="14"/>
  <c r="P319" i="14"/>
  <c r="C319" i="14"/>
  <c r="D319" i="14"/>
  <c r="I319" i="14"/>
  <c r="L319" i="14"/>
  <c r="M319" i="14"/>
  <c r="D220" i="2"/>
  <c r="G220" i="2"/>
  <c r="I220" i="2"/>
  <c r="F220" i="2"/>
  <c r="J220" i="2"/>
  <c r="C220" i="2"/>
  <c r="K220" i="2"/>
  <c r="E221" i="2"/>
  <c r="B221" i="2"/>
  <c r="A222" i="2"/>
  <c r="H221" i="2"/>
  <c r="H88" i="9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I215" i="32"/>
  <c r="H216" i="32"/>
  <c r="G216" i="32"/>
  <c r="E216" i="32"/>
  <c r="C216" i="32"/>
  <c r="D216" i="32" s="1"/>
  <c r="A218" i="32"/>
  <c r="B217" i="32"/>
  <c r="F217" i="32"/>
  <c r="H19" i="26"/>
  <c r="E19" i="31"/>
  <c r="C17" i="29"/>
  <c r="H227" i="3" l="1"/>
  <c r="C227" i="3"/>
  <c r="D227" i="3"/>
  <c r="A229" i="3"/>
  <c r="B228" i="3"/>
  <c r="E228" i="3"/>
  <c r="F227" i="3"/>
  <c r="G227" i="3"/>
  <c r="G320" i="14"/>
  <c r="I320" i="14"/>
  <c r="R320" i="14"/>
  <c r="L320" i="14"/>
  <c r="F320" i="14"/>
  <c r="P320" i="14"/>
  <c r="S320" i="14"/>
  <c r="C320" i="14"/>
  <c r="D320" i="14"/>
  <c r="J320" i="14"/>
  <c r="M320" i="14"/>
  <c r="O320" i="14"/>
  <c r="B321" i="14"/>
  <c r="T321" i="14" s="1"/>
  <c r="N321" i="14"/>
  <c r="E321" i="14"/>
  <c r="A322" i="14"/>
  <c r="Q321" i="14"/>
  <c r="K321" i="14"/>
  <c r="H321" i="14"/>
  <c r="A223" i="2"/>
  <c r="E222" i="2"/>
  <c r="B222" i="2"/>
  <c r="H222" i="2"/>
  <c r="G221" i="2"/>
  <c r="K221" i="2"/>
  <c r="F221" i="2"/>
  <c r="C221" i="2"/>
  <c r="J221" i="2"/>
  <c r="I221" i="2"/>
  <c r="D221" i="2"/>
  <c r="F19" i="31"/>
  <c r="H19" i="31" s="1"/>
  <c r="C90" i="5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I216" i="32"/>
  <c r="E217" i="32"/>
  <c r="C217" i="32"/>
  <c r="D217" i="32" s="1"/>
  <c r="H217" i="32"/>
  <c r="G217" i="32"/>
  <c r="B218" i="32"/>
  <c r="F218" i="32"/>
  <c r="A219" i="32"/>
  <c r="B19" i="31"/>
  <c r="E17" i="29" a="1"/>
  <c r="F228" i="3" l="1"/>
  <c r="G228" i="3"/>
  <c r="H228" i="3"/>
  <c r="D228" i="3"/>
  <c r="C228" i="3"/>
  <c r="B229" i="3"/>
  <c r="A230" i="3"/>
  <c r="E229" i="3"/>
  <c r="L321" i="14"/>
  <c r="M321" i="14"/>
  <c r="D321" i="14"/>
  <c r="F321" i="14"/>
  <c r="R321" i="14"/>
  <c r="S321" i="14"/>
  <c r="P321" i="14"/>
  <c r="O321" i="14"/>
  <c r="C321" i="14"/>
  <c r="G321" i="14"/>
  <c r="I321" i="14"/>
  <c r="J321" i="14"/>
  <c r="A323" i="14"/>
  <c r="H322" i="14"/>
  <c r="B322" i="14"/>
  <c r="T322" i="14" s="1"/>
  <c r="E322" i="14"/>
  <c r="K322" i="14"/>
  <c r="Q322" i="14"/>
  <c r="N322" i="14"/>
  <c r="I222" i="2"/>
  <c r="K222" i="2"/>
  <c r="J222" i="2"/>
  <c r="G222" i="2"/>
  <c r="C222" i="2"/>
  <c r="D222" i="2"/>
  <c r="F222" i="2"/>
  <c r="H223" i="2"/>
  <c r="B223" i="2"/>
  <c r="A224" i="2"/>
  <c r="E223" i="2"/>
  <c r="T91" i="12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I217" i="32"/>
  <c r="F219" i="32"/>
  <c r="A220" i="32"/>
  <c r="B219" i="32"/>
  <c r="H218" i="32"/>
  <c r="G218" i="32"/>
  <c r="E218" i="32"/>
  <c r="C218" i="32"/>
  <c r="D218" i="32" s="1"/>
  <c r="E17" i="29"/>
  <c r="F229" i="3" l="1"/>
  <c r="G229" i="3"/>
  <c r="A231" i="3"/>
  <c r="E230" i="3"/>
  <c r="B230" i="3"/>
  <c r="H229" i="3"/>
  <c r="D229" i="3"/>
  <c r="C229" i="3"/>
  <c r="E323" i="14"/>
  <c r="B323" i="14"/>
  <c r="T323" i="14" s="1"/>
  <c r="H323" i="14"/>
  <c r="N323" i="14"/>
  <c r="Q323" i="14"/>
  <c r="A324" i="14"/>
  <c r="K323" i="14"/>
  <c r="L322" i="14"/>
  <c r="G322" i="14"/>
  <c r="I322" i="14"/>
  <c r="C322" i="14"/>
  <c r="D322" i="14"/>
  <c r="F322" i="14"/>
  <c r="J322" i="14"/>
  <c r="O322" i="14"/>
  <c r="P322" i="14"/>
  <c r="M322" i="14"/>
  <c r="R322" i="14"/>
  <c r="S322" i="14"/>
  <c r="A225" i="2"/>
  <c r="H224" i="2"/>
  <c r="B224" i="2"/>
  <c r="E224" i="2"/>
  <c r="K223" i="2"/>
  <c r="D223" i="2"/>
  <c r="C223" i="2"/>
  <c r="I223" i="2"/>
  <c r="G223" i="2"/>
  <c r="J223" i="2"/>
  <c r="F223" i="2"/>
  <c r="E93" i="12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I218" i="32"/>
  <c r="E219" i="32"/>
  <c r="C219" i="32"/>
  <c r="D219" i="32" s="1"/>
  <c r="B220" i="32"/>
  <c r="F220" i="32"/>
  <c r="A221" i="32"/>
  <c r="H219" i="32"/>
  <c r="G219" i="32"/>
  <c r="CJ81" i="24"/>
  <c r="B19" i="25"/>
  <c r="C19" i="25" s="1"/>
  <c r="E19" i="25"/>
  <c r="F19" i="25" s="1"/>
  <c r="H19" i="25"/>
  <c r="I19" i="25" s="1"/>
  <c r="AJ81" i="24"/>
  <c r="AP81" i="24"/>
  <c r="AV81" i="24"/>
  <c r="AS81" i="24"/>
  <c r="B95" i="24"/>
  <c r="H95" i="24"/>
  <c r="E95" i="24"/>
  <c r="K95" i="24"/>
  <c r="AG81" i="24"/>
  <c r="B18" i="26"/>
  <c r="C18" i="26" s="1"/>
  <c r="CG81" i="24"/>
  <c r="E18" i="28"/>
  <c r="AM81" i="24"/>
  <c r="E18" i="26"/>
  <c r="F18" i="26" s="1"/>
  <c r="B18" i="28"/>
  <c r="C230" i="3" l="1"/>
  <c r="D230" i="3"/>
  <c r="H230" i="3"/>
  <c r="G230" i="3"/>
  <c r="F230" i="3"/>
  <c r="A232" i="3"/>
  <c r="E231" i="3"/>
  <c r="B231" i="3"/>
  <c r="F323" i="14"/>
  <c r="G323" i="14"/>
  <c r="I323" i="14"/>
  <c r="M323" i="14"/>
  <c r="P323" i="14"/>
  <c r="L323" i="14"/>
  <c r="O323" i="14"/>
  <c r="R323" i="14"/>
  <c r="S323" i="14"/>
  <c r="D323" i="14"/>
  <c r="C323" i="14"/>
  <c r="J323" i="14"/>
  <c r="Q324" i="14"/>
  <c r="H324" i="14"/>
  <c r="B324" i="14"/>
  <c r="T324" i="14" s="1"/>
  <c r="K324" i="14"/>
  <c r="N324" i="14"/>
  <c r="A325" i="14"/>
  <c r="E324" i="14"/>
  <c r="F224" i="2"/>
  <c r="K224" i="2"/>
  <c r="C224" i="2"/>
  <c r="D224" i="2"/>
  <c r="J224" i="2"/>
  <c r="I224" i="2"/>
  <c r="G224" i="2"/>
  <c r="B225" i="2"/>
  <c r="A226" i="2"/>
  <c r="H225" i="2"/>
  <c r="E225" i="2"/>
  <c r="A94" i="9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I219" i="32"/>
  <c r="F221" i="32"/>
  <c r="A222" i="32"/>
  <c r="B221" i="32"/>
  <c r="G220" i="32"/>
  <c r="H220" i="32"/>
  <c r="C220" i="32"/>
  <c r="D220" i="32" s="1"/>
  <c r="E220" i="32"/>
  <c r="T36" i="14"/>
  <c r="K19" i="25"/>
  <c r="H231" i="3" l="1"/>
  <c r="D231" i="3"/>
  <c r="C231" i="3"/>
  <c r="F231" i="3"/>
  <c r="G231" i="3"/>
  <c r="A233" i="3"/>
  <c r="B232" i="3"/>
  <c r="E232" i="3"/>
  <c r="R324" i="14"/>
  <c r="S324" i="14"/>
  <c r="O324" i="14"/>
  <c r="P324" i="14"/>
  <c r="F324" i="14"/>
  <c r="G324" i="14"/>
  <c r="C324" i="14"/>
  <c r="D324" i="14"/>
  <c r="I324" i="14"/>
  <c r="J324" i="14"/>
  <c r="L324" i="14"/>
  <c r="M324" i="14"/>
  <c r="N325" i="14"/>
  <c r="E325" i="14"/>
  <c r="K325" i="14"/>
  <c r="A326" i="14"/>
  <c r="B325" i="14"/>
  <c r="T325" i="14" s="1"/>
  <c r="H325" i="14"/>
  <c r="Q325" i="14"/>
  <c r="D225" i="2"/>
  <c r="J225" i="2"/>
  <c r="G225" i="2"/>
  <c r="C225" i="2"/>
  <c r="K225" i="2"/>
  <c r="F225" i="2"/>
  <c r="I225" i="2"/>
  <c r="A227" i="2"/>
  <c r="E226" i="2"/>
  <c r="B226" i="2"/>
  <c r="H226" i="2"/>
  <c r="Q95" i="12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I220" i="32"/>
  <c r="C221" i="32"/>
  <c r="D221" i="32" s="1"/>
  <c r="E221" i="32"/>
  <c r="A223" i="32"/>
  <c r="F222" i="32"/>
  <c r="B222" i="32"/>
  <c r="G221" i="32"/>
  <c r="H221" i="32"/>
  <c r="BS86" i="24"/>
  <c r="H18" i="26"/>
  <c r="BV86" i="24"/>
  <c r="CJ86" i="24"/>
  <c r="CG86" i="24"/>
  <c r="G232" i="3" l="1"/>
  <c r="F232" i="3"/>
  <c r="H232" i="3"/>
  <c r="C232" i="3"/>
  <c r="D232" i="3"/>
  <c r="E233" i="3"/>
  <c r="B233" i="3"/>
  <c r="A234" i="3"/>
  <c r="I325" i="14"/>
  <c r="C325" i="14"/>
  <c r="D325" i="14"/>
  <c r="F325" i="14"/>
  <c r="L325" i="14"/>
  <c r="M325" i="14"/>
  <c r="O325" i="14"/>
  <c r="J325" i="14"/>
  <c r="R325" i="14"/>
  <c r="G325" i="14"/>
  <c r="S325" i="14"/>
  <c r="P325" i="14"/>
  <c r="K326" i="14"/>
  <c r="N326" i="14"/>
  <c r="E326" i="14"/>
  <c r="H326" i="14"/>
  <c r="A327" i="14"/>
  <c r="Q326" i="14"/>
  <c r="B326" i="14"/>
  <c r="T326" i="14" s="1"/>
  <c r="B227" i="2"/>
  <c r="E227" i="2"/>
  <c r="H227" i="2"/>
  <c r="A228" i="2"/>
  <c r="I226" i="2"/>
  <c r="G226" i="2"/>
  <c r="F226" i="2"/>
  <c r="C226" i="2"/>
  <c r="K226" i="2"/>
  <c r="D226" i="2"/>
  <c r="J226" i="2"/>
  <c r="K96" i="8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I221" i="32"/>
  <c r="C222" i="32"/>
  <c r="D222" i="32" s="1"/>
  <c r="E222" i="32"/>
  <c r="H222" i="32"/>
  <c r="G222" i="32"/>
  <c r="F223" i="32"/>
  <c r="B223" i="32"/>
  <c r="A224" i="32"/>
  <c r="BR71" i="24"/>
  <c r="BR72" i="24"/>
  <c r="BR73" i="24"/>
  <c r="BR74" i="24"/>
  <c r="BR75" i="24"/>
  <c r="BR76" i="24"/>
  <c r="BR77" i="24"/>
  <c r="BR78" i="24"/>
  <c r="BR79" i="24"/>
  <c r="BR80" i="24"/>
  <c r="BR81" i="24"/>
  <c r="BR82" i="24"/>
  <c r="BR83" i="24"/>
  <c r="BR84" i="24"/>
  <c r="BR85" i="24"/>
  <c r="E234" i="3" l="1"/>
  <c r="B234" i="3"/>
  <c r="A235" i="3"/>
  <c r="D233" i="3"/>
  <c r="C233" i="3"/>
  <c r="H233" i="3"/>
  <c r="G233" i="3"/>
  <c r="F233" i="3"/>
  <c r="I326" i="14"/>
  <c r="J326" i="14"/>
  <c r="M326" i="14"/>
  <c r="O326" i="14"/>
  <c r="D326" i="14"/>
  <c r="F326" i="14"/>
  <c r="C326" i="14"/>
  <c r="G326" i="14"/>
  <c r="L326" i="14"/>
  <c r="P326" i="14"/>
  <c r="R326" i="14"/>
  <c r="S326" i="14"/>
  <c r="A328" i="14"/>
  <c r="B327" i="14"/>
  <c r="T327" i="14" s="1"/>
  <c r="N327" i="14"/>
  <c r="Q327" i="14"/>
  <c r="K327" i="14"/>
  <c r="H327" i="14"/>
  <c r="E327" i="14"/>
  <c r="B228" i="2"/>
  <c r="A229" i="2"/>
  <c r="E228" i="2"/>
  <c r="H228" i="2"/>
  <c r="J227" i="2"/>
  <c r="C227" i="2"/>
  <c r="K227" i="2"/>
  <c r="I227" i="2"/>
  <c r="G227" i="2"/>
  <c r="D227" i="2"/>
  <c r="F227" i="2"/>
  <c r="E97" i="5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I222" i="32"/>
  <c r="H223" i="32"/>
  <c r="G223" i="32"/>
  <c r="C223" i="32"/>
  <c r="D223" i="32" s="1"/>
  <c r="E223" i="32"/>
  <c r="A225" i="32"/>
  <c r="F224" i="32"/>
  <c r="B224" i="32"/>
  <c r="BS84" i="24"/>
  <c r="BV84" i="24"/>
  <c r="BS83" i="24"/>
  <c r="BV83" i="24"/>
  <c r="BV82" i="24"/>
  <c r="BS82" i="24"/>
  <c r="BS81" i="24"/>
  <c r="BV81" i="24"/>
  <c r="AM86" i="24"/>
  <c r="E100" i="24"/>
  <c r="AV86" i="24"/>
  <c r="AS86" i="24"/>
  <c r="AP86" i="24"/>
  <c r="K100" i="24"/>
  <c r="H100" i="24"/>
  <c r="AG86" i="24"/>
  <c r="AJ86" i="24"/>
  <c r="B100" i="24"/>
  <c r="H18" i="25"/>
  <c r="I18" i="25" s="1"/>
  <c r="B17" i="26"/>
  <c r="C17" i="26" s="1"/>
  <c r="E17" i="26"/>
  <c r="F17" i="26" s="1"/>
  <c r="E17" i="28"/>
  <c r="E94" i="24"/>
  <c r="BS80" i="24"/>
  <c r="AG80" i="24"/>
  <c r="BV80" i="24"/>
  <c r="K94" i="24"/>
  <c r="AV80" i="24"/>
  <c r="AS80" i="24"/>
  <c r="AP80" i="24"/>
  <c r="AJ80" i="24"/>
  <c r="B17" i="28"/>
  <c r="B94" i="24"/>
  <c r="B18" i="25"/>
  <c r="C18" i="25" s="1"/>
  <c r="AM80" i="24"/>
  <c r="E18" i="25"/>
  <c r="F18" i="25" s="1"/>
  <c r="H94" i="24"/>
  <c r="E235" i="3" l="1"/>
  <c r="B235" i="3"/>
  <c r="A236" i="3"/>
  <c r="D234" i="3"/>
  <c r="C234" i="3"/>
  <c r="H234" i="3"/>
  <c r="G234" i="3"/>
  <c r="F234" i="3"/>
  <c r="J327" i="14"/>
  <c r="C327" i="14"/>
  <c r="S327" i="14"/>
  <c r="O327" i="14"/>
  <c r="P327" i="14"/>
  <c r="G327" i="14"/>
  <c r="L327" i="14"/>
  <c r="M327" i="14"/>
  <c r="R327" i="14"/>
  <c r="I327" i="14"/>
  <c r="D327" i="14"/>
  <c r="F327" i="14"/>
  <c r="B328" i="14"/>
  <c r="T328" i="14" s="1"/>
  <c r="H328" i="14"/>
  <c r="E328" i="14"/>
  <c r="N328" i="14"/>
  <c r="A329" i="14"/>
  <c r="K328" i="14"/>
  <c r="Q328" i="14"/>
  <c r="H229" i="2"/>
  <c r="E229" i="2"/>
  <c r="A230" i="2"/>
  <c r="B229" i="2"/>
  <c r="C228" i="2"/>
  <c r="I228" i="2"/>
  <c r="D228" i="2"/>
  <c r="G228" i="2"/>
  <c r="F228" i="2"/>
  <c r="K228" i="2"/>
  <c r="J228" i="2"/>
  <c r="D97" i="10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I223" i="32"/>
  <c r="C224" i="32"/>
  <c r="D224" i="32" s="1"/>
  <c r="E224" i="32"/>
  <c r="G224" i="32"/>
  <c r="H224" i="32"/>
  <c r="B225" i="32"/>
  <c r="A226" i="32"/>
  <c r="F225" i="32"/>
  <c r="T35" i="14"/>
  <c r="K18" i="25"/>
  <c r="B236" i="3" l="1"/>
  <c r="E236" i="3"/>
  <c r="A237" i="3"/>
  <c r="D235" i="3"/>
  <c r="H235" i="3"/>
  <c r="C235" i="3"/>
  <c r="F235" i="3"/>
  <c r="G235" i="3"/>
  <c r="N329" i="14"/>
  <c r="K329" i="14"/>
  <c r="E329" i="14"/>
  <c r="H329" i="14"/>
  <c r="B329" i="14"/>
  <c r="T329" i="14" s="1"/>
  <c r="Q329" i="14"/>
  <c r="A330" i="14"/>
  <c r="C328" i="14"/>
  <c r="I328" i="14"/>
  <c r="J328" i="14"/>
  <c r="F328" i="14"/>
  <c r="G328" i="14"/>
  <c r="M328" i="14"/>
  <c r="O328" i="14"/>
  <c r="S328" i="14"/>
  <c r="R328" i="14"/>
  <c r="D328" i="14"/>
  <c r="L328" i="14"/>
  <c r="P328" i="14"/>
  <c r="K229" i="2"/>
  <c r="J229" i="2"/>
  <c r="F229" i="2"/>
  <c r="I229" i="2"/>
  <c r="D229" i="2"/>
  <c r="C229" i="2"/>
  <c r="G229" i="2"/>
  <c r="B230" i="2"/>
  <c r="A231" i="2"/>
  <c r="E230" i="2"/>
  <c r="H230" i="2"/>
  <c r="T98" i="12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I224" i="32"/>
  <c r="G225" i="32"/>
  <c r="H225" i="32"/>
  <c r="F226" i="32"/>
  <c r="B226" i="32"/>
  <c r="A227" i="32"/>
  <c r="E225" i="32"/>
  <c r="C225" i="32"/>
  <c r="D225" i="32" s="1"/>
  <c r="H17" i="26"/>
  <c r="C16" i="29" a="1"/>
  <c r="C10" i="29" a="1"/>
  <c r="C6" i="29" a="1"/>
  <c r="C4" i="29" a="1"/>
  <c r="C3" i="29" a="1"/>
  <c r="C7" i="29" a="1"/>
  <c r="C11" i="29" a="1"/>
  <c r="C8" i="29" a="1"/>
  <c r="C14" i="29" a="1"/>
  <c r="C9" i="29" a="1"/>
  <c r="C5" i="29" a="1"/>
  <c r="C12" i="29" a="1"/>
  <c r="C15" i="29" a="1"/>
  <c r="C2" i="29" a="1"/>
  <c r="A238" i="3" l="1"/>
  <c r="B237" i="3"/>
  <c r="E237" i="3"/>
  <c r="F236" i="3"/>
  <c r="G236" i="3"/>
  <c r="C236" i="3"/>
  <c r="H236" i="3"/>
  <c r="D236" i="3"/>
  <c r="M329" i="14"/>
  <c r="O329" i="14"/>
  <c r="F329" i="14"/>
  <c r="G329" i="14"/>
  <c r="I329" i="14"/>
  <c r="P329" i="14"/>
  <c r="S329" i="14"/>
  <c r="C329" i="14"/>
  <c r="D329" i="14"/>
  <c r="J329" i="14"/>
  <c r="R329" i="14"/>
  <c r="L329" i="14"/>
  <c r="E330" i="14"/>
  <c r="H330" i="14"/>
  <c r="N330" i="14"/>
  <c r="Q330" i="14"/>
  <c r="K330" i="14"/>
  <c r="A331" i="14"/>
  <c r="B330" i="14"/>
  <c r="T330" i="14" s="1"/>
  <c r="H231" i="2"/>
  <c r="A232" i="2"/>
  <c r="B231" i="2"/>
  <c r="E231" i="2"/>
  <c r="F230" i="2"/>
  <c r="I230" i="2"/>
  <c r="G230" i="2"/>
  <c r="C230" i="2"/>
  <c r="D230" i="2"/>
  <c r="J230" i="2"/>
  <c r="K230" i="2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I225" i="32"/>
  <c r="A228" i="32"/>
  <c r="B227" i="32"/>
  <c r="F227" i="32"/>
  <c r="E226" i="32"/>
  <c r="C226" i="32"/>
  <c r="D226" i="32" s="1"/>
  <c r="G226" i="32"/>
  <c r="H226" i="32"/>
  <c r="E16" i="26"/>
  <c r="F16" i="26" s="1"/>
  <c r="B17" i="25"/>
  <c r="C17" i="25" s="1"/>
  <c r="AJ79" i="24"/>
  <c r="AP79" i="24"/>
  <c r="AS79" i="24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AV79" i="24"/>
  <c r="AG79" i="24"/>
  <c r="BS79" i="24"/>
  <c r="E93" i="24"/>
  <c r="B93" i="24"/>
  <c r="H93" i="24"/>
  <c r="K93" i="24"/>
  <c r="G237" i="3" l="1"/>
  <c r="F237" i="3"/>
  <c r="H237" i="3"/>
  <c r="D237" i="3"/>
  <c r="C237" i="3"/>
  <c r="A239" i="3"/>
  <c r="E238" i="3"/>
  <c r="B238" i="3"/>
  <c r="C330" i="14"/>
  <c r="D330" i="14"/>
  <c r="F330" i="14"/>
  <c r="G330" i="14"/>
  <c r="O330" i="14"/>
  <c r="P330" i="14"/>
  <c r="M330" i="14"/>
  <c r="R330" i="14"/>
  <c r="S330" i="14"/>
  <c r="L330" i="14"/>
  <c r="I330" i="14"/>
  <c r="J330" i="14"/>
  <c r="E331" i="14"/>
  <c r="N331" i="14"/>
  <c r="Q331" i="14"/>
  <c r="K331" i="14"/>
  <c r="A332" i="14"/>
  <c r="H331" i="14"/>
  <c r="B331" i="14"/>
  <c r="T331" i="14" s="1"/>
  <c r="I231" i="2"/>
  <c r="C231" i="2"/>
  <c r="G231" i="2"/>
  <c r="D231" i="2"/>
  <c r="F231" i="2"/>
  <c r="K231" i="2"/>
  <c r="J231" i="2"/>
  <c r="E232" i="2"/>
  <c r="H232" i="2"/>
  <c r="B232" i="2"/>
  <c r="A233" i="2"/>
  <c r="E101" i="5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I226" i="32"/>
  <c r="H227" i="32"/>
  <c r="G227" i="32"/>
  <c r="C227" i="32"/>
  <c r="D227" i="32" s="1"/>
  <c r="E227" i="32"/>
  <c r="F228" i="32"/>
  <c r="A229" i="32"/>
  <c r="B228" i="32"/>
  <c r="D238" i="3" l="1"/>
  <c r="H238" i="3"/>
  <c r="C238" i="3"/>
  <c r="F238" i="3"/>
  <c r="G238" i="3"/>
  <c r="A240" i="3"/>
  <c r="B239" i="3"/>
  <c r="E239" i="3"/>
  <c r="F331" i="14"/>
  <c r="G331" i="14"/>
  <c r="R331" i="14"/>
  <c r="S331" i="14"/>
  <c r="O331" i="14"/>
  <c r="M331" i="14"/>
  <c r="P331" i="14"/>
  <c r="L331" i="14"/>
  <c r="C331" i="14"/>
  <c r="I331" i="14"/>
  <c r="D331" i="14"/>
  <c r="J331" i="14"/>
  <c r="Q332" i="14"/>
  <c r="E332" i="14"/>
  <c r="H332" i="14"/>
  <c r="K332" i="14"/>
  <c r="B332" i="14"/>
  <c r="T332" i="14" s="1"/>
  <c r="N332" i="14"/>
  <c r="A333" i="14"/>
  <c r="A234" i="2"/>
  <c r="B233" i="2"/>
  <c r="E233" i="2"/>
  <c r="H233" i="2"/>
  <c r="J232" i="2"/>
  <c r="I232" i="2"/>
  <c r="G232" i="2"/>
  <c r="K232" i="2"/>
  <c r="F232" i="2"/>
  <c r="D232" i="2"/>
  <c r="C232" i="2"/>
  <c r="C101" i="8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I227" i="32"/>
  <c r="G228" i="32"/>
  <c r="H228" i="32"/>
  <c r="F229" i="32"/>
  <c r="A230" i="32"/>
  <c r="B229" i="32"/>
  <c r="E228" i="32"/>
  <c r="C228" i="32"/>
  <c r="D228" i="32" s="1"/>
  <c r="B23" i="28"/>
  <c r="E17" i="25"/>
  <c r="F17" i="25" s="1"/>
  <c r="G239" i="3" l="1"/>
  <c r="F239" i="3"/>
  <c r="H239" i="3"/>
  <c r="C239" i="3"/>
  <c r="D239" i="3"/>
  <c r="B240" i="3"/>
  <c r="A241" i="3"/>
  <c r="E240" i="3"/>
  <c r="N333" i="14"/>
  <c r="K333" i="14"/>
  <c r="A334" i="14"/>
  <c r="Q333" i="14"/>
  <c r="H333" i="14"/>
  <c r="E333" i="14"/>
  <c r="B333" i="14"/>
  <c r="T333" i="14" s="1"/>
  <c r="R332" i="14"/>
  <c r="S332" i="14"/>
  <c r="D332" i="14"/>
  <c r="F332" i="14"/>
  <c r="O332" i="14"/>
  <c r="P332" i="14"/>
  <c r="I332" i="14"/>
  <c r="J332" i="14"/>
  <c r="L332" i="14"/>
  <c r="C332" i="14"/>
  <c r="G332" i="14"/>
  <c r="M332" i="14"/>
  <c r="I233" i="2"/>
  <c r="K233" i="2"/>
  <c r="F233" i="2"/>
  <c r="C233" i="2"/>
  <c r="D233" i="2"/>
  <c r="G233" i="2"/>
  <c r="J233" i="2"/>
  <c r="B234" i="2"/>
  <c r="E234" i="2"/>
  <c r="A235" i="2"/>
  <c r="H234" i="2"/>
  <c r="A104" i="5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I228" i="32"/>
  <c r="H229" i="32"/>
  <c r="G229" i="32"/>
  <c r="F230" i="32"/>
  <c r="B230" i="32"/>
  <c r="A231" i="32"/>
  <c r="E229" i="32"/>
  <c r="C229" i="32"/>
  <c r="D229" i="32" s="1"/>
  <c r="E23" i="28"/>
  <c r="F240" i="3" l="1"/>
  <c r="G240" i="3"/>
  <c r="B241" i="3"/>
  <c r="A242" i="3"/>
  <c r="E241" i="3"/>
  <c r="H240" i="3"/>
  <c r="D240" i="3"/>
  <c r="C240" i="3"/>
  <c r="M333" i="14"/>
  <c r="O333" i="14"/>
  <c r="S333" i="14"/>
  <c r="D333" i="14"/>
  <c r="J333" i="14"/>
  <c r="L333" i="14"/>
  <c r="P333" i="14"/>
  <c r="I333" i="14"/>
  <c r="R333" i="14"/>
  <c r="C333" i="14"/>
  <c r="F333" i="14"/>
  <c r="G333" i="14"/>
  <c r="K334" i="14"/>
  <c r="B334" i="14"/>
  <c r="T334" i="14" s="1"/>
  <c r="A335" i="14"/>
  <c r="E334" i="14"/>
  <c r="H334" i="14"/>
  <c r="N334" i="14"/>
  <c r="Q334" i="14"/>
  <c r="B235" i="2"/>
  <c r="A236" i="2"/>
  <c r="H235" i="2"/>
  <c r="E235" i="2"/>
  <c r="C234" i="2"/>
  <c r="I234" i="2"/>
  <c r="J234" i="2"/>
  <c r="G234" i="2"/>
  <c r="K234" i="2"/>
  <c r="F234" i="2"/>
  <c r="D234" i="2"/>
  <c r="T103" i="12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I229" i="32"/>
  <c r="A232" i="32"/>
  <c r="F231" i="32"/>
  <c r="B231" i="32"/>
  <c r="H230" i="32"/>
  <c r="G230" i="32"/>
  <c r="E230" i="32"/>
  <c r="C230" i="32"/>
  <c r="D230" i="32" s="1"/>
  <c r="AM79" i="24"/>
  <c r="B16" i="26"/>
  <c r="BV79" i="24"/>
  <c r="B16" i="28"/>
  <c r="E16" i="28"/>
  <c r="H17" i="25"/>
  <c r="C5" i="28"/>
  <c r="B5" i="28"/>
  <c r="F241" i="3" l="1"/>
  <c r="G241" i="3"/>
  <c r="E242" i="3"/>
  <c r="B242" i="3"/>
  <c r="A243" i="3"/>
  <c r="C241" i="3"/>
  <c r="D241" i="3"/>
  <c r="H241" i="3"/>
  <c r="A336" i="14"/>
  <c r="H335" i="14"/>
  <c r="E335" i="14"/>
  <c r="N335" i="14"/>
  <c r="Q335" i="14"/>
  <c r="B335" i="14"/>
  <c r="T335" i="14" s="1"/>
  <c r="K335" i="14"/>
  <c r="I334" i="14"/>
  <c r="J334" i="14"/>
  <c r="C334" i="14"/>
  <c r="D334" i="14"/>
  <c r="S334" i="14"/>
  <c r="F334" i="14"/>
  <c r="G334" i="14"/>
  <c r="L334" i="14"/>
  <c r="M334" i="14"/>
  <c r="O334" i="14"/>
  <c r="P334" i="14"/>
  <c r="R334" i="14"/>
  <c r="A237" i="2"/>
  <c r="B236" i="2"/>
  <c r="H236" i="2"/>
  <c r="E236" i="2"/>
  <c r="J235" i="2"/>
  <c r="I235" i="2"/>
  <c r="G235" i="2"/>
  <c r="C235" i="2"/>
  <c r="K235" i="2"/>
  <c r="D235" i="2"/>
  <c r="F235" i="2"/>
  <c r="C103" i="9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I230" i="32"/>
  <c r="C231" i="32"/>
  <c r="D231" i="32" s="1"/>
  <c r="E231" i="32"/>
  <c r="H231" i="32"/>
  <c r="G231" i="32"/>
  <c r="B232" i="32"/>
  <c r="F232" i="32"/>
  <c r="A233" i="32"/>
  <c r="I17" i="25"/>
  <c r="K17" i="25" s="1"/>
  <c r="C16" i="26"/>
  <c r="H16" i="26" s="1"/>
  <c r="T34" i="14"/>
  <c r="E23" i="26"/>
  <c r="F23" i="26" s="1"/>
  <c r="B23" i="26"/>
  <c r="C23" i="26" s="1"/>
  <c r="AV78" i="24"/>
  <c r="AS78" i="24"/>
  <c r="AJ78" i="24"/>
  <c r="E92" i="24"/>
  <c r="BS78" i="24"/>
  <c r="E15" i="26"/>
  <c r="H92" i="24"/>
  <c r="B16" i="25"/>
  <c r="C16" i="25" s="1"/>
  <c r="E16" i="25"/>
  <c r="F16" i="25" s="1"/>
  <c r="AM78" i="24"/>
  <c r="H16" i="25"/>
  <c r="I16" i="25" s="1"/>
  <c r="B15" i="28"/>
  <c r="AP78" i="24"/>
  <c r="BV78" i="24"/>
  <c r="B92" i="24"/>
  <c r="B15" i="26"/>
  <c r="AG78" i="24"/>
  <c r="K92" i="24"/>
  <c r="E15" i="28"/>
  <c r="E14" i="28"/>
  <c r="B14" i="28"/>
  <c r="E243" i="3" l="1"/>
  <c r="B243" i="3"/>
  <c r="A244" i="3"/>
  <c r="D242" i="3"/>
  <c r="C242" i="3"/>
  <c r="H242" i="3"/>
  <c r="F242" i="3"/>
  <c r="G242" i="3"/>
  <c r="I335" i="14"/>
  <c r="J335" i="14"/>
  <c r="L335" i="14"/>
  <c r="O335" i="14"/>
  <c r="P335" i="14"/>
  <c r="M335" i="14"/>
  <c r="R335" i="14"/>
  <c r="S335" i="14"/>
  <c r="C335" i="14"/>
  <c r="D335" i="14"/>
  <c r="F335" i="14"/>
  <c r="G335" i="14"/>
  <c r="B336" i="14"/>
  <c r="T336" i="14" s="1"/>
  <c r="E336" i="14"/>
  <c r="A337" i="14"/>
  <c r="N336" i="14"/>
  <c r="K336" i="14"/>
  <c r="Q336" i="14"/>
  <c r="H336" i="14"/>
  <c r="G236" i="2"/>
  <c r="F236" i="2"/>
  <c r="I236" i="2"/>
  <c r="D236" i="2"/>
  <c r="K236" i="2"/>
  <c r="J236" i="2"/>
  <c r="C236" i="2"/>
  <c r="A238" i="2"/>
  <c r="H237" i="2"/>
  <c r="B237" i="2"/>
  <c r="E237" i="2"/>
  <c r="D22" i="28"/>
  <c r="D23" i="28"/>
  <c r="C22" i="28"/>
  <c r="C23" i="28"/>
  <c r="G22" i="28"/>
  <c r="G23" i="28"/>
  <c r="F22" i="28"/>
  <c r="F23" i="28"/>
  <c r="E106" i="12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I231" i="32"/>
  <c r="F233" i="32"/>
  <c r="A234" i="32"/>
  <c r="B233" i="32"/>
  <c r="E232" i="32"/>
  <c r="C232" i="32"/>
  <c r="D232" i="32" s="1"/>
  <c r="H232" i="32"/>
  <c r="G232" i="32"/>
  <c r="D21" i="28"/>
  <c r="C21" i="28"/>
  <c r="G21" i="28"/>
  <c r="F21" i="28"/>
  <c r="F16" i="28"/>
  <c r="G20" i="28"/>
  <c r="F20" i="28"/>
  <c r="D20" i="28"/>
  <c r="C20" i="28"/>
  <c r="G16" i="28"/>
  <c r="G19" i="28"/>
  <c r="G18" i="28"/>
  <c r="G17" i="28"/>
  <c r="F19" i="28"/>
  <c r="F18" i="28"/>
  <c r="F17" i="28"/>
  <c r="D16" i="28"/>
  <c r="D17" i="28"/>
  <c r="D19" i="28"/>
  <c r="D18" i="28"/>
  <c r="C19" i="28"/>
  <c r="C18" i="28"/>
  <c r="C17" i="28"/>
  <c r="C16" i="28"/>
  <c r="K16" i="25"/>
  <c r="T33" i="14"/>
  <c r="H23" i="26"/>
  <c r="G15" i="28"/>
  <c r="D15" i="28"/>
  <c r="E244" i="3" l="1"/>
  <c r="B244" i="3"/>
  <c r="A245" i="3"/>
  <c r="C243" i="3"/>
  <c r="H243" i="3"/>
  <c r="D243" i="3"/>
  <c r="G243" i="3"/>
  <c r="F243" i="3"/>
  <c r="N337" i="14"/>
  <c r="E337" i="14"/>
  <c r="A338" i="14"/>
  <c r="B337" i="14"/>
  <c r="T337" i="14" s="1"/>
  <c r="Q337" i="14"/>
  <c r="K337" i="14"/>
  <c r="H337" i="14"/>
  <c r="C336" i="14"/>
  <c r="D336" i="14"/>
  <c r="F336" i="14"/>
  <c r="M336" i="14"/>
  <c r="O336" i="14"/>
  <c r="P336" i="14"/>
  <c r="J336" i="14"/>
  <c r="L336" i="14"/>
  <c r="G336" i="14"/>
  <c r="I336" i="14"/>
  <c r="S336" i="14"/>
  <c r="R336" i="14"/>
  <c r="H23" i="28"/>
  <c r="K237" i="2"/>
  <c r="D237" i="2"/>
  <c r="G237" i="2"/>
  <c r="I237" i="2"/>
  <c r="F237" i="2"/>
  <c r="C237" i="2"/>
  <c r="J237" i="2"/>
  <c r="E238" i="2"/>
  <c r="B238" i="2"/>
  <c r="A239" i="2"/>
  <c r="H238" i="2"/>
  <c r="H22" i="28"/>
  <c r="B106" i="9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I232" i="32"/>
  <c r="E233" i="32"/>
  <c r="C233" i="32"/>
  <c r="D233" i="32" s="1"/>
  <c r="B234" i="32"/>
  <c r="A235" i="32"/>
  <c r="F234" i="32"/>
  <c r="H233" i="32"/>
  <c r="G233" i="32"/>
  <c r="H21" i="28"/>
  <c r="H20" i="28"/>
  <c r="H19" i="28"/>
  <c r="H18" i="28"/>
  <c r="H17" i="28"/>
  <c r="H16" i="28"/>
  <c r="C15" i="28"/>
  <c r="F15" i="28"/>
  <c r="B245" i="3" l="1"/>
  <c r="E245" i="3"/>
  <c r="A246" i="3"/>
  <c r="D244" i="3"/>
  <c r="H244" i="3"/>
  <c r="C244" i="3"/>
  <c r="F244" i="3"/>
  <c r="G244" i="3"/>
  <c r="M337" i="14"/>
  <c r="O337" i="14"/>
  <c r="C337" i="14"/>
  <c r="D337" i="14"/>
  <c r="P337" i="14"/>
  <c r="F337" i="14"/>
  <c r="J337" i="14"/>
  <c r="L337" i="14"/>
  <c r="I337" i="14"/>
  <c r="R337" i="14"/>
  <c r="S337" i="14"/>
  <c r="G337" i="14"/>
  <c r="B338" i="14"/>
  <c r="T338" i="14" s="1"/>
  <c r="A339" i="14"/>
  <c r="E338" i="14"/>
  <c r="Q338" i="14"/>
  <c r="N338" i="14"/>
  <c r="K338" i="14"/>
  <c r="H338" i="14"/>
  <c r="C238" i="2"/>
  <c r="I238" i="2"/>
  <c r="G238" i="2"/>
  <c r="F238" i="2"/>
  <c r="J238" i="2"/>
  <c r="K238" i="2"/>
  <c r="D238" i="2"/>
  <c r="E239" i="2"/>
  <c r="B239" i="2"/>
  <c r="A240" i="2"/>
  <c r="H239" i="2"/>
  <c r="F107" i="5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I233" i="32"/>
  <c r="G234" i="32"/>
  <c r="H234" i="32"/>
  <c r="B235" i="32"/>
  <c r="F235" i="32"/>
  <c r="A236" i="32"/>
  <c r="E234" i="32"/>
  <c r="C234" i="32"/>
  <c r="D234" i="32" s="1"/>
  <c r="H15" i="28"/>
  <c r="E16" i="29" a="1"/>
  <c r="A247" i="3" l="1"/>
  <c r="E246" i="3"/>
  <c r="B246" i="3"/>
  <c r="G245" i="3"/>
  <c r="F245" i="3"/>
  <c r="D245" i="3"/>
  <c r="H245" i="3"/>
  <c r="C245" i="3"/>
  <c r="E339" i="14"/>
  <c r="A340" i="14"/>
  <c r="H339" i="14"/>
  <c r="B339" i="14"/>
  <c r="T339" i="14" s="1"/>
  <c r="N339" i="14"/>
  <c r="K339" i="14"/>
  <c r="Q339" i="14"/>
  <c r="R338" i="14"/>
  <c r="S338" i="14"/>
  <c r="C338" i="14"/>
  <c r="G338" i="14"/>
  <c r="P338" i="14"/>
  <c r="D338" i="14"/>
  <c r="L338" i="14"/>
  <c r="M338" i="14"/>
  <c r="O338" i="14"/>
  <c r="I338" i="14"/>
  <c r="J338" i="14"/>
  <c r="F338" i="14"/>
  <c r="A241" i="2"/>
  <c r="B240" i="2"/>
  <c r="H240" i="2"/>
  <c r="E240" i="2"/>
  <c r="G239" i="2"/>
  <c r="D239" i="2"/>
  <c r="K239" i="2"/>
  <c r="J239" i="2"/>
  <c r="F239" i="2"/>
  <c r="C239" i="2"/>
  <c r="I239" i="2"/>
  <c r="F107" i="9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I234" i="32"/>
  <c r="B236" i="32"/>
  <c r="F236" i="32"/>
  <c r="A237" i="32"/>
  <c r="E235" i="32"/>
  <c r="C235" i="32"/>
  <c r="D235" i="32" s="1"/>
  <c r="H235" i="32"/>
  <c r="G235" i="32"/>
  <c r="E16" i="29"/>
  <c r="AS77" i="24"/>
  <c r="AV77" i="24"/>
  <c r="AJ77" i="24"/>
  <c r="AP77" i="24"/>
  <c r="AM77" i="24"/>
  <c r="BS77" i="24"/>
  <c r="AG77" i="24"/>
  <c r="BV77" i="24"/>
  <c r="BR70" i="24"/>
  <c r="BR69" i="24"/>
  <c r="BR68" i="24"/>
  <c r="BR67" i="24"/>
  <c r="BR66" i="24"/>
  <c r="BR65" i="24"/>
  <c r="BR64" i="24"/>
  <c r="BR63" i="24"/>
  <c r="BR62" i="24"/>
  <c r="BR61" i="24"/>
  <c r="BR60" i="24"/>
  <c r="BR59" i="24"/>
  <c r="BR58" i="24"/>
  <c r="BR57" i="24"/>
  <c r="BR56" i="24"/>
  <c r="BR55" i="24"/>
  <c r="BR54" i="24"/>
  <c r="BR53" i="24"/>
  <c r="BR52" i="24"/>
  <c r="BR51" i="24"/>
  <c r="BR50" i="24"/>
  <c r="BR49" i="24"/>
  <c r="BR48" i="24"/>
  <c r="BR47" i="24"/>
  <c r="BR46" i="24"/>
  <c r="BR45" i="24"/>
  <c r="BR44" i="24"/>
  <c r="BR43" i="24"/>
  <c r="BR42" i="24"/>
  <c r="BR41" i="24"/>
  <c r="BR40" i="24"/>
  <c r="BR39" i="24"/>
  <c r="BR38" i="24"/>
  <c r="BR37" i="24"/>
  <c r="BR36" i="24"/>
  <c r="BR35" i="24"/>
  <c r="BR34" i="24"/>
  <c r="BR33" i="24"/>
  <c r="BR32" i="24"/>
  <c r="BR31" i="24"/>
  <c r="BR30" i="24"/>
  <c r="BR29" i="24"/>
  <c r="BR28" i="24"/>
  <c r="BR27" i="24"/>
  <c r="BR26" i="24"/>
  <c r="BR25" i="24"/>
  <c r="BR24" i="24"/>
  <c r="BR23" i="24"/>
  <c r="BR22" i="24"/>
  <c r="BR21" i="24"/>
  <c r="BR20" i="24"/>
  <c r="BR19" i="24"/>
  <c r="BR18" i="24"/>
  <c r="BR17" i="24"/>
  <c r="BR16" i="24"/>
  <c r="BR15" i="24"/>
  <c r="BR14" i="24"/>
  <c r="DR13" i="24"/>
  <c r="DQ13" i="24"/>
  <c r="DP13" i="24"/>
  <c r="DJ13" i="24"/>
  <c r="F246" i="3" l="1"/>
  <c r="G246" i="3"/>
  <c r="D246" i="3"/>
  <c r="C246" i="3"/>
  <c r="H246" i="3"/>
  <c r="A248" i="3"/>
  <c r="E247" i="3"/>
  <c r="B247" i="3"/>
  <c r="F339" i="14"/>
  <c r="G339" i="14"/>
  <c r="S339" i="14"/>
  <c r="D339" i="14"/>
  <c r="I339" i="14"/>
  <c r="C339" i="14"/>
  <c r="J339" i="14"/>
  <c r="M339" i="14"/>
  <c r="O339" i="14"/>
  <c r="P339" i="14"/>
  <c r="L339" i="14"/>
  <c r="R339" i="14"/>
  <c r="Q340" i="14"/>
  <c r="N340" i="14"/>
  <c r="H340" i="14"/>
  <c r="E340" i="14"/>
  <c r="A341" i="14"/>
  <c r="K340" i="14"/>
  <c r="B340" i="14"/>
  <c r="T340" i="14" s="1"/>
  <c r="G240" i="2"/>
  <c r="D240" i="2"/>
  <c r="C240" i="2"/>
  <c r="K240" i="2"/>
  <c r="F240" i="2"/>
  <c r="I240" i="2"/>
  <c r="J240" i="2"/>
  <c r="B241" i="2"/>
  <c r="A242" i="2"/>
  <c r="H241" i="2"/>
  <c r="E241" i="2"/>
  <c r="C108" i="9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I235" i="32"/>
  <c r="A238" i="32"/>
  <c r="B237" i="32"/>
  <c r="F237" i="32"/>
  <c r="H236" i="32"/>
  <c r="G236" i="32"/>
  <c r="C236" i="32"/>
  <c r="D236" i="32" s="1"/>
  <c r="E236" i="32"/>
  <c r="DI13" i="24"/>
  <c r="G247" i="3" l="1"/>
  <c r="F247" i="3"/>
  <c r="B248" i="3"/>
  <c r="A249" i="3"/>
  <c r="E248" i="3"/>
  <c r="H247" i="3"/>
  <c r="D247" i="3"/>
  <c r="C247" i="3"/>
  <c r="R340" i="14"/>
  <c r="S340" i="14"/>
  <c r="M340" i="14"/>
  <c r="O340" i="14"/>
  <c r="I340" i="14"/>
  <c r="D340" i="14"/>
  <c r="F340" i="14"/>
  <c r="G340" i="14"/>
  <c r="L340" i="14"/>
  <c r="P340" i="14"/>
  <c r="C340" i="14"/>
  <c r="J340" i="14"/>
  <c r="Q341" i="14"/>
  <c r="H341" i="14"/>
  <c r="N341" i="14"/>
  <c r="B341" i="14"/>
  <c r="T341" i="14" s="1"/>
  <c r="E341" i="14"/>
  <c r="K341" i="14"/>
  <c r="A342" i="14"/>
  <c r="E242" i="2"/>
  <c r="H242" i="2"/>
  <c r="A243" i="2"/>
  <c r="B242" i="2"/>
  <c r="K241" i="2"/>
  <c r="J241" i="2"/>
  <c r="D241" i="2"/>
  <c r="C241" i="2"/>
  <c r="I241" i="2"/>
  <c r="G241" i="2"/>
  <c r="F241" i="2"/>
  <c r="T110" i="12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I236" i="32"/>
  <c r="H237" i="32"/>
  <c r="G237" i="32"/>
  <c r="E237" i="32"/>
  <c r="C237" i="32"/>
  <c r="D237" i="32" s="1"/>
  <c r="A239" i="32"/>
  <c r="F238" i="32"/>
  <c r="B238" i="32"/>
  <c r="J7" i="24"/>
  <c r="I7" i="24"/>
  <c r="H7" i="24"/>
  <c r="G7" i="24"/>
  <c r="AS6" i="24"/>
  <c r="AR6" i="24"/>
  <c r="AQ6" i="24"/>
  <c r="AP6" i="24"/>
  <c r="AO6" i="24"/>
  <c r="AN6" i="24"/>
  <c r="AL5" i="24" s="1"/>
  <c r="AL6" i="24"/>
  <c r="AK6" i="24"/>
  <c r="AJ6" i="24"/>
  <c r="AH6" i="24"/>
  <c r="CH5" i="24"/>
  <c r="CG5" i="24"/>
  <c r="BT5" i="24"/>
  <c r="BS5" i="24"/>
  <c r="C248" i="3" l="1"/>
  <c r="D248" i="3"/>
  <c r="H248" i="3"/>
  <c r="F248" i="3"/>
  <c r="G248" i="3"/>
  <c r="B249" i="3"/>
  <c r="A250" i="3"/>
  <c r="E249" i="3"/>
  <c r="K342" i="14"/>
  <c r="H342" i="14"/>
  <c r="N342" i="14"/>
  <c r="A343" i="14"/>
  <c r="B342" i="14"/>
  <c r="T342" i="14" s="1"/>
  <c r="E342" i="14"/>
  <c r="Q342" i="14"/>
  <c r="R341" i="14"/>
  <c r="S341" i="14"/>
  <c r="I341" i="14"/>
  <c r="J341" i="14"/>
  <c r="L341" i="14"/>
  <c r="M341" i="14"/>
  <c r="O341" i="14"/>
  <c r="C341" i="14"/>
  <c r="P341" i="14"/>
  <c r="G341" i="14"/>
  <c r="D341" i="14"/>
  <c r="F341" i="14"/>
  <c r="C242" i="2"/>
  <c r="D242" i="2"/>
  <c r="J242" i="2"/>
  <c r="K242" i="2"/>
  <c r="G242" i="2"/>
  <c r="F242" i="2"/>
  <c r="I242" i="2"/>
  <c r="B243" i="2"/>
  <c r="E243" i="2"/>
  <c r="H243" i="2"/>
  <c r="A244" i="2"/>
  <c r="G111" i="8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I237" i="32"/>
  <c r="C238" i="32"/>
  <c r="D238" i="32" s="1"/>
  <c r="E238" i="32"/>
  <c r="H238" i="32"/>
  <c r="G238" i="32"/>
  <c r="B239" i="32"/>
  <c r="F239" i="32"/>
  <c r="A240" i="32"/>
  <c r="CL84" i="24"/>
  <c r="CL83" i="24"/>
  <c r="BU83" i="24"/>
  <c r="BU84" i="24"/>
  <c r="BX83" i="24"/>
  <c r="BX84" i="24"/>
  <c r="CI84" i="24"/>
  <c r="CI83" i="24"/>
  <c r="BU45" i="24"/>
  <c r="BU16" i="24"/>
  <c r="BU52" i="24"/>
  <c r="BU39" i="24"/>
  <c r="BU59" i="24"/>
  <c r="BU28" i="24"/>
  <c r="BU50" i="24"/>
  <c r="BU24" i="24"/>
  <c r="BU26" i="24"/>
  <c r="BU80" i="24"/>
  <c r="BU61" i="24"/>
  <c r="BU79" i="24"/>
  <c r="BU66" i="24"/>
  <c r="BU68" i="24"/>
  <c r="BU17" i="24"/>
  <c r="BU51" i="24"/>
  <c r="BU37" i="24"/>
  <c r="BU69" i="24"/>
  <c r="BU70" i="24"/>
  <c r="BU23" i="24"/>
  <c r="BU21" i="24"/>
  <c r="BU72" i="24"/>
  <c r="BU47" i="24"/>
  <c r="BU49" i="24"/>
  <c r="BU53" i="24"/>
  <c r="BU62" i="24"/>
  <c r="BU32" i="24"/>
  <c r="BU64" i="24"/>
  <c r="BU71" i="24"/>
  <c r="BU67" i="24"/>
  <c r="BU29" i="24"/>
  <c r="BU65" i="24"/>
  <c r="BU81" i="24"/>
  <c r="BU38" i="24"/>
  <c r="BU75" i="24"/>
  <c r="BU44" i="24"/>
  <c r="BU58" i="24"/>
  <c r="BU35" i="24"/>
  <c r="BU20" i="24"/>
  <c r="BU42" i="24"/>
  <c r="BU78" i="24"/>
  <c r="BU25" i="24"/>
  <c r="BU34" i="24"/>
  <c r="BU60" i="24"/>
  <c r="BU27" i="24"/>
  <c r="BU74" i="24"/>
  <c r="BU73" i="24"/>
  <c r="BU63" i="24"/>
  <c r="BU46" i="24"/>
  <c r="BU36" i="24"/>
  <c r="BU18" i="24"/>
  <c r="BU22" i="24"/>
  <c r="BU77" i="24"/>
  <c r="BU43" i="24"/>
  <c r="BU30" i="24"/>
  <c r="BU33" i="24"/>
  <c r="BU48" i="24"/>
  <c r="BU19" i="24"/>
  <c r="BU54" i="24"/>
  <c r="BU76" i="24"/>
  <c r="BU57" i="24"/>
  <c r="BU82" i="24"/>
  <c r="BU40" i="24"/>
  <c r="BU31" i="24"/>
  <c r="BU56" i="24"/>
  <c r="BU55" i="24"/>
  <c r="BU41" i="24"/>
  <c r="CI28" i="24"/>
  <c r="CI60" i="24"/>
  <c r="CI29" i="24"/>
  <c r="CI61" i="24"/>
  <c r="CI68" i="24"/>
  <c r="CI38" i="24"/>
  <c r="CI30" i="24"/>
  <c r="CI62" i="24"/>
  <c r="CI71" i="24"/>
  <c r="CI31" i="24"/>
  <c r="CI63" i="24"/>
  <c r="CI70" i="24"/>
  <c r="CI39" i="24"/>
  <c r="CI32" i="24"/>
  <c r="CI64" i="24"/>
  <c r="CI36" i="24"/>
  <c r="CI33" i="24"/>
  <c r="CI65" i="24"/>
  <c r="CI34" i="24"/>
  <c r="CI66" i="24"/>
  <c r="CI35" i="24"/>
  <c r="CI67" i="24"/>
  <c r="CI37" i="24"/>
  <c r="CI69" i="24"/>
  <c r="CI42" i="24"/>
  <c r="CI74" i="24"/>
  <c r="CI43" i="24"/>
  <c r="CI75" i="24"/>
  <c r="CI44" i="24"/>
  <c r="CI76" i="24"/>
  <c r="CI45" i="24"/>
  <c r="CI77" i="24"/>
  <c r="CI46" i="24"/>
  <c r="CI78" i="24"/>
  <c r="CI16" i="24"/>
  <c r="CI48" i="24"/>
  <c r="CI80" i="24"/>
  <c r="CI17" i="24"/>
  <c r="CI49" i="24"/>
  <c r="CI81" i="24"/>
  <c r="CI18" i="24"/>
  <c r="CI50" i="24"/>
  <c r="CI82" i="24"/>
  <c r="CI19" i="24"/>
  <c r="CI51" i="24"/>
  <c r="CI20" i="24"/>
  <c r="CI52" i="24"/>
  <c r="CI25" i="24"/>
  <c r="CI59" i="24"/>
  <c r="CI72" i="24"/>
  <c r="CI21" i="24"/>
  <c r="CI22" i="24"/>
  <c r="CI23" i="24"/>
  <c r="CI26" i="24"/>
  <c r="CI27" i="24"/>
  <c r="CI40" i="24"/>
  <c r="CI41" i="24"/>
  <c r="CI54" i="24"/>
  <c r="CI56" i="24"/>
  <c r="CI57" i="24"/>
  <c r="CI58" i="24"/>
  <c r="CI73" i="24"/>
  <c r="CI79" i="24"/>
  <c r="CI24" i="24"/>
  <c r="CI47" i="24"/>
  <c r="CI53" i="24"/>
  <c r="CI55" i="24"/>
  <c r="BX78" i="24"/>
  <c r="BX68" i="24"/>
  <c r="BX36" i="24"/>
  <c r="BX38" i="24"/>
  <c r="BX79" i="24"/>
  <c r="BX58" i="24"/>
  <c r="BX42" i="24"/>
  <c r="BX53" i="24"/>
  <c r="BX32" i="24"/>
  <c r="BX55" i="24"/>
  <c r="BX64" i="24"/>
  <c r="BX57" i="24"/>
  <c r="BX60" i="24"/>
  <c r="BX61" i="24"/>
  <c r="BX41" i="24"/>
  <c r="BX66" i="24"/>
  <c r="BX76" i="24"/>
  <c r="BX70" i="24"/>
  <c r="BX22" i="24"/>
  <c r="BX44" i="24"/>
  <c r="BX75" i="24"/>
  <c r="BX56" i="24"/>
  <c r="BX49" i="24"/>
  <c r="BX35" i="24"/>
  <c r="BX28" i="24"/>
  <c r="BX25" i="24"/>
  <c r="BX26" i="24"/>
  <c r="BX27" i="24"/>
  <c r="BX29" i="24"/>
  <c r="BX71" i="24"/>
  <c r="BX77" i="24"/>
  <c r="BX17" i="24"/>
  <c r="BX51" i="24"/>
  <c r="BX74" i="24"/>
  <c r="BX37" i="24"/>
  <c r="BX69" i="24"/>
  <c r="BX18" i="24"/>
  <c r="BX23" i="24"/>
  <c r="BX72" i="24"/>
  <c r="BX21" i="24"/>
  <c r="BX43" i="24"/>
  <c r="BX82" i="24"/>
  <c r="BX73" i="24"/>
  <c r="BX48" i="24"/>
  <c r="BX50" i="24"/>
  <c r="BX80" i="24"/>
  <c r="BX31" i="24"/>
  <c r="BX65" i="24"/>
  <c r="BX39" i="24"/>
  <c r="BX52" i="24"/>
  <c r="BX59" i="24"/>
  <c r="BX47" i="24"/>
  <c r="BX30" i="24"/>
  <c r="BX33" i="24"/>
  <c r="BX19" i="24"/>
  <c r="BX62" i="24"/>
  <c r="BX20" i="24"/>
  <c r="BX54" i="24"/>
  <c r="BX81" i="24"/>
  <c r="BX67" i="24"/>
  <c r="BX63" i="24"/>
  <c r="BX46" i="24"/>
  <c r="BX16" i="24"/>
  <c r="BX24" i="24"/>
  <c r="BX34" i="24"/>
  <c r="BX40" i="24"/>
  <c r="BX45" i="24"/>
  <c r="E5" i="24"/>
  <c r="CL32" i="24"/>
  <c r="CL64" i="24"/>
  <c r="CL33" i="24"/>
  <c r="CL65" i="24"/>
  <c r="CL34" i="24"/>
  <c r="CL66" i="24"/>
  <c r="CL35" i="24"/>
  <c r="CL67" i="24"/>
  <c r="CL36" i="24"/>
  <c r="CL68" i="24"/>
  <c r="CL74" i="24"/>
  <c r="CL37" i="24"/>
  <c r="CL69" i="24"/>
  <c r="CL71" i="24"/>
  <c r="CL38" i="24"/>
  <c r="CL70" i="24"/>
  <c r="CL39" i="24"/>
  <c r="CL40" i="24"/>
  <c r="CL72" i="24"/>
  <c r="CL41" i="24"/>
  <c r="CL73" i="24"/>
  <c r="CL42" i="24"/>
  <c r="CL43" i="24"/>
  <c r="CL75" i="24"/>
  <c r="CL46" i="24"/>
  <c r="CL78" i="24"/>
  <c r="CL47" i="24"/>
  <c r="CL79" i="24"/>
  <c r="CL16" i="24"/>
  <c r="CL48" i="24"/>
  <c r="CL80" i="24"/>
  <c r="CL17" i="24"/>
  <c r="CL49" i="24"/>
  <c r="CL81" i="24"/>
  <c r="CL18" i="24"/>
  <c r="CL50" i="24"/>
  <c r="CL82" i="24"/>
  <c r="CL20" i="24"/>
  <c r="CL52" i="24"/>
  <c r="CL21" i="24"/>
  <c r="CL53" i="24"/>
  <c r="CL22" i="24"/>
  <c r="CL54" i="24"/>
  <c r="CL23" i="24"/>
  <c r="CL55" i="24"/>
  <c r="CL24" i="24"/>
  <c r="CL56" i="24"/>
  <c r="CL62" i="24"/>
  <c r="CL63" i="24"/>
  <c r="CL76" i="24"/>
  <c r="CL77" i="24"/>
  <c r="CL19" i="24"/>
  <c r="CL26" i="24"/>
  <c r="CL27" i="24"/>
  <c r="CL28" i="24"/>
  <c r="CL29" i="24"/>
  <c r="CL30" i="24"/>
  <c r="CL31" i="24"/>
  <c r="CL44" i="24"/>
  <c r="CL45" i="24"/>
  <c r="CL51" i="24"/>
  <c r="CL57" i="24"/>
  <c r="CL58" i="24"/>
  <c r="CL59" i="24"/>
  <c r="CL60" i="24"/>
  <c r="CL61" i="24"/>
  <c r="CL25" i="24"/>
  <c r="B5" i="24"/>
  <c r="C5" i="24"/>
  <c r="D5" i="24"/>
  <c r="AG5" i="24"/>
  <c r="AH5" i="24"/>
  <c r="AI5" i="24"/>
  <c r="AJ5" i="24"/>
  <c r="AK5" i="24"/>
  <c r="AV52" i="24"/>
  <c r="AV75" i="24"/>
  <c r="AV61" i="24"/>
  <c r="AV47" i="24"/>
  <c r="AV64" i="24"/>
  <c r="AV54" i="24"/>
  <c r="AV74" i="24"/>
  <c r="AV55" i="24"/>
  <c r="AV62" i="24"/>
  <c r="AV46" i="24"/>
  <c r="AV21" i="24"/>
  <c r="AV73" i="24"/>
  <c r="AV16" i="24"/>
  <c r="AV24" i="24"/>
  <c r="AV72" i="24"/>
  <c r="AV63" i="24"/>
  <c r="AV30" i="24"/>
  <c r="AV40" i="24"/>
  <c r="AV37" i="24"/>
  <c r="AV68" i="24"/>
  <c r="AV53" i="24"/>
  <c r="AV49" i="24"/>
  <c r="AV44" i="24"/>
  <c r="AV34" i="24"/>
  <c r="AV67" i="24"/>
  <c r="AV57" i="24"/>
  <c r="AV45" i="24"/>
  <c r="AV56" i="24"/>
  <c r="AV48" i="24"/>
  <c r="AV32" i="24"/>
  <c r="AV27" i="24"/>
  <c r="AV35" i="24"/>
  <c r="AV33" i="24"/>
  <c r="AV20" i="24"/>
  <c r="AV41" i="24"/>
  <c r="AV38" i="24"/>
  <c r="AV17" i="24"/>
  <c r="AV15" i="24"/>
  <c r="AV25" i="24"/>
  <c r="AV65" i="24"/>
  <c r="AV58" i="24"/>
  <c r="AV66" i="24"/>
  <c r="AV39" i="24"/>
  <c r="AV31" i="24"/>
  <c r="AV69" i="24"/>
  <c r="AV23" i="24"/>
  <c r="AV42" i="24"/>
  <c r="AV59" i="24"/>
  <c r="AV50" i="24"/>
  <c r="AV70" i="24"/>
  <c r="AV51" i="24"/>
  <c r="AV28" i="24"/>
  <c r="AV29" i="24"/>
  <c r="AV14" i="24"/>
  <c r="AV18" i="24"/>
  <c r="AW18" i="24" s="1"/>
  <c r="AV19" i="24"/>
  <c r="AV22" i="24"/>
  <c r="AV71" i="24"/>
  <c r="AV26" i="24"/>
  <c r="AV76" i="24"/>
  <c r="AV60" i="24"/>
  <c r="AV36" i="24"/>
  <c r="AV43" i="24"/>
  <c r="BU15" i="24"/>
  <c r="BX15" i="24"/>
  <c r="CI15" i="24"/>
  <c r="CL15" i="24"/>
  <c r="G249" i="3" l="1"/>
  <c r="F249" i="3"/>
  <c r="B250" i="3"/>
  <c r="E250" i="3"/>
  <c r="A251" i="3"/>
  <c r="C249" i="3"/>
  <c r="D249" i="3"/>
  <c r="H249" i="3"/>
  <c r="I342" i="14"/>
  <c r="J342" i="14"/>
  <c r="L342" i="14"/>
  <c r="M342" i="14"/>
  <c r="O342" i="14"/>
  <c r="F342" i="14"/>
  <c r="G342" i="14"/>
  <c r="P342" i="14"/>
  <c r="R342" i="14"/>
  <c r="S342" i="14"/>
  <c r="C342" i="14"/>
  <c r="D342" i="14"/>
  <c r="A344" i="14"/>
  <c r="Q343" i="14"/>
  <c r="K343" i="14"/>
  <c r="B343" i="14"/>
  <c r="T343" i="14" s="1"/>
  <c r="N343" i="14"/>
  <c r="H343" i="14"/>
  <c r="E343" i="14"/>
  <c r="A245" i="2"/>
  <c r="E244" i="2"/>
  <c r="H244" i="2"/>
  <c r="B244" i="2"/>
  <c r="C243" i="2"/>
  <c r="G243" i="2"/>
  <c r="F243" i="2"/>
  <c r="D243" i="2"/>
  <c r="I243" i="2"/>
  <c r="K243" i="2"/>
  <c r="J243" i="2"/>
  <c r="AX86" i="24"/>
  <c r="AX85" i="24"/>
  <c r="AW85" i="24"/>
  <c r="AW86" i="24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I238" i="32"/>
  <c r="C239" i="32"/>
  <c r="D239" i="32" s="1"/>
  <c r="E239" i="32"/>
  <c r="H239" i="32"/>
  <c r="G239" i="32"/>
  <c r="A241" i="32"/>
  <c r="F240" i="32"/>
  <c r="B240" i="32"/>
  <c r="AI84" i="24"/>
  <c r="AI83" i="24"/>
  <c r="AI15" i="24"/>
  <c r="AO84" i="24"/>
  <c r="AO83" i="24"/>
  <c r="J98" i="24"/>
  <c r="D98" i="24"/>
  <c r="D15" i="24"/>
  <c r="AO15" i="24"/>
  <c r="AX84" i="24"/>
  <c r="AW84" i="24"/>
  <c r="AW19" i="24"/>
  <c r="AW34" i="24"/>
  <c r="AX83" i="24"/>
  <c r="AW83" i="24"/>
  <c r="AO16" i="24"/>
  <c r="AO48" i="24"/>
  <c r="AO80" i="24"/>
  <c r="AO17" i="24"/>
  <c r="AO49" i="24"/>
  <c r="AO81" i="24"/>
  <c r="AO18" i="24"/>
  <c r="AO50" i="24"/>
  <c r="AO82" i="24"/>
  <c r="AO23" i="24"/>
  <c r="AO19" i="24"/>
  <c r="AO51" i="24"/>
  <c r="AO25" i="24"/>
  <c r="AO20" i="24"/>
  <c r="AO52" i="24"/>
  <c r="AO57" i="24"/>
  <c r="AO26" i="24"/>
  <c r="AO21" i="24"/>
  <c r="AO53" i="24"/>
  <c r="AO56" i="24"/>
  <c r="AO22" i="24"/>
  <c r="AO54" i="24"/>
  <c r="AO55" i="24"/>
  <c r="AO24" i="24"/>
  <c r="AO58" i="24"/>
  <c r="AO27" i="24"/>
  <c r="AO59" i="24"/>
  <c r="AO30" i="24"/>
  <c r="AO62" i="24"/>
  <c r="AO31" i="24"/>
  <c r="AO63" i="24"/>
  <c r="AO32" i="24"/>
  <c r="AO64" i="24"/>
  <c r="AO33" i="24"/>
  <c r="AO65" i="24"/>
  <c r="AO34" i="24"/>
  <c r="AO36" i="24"/>
  <c r="AO68" i="24"/>
  <c r="AO37" i="24"/>
  <c r="AO69" i="24"/>
  <c r="AO38" i="24"/>
  <c r="AO70" i="24"/>
  <c r="AO39" i="24"/>
  <c r="AO71" i="24"/>
  <c r="AO40" i="24"/>
  <c r="AO72" i="24"/>
  <c r="AO43" i="24"/>
  <c r="AO74" i="24"/>
  <c r="AO35" i="24"/>
  <c r="AO66" i="24"/>
  <c r="AO67" i="24"/>
  <c r="AO41" i="24"/>
  <c r="AO42" i="24"/>
  <c r="AO61" i="24"/>
  <c r="AO73" i="24"/>
  <c r="AO75" i="24"/>
  <c r="AO77" i="24"/>
  <c r="AO79" i="24"/>
  <c r="AO28" i="24"/>
  <c r="AO29" i="24"/>
  <c r="AO60" i="24"/>
  <c r="AO44" i="24"/>
  <c r="AO45" i="24"/>
  <c r="AO46" i="24"/>
  <c r="AO76" i="24"/>
  <c r="AO47" i="24"/>
  <c r="AO78" i="24"/>
  <c r="J97" i="24"/>
  <c r="J40" i="24"/>
  <c r="J72" i="24"/>
  <c r="J47" i="24"/>
  <c r="J82" i="24"/>
  <c r="J51" i="24"/>
  <c r="J41" i="24"/>
  <c r="J73" i="24"/>
  <c r="J48" i="24"/>
  <c r="J49" i="24"/>
  <c r="J42" i="24"/>
  <c r="J74" i="24"/>
  <c r="J50" i="24"/>
  <c r="J19" i="24"/>
  <c r="J43" i="24"/>
  <c r="J75" i="24"/>
  <c r="J80" i="24"/>
  <c r="J44" i="24"/>
  <c r="J76" i="24"/>
  <c r="J79" i="24"/>
  <c r="J45" i="24"/>
  <c r="J77" i="24"/>
  <c r="J46" i="24"/>
  <c r="J78" i="24"/>
  <c r="J16" i="24"/>
  <c r="J17" i="24"/>
  <c r="J81" i="24"/>
  <c r="J18" i="24"/>
  <c r="J83" i="24"/>
  <c r="J22" i="24"/>
  <c r="J54" i="24"/>
  <c r="J86" i="24"/>
  <c r="J23" i="24"/>
  <c r="J55" i="24"/>
  <c r="J87" i="24"/>
  <c r="J24" i="24"/>
  <c r="J56" i="24"/>
  <c r="J88" i="24"/>
  <c r="J25" i="24"/>
  <c r="J57" i="24"/>
  <c r="J89" i="24"/>
  <c r="J28" i="24"/>
  <c r="J60" i="24"/>
  <c r="J92" i="24"/>
  <c r="J29" i="24"/>
  <c r="J61" i="24"/>
  <c r="J93" i="24"/>
  <c r="J30" i="24"/>
  <c r="J62" i="24"/>
  <c r="J94" i="24"/>
  <c r="J31" i="24"/>
  <c r="J63" i="24"/>
  <c r="J95" i="24"/>
  <c r="J53" i="24"/>
  <c r="J65" i="24"/>
  <c r="J34" i="24"/>
  <c r="J58" i="24"/>
  <c r="J20" i="24"/>
  <c r="J59" i="24"/>
  <c r="J64" i="24"/>
  <c r="J68" i="24"/>
  <c r="J70" i="24"/>
  <c r="J36" i="24"/>
  <c r="J38" i="24"/>
  <c r="J39" i="24"/>
  <c r="J52" i="24"/>
  <c r="J67" i="24"/>
  <c r="J90" i="24"/>
  <c r="J66" i="24"/>
  <c r="J71" i="24"/>
  <c r="J84" i="24"/>
  <c r="J96" i="24"/>
  <c r="J27" i="24"/>
  <c r="J32" i="24"/>
  <c r="J69" i="24"/>
  <c r="J85" i="24"/>
  <c r="J35" i="24"/>
  <c r="J33" i="24"/>
  <c r="J91" i="24"/>
  <c r="J37" i="24"/>
  <c r="J21" i="24"/>
  <c r="J26" i="24"/>
  <c r="AI44" i="24"/>
  <c r="AI76" i="24"/>
  <c r="AI45" i="24"/>
  <c r="AI77" i="24"/>
  <c r="AI22" i="24"/>
  <c r="AI46" i="24"/>
  <c r="AI78" i="24"/>
  <c r="AI53" i="24"/>
  <c r="AI47" i="24"/>
  <c r="AI79" i="24"/>
  <c r="AI19" i="24"/>
  <c r="AI54" i="24"/>
  <c r="AI23" i="24"/>
  <c r="AI16" i="24"/>
  <c r="AI48" i="24"/>
  <c r="AI80" i="24"/>
  <c r="AI52" i="24"/>
  <c r="AI17" i="24"/>
  <c r="AI49" i="24"/>
  <c r="AI81" i="24"/>
  <c r="AI51" i="24"/>
  <c r="AI18" i="24"/>
  <c r="AI50" i="24"/>
  <c r="AI82" i="24"/>
  <c r="AI20" i="24"/>
  <c r="AI21" i="24"/>
  <c r="AI55" i="24"/>
  <c r="AI26" i="24"/>
  <c r="AI58" i="24"/>
  <c r="AI27" i="24"/>
  <c r="AI59" i="24"/>
  <c r="AI28" i="24"/>
  <c r="AI60" i="24"/>
  <c r="AI29" i="24"/>
  <c r="AI61" i="24"/>
  <c r="AI32" i="24"/>
  <c r="AI64" i="24"/>
  <c r="AI33" i="24"/>
  <c r="AI65" i="24"/>
  <c r="AI34" i="24"/>
  <c r="AI66" i="24"/>
  <c r="AI35" i="24"/>
  <c r="AI67" i="24"/>
  <c r="AI36" i="24"/>
  <c r="AI68" i="24"/>
  <c r="AI31" i="24"/>
  <c r="AI43" i="24"/>
  <c r="AI37" i="24"/>
  <c r="AI39" i="24"/>
  <c r="AI62" i="24"/>
  <c r="AI38" i="24"/>
  <c r="AI40" i="24"/>
  <c r="AI63" i="24"/>
  <c r="AI25" i="24"/>
  <c r="AI41" i="24"/>
  <c r="AI42" i="24"/>
  <c r="AI57" i="24"/>
  <c r="AI69" i="24"/>
  <c r="AI70" i="24"/>
  <c r="AI73" i="24"/>
  <c r="AI74" i="24"/>
  <c r="AI24" i="24"/>
  <c r="AI30" i="24"/>
  <c r="AI56" i="24"/>
  <c r="AI71" i="24"/>
  <c r="AI72" i="24"/>
  <c r="AI75" i="24"/>
  <c r="D97" i="24"/>
  <c r="D23" i="24"/>
  <c r="D55" i="24"/>
  <c r="D87" i="24"/>
  <c r="D95" i="24"/>
  <c r="D64" i="24"/>
  <c r="D24" i="24"/>
  <c r="D56" i="24"/>
  <c r="D88" i="24"/>
  <c r="D62" i="24"/>
  <c r="D34" i="24"/>
  <c r="D25" i="24"/>
  <c r="D57" i="24"/>
  <c r="D89" i="24"/>
  <c r="D31" i="24"/>
  <c r="D26" i="24"/>
  <c r="D58" i="24"/>
  <c r="D90" i="24"/>
  <c r="D27" i="24"/>
  <c r="D59" i="24"/>
  <c r="D91" i="24"/>
  <c r="D65" i="24"/>
  <c r="D66" i="24"/>
  <c r="D28" i="24"/>
  <c r="D60" i="24"/>
  <c r="D92" i="24"/>
  <c r="D32" i="24"/>
  <c r="D29" i="24"/>
  <c r="D61" i="24"/>
  <c r="D93" i="24"/>
  <c r="D30" i="24"/>
  <c r="D94" i="24"/>
  <c r="D63" i="24"/>
  <c r="D96" i="24"/>
  <c r="D33" i="24"/>
  <c r="D37" i="24"/>
  <c r="D69" i="24"/>
  <c r="D38" i="24"/>
  <c r="D70" i="24"/>
  <c r="D39" i="24"/>
  <c r="D71" i="24"/>
  <c r="D40" i="24"/>
  <c r="D72" i="24"/>
  <c r="D43" i="24"/>
  <c r="D75" i="24"/>
  <c r="D44" i="24"/>
  <c r="D76" i="24"/>
  <c r="D45" i="24"/>
  <c r="D77" i="24"/>
  <c r="D46" i="24"/>
  <c r="D78" i="24"/>
  <c r="D52" i="24"/>
  <c r="D53" i="24"/>
  <c r="D54" i="24"/>
  <c r="D67" i="24"/>
  <c r="D73" i="24"/>
  <c r="D81" i="24"/>
  <c r="D84" i="24"/>
  <c r="D85" i="24"/>
  <c r="D16" i="24"/>
  <c r="D68" i="24"/>
  <c r="D83" i="24"/>
  <c r="D74" i="24"/>
  <c r="D48" i="24"/>
  <c r="D79" i="24"/>
  <c r="D82" i="24"/>
  <c r="D19" i="24"/>
  <c r="D47" i="24"/>
  <c r="D51" i="24"/>
  <c r="D17" i="24"/>
  <c r="D20" i="24"/>
  <c r="D80" i="24"/>
  <c r="D18" i="24"/>
  <c r="D35" i="24"/>
  <c r="D41" i="24"/>
  <c r="D49" i="24"/>
  <c r="D50" i="24"/>
  <c r="D22" i="24"/>
  <c r="D86" i="24"/>
  <c r="D21" i="24"/>
  <c r="D36" i="24"/>
  <c r="D42" i="24"/>
  <c r="AW44" i="24"/>
  <c r="AW36" i="24"/>
  <c r="AW72" i="24"/>
  <c r="AW24" i="24"/>
  <c r="AW53" i="24"/>
  <c r="AW40" i="24"/>
  <c r="AW42" i="24"/>
  <c r="AW16" i="24"/>
  <c r="AW49" i="24"/>
  <c r="AW51" i="24"/>
  <c r="AW30" i="24"/>
  <c r="AW31" i="24"/>
  <c r="AW73" i="24"/>
  <c r="AW29" i="24"/>
  <c r="AW37" i="24"/>
  <c r="AW59" i="24"/>
  <c r="AW69" i="24"/>
  <c r="AW66" i="24"/>
  <c r="AW62" i="24"/>
  <c r="AX24" i="24"/>
  <c r="AX40" i="24"/>
  <c r="AX56" i="24"/>
  <c r="AX72" i="24"/>
  <c r="AX25" i="24"/>
  <c r="AX41" i="24"/>
  <c r="AX57" i="24"/>
  <c r="AX73" i="24"/>
  <c r="AX26" i="24"/>
  <c r="AX42" i="24"/>
  <c r="AX58" i="24"/>
  <c r="AX74" i="24"/>
  <c r="AX28" i="24"/>
  <c r="AX44" i="24"/>
  <c r="AX60" i="24"/>
  <c r="AX76" i="24"/>
  <c r="AX31" i="24"/>
  <c r="AX47" i="24"/>
  <c r="AX63" i="24"/>
  <c r="AX79" i="24"/>
  <c r="AX16" i="24"/>
  <c r="AX32" i="24"/>
  <c r="AX48" i="24"/>
  <c r="AX64" i="24"/>
  <c r="AX80" i="24"/>
  <c r="AX17" i="24"/>
  <c r="AX33" i="24"/>
  <c r="AX49" i="24"/>
  <c r="AX65" i="24"/>
  <c r="AX81" i="24"/>
  <c r="AX18" i="24"/>
  <c r="AX34" i="24"/>
  <c r="AX50" i="24"/>
  <c r="AX66" i="24"/>
  <c r="AX82" i="24"/>
  <c r="AX45" i="24"/>
  <c r="AX20" i="24"/>
  <c r="AX21" i="24"/>
  <c r="AX75" i="24"/>
  <c r="AX51" i="24"/>
  <c r="AX22" i="24"/>
  <c r="AX55" i="24"/>
  <c r="AX29" i="24"/>
  <c r="AX30" i="24"/>
  <c r="AX36" i="24"/>
  <c r="AX61" i="24"/>
  <c r="AX68" i="24"/>
  <c r="AX27" i="24"/>
  <c r="AX69" i="24"/>
  <c r="AX70" i="24"/>
  <c r="AX35" i="24"/>
  <c r="AX43" i="24"/>
  <c r="AX59" i="24"/>
  <c r="AX67" i="24"/>
  <c r="AX62" i="24"/>
  <c r="AX71" i="24"/>
  <c r="AX23" i="24"/>
  <c r="AX52" i="24"/>
  <c r="AX53" i="24"/>
  <c r="AX78" i="24"/>
  <c r="AX39" i="24"/>
  <c r="AX54" i="24"/>
  <c r="AX77" i="24"/>
  <c r="AX19" i="24"/>
  <c r="AX37" i="24"/>
  <c r="AX46" i="24"/>
  <c r="AX38" i="24"/>
  <c r="AW82" i="24"/>
  <c r="AW81" i="24"/>
  <c r="AW80" i="24"/>
  <c r="AW79" i="24"/>
  <c r="AW78" i="24"/>
  <c r="AW77" i="24"/>
  <c r="AW68" i="24"/>
  <c r="AW50" i="24"/>
  <c r="AW23" i="24"/>
  <c r="AW39" i="24"/>
  <c r="AW46" i="24"/>
  <c r="AW65" i="24"/>
  <c r="AW55" i="24"/>
  <c r="AW28" i="24"/>
  <c r="AW70" i="24"/>
  <c r="AW63" i="24"/>
  <c r="AW21" i="24"/>
  <c r="AW58" i="24"/>
  <c r="AW25" i="24"/>
  <c r="AW74" i="24"/>
  <c r="AW75" i="24"/>
  <c r="AW64" i="24"/>
  <c r="AW41" i="24"/>
  <c r="AW52" i="24"/>
  <c r="AW54" i="24"/>
  <c r="AW38" i="24"/>
  <c r="AW61" i="24"/>
  <c r="AW35" i="24"/>
  <c r="AW17" i="24"/>
  <c r="AW47" i="24"/>
  <c r="AW20" i="24"/>
  <c r="AW33" i="24"/>
  <c r="AW43" i="24"/>
  <c r="AW27" i="24"/>
  <c r="AW32" i="24"/>
  <c r="AW60" i="24"/>
  <c r="AW48" i="24"/>
  <c r="AW76" i="24"/>
  <c r="AW56" i="24"/>
  <c r="AW26" i="24"/>
  <c r="AW45" i="24"/>
  <c r="AW71" i="24"/>
  <c r="AW57" i="24"/>
  <c r="AW22" i="24"/>
  <c r="AW67" i="24"/>
  <c r="J15" i="24"/>
  <c r="AS57" i="24"/>
  <c r="AS66" i="24"/>
  <c r="AS52" i="24"/>
  <c r="AS69" i="24"/>
  <c r="AS59" i="24"/>
  <c r="AS73" i="24"/>
  <c r="AS65" i="24"/>
  <c r="AS53" i="24"/>
  <c r="AS70" i="24"/>
  <c r="AS45" i="24"/>
  <c r="AS44" i="24"/>
  <c r="AS68" i="24"/>
  <c r="AS49" i="24"/>
  <c r="AS26" i="24"/>
  <c r="AS58" i="24"/>
  <c r="AS35" i="24"/>
  <c r="AS61" i="24"/>
  <c r="AS21" i="24"/>
  <c r="AS42" i="24"/>
  <c r="AS25" i="24"/>
  <c r="AS47" i="24"/>
  <c r="AS33" i="24"/>
  <c r="AS63" i="24"/>
  <c r="AS32" i="24"/>
  <c r="AS62" i="24"/>
  <c r="AS60" i="24"/>
  <c r="AS43" i="24"/>
  <c r="AS74" i="24"/>
  <c r="AS64" i="24"/>
  <c r="AS46" i="24"/>
  <c r="AS36" i="24"/>
  <c r="AS22" i="24"/>
  <c r="AS34" i="24"/>
  <c r="AS30" i="24"/>
  <c r="AS76" i="24"/>
  <c r="AS24" i="24"/>
  <c r="AS23" i="24"/>
  <c r="AS54" i="24"/>
  <c r="AS31" i="24"/>
  <c r="AS48" i="24"/>
  <c r="AS71" i="24"/>
  <c r="AS51" i="24"/>
  <c r="AS39" i="24"/>
  <c r="AS72" i="24"/>
  <c r="AS38" i="24"/>
  <c r="AS20" i="24"/>
  <c r="AS55" i="24"/>
  <c r="AS17" i="24"/>
  <c r="AS56" i="24"/>
  <c r="AS19" i="24"/>
  <c r="AS16" i="24"/>
  <c r="AS27" i="24"/>
  <c r="AS28" i="24"/>
  <c r="AS14" i="24"/>
  <c r="AS29" i="24"/>
  <c r="AS75" i="24"/>
  <c r="AS50" i="24"/>
  <c r="AS18" i="24"/>
  <c r="AS67" i="24"/>
  <c r="AS40" i="24"/>
  <c r="AS37" i="24"/>
  <c r="AS41" i="24"/>
  <c r="AS15" i="24"/>
  <c r="AX15" i="24"/>
  <c r="AW15" i="24"/>
  <c r="E251" i="3" l="1"/>
  <c r="B251" i="3"/>
  <c r="A252" i="3"/>
  <c r="D250" i="3"/>
  <c r="H250" i="3"/>
  <c r="C250" i="3"/>
  <c r="G250" i="3"/>
  <c r="F250" i="3"/>
  <c r="O343" i="14"/>
  <c r="P343" i="14"/>
  <c r="I343" i="14"/>
  <c r="J343" i="14"/>
  <c r="R343" i="14"/>
  <c r="S343" i="14"/>
  <c r="M343" i="14"/>
  <c r="G343" i="14"/>
  <c r="L343" i="14"/>
  <c r="C343" i="14"/>
  <c r="D343" i="14"/>
  <c r="F343" i="14"/>
  <c r="B344" i="14"/>
  <c r="T344" i="14" s="1"/>
  <c r="H344" i="14"/>
  <c r="E344" i="14"/>
  <c r="N344" i="14"/>
  <c r="K344" i="14"/>
  <c r="A345" i="14"/>
  <c r="Q344" i="14"/>
  <c r="A246" i="2"/>
  <c r="E245" i="2"/>
  <c r="B245" i="2"/>
  <c r="H245" i="2"/>
  <c r="K244" i="2"/>
  <c r="F244" i="2"/>
  <c r="C244" i="2"/>
  <c r="G244" i="2"/>
  <c r="D244" i="2"/>
  <c r="J244" i="2"/>
  <c r="I244" i="2"/>
  <c r="AU85" i="24"/>
  <c r="AU86" i="24"/>
  <c r="AT85" i="24"/>
  <c r="AT86" i="24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I239" i="32"/>
  <c r="G240" i="32"/>
  <c r="H240" i="32"/>
  <c r="B241" i="32"/>
  <c r="A242" i="32"/>
  <c r="F241" i="32"/>
  <c r="E240" i="32"/>
  <c r="C240" i="32"/>
  <c r="D240" i="32" s="1"/>
  <c r="AU84" i="24"/>
  <c r="AT84" i="24"/>
  <c r="AU83" i="24"/>
  <c r="AT83" i="24"/>
  <c r="AT18" i="24"/>
  <c r="AT32" i="24"/>
  <c r="AT50" i="24"/>
  <c r="AT75" i="24"/>
  <c r="AT29" i="24"/>
  <c r="AT60" i="24"/>
  <c r="AT62" i="24"/>
  <c r="AT63" i="24"/>
  <c r="AT27" i="24"/>
  <c r="AT70" i="24"/>
  <c r="AT16" i="24"/>
  <c r="AT37" i="24"/>
  <c r="AT64" i="24"/>
  <c r="AT40" i="24"/>
  <c r="AT74" i="24"/>
  <c r="AT67" i="24"/>
  <c r="AT43" i="24"/>
  <c r="AT28" i="24"/>
  <c r="AT56" i="24"/>
  <c r="AT47" i="24"/>
  <c r="AT17" i="24"/>
  <c r="AT49" i="24"/>
  <c r="AT42" i="24"/>
  <c r="AT68" i="24"/>
  <c r="AT44" i="24"/>
  <c r="AT20" i="24"/>
  <c r="AT53" i="24"/>
  <c r="AT65" i="24"/>
  <c r="AT33" i="24"/>
  <c r="AT39" i="24"/>
  <c r="AT48" i="24"/>
  <c r="AT54" i="24"/>
  <c r="AT73" i="24"/>
  <c r="AT61" i="24"/>
  <c r="AT31" i="24"/>
  <c r="AT23" i="24"/>
  <c r="AT59" i="24"/>
  <c r="AU20" i="24"/>
  <c r="AU36" i="24"/>
  <c r="AU52" i="24"/>
  <c r="AU68" i="24"/>
  <c r="AU21" i="24"/>
  <c r="AU37" i="24"/>
  <c r="AU53" i="24"/>
  <c r="AU69" i="24"/>
  <c r="AU22" i="24"/>
  <c r="AU38" i="24"/>
  <c r="AU54" i="24"/>
  <c r="AU70" i="24"/>
  <c r="AU24" i="24"/>
  <c r="AU40" i="24"/>
  <c r="AU56" i="24"/>
  <c r="AU72" i="24"/>
  <c r="AU27" i="24"/>
  <c r="AU43" i="24"/>
  <c r="AU59" i="24"/>
  <c r="AU75" i="24"/>
  <c r="AU28" i="24"/>
  <c r="AU44" i="24"/>
  <c r="AU60" i="24"/>
  <c r="AU76" i="24"/>
  <c r="AU29" i="24"/>
  <c r="AU45" i="24"/>
  <c r="AU61" i="24"/>
  <c r="AU77" i="24"/>
  <c r="AU30" i="24"/>
  <c r="AU46" i="24"/>
  <c r="AU62" i="24"/>
  <c r="AU78" i="24"/>
  <c r="AU32" i="24"/>
  <c r="AU57" i="24"/>
  <c r="AU58" i="24"/>
  <c r="AU34" i="24"/>
  <c r="AU63" i="24"/>
  <c r="AU16" i="24"/>
  <c r="AU41" i="24"/>
  <c r="AU17" i="24"/>
  <c r="AU42" i="24"/>
  <c r="AU47" i="24"/>
  <c r="AU19" i="24"/>
  <c r="AU80" i="24"/>
  <c r="AU39" i="24"/>
  <c r="AU81" i="24"/>
  <c r="AU48" i="24"/>
  <c r="AU82" i="24"/>
  <c r="AU18" i="24"/>
  <c r="AU55" i="24"/>
  <c r="AU49" i="24"/>
  <c r="AU50" i="24"/>
  <c r="AU51" i="24"/>
  <c r="AU66" i="24"/>
  <c r="AU67" i="24"/>
  <c r="AU74" i="24"/>
  <c r="AU79" i="24"/>
  <c r="AU71" i="24"/>
  <c r="AU65" i="24"/>
  <c r="AU23" i="24"/>
  <c r="AU35" i="24"/>
  <c r="AU64" i="24"/>
  <c r="AU25" i="24"/>
  <c r="AU26" i="24"/>
  <c r="AU31" i="24"/>
  <c r="AU33" i="24"/>
  <c r="AU73" i="24"/>
  <c r="AT82" i="24"/>
  <c r="AT81" i="24"/>
  <c r="AT80" i="24"/>
  <c r="AT79" i="24"/>
  <c r="AT78" i="24"/>
  <c r="AT77" i="24"/>
  <c r="AT19" i="24"/>
  <c r="AT38" i="24"/>
  <c r="AT71" i="24"/>
  <c r="AT24" i="24"/>
  <c r="AT69" i="24"/>
  <c r="AT55" i="24"/>
  <c r="AT76" i="24"/>
  <c r="AT52" i="24"/>
  <c r="AT72" i="24"/>
  <c r="AT30" i="24"/>
  <c r="AT66" i="24"/>
  <c r="AT35" i="24"/>
  <c r="AT45" i="24"/>
  <c r="AT34" i="24"/>
  <c r="AT57" i="24"/>
  <c r="AT58" i="24"/>
  <c r="AT51" i="24"/>
  <c r="AT22" i="24"/>
  <c r="AT21" i="24"/>
  <c r="AT36" i="24"/>
  <c r="AT25" i="24"/>
  <c r="AT26" i="24"/>
  <c r="AT41" i="24"/>
  <c r="AT46" i="24"/>
  <c r="AT15" i="24"/>
  <c r="AP62" i="24"/>
  <c r="AP76" i="24"/>
  <c r="AP71" i="24"/>
  <c r="AP57" i="24"/>
  <c r="AP64" i="24"/>
  <c r="AP52" i="24"/>
  <c r="AP51" i="24"/>
  <c r="AP73" i="24"/>
  <c r="AP61" i="24"/>
  <c r="AP43" i="24"/>
  <c r="AP42" i="24"/>
  <c r="AP69" i="24"/>
  <c r="AP36" i="24"/>
  <c r="AP31" i="24"/>
  <c r="AP63" i="24"/>
  <c r="AP75" i="24"/>
  <c r="AP55" i="24"/>
  <c r="AP68" i="24"/>
  <c r="AP49" i="24"/>
  <c r="AP44" i="24"/>
  <c r="AP26" i="24"/>
  <c r="AP37" i="24"/>
  <c r="AP74" i="24"/>
  <c r="AP58" i="24"/>
  <c r="AP40" i="24"/>
  <c r="AP72" i="24"/>
  <c r="AP38" i="24"/>
  <c r="AP23" i="24"/>
  <c r="AP67" i="24"/>
  <c r="AP53" i="24"/>
  <c r="AP16" i="24"/>
  <c r="AP35" i="24"/>
  <c r="AP28" i="24"/>
  <c r="AP20" i="24"/>
  <c r="AP54" i="24"/>
  <c r="AP41" i="24"/>
  <c r="AP48" i="24"/>
  <c r="AP60" i="24"/>
  <c r="AP27" i="24"/>
  <c r="AP39" i="24"/>
  <c r="AP70" i="24"/>
  <c r="AP56" i="24"/>
  <c r="AP29" i="24"/>
  <c r="AP25" i="24"/>
  <c r="AP22" i="24"/>
  <c r="AP59" i="24"/>
  <c r="AP45" i="24"/>
  <c r="AP34" i="24"/>
  <c r="AP66" i="24"/>
  <c r="AP47" i="24"/>
  <c r="AP17" i="24"/>
  <c r="AP65" i="24"/>
  <c r="AP15" i="24"/>
  <c r="AP19" i="24"/>
  <c r="AP18" i="24"/>
  <c r="AP50" i="24"/>
  <c r="AP24" i="24"/>
  <c r="AP33" i="24"/>
  <c r="AP46" i="24"/>
  <c r="AP32" i="24"/>
  <c r="AP30" i="24"/>
  <c r="AP21" i="24"/>
  <c r="AP14" i="24"/>
  <c r="AU15" i="24"/>
  <c r="C251" i="3" l="1"/>
  <c r="H251" i="3"/>
  <c r="D251" i="3"/>
  <c r="A253" i="3"/>
  <c r="B252" i="3"/>
  <c r="E252" i="3"/>
  <c r="G251" i="3"/>
  <c r="F251" i="3"/>
  <c r="N345" i="14"/>
  <c r="A346" i="14"/>
  <c r="Q345" i="14"/>
  <c r="K345" i="14"/>
  <c r="E345" i="14"/>
  <c r="B345" i="14"/>
  <c r="T345" i="14" s="1"/>
  <c r="H345" i="14"/>
  <c r="C344" i="14"/>
  <c r="F344" i="14"/>
  <c r="G344" i="14"/>
  <c r="P344" i="14"/>
  <c r="D344" i="14"/>
  <c r="I344" i="14"/>
  <c r="J344" i="14"/>
  <c r="L344" i="14"/>
  <c r="M344" i="14"/>
  <c r="O344" i="14"/>
  <c r="S344" i="14"/>
  <c r="R344" i="14"/>
  <c r="J245" i="2"/>
  <c r="D245" i="2"/>
  <c r="K245" i="2"/>
  <c r="I245" i="2"/>
  <c r="G245" i="2"/>
  <c r="F245" i="2"/>
  <c r="C245" i="2"/>
  <c r="H246" i="2"/>
  <c r="A247" i="2"/>
  <c r="B246" i="2"/>
  <c r="E246" i="2"/>
  <c r="AR85" i="24"/>
  <c r="AR86" i="24"/>
  <c r="AQ85" i="24"/>
  <c r="AQ86" i="24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I240" i="32"/>
  <c r="G241" i="32"/>
  <c r="H241" i="32"/>
  <c r="B242" i="32"/>
  <c r="F242" i="32"/>
  <c r="A243" i="32"/>
  <c r="E241" i="32"/>
  <c r="C241" i="32"/>
  <c r="D241" i="32" s="1"/>
  <c r="AR84" i="24"/>
  <c r="AQ84" i="24"/>
  <c r="AR83" i="24"/>
  <c r="AQ83" i="24"/>
  <c r="AQ51" i="24"/>
  <c r="AQ52" i="24"/>
  <c r="AQ73" i="24"/>
  <c r="AQ64" i="24"/>
  <c r="AQ27" i="24"/>
  <c r="AQ57" i="24"/>
  <c r="AQ60" i="24"/>
  <c r="AQ41" i="24"/>
  <c r="AQ28" i="24"/>
  <c r="AQ62" i="24"/>
  <c r="AQ39" i="24"/>
  <c r="AQ48" i="24"/>
  <c r="AQ35" i="24"/>
  <c r="AQ54" i="24"/>
  <c r="AQ71" i="24"/>
  <c r="AQ20" i="24"/>
  <c r="AQ76" i="24"/>
  <c r="AQ30" i="24"/>
  <c r="AQ74" i="24"/>
  <c r="AQ23" i="24"/>
  <c r="AQ16" i="24"/>
  <c r="AQ37" i="24"/>
  <c r="AQ46" i="24"/>
  <c r="AQ18" i="24"/>
  <c r="AQ68" i="24"/>
  <c r="AQ67" i="24"/>
  <c r="AQ55" i="24"/>
  <c r="AQ38" i="24"/>
  <c r="AQ75" i="24"/>
  <c r="AQ53" i="24"/>
  <c r="AQ33" i="24"/>
  <c r="AQ17" i="24"/>
  <c r="AQ34" i="24"/>
  <c r="AQ59" i="24"/>
  <c r="AQ31" i="24"/>
  <c r="AQ40" i="24"/>
  <c r="AQ65" i="24"/>
  <c r="AQ66" i="24"/>
  <c r="AQ36" i="24"/>
  <c r="AQ21" i="24"/>
  <c r="AQ58" i="24"/>
  <c r="AQ19" i="24"/>
  <c r="AQ47" i="24"/>
  <c r="AQ22" i="24"/>
  <c r="AQ25" i="24"/>
  <c r="AQ69" i="24"/>
  <c r="AQ32" i="24"/>
  <c r="AQ24" i="24"/>
  <c r="AQ49" i="24"/>
  <c r="AQ45" i="24"/>
  <c r="AQ29" i="24"/>
  <c r="AQ42" i="24"/>
  <c r="AR16" i="24"/>
  <c r="AR32" i="24"/>
  <c r="AR48" i="24"/>
  <c r="AR64" i="24"/>
  <c r="AR80" i="24"/>
  <c r="AR17" i="24"/>
  <c r="AR33" i="24"/>
  <c r="AR49" i="24"/>
  <c r="AR65" i="24"/>
  <c r="AR81" i="24"/>
  <c r="AR18" i="24"/>
  <c r="AR34" i="24"/>
  <c r="AR50" i="24"/>
  <c r="AR66" i="24"/>
  <c r="AR82" i="24"/>
  <c r="AR20" i="24"/>
  <c r="AR36" i="24"/>
  <c r="AR52" i="24"/>
  <c r="AR68" i="24"/>
  <c r="AR23" i="24"/>
  <c r="AR39" i="24"/>
  <c r="AR55" i="24"/>
  <c r="AR71" i="24"/>
  <c r="AR24" i="24"/>
  <c r="AR40" i="24"/>
  <c r="AR56" i="24"/>
  <c r="AR72" i="24"/>
  <c r="AR25" i="24"/>
  <c r="AR41" i="24"/>
  <c r="AR57" i="24"/>
  <c r="AR73" i="24"/>
  <c r="AR26" i="24"/>
  <c r="AR42" i="24"/>
  <c r="AR58" i="24"/>
  <c r="AR74" i="24"/>
  <c r="AR43" i="24"/>
  <c r="AR67" i="24"/>
  <c r="AR69" i="24"/>
  <c r="AR19" i="24"/>
  <c r="AR45" i="24"/>
  <c r="AR70" i="24"/>
  <c r="AR27" i="24"/>
  <c r="AR51" i="24"/>
  <c r="AR28" i="24"/>
  <c r="AR53" i="24"/>
  <c r="AR78" i="24"/>
  <c r="AR30" i="24"/>
  <c r="AR47" i="24"/>
  <c r="AR62" i="24"/>
  <c r="AR29" i="24"/>
  <c r="AR75" i="24"/>
  <c r="AR31" i="24"/>
  <c r="AR76" i="24"/>
  <c r="AR77" i="24"/>
  <c r="AR79" i="24"/>
  <c r="AR35" i="24"/>
  <c r="AR37" i="24"/>
  <c r="AR46" i="24"/>
  <c r="AR54" i="24"/>
  <c r="AR22" i="24"/>
  <c r="AR21" i="24"/>
  <c r="AR38" i="24"/>
  <c r="AR61" i="24"/>
  <c r="AR44" i="24"/>
  <c r="AR63" i="24"/>
  <c r="AR59" i="24"/>
  <c r="AR60" i="24"/>
  <c r="AQ82" i="24"/>
  <c r="AQ81" i="24"/>
  <c r="AQ80" i="24"/>
  <c r="AQ79" i="24"/>
  <c r="AQ78" i="24"/>
  <c r="AQ77" i="24"/>
  <c r="AQ26" i="24"/>
  <c r="AQ43" i="24"/>
  <c r="AQ72" i="24"/>
  <c r="AQ50" i="24"/>
  <c r="AQ44" i="24"/>
  <c r="AQ63" i="24"/>
  <c r="AQ56" i="24"/>
  <c r="AQ70" i="24"/>
  <c r="AQ61" i="24"/>
  <c r="AM67" i="24"/>
  <c r="AM44" i="24"/>
  <c r="AM62" i="24"/>
  <c r="AM69" i="24"/>
  <c r="AM64" i="24"/>
  <c r="AM72" i="24"/>
  <c r="AM50" i="24"/>
  <c r="AM68" i="24"/>
  <c r="AM59" i="24"/>
  <c r="AM76" i="24"/>
  <c r="AM41" i="24"/>
  <c r="AM52" i="24"/>
  <c r="AM37" i="24"/>
  <c r="AM36" i="24"/>
  <c r="AM31" i="24"/>
  <c r="AM75" i="24"/>
  <c r="AM15" i="24"/>
  <c r="AM65" i="24"/>
  <c r="AM58" i="24"/>
  <c r="AM40" i="24"/>
  <c r="AM54" i="24"/>
  <c r="AM73" i="24"/>
  <c r="AM56" i="24"/>
  <c r="AM48" i="24"/>
  <c r="AM33" i="24"/>
  <c r="AM28" i="24"/>
  <c r="AM20" i="24"/>
  <c r="AM14" i="24"/>
  <c r="AM70" i="24"/>
  <c r="AM46" i="24"/>
  <c r="AM29" i="24"/>
  <c r="AM22" i="24"/>
  <c r="AM49" i="24"/>
  <c r="AM35" i="24"/>
  <c r="AM42" i="24"/>
  <c r="AM19" i="24"/>
  <c r="AM61" i="24"/>
  <c r="AM53" i="24"/>
  <c r="AM74" i="24"/>
  <c r="AM23" i="24"/>
  <c r="AM71" i="24"/>
  <c r="AM57" i="24"/>
  <c r="AM24" i="24"/>
  <c r="AM18" i="24"/>
  <c r="AM66" i="24"/>
  <c r="AM27" i="24"/>
  <c r="AM55" i="24"/>
  <c r="AM38" i="24"/>
  <c r="AM34" i="24"/>
  <c r="AM39" i="24"/>
  <c r="AM47" i="24"/>
  <c r="AM51" i="24"/>
  <c r="AM43" i="24"/>
  <c r="AM17" i="24"/>
  <c r="AM16" i="24"/>
  <c r="AM25" i="24"/>
  <c r="AM63" i="24"/>
  <c r="AM45" i="24"/>
  <c r="AM26" i="24"/>
  <c r="AM32" i="24"/>
  <c r="AM60" i="24"/>
  <c r="AM30" i="24"/>
  <c r="AM21" i="24"/>
  <c r="AR15" i="24"/>
  <c r="AQ15" i="24"/>
  <c r="F252" i="3" l="1"/>
  <c r="G252" i="3"/>
  <c r="C252" i="3"/>
  <c r="H252" i="3"/>
  <c r="D252" i="3"/>
  <c r="E253" i="3"/>
  <c r="A254" i="3"/>
  <c r="B253" i="3"/>
  <c r="M345" i="14"/>
  <c r="O345" i="14"/>
  <c r="P345" i="14"/>
  <c r="R345" i="14"/>
  <c r="J345" i="14"/>
  <c r="L345" i="14"/>
  <c r="C345" i="14"/>
  <c r="D345" i="14"/>
  <c r="F345" i="14"/>
  <c r="G345" i="14"/>
  <c r="I345" i="14"/>
  <c r="S345" i="14"/>
  <c r="B346" i="14"/>
  <c r="T346" i="14" s="1"/>
  <c r="Q346" i="14"/>
  <c r="K346" i="14"/>
  <c r="N346" i="14"/>
  <c r="H346" i="14"/>
  <c r="E346" i="14"/>
  <c r="A347" i="14"/>
  <c r="J246" i="2"/>
  <c r="I246" i="2"/>
  <c r="F246" i="2"/>
  <c r="G246" i="2"/>
  <c r="K246" i="2"/>
  <c r="D246" i="2"/>
  <c r="C246" i="2"/>
  <c r="H247" i="2"/>
  <c r="B247" i="2"/>
  <c r="A248" i="2"/>
  <c r="E247" i="2"/>
  <c r="AN85" i="24"/>
  <c r="AN86" i="24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I241" i="32"/>
  <c r="G242" i="32"/>
  <c r="H242" i="32"/>
  <c r="E242" i="32"/>
  <c r="C242" i="32"/>
  <c r="D242" i="32" s="1"/>
  <c r="A244" i="32"/>
  <c r="B243" i="32"/>
  <c r="F243" i="32"/>
  <c r="AN72" i="24"/>
  <c r="AN64" i="24"/>
  <c r="AN53" i="24"/>
  <c r="AN69" i="24"/>
  <c r="AN61" i="24"/>
  <c r="AN19" i="24"/>
  <c r="AN42" i="24"/>
  <c r="AN62" i="24"/>
  <c r="AN84" i="24"/>
  <c r="AN83" i="24"/>
  <c r="AN71" i="24"/>
  <c r="AN59" i="24"/>
  <c r="AN23" i="24"/>
  <c r="AN68" i="24"/>
  <c r="AN74" i="24"/>
  <c r="AN50" i="24"/>
  <c r="AN44" i="24"/>
  <c r="AN26" i="24"/>
  <c r="AN28" i="24"/>
  <c r="AN49" i="24"/>
  <c r="AN20" i="24"/>
  <c r="AN48" i="24"/>
  <c r="AN63" i="24"/>
  <c r="AN45" i="24"/>
  <c r="AN35" i="24"/>
  <c r="AN32" i="24"/>
  <c r="AN33" i="24"/>
  <c r="AN25" i="24"/>
  <c r="AN22" i="24"/>
  <c r="AN46" i="24"/>
  <c r="AN67" i="24"/>
  <c r="AN21" i="24"/>
  <c r="AN29" i="24"/>
  <c r="AN30" i="24"/>
  <c r="AN60" i="24"/>
  <c r="AN70" i="24"/>
  <c r="AN82" i="24"/>
  <c r="AN81" i="24"/>
  <c r="AN80" i="24"/>
  <c r="AN79" i="24"/>
  <c r="AN78" i="24"/>
  <c r="AN77" i="24"/>
  <c r="AN16" i="24"/>
  <c r="AN17" i="24"/>
  <c r="AN43" i="24"/>
  <c r="AN51" i="24"/>
  <c r="AN39" i="24"/>
  <c r="AN75" i="24"/>
  <c r="AN55" i="24"/>
  <c r="AN27" i="24"/>
  <c r="AN56" i="24"/>
  <c r="AN73" i="24"/>
  <c r="AN54" i="24"/>
  <c r="AN40" i="24"/>
  <c r="AN47" i="24"/>
  <c r="AN58" i="24"/>
  <c r="AN65" i="24"/>
  <c r="AN34" i="24"/>
  <c r="AN38" i="24"/>
  <c r="AN31" i="24"/>
  <c r="AN36" i="24"/>
  <c r="AN66" i="24"/>
  <c r="AN37" i="24"/>
  <c r="AN18" i="24"/>
  <c r="AN52" i="24"/>
  <c r="AN24" i="24"/>
  <c r="AN41" i="24"/>
  <c r="AN57" i="24"/>
  <c r="AN76" i="24"/>
  <c r="AP4" i="24"/>
  <c r="AJ72" i="24"/>
  <c r="AJ49" i="24"/>
  <c r="AJ67" i="24"/>
  <c r="AJ42" i="24"/>
  <c r="AJ63" i="24"/>
  <c r="AJ58" i="24"/>
  <c r="AJ37" i="24"/>
  <c r="AJ70" i="24"/>
  <c r="AJ43" i="24"/>
  <c r="AJ38" i="24"/>
  <c r="AJ52" i="24"/>
  <c r="AJ53" i="24"/>
  <c r="AJ74" i="24"/>
  <c r="AJ71" i="24"/>
  <c r="AJ68" i="24"/>
  <c r="AJ16" i="24"/>
  <c r="AJ57" i="24"/>
  <c r="AJ61" i="24"/>
  <c r="AJ56" i="24"/>
  <c r="AJ69" i="24"/>
  <c r="AJ39" i="24"/>
  <c r="AJ15" i="24"/>
  <c r="AJ50" i="24"/>
  <c r="AJ54" i="24"/>
  <c r="AJ73" i="24"/>
  <c r="AJ47" i="24"/>
  <c r="AJ18" i="24"/>
  <c r="AJ65" i="24"/>
  <c r="AJ64" i="24"/>
  <c r="AJ21" i="24"/>
  <c r="AJ60" i="24"/>
  <c r="AJ59" i="24"/>
  <c r="AJ35" i="24"/>
  <c r="AJ28" i="24"/>
  <c r="AJ76" i="24"/>
  <c r="AJ40" i="24"/>
  <c r="AJ24" i="24"/>
  <c r="AJ32" i="24"/>
  <c r="AJ51" i="24"/>
  <c r="AJ41" i="24"/>
  <c r="AJ31" i="24"/>
  <c r="AJ27" i="24"/>
  <c r="AJ66" i="24"/>
  <c r="AJ34" i="24"/>
  <c r="AJ44" i="24"/>
  <c r="AJ26" i="24"/>
  <c r="AJ29" i="24"/>
  <c r="AJ75" i="24"/>
  <c r="AJ55" i="24"/>
  <c r="AJ36" i="24"/>
  <c r="AJ48" i="24"/>
  <c r="AJ19" i="24"/>
  <c r="AJ30" i="24"/>
  <c r="AJ17" i="24"/>
  <c r="AJ25" i="24"/>
  <c r="AJ20" i="24"/>
  <c r="AJ46" i="24"/>
  <c r="AJ62" i="24"/>
  <c r="AJ23" i="24"/>
  <c r="AJ45" i="24"/>
  <c r="AJ22" i="24"/>
  <c r="AJ33" i="24"/>
  <c r="AJ14" i="24"/>
  <c r="AN15" i="24"/>
  <c r="D253" i="3" l="1"/>
  <c r="H253" i="3"/>
  <c r="C253" i="3"/>
  <c r="B254" i="3"/>
  <c r="E254" i="3"/>
  <c r="A255" i="3"/>
  <c r="G253" i="3"/>
  <c r="F253" i="3"/>
  <c r="E347" i="14"/>
  <c r="Q347" i="14"/>
  <c r="N347" i="14"/>
  <c r="A348" i="14"/>
  <c r="B347" i="14"/>
  <c r="T347" i="14" s="1"/>
  <c r="H347" i="14"/>
  <c r="K347" i="14"/>
  <c r="C346" i="14"/>
  <c r="L346" i="14"/>
  <c r="M346" i="14"/>
  <c r="S346" i="14"/>
  <c r="F346" i="14"/>
  <c r="G346" i="14"/>
  <c r="I346" i="14"/>
  <c r="J346" i="14"/>
  <c r="O346" i="14"/>
  <c r="R346" i="14"/>
  <c r="P346" i="14"/>
  <c r="D346" i="14"/>
  <c r="A249" i="2"/>
  <c r="H248" i="2"/>
  <c r="E248" i="2"/>
  <c r="B248" i="2"/>
  <c r="F247" i="2"/>
  <c r="K247" i="2"/>
  <c r="I247" i="2"/>
  <c r="D247" i="2"/>
  <c r="C247" i="2"/>
  <c r="G247" i="2"/>
  <c r="J247" i="2"/>
  <c r="AL86" i="24"/>
  <c r="AL85" i="24"/>
  <c r="AK85" i="24"/>
  <c r="AK86" i="24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I242" i="32"/>
  <c r="G243" i="32"/>
  <c r="H243" i="32"/>
  <c r="E243" i="32"/>
  <c r="C243" i="32"/>
  <c r="D243" i="32" s="1"/>
  <c r="B244" i="32"/>
  <c r="F244" i="32"/>
  <c r="A245" i="32"/>
  <c r="AL84" i="24"/>
  <c r="AK84" i="24"/>
  <c r="AK28" i="24"/>
  <c r="AK72" i="24"/>
  <c r="AK49" i="24"/>
  <c r="AK35" i="24"/>
  <c r="AL83" i="24"/>
  <c r="AK83" i="24"/>
  <c r="AK76" i="24"/>
  <c r="AK67" i="24"/>
  <c r="AK31" i="24"/>
  <c r="AK43" i="24"/>
  <c r="AK41" i="24"/>
  <c r="AK70" i="24"/>
  <c r="AK37" i="24"/>
  <c r="AK51" i="24"/>
  <c r="AK58" i="24"/>
  <c r="AK24" i="24"/>
  <c r="AK63" i="24"/>
  <c r="AK32" i="24"/>
  <c r="AK40" i="24"/>
  <c r="AK42" i="24"/>
  <c r="AK75" i="24"/>
  <c r="AK48" i="24"/>
  <c r="AK55" i="24"/>
  <c r="AK68" i="24"/>
  <c r="AK56" i="24"/>
  <c r="AK57" i="24"/>
  <c r="AK26" i="24"/>
  <c r="AK71" i="24"/>
  <c r="AK39" i="24"/>
  <c r="AK36" i="24"/>
  <c r="AK16" i="24"/>
  <c r="AK44" i="24"/>
  <c r="AK74" i="24"/>
  <c r="AK59" i="24"/>
  <c r="AK30" i="24"/>
  <c r="AK19" i="24"/>
  <c r="AK61" i="24"/>
  <c r="AK29" i="24"/>
  <c r="AK34" i="24"/>
  <c r="AK53" i="24"/>
  <c r="AK69" i="24"/>
  <c r="AK66" i="24"/>
  <c r="AK52" i="24"/>
  <c r="AK27" i="24"/>
  <c r="AK38" i="24"/>
  <c r="AK21" i="24"/>
  <c r="AK22" i="24"/>
  <c r="AK65" i="24"/>
  <c r="AK46" i="24"/>
  <c r="AK73" i="24"/>
  <c r="AK60" i="24"/>
  <c r="AK64" i="24"/>
  <c r="AK18" i="24"/>
  <c r="AK62" i="24"/>
  <c r="AK20" i="24"/>
  <c r="AK25" i="24"/>
  <c r="AK50" i="24"/>
  <c r="AL24" i="24"/>
  <c r="AL40" i="24"/>
  <c r="AL56" i="24"/>
  <c r="AL72" i="24"/>
  <c r="AL25" i="24"/>
  <c r="AL41" i="24"/>
  <c r="AL57" i="24"/>
  <c r="AL73" i="24"/>
  <c r="AL26" i="24"/>
  <c r="AL42" i="24"/>
  <c r="AL58" i="24"/>
  <c r="AL74" i="24"/>
  <c r="AL28" i="24"/>
  <c r="AL44" i="24"/>
  <c r="AL60" i="24"/>
  <c r="AL76" i="24"/>
  <c r="AL31" i="24"/>
  <c r="AL47" i="24"/>
  <c r="AL63" i="24"/>
  <c r="AL79" i="24"/>
  <c r="AL16" i="24"/>
  <c r="AL32" i="24"/>
  <c r="AL48" i="24"/>
  <c r="AL64" i="24"/>
  <c r="AL80" i="24"/>
  <c r="AL17" i="24"/>
  <c r="AL33" i="24"/>
  <c r="AL49" i="24"/>
  <c r="AL65" i="24"/>
  <c r="AL81" i="24"/>
  <c r="AL18" i="24"/>
  <c r="AL34" i="24"/>
  <c r="AL50" i="24"/>
  <c r="AL66" i="24"/>
  <c r="AL82" i="24"/>
  <c r="AL27" i="24"/>
  <c r="AL52" i="24"/>
  <c r="AL29" i="24"/>
  <c r="AL54" i="24"/>
  <c r="AL78" i="24"/>
  <c r="AL30" i="24"/>
  <c r="AL38" i="24"/>
  <c r="AL62" i="24"/>
  <c r="AL36" i="24"/>
  <c r="AL37" i="24"/>
  <c r="AL70" i="24"/>
  <c r="AL39" i="24"/>
  <c r="AL71" i="24"/>
  <c r="AL19" i="24"/>
  <c r="AL51" i="24"/>
  <c r="AL46" i="24"/>
  <c r="AL55" i="24"/>
  <c r="AL53" i="24"/>
  <c r="AL59" i="24"/>
  <c r="AL67" i="24"/>
  <c r="AL22" i="24"/>
  <c r="AL68" i="24"/>
  <c r="AL35" i="24"/>
  <c r="AL45" i="24"/>
  <c r="AL43" i="24"/>
  <c r="AL20" i="24"/>
  <c r="AL23" i="24"/>
  <c r="AL61" i="24"/>
  <c r="AL69" i="24"/>
  <c r="AL77" i="24"/>
  <c r="AL21" i="24"/>
  <c r="AL75" i="24"/>
  <c r="AK82" i="24"/>
  <c r="AK81" i="24"/>
  <c r="AK80" i="24"/>
  <c r="AK79" i="24"/>
  <c r="AK78" i="24"/>
  <c r="AK77" i="24"/>
  <c r="AK33" i="24"/>
  <c r="AK45" i="24"/>
  <c r="AK23" i="24"/>
  <c r="AK47" i="24"/>
  <c r="AK54" i="24"/>
  <c r="AK17" i="24"/>
  <c r="AG45" i="24"/>
  <c r="AG54" i="24"/>
  <c r="AG72" i="24"/>
  <c r="AG47" i="24"/>
  <c r="AG71" i="24"/>
  <c r="AG63" i="24"/>
  <c r="AG67" i="24"/>
  <c r="AG57" i="24"/>
  <c r="AG48" i="24"/>
  <c r="AG65" i="24"/>
  <c r="AG60" i="24"/>
  <c r="AG39" i="24"/>
  <c r="AG32" i="24"/>
  <c r="AG52" i="24"/>
  <c r="AG44" i="24"/>
  <c r="AG17" i="24"/>
  <c r="AG76" i="24"/>
  <c r="AG75" i="24"/>
  <c r="AG64" i="24"/>
  <c r="AH64" i="24" s="1"/>
  <c r="AG59" i="24"/>
  <c r="AG21" i="24"/>
  <c r="AG50" i="24"/>
  <c r="AG74" i="24"/>
  <c r="AG66" i="24"/>
  <c r="AG62" i="24"/>
  <c r="AG61" i="24"/>
  <c r="AG58" i="24"/>
  <c r="AG28" i="24"/>
  <c r="AG19" i="24"/>
  <c r="AG70" i="24"/>
  <c r="AG69" i="24"/>
  <c r="AG40" i="24"/>
  <c r="AG38" i="24"/>
  <c r="AG20" i="24"/>
  <c r="AG51" i="24"/>
  <c r="AG37" i="24"/>
  <c r="AG73" i="24"/>
  <c r="AG25" i="24"/>
  <c r="AG53" i="24"/>
  <c r="AG68" i="24"/>
  <c r="AG24" i="24"/>
  <c r="AG31" i="24"/>
  <c r="AG15" i="24"/>
  <c r="AG41" i="24"/>
  <c r="AG33" i="24"/>
  <c r="AG26" i="24"/>
  <c r="AG27" i="24"/>
  <c r="AG55" i="24"/>
  <c r="AG14" i="24"/>
  <c r="AG49" i="24"/>
  <c r="AG42" i="24"/>
  <c r="AH42" i="24" s="1"/>
  <c r="AG34" i="24"/>
  <c r="AG30" i="24"/>
  <c r="AG36" i="24"/>
  <c r="AG43" i="24"/>
  <c r="AG16" i="24"/>
  <c r="AG23" i="24"/>
  <c r="AG22" i="24"/>
  <c r="AG18" i="24"/>
  <c r="AG35" i="24"/>
  <c r="AG46" i="24"/>
  <c r="AG29" i="24"/>
  <c r="AG56" i="24"/>
  <c r="AL15" i="24"/>
  <c r="AK15" i="24"/>
  <c r="B255" i="3" l="1"/>
  <c r="E255" i="3"/>
  <c r="A256" i="3"/>
  <c r="H254" i="3"/>
  <c r="C254" i="3"/>
  <c r="D254" i="3"/>
  <c r="G254" i="3"/>
  <c r="F254" i="3"/>
  <c r="F347" i="14"/>
  <c r="G347" i="14"/>
  <c r="P347" i="14"/>
  <c r="R347" i="14"/>
  <c r="O347" i="14"/>
  <c r="S347" i="14"/>
  <c r="M347" i="14"/>
  <c r="C347" i="14"/>
  <c r="J347" i="14"/>
  <c r="L347" i="14"/>
  <c r="D347" i="14"/>
  <c r="I347" i="14"/>
  <c r="Q348" i="14"/>
  <c r="B348" i="14"/>
  <c r="T348" i="14" s="1"/>
  <c r="A349" i="14"/>
  <c r="H348" i="14"/>
  <c r="E348" i="14"/>
  <c r="K348" i="14"/>
  <c r="N348" i="14"/>
  <c r="C248" i="2"/>
  <c r="G248" i="2"/>
  <c r="J248" i="2"/>
  <c r="I248" i="2"/>
  <c r="F248" i="2"/>
  <c r="D248" i="2"/>
  <c r="K248" i="2"/>
  <c r="H249" i="2"/>
  <c r="E249" i="2"/>
  <c r="B249" i="2"/>
  <c r="A250" i="2"/>
  <c r="AH85" i="24"/>
  <c r="AY85" i="24" s="1"/>
  <c r="AH86" i="24"/>
  <c r="AY86" i="24" s="1"/>
  <c r="F117" i="8"/>
  <c r="N117" i="8"/>
  <c r="C117" i="8"/>
  <c r="D117" i="8"/>
  <c r="I117" i="8"/>
  <c r="L117" i="8"/>
  <c r="M117" i="8"/>
  <c r="G117" i="8"/>
  <c r="J117" i="8"/>
  <c r="AH34" i="24"/>
  <c r="AY34" i="24" s="1"/>
  <c r="N118" i="12"/>
  <c r="B118" i="12"/>
  <c r="A119" i="12"/>
  <c r="H118" i="12"/>
  <c r="Q118" i="12"/>
  <c r="K118" i="12"/>
  <c r="E118" i="12"/>
  <c r="AH49" i="24"/>
  <c r="AY49" i="24" s="1"/>
  <c r="AH75" i="24"/>
  <c r="AY75" i="24" s="1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I243" i="32"/>
  <c r="F245" i="32"/>
  <c r="A246" i="32"/>
  <c r="B245" i="32"/>
  <c r="H244" i="32"/>
  <c r="G244" i="32"/>
  <c r="E244" i="32"/>
  <c r="C244" i="32"/>
  <c r="D244" i="32" s="1"/>
  <c r="AH59" i="24"/>
  <c r="AY59" i="24" s="1"/>
  <c r="AH74" i="24"/>
  <c r="AY74" i="24" s="1"/>
  <c r="AH84" i="24"/>
  <c r="AY84" i="24" s="1"/>
  <c r="AH36" i="24"/>
  <c r="AY36" i="24" s="1"/>
  <c r="AH50" i="24"/>
  <c r="AY50" i="24" s="1"/>
  <c r="AH43" i="24"/>
  <c r="AY43" i="24" s="1"/>
  <c r="AH30" i="24"/>
  <c r="AY30" i="24" s="1"/>
  <c r="AH21" i="24"/>
  <c r="AY21" i="24" s="1"/>
  <c r="AH22" i="24"/>
  <c r="AY22" i="24" s="1"/>
  <c r="AH61" i="24"/>
  <c r="AY61" i="24" s="1"/>
  <c r="AH23" i="24"/>
  <c r="AY23" i="24" s="1"/>
  <c r="AH62" i="24"/>
  <c r="AY62" i="24" s="1"/>
  <c r="AH16" i="24"/>
  <c r="AY16" i="24" s="1"/>
  <c r="AH66" i="24"/>
  <c r="AY66" i="24" s="1"/>
  <c r="AH83" i="24"/>
  <c r="AY83" i="24" s="1"/>
  <c r="AH18" i="24"/>
  <c r="AY18" i="24" s="1"/>
  <c r="AH58" i="24"/>
  <c r="AY58" i="24" s="1"/>
  <c r="AH51" i="24"/>
  <c r="AY51" i="24" s="1"/>
  <c r="AH20" i="24"/>
  <c r="AY20" i="24" s="1"/>
  <c r="AH38" i="24"/>
  <c r="AY38" i="24" s="1"/>
  <c r="AH69" i="24"/>
  <c r="AY69" i="24" s="1"/>
  <c r="AH29" i="24"/>
  <c r="AY29" i="24" s="1"/>
  <c r="AH70" i="24"/>
  <c r="AY70" i="24" s="1"/>
  <c r="AH46" i="24"/>
  <c r="AY46" i="24" s="1"/>
  <c r="AH19" i="24"/>
  <c r="AY19" i="24" s="1"/>
  <c r="AH72" i="24"/>
  <c r="AY72" i="24" s="1"/>
  <c r="AH54" i="24"/>
  <c r="AY54" i="24" s="1"/>
  <c r="AH45" i="24"/>
  <c r="AY45" i="24" s="1"/>
  <c r="AH40" i="24"/>
  <c r="AY40" i="24" s="1"/>
  <c r="AH56" i="24"/>
  <c r="AY56" i="24" s="1"/>
  <c r="AH35" i="24"/>
  <c r="AY35" i="24" s="1"/>
  <c r="AH28" i="24"/>
  <c r="AY28" i="24" s="1"/>
  <c r="AH55" i="24"/>
  <c r="AY55" i="24" s="1"/>
  <c r="AH41" i="24"/>
  <c r="AY41" i="24" s="1"/>
  <c r="AH82" i="24"/>
  <c r="AY82" i="24" s="1"/>
  <c r="AH81" i="24"/>
  <c r="AY81" i="24" s="1"/>
  <c r="AH80" i="24"/>
  <c r="AY80" i="24" s="1"/>
  <c r="AH79" i="24"/>
  <c r="AY79" i="24" s="1"/>
  <c r="AH78" i="24"/>
  <c r="AY78" i="24" s="1"/>
  <c r="AH77" i="24"/>
  <c r="AY77" i="24" s="1"/>
  <c r="AH44" i="24"/>
  <c r="AY44" i="24" s="1"/>
  <c r="AH60" i="24"/>
  <c r="AY60" i="24" s="1"/>
  <c r="AH27" i="24"/>
  <c r="AY27" i="24" s="1"/>
  <c r="AH52" i="24"/>
  <c r="AY52" i="24" s="1"/>
  <c r="AH33" i="24"/>
  <c r="AY33" i="24" s="1"/>
  <c r="AH39" i="24"/>
  <c r="AY39" i="24" s="1"/>
  <c r="AH65" i="24"/>
  <c r="AY65" i="24" s="1"/>
  <c r="AH48" i="24"/>
  <c r="AY48" i="24" s="1"/>
  <c r="AH68" i="24"/>
  <c r="AY68" i="24" s="1"/>
  <c r="AH53" i="24"/>
  <c r="AY53" i="24" s="1"/>
  <c r="AH67" i="24"/>
  <c r="AY67" i="24" s="1"/>
  <c r="AH25" i="24"/>
  <c r="AY25" i="24" s="1"/>
  <c r="AH63" i="24"/>
  <c r="AY63" i="24" s="1"/>
  <c r="AH17" i="24"/>
  <c r="AY17" i="24" s="1"/>
  <c r="AH73" i="24"/>
  <c r="AY73" i="24" s="1"/>
  <c r="AH76" i="24"/>
  <c r="AY76" i="24" s="1"/>
  <c r="AH26" i="24"/>
  <c r="AY26" i="24" s="1"/>
  <c r="AH32" i="24"/>
  <c r="AY32" i="24" s="1"/>
  <c r="AH31" i="24"/>
  <c r="AY31" i="24" s="1"/>
  <c r="AH24" i="24"/>
  <c r="AY24" i="24" s="1"/>
  <c r="AH57" i="24"/>
  <c r="AY57" i="24" s="1"/>
  <c r="AH71" i="24"/>
  <c r="AY71" i="24" s="1"/>
  <c r="AH37" i="24"/>
  <c r="AY37" i="24" s="1"/>
  <c r="AH47" i="24"/>
  <c r="AY47" i="24" s="1"/>
  <c r="AO4" i="24"/>
  <c r="K55" i="24"/>
  <c r="K87" i="24"/>
  <c r="K64" i="24"/>
  <c r="K89" i="24"/>
  <c r="K50" i="24"/>
  <c r="K91" i="24"/>
  <c r="K82" i="24"/>
  <c r="K67" i="24"/>
  <c r="K88" i="24"/>
  <c r="K57" i="24"/>
  <c r="K61" i="24"/>
  <c r="K78" i="24"/>
  <c r="K69" i="24"/>
  <c r="K54" i="24"/>
  <c r="K66" i="24"/>
  <c r="K47" i="24"/>
  <c r="K41" i="24"/>
  <c r="K24" i="24"/>
  <c r="K51" i="24"/>
  <c r="K72" i="24"/>
  <c r="K40" i="24"/>
  <c r="K19" i="24"/>
  <c r="K58" i="24"/>
  <c r="K60" i="24"/>
  <c r="K86" i="24"/>
  <c r="K90" i="24"/>
  <c r="K39" i="24"/>
  <c r="K26" i="24"/>
  <c r="K75" i="24"/>
  <c r="K84" i="24"/>
  <c r="K16" i="24"/>
  <c r="K73" i="24"/>
  <c r="K68" i="24"/>
  <c r="K63" i="24"/>
  <c r="K17" i="24"/>
  <c r="K53" i="24"/>
  <c r="K45" i="24"/>
  <c r="K44" i="24"/>
  <c r="K77" i="24"/>
  <c r="K52" i="24"/>
  <c r="K42" i="24"/>
  <c r="K25" i="24"/>
  <c r="K70" i="24"/>
  <c r="K80" i="24"/>
  <c r="K56" i="24"/>
  <c r="K71" i="24"/>
  <c r="K14" i="24"/>
  <c r="K28" i="24"/>
  <c r="K74" i="24"/>
  <c r="K32" i="24"/>
  <c r="K21" i="24"/>
  <c r="K18" i="24"/>
  <c r="K79" i="24"/>
  <c r="K85" i="24"/>
  <c r="K30" i="24"/>
  <c r="K35" i="24"/>
  <c r="K62" i="24"/>
  <c r="K46" i="24"/>
  <c r="K76" i="24"/>
  <c r="K38" i="24"/>
  <c r="K33" i="24"/>
  <c r="K49" i="24"/>
  <c r="K34" i="24"/>
  <c r="K27" i="24"/>
  <c r="K83" i="24"/>
  <c r="K31" i="24"/>
  <c r="K43" i="24"/>
  <c r="K81" i="24"/>
  <c r="K65" i="24"/>
  <c r="K59" i="24"/>
  <c r="K36" i="24"/>
  <c r="K37" i="24"/>
  <c r="K23" i="24"/>
  <c r="K20" i="24"/>
  <c r="K29" i="24"/>
  <c r="K22" i="24"/>
  <c r="K48" i="24"/>
  <c r="K15" i="24"/>
  <c r="AY64" i="24"/>
  <c r="AH15" i="24"/>
  <c r="AY15" i="24" s="1"/>
  <c r="AY42" i="24"/>
  <c r="A257" i="3" l="1"/>
  <c r="B256" i="3"/>
  <c r="E256" i="3"/>
  <c r="G255" i="3"/>
  <c r="F255" i="3"/>
  <c r="H255" i="3"/>
  <c r="D255" i="3"/>
  <c r="C255" i="3"/>
  <c r="R348" i="14"/>
  <c r="S348" i="14"/>
  <c r="P348" i="14"/>
  <c r="F348" i="14"/>
  <c r="G348" i="14"/>
  <c r="I348" i="14"/>
  <c r="C348" i="14"/>
  <c r="D348" i="14"/>
  <c r="J348" i="14"/>
  <c r="L348" i="14"/>
  <c r="M348" i="14"/>
  <c r="O348" i="14"/>
  <c r="K349" i="14"/>
  <c r="Q349" i="14"/>
  <c r="A350" i="14"/>
  <c r="B349" i="14"/>
  <c r="T349" i="14" s="1"/>
  <c r="N349" i="14"/>
  <c r="E349" i="14"/>
  <c r="H349" i="14"/>
  <c r="E250" i="2"/>
  <c r="B250" i="2"/>
  <c r="A251" i="2"/>
  <c r="H250" i="2"/>
  <c r="K249" i="2"/>
  <c r="F249" i="2"/>
  <c r="J249" i="2"/>
  <c r="I249" i="2"/>
  <c r="D249" i="2"/>
  <c r="G249" i="2"/>
  <c r="C249" i="2"/>
  <c r="BB84" i="24"/>
  <c r="BC84" i="24" s="1"/>
  <c r="DH83" i="24" s="1"/>
  <c r="BB85" i="24"/>
  <c r="BC85" i="24" s="1"/>
  <c r="DH84" i="24" s="1"/>
  <c r="BB86" i="24"/>
  <c r="BC86" i="24" s="1"/>
  <c r="DH85" i="24" s="1"/>
  <c r="M99" i="24"/>
  <c r="M100" i="24"/>
  <c r="L99" i="24"/>
  <c r="L100" i="24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A119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I244" i="32"/>
  <c r="E245" i="32"/>
  <c r="C245" i="32"/>
  <c r="D245" i="32" s="1"/>
  <c r="A247" i="32"/>
  <c r="F246" i="32"/>
  <c r="B246" i="32"/>
  <c r="H245" i="32"/>
  <c r="G245" i="32"/>
  <c r="M98" i="24"/>
  <c r="L98" i="24"/>
  <c r="BB82" i="24"/>
  <c r="BC82" i="24" s="1"/>
  <c r="DH81" i="24" s="1"/>
  <c r="BB83" i="24"/>
  <c r="BC83" i="24" s="1"/>
  <c r="DH82" i="24" s="1"/>
  <c r="L74" i="24"/>
  <c r="L41" i="24"/>
  <c r="L28" i="24"/>
  <c r="L47" i="24"/>
  <c r="M97" i="24"/>
  <c r="L97" i="24"/>
  <c r="L49" i="24"/>
  <c r="L84" i="24"/>
  <c r="L75" i="24"/>
  <c r="L33" i="24"/>
  <c r="L38" i="24"/>
  <c r="L26" i="24"/>
  <c r="L76" i="24"/>
  <c r="L39" i="24"/>
  <c r="L46" i="24"/>
  <c r="L90" i="24"/>
  <c r="L62" i="24"/>
  <c r="L86" i="24"/>
  <c r="L35" i="24"/>
  <c r="L60" i="24"/>
  <c r="L30" i="24"/>
  <c r="L58" i="24"/>
  <c r="L85" i="24"/>
  <c r="L19" i="24"/>
  <c r="L79" i="24"/>
  <c r="L40" i="24"/>
  <c r="L18" i="24"/>
  <c r="L72" i="24"/>
  <c r="L21" i="24"/>
  <c r="L51" i="24"/>
  <c r="L32" i="24"/>
  <c r="L24" i="24"/>
  <c r="L54" i="24"/>
  <c r="L69" i="24"/>
  <c r="L22" i="24"/>
  <c r="L61" i="24"/>
  <c r="L20" i="24"/>
  <c r="L42" i="24"/>
  <c r="L52" i="24"/>
  <c r="L36" i="24"/>
  <c r="L44" i="24"/>
  <c r="L45" i="24"/>
  <c r="L81" i="24"/>
  <c r="L64" i="24"/>
  <c r="L31" i="24"/>
  <c r="L83" i="24"/>
  <c r="L68" i="24"/>
  <c r="L55" i="24"/>
  <c r="M16" i="24"/>
  <c r="M32" i="24"/>
  <c r="M48" i="24"/>
  <c r="M64" i="24"/>
  <c r="M80" i="24"/>
  <c r="M96" i="24"/>
  <c r="M17" i="24"/>
  <c r="M33" i="24"/>
  <c r="M49" i="24"/>
  <c r="M65" i="24"/>
  <c r="M81" i="24"/>
  <c r="M18" i="24"/>
  <c r="M34" i="24"/>
  <c r="M50" i="24"/>
  <c r="M66" i="24"/>
  <c r="M82" i="24"/>
  <c r="M20" i="24"/>
  <c r="M36" i="24"/>
  <c r="M52" i="24"/>
  <c r="M68" i="24"/>
  <c r="M84" i="24"/>
  <c r="M23" i="24"/>
  <c r="M39" i="24"/>
  <c r="M55" i="24"/>
  <c r="M71" i="24"/>
  <c r="M87" i="24"/>
  <c r="M24" i="24"/>
  <c r="M40" i="24"/>
  <c r="M56" i="24"/>
  <c r="M72" i="24"/>
  <c r="M88" i="24"/>
  <c r="M25" i="24"/>
  <c r="M41" i="24"/>
  <c r="M57" i="24"/>
  <c r="M73" i="24"/>
  <c r="M89" i="24"/>
  <c r="M26" i="24"/>
  <c r="M42" i="24"/>
  <c r="M58" i="24"/>
  <c r="M74" i="24"/>
  <c r="M90" i="24"/>
  <c r="M37" i="24"/>
  <c r="M62" i="24"/>
  <c r="M63" i="24"/>
  <c r="M91" i="24"/>
  <c r="M46" i="24"/>
  <c r="M70" i="24"/>
  <c r="M47" i="24"/>
  <c r="M51" i="24"/>
  <c r="M76" i="24"/>
  <c r="M27" i="24"/>
  <c r="M28" i="24"/>
  <c r="M59" i="24"/>
  <c r="M92" i="24"/>
  <c r="M29" i="24"/>
  <c r="M60" i="24"/>
  <c r="M93" i="24"/>
  <c r="M38" i="24"/>
  <c r="M21" i="24"/>
  <c r="M69" i="24"/>
  <c r="M22" i="24"/>
  <c r="M31" i="24"/>
  <c r="M30" i="24"/>
  <c r="M75" i="24"/>
  <c r="M77" i="24"/>
  <c r="M78" i="24"/>
  <c r="M44" i="24"/>
  <c r="M83" i="24"/>
  <c r="M45" i="24"/>
  <c r="M67" i="24"/>
  <c r="M79" i="24"/>
  <c r="M61" i="24"/>
  <c r="M85" i="24"/>
  <c r="M86" i="24"/>
  <c r="M54" i="24"/>
  <c r="M94" i="24"/>
  <c r="M95" i="24"/>
  <c r="M53" i="24"/>
  <c r="M19" i="24"/>
  <c r="M43" i="24"/>
  <c r="M35" i="24"/>
  <c r="L96" i="24"/>
  <c r="L95" i="24"/>
  <c r="L94" i="24"/>
  <c r="L93" i="24"/>
  <c r="L92" i="24"/>
  <c r="L48" i="24"/>
  <c r="L80" i="24"/>
  <c r="L70" i="24"/>
  <c r="L25" i="24"/>
  <c r="L88" i="24"/>
  <c r="L67" i="24"/>
  <c r="L77" i="24"/>
  <c r="L91" i="24"/>
  <c r="L50" i="24"/>
  <c r="L53" i="24"/>
  <c r="L17" i="24"/>
  <c r="L87" i="24"/>
  <c r="L27" i="24"/>
  <c r="L73" i="24"/>
  <c r="L66" i="24"/>
  <c r="L71" i="24"/>
  <c r="L56" i="24"/>
  <c r="L78" i="24"/>
  <c r="L29" i="24"/>
  <c r="L57" i="24"/>
  <c r="L23" i="24"/>
  <c r="L37" i="24"/>
  <c r="L82" i="24"/>
  <c r="L59" i="24"/>
  <c r="L65" i="24"/>
  <c r="L89" i="24"/>
  <c r="L43" i="24"/>
  <c r="L63" i="24"/>
  <c r="L34" i="24"/>
  <c r="L16" i="24"/>
  <c r="BB81" i="24"/>
  <c r="BC81" i="24" s="1"/>
  <c r="BB79" i="24"/>
  <c r="BC79" i="24" s="1"/>
  <c r="DH78" i="24" s="1"/>
  <c r="BB80" i="24"/>
  <c r="BC80" i="24" s="1"/>
  <c r="DH79" i="24" s="1"/>
  <c r="BB77" i="24"/>
  <c r="BC77" i="24" s="1"/>
  <c r="DH76" i="24" s="1"/>
  <c r="BB78" i="24"/>
  <c r="BC78" i="24" s="1"/>
  <c r="DH77" i="24" s="1"/>
  <c r="BB54" i="24"/>
  <c r="BC54" i="24" s="1"/>
  <c r="DH53" i="24" s="1"/>
  <c r="BB30" i="24"/>
  <c r="BC30" i="24" s="1"/>
  <c r="DH29" i="24" s="1"/>
  <c r="BB76" i="24"/>
  <c r="BC76" i="24" s="1"/>
  <c r="DH75" i="24" s="1"/>
  <c r="BB27" i="24"/>
  <c r="BC27" i="24" s="1"/>
  <c r="DH26" i="24" s="1"/>
  <c r="BB14" i="24"/>
  <c r="BC14" i="24" s="1"/>
  <c r="DH13" i="24" s="1"/>
  <c r="BB28" i="24"/>
  <c r="BC28" i="24" s="1"/>
  <c r="DH27" i="24" s="1"/>
  <c r="BB34" i="24"/>
  <c r="BC34" i="24" s="1"/>
  <c r="DH33" i="24" s="1"/>
  <c r="BB45" i="24"/>
  <c r="BC45" i="24" s="1"/>
  <c r="DH44" i="24" s="1"/>
  <c r="BB42" i="24"/>
  <c r="BC42" i="24" s="1"/>
  <c r="DH41" i="24" s="1"/>
  <c r="BB44" i="24"/>
  <c r="BC44" i="24" s="1"/>
  <c r="DH43" i="24" s="1"/>
  <c r="BB75" i="24"/>
  <c r="BC75" i="24" s="1"/>
  <c r="DH74" i="24" s="1"/>
  <c r="BB36" i="24"/>
  <c r="BC36" i="24" s="1"/>
  <c r="DH35" i="24" s="1"/>
  <c r="BB70" i="24"/>
  <c r="BC70" i="24" s="1"/>
  <c r="DH69" i="24" s="1"/>
  <c r="BB52" i="24"/>
  <c r="BC52" i="24" s="1"/>
  <c r="DH51" i="24" s="1"/>
  <c r="BB47" i="24"/>
  <c r="BC47" i="24" s="1"/>
  <c r="DH46" i="24" s="1"/>
  <c r="BB63" i="24"/>
  <c r="BC63" i="24" s="1"/>
  <c r="DH62" i="24" s="1"/>
  <c r="BB18" i="24"/>
  <c r="BC18" i="24" s="1"/>
  <c r="DH17" i="24" s="1"/>
  <c r="BB31" i="24"/>
  <c r="BC31" i="24" s="1"/>
  <c r="DH30" i="24" s="1"/>
  <c r="BB41" i="24"/>
  <c r="BC41" i="24" s="1"/>
  <c r="DH40" i="24" s="1"/>
  <c r="BB53" i="24"/>
  <c r="BC53" i="24" s="1"/>
  <c r="DH52" i="24" s="1"/>
  <c r="BB22" i="24"/>
  <c r="BC22" i="24" s="1"/>
  <c r="DH21" i="24" s="1"/>
  <c r="BB66" i="24"/>
  <c r="BC66" i="24" s="1"/>
  <c r="DH65" i="24" s="1"/>
  <c r="BB59" i="24"/>
  <c r="BC59" i="24" s="1"/>
  <c r="DH58" i="24" s="1"/>
  <c r="BB51" i="24"/>
  <c r="BC51" i="24" s="1"/>
  <c r="DH50" i="24" s="1"/>
  <c r="BB55" i="24"/>
  <c r="BC55" i="24" s="1"/>
  <c r="DH54" i="24" s="1"/>
  <c r="BB56" i="24"/>
  <c r="BC56" i="24" s="1"/>
  <c r="DH55" i="24" s="1"/>
  <c r="BB40" i="24"/>
  <c r="BC40" i="24" s="1"/>
  <c r="DH39" i="24" s="1"/>
  <c r="BB19" i="24"/>
  <c r="BC19" i="24" s="1"/>
  <c r="DH18" i="24" s="1"/>
  <c r="BB60" i="24"/>
  <c r="BC60" i="24" s="1"/>
  <c r="DH59" i="24" s="1"/>
  <c r="BB64" i="24"/>
  <c r="BC64" i="24" s="1"/>
  <c r="DH63" i="24" s="1"/>
  <c r="BB72" i="24"/>
  <c r="BC72" i="24" s="1"/>
  <c r="DH71" i="24" s="1"/>
  <c r="BB62" i="24"/>
  <c r="BC62" i="24" s="1"/>
  <c r="DH61" i="24" s="1"/>
  <c r="BB16" i="24"/>
  <c r="BC16" i="24" s="1"/>
  <c r="DH15" i="24" s="1"/>
  <c r="BB23" i="24"/>
  <c r="BC23" i="24" s="1"/>
  <c r="DH22" i="24" s="1"/>
  <c r="BB37" i="24"/>
  <c r="BC37" i="24" s="1"/>
  <c r="DH36" i="24" s="1"/>
  <c r="BB73" i="24"/>
  <c r="BC73" i="24" s="1"/>
  <c r="DH72" i="24" s="1"/>
  <c r="BB39" i="24"/>
  <c r="BC39" i="24" s="1"/>
  <c r="DH38" i="24" s="1"/>
  <c r="BB20" i="24"/>
  <c r="BC20" i="24" s="1"/>
  <c r="DH19" i="24" s="1"/>
  <c r="BB50" i="24"/>
  <c r="BC50" i="24" s="1"/>
  <c r="DH49" i="24" s="1"/>
  <c r="BB25" i="24"/>
  <c r="BC25" i="24" s="1"/>
  <c r="DH24" i="24" s="1"/>
  <c r="BB33" i="24"/>
  <c r="BC33" i="24" s="1"/>
  <c r="DH32" i="24" s="1"/>
  <c r="BB26" i="24"/>
  <c r="BC26" i="24" s="1"/>
  <c r="DH25" i="24" s="1"/>
  <c r="BB67" i="24"/>
  <c r="BC67" i="24" s="1"/>
  <c r="DH66" i="24" s="1"/>
  <c r="BB58" i="24"/>
  <c r="BC58" i="24" s="1"/>
  <c r="DH57" i="24" s="1"/>
  <c r="BB46" i="24"/>
  <c r="BC46" i="24" s="1"/>
  <c r="DH45" i="24" s="1"/>
  <c r="BB74" i="24"/>
  <c r="BC74" i="24" s="1"/>
  <c r="DH73" i="24" s="1"/>
  <c r="BB21" i="24"/>
  <c r="BC21" i="24" s="1"/>
  <c r="DH20" i="24" s="1"/>
  <c r="BB65" i="24"/>
  <c r="BC65" i="24" s="1"/>
  <c r="DH64" i="24" s="1"/>
  <c r="BB69" i="24"/>
  <c r="BC69" i="24" s="1"/>
  <c r="DH68" i="24" s="1"/>
  <c r="BB15" i="24"/>
  <c r="BC15" i="24" s="1"/>
  <c r="DH14" i="24" s="1"/>
  <c r="BB57" i="24"/>
  <c r="BC57" i="24" s="1"/>
  <c r="DH56" i="24" s="1"/>
  <c r="BB24" i="24"/>
  <c r="BC24" i="24" s="1"/>
  <c r="DH23" i="24" s="1"/>
  <c r="BB32" i="24"/>
  <c r="BC32" i="24" s="1"/>
  <c r="DH31" i="24" s="1"/>
  <c r="BB49" i="24"/>
  <c r="BC49" i="24" s="1"/>
  <c r="DH48" i="24" s="1"/>
  <c r="BB48" i="24"/>
  <c r="BC48" i="24" s="1"/>
  <c r="DH47" i="24" s="1"/>
  <c r="BB61" i="24"/>
  <c r="BC61" i="24" s="1"/>
  <c r="DH60" i="24" s="1"/>
  <c r="BB71" i="24"/>
  <c r="BC71" i="24" s="1"/>
  <c r="DH70" i="24" s="1"/>
  <c r="BB35" i="24"/>
  <c r="BC35" i="24" s="1"/>
  <c r="DH34" i="24" s="1"/>
  <c r="BB43" i="24"/>
  <c r="BC43" i="24" s="1"/>
  <c r="DH42" i="24" s="1"/>
  <c r="BB17" i="24"/>
  <c r="BC17" i="24" s="1"/>
  <c r="DH16" i="24" s="1"/>
  <c r="BB68" i="24"/>
  <c r="BC68" i="24" s="1"/>
  <c r="DH67" i="24" s="1"/>
  <c r="BB38" i="24"/>
  <c r="BC38" i="24" s="1"/>
  <c r="DH37" i="24" s="1"/>
  <c r="BB29" i="24"/>
  <c r="BC29" i="24" s="1"/>
  <c r="DH28" i="24" s="1"/>
  <c r="L15" i="24"/>
  <c r="H83" i="24"/>
  <c r="H60" i="24"/>
  <c r="H77" i="24"/>
  <c r="H69" i="24"/>
  <c r="H55" i="24"/>
  <c r="H72" i="24"/>
  <c r="H62" i="24"/>
  <c r="H76" i="24"/>
  <c r="H91" i="24"/>
  <c r="H52" i="24"/>
  <c r="H51" i="24"/>
  <c r="H65" i="24"/>
  <c r="H29" i="24"/>
  <c r="H74" i="24"/>
  <c r="H67" i="24"/>
  <c r="H54" i="24"/>
  <c r="H47" i="24"/>
  <c r="H41" i="24"/>
  <c r="H24" i="24"/>
  <c r="H48" i="24"/>
  <c r="H89" i="24"/>
  <c r="H85" i="24"/>
  <c r="H70" i="24"/>
  <c r="H49" i="24"/>
  <c r="H38" i="24"/>
  <c r="H64" i="24"/>
  <c r="H59" i="24"/>
  <c r="H36" i="24"/>
  <c r="H35" i="24"/>
  <c r="H90" i="24"/>
  <c r="H14" i="24"/>
  <c r="H27" i="24"/>
  <c r="H15" i="24"/>
  <c r="H53" i="24"/>
  <c r="H45" i="24"/>
  <c r="H34" i="24"/>
  <c r="H43" i="24"/>
  <c r="H22" i="24"/>
  <c r="H61" i="24"/>
  <c r="H30" i="24"/>
  <c r="H31" i="24"/>
  <c r="H26" i="24"/>
  <c r="H20" i="24"/>
  <c r="H80" i="24"/>
  <c r="H81" i="24"/>
  <c r="H28" i="24"/>
  <c r="H88" i="24"/>
  <c r="H63" i="24"/>
  <c r="H32" i="24"/>
  <c r="H86" i="24"/>
  <c r="H78" i="24"/>
  <c r="H75" i="24"/>
  <c r="H17" i="24"/>
  <c r="H87" i="24"/>
  <c r="H23" i="24"/>
  <c r="H71" i="24"/>
  <c r="H46" i="24"/>
  <c r="H73" i="24"/>
  <c r="H25" i="24"/>
  <c r="H44" i="24"/>
  <c r="H42" i="24"/>
  <c r="H84" i="24"/>
  <c r="H33" i="24"/>
  <c r="H66" i="24"/>
  <c r="H68" i="24"/>
  <c r="H57" i="24"/>
  <c r="H82" i="24"/>
  <c r="H40" i="24"/>
  <c r="H79" i="24"/>
  <c r="H56" i="24"/>
  <c r="H39" i="24"/>
  <c r="H58" i="24"/>
  <c r="H21" i="24"/>
  <c r="H19" i="24"/>
  <c r="H50" i="24"/>
  <c r="H37" i="24"/>
  <c r="H18" i="24"/>
  <c r="H16" i="24"/>
  <c r="M15" i="24"/>
  <c r="G256" i="3" l="1"/>
  <c r="F256" i="3"/>
  <c r="D256" i="3"/>
  <c r="C256" i="3"/>
  <c r="H256" i="3"/>
  <c r="E257" i="3"/>
  <c r="A258" i="3"/>
  <c r="B257" i="3"/>
  <c r="K350" i="14"/>
  <c r="B350" i="14"/>
  <c r="T350" i="14" s="1"/>
  <c r="A351" i="14"/>
  <c r="E350" i="14"/>
  <c r="H350" i="14"/>
  <c r="N350" i="14"/>
  <c r="Q350" i="14"/>
  <c r="L349" i="14"/>
  <c r="M349" i="14"/>
  <c r="O349" i="14"/>
  <c r="P349" i="14"/>
  <c r="C349" i="14"/>
  <c r="R349" i="14"/>
  <c r="I349" i="14"/>
  <c r="J349" i="14"/>
  <c r="S349" i="14"/>
  <c r="D349" i="14"/>
  <c r="F349" i="14"/>
  <c r="G349" i="14"/>
  <c r="B251" i="2"/>
  <c r="H251" i="2"/>
  <c r="A252" i="2"/>
  <c r="E251" i="2"/>
  <c r="D250" i="2"/>
  <c r="K250" i="2"/>
  <c r="C250" i="2"/>
  <c r="G250" i="2"/>
  <c r="I250" i="2"/>
  <c r="F250" i="2"/>
  <c r="J250" i="2"/>
  <c r="DL85" i="24"/>
  <c r="DP85" i="24" s="1"/>
  <c r="I99" i="24"/>
  <c r="I100" i="24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E119" i="9"/>
  <c r="A120" i="9"/>
  <c r="B119" i="9"/>
  <c r="K120" i="12"/>
  <c r="N120" i="12"/>
  <c r="A121" i="12"/>
  <c r="E120" i="12"/>
  <c r="Q120" i="12"/>
  <c r="H120" i="12"/>
  <c r="B120" i="12"/>
  <c r="I245" i="32"/>
  <c r="H246" i="32"/>
  <c r="G246" i="32"/>
  <c r="F247" i="32"/>
  <c r="A248" i="32"/>
  <c r="B247" i="32"/>
  <c r="C246" i="32"/>
  <c r="D246" i="32" s="1"/>
  <c r="E246" i="32"/>
  <c r="I58" i="24"/>
  <c r="I21" i="24"/>
  <c r="I31" i="24"/>
  <c r="I91" i="24"/>
  <c r="DL82" i="24"/>
  <c r="DP82" i="24" s="1"/>
  <c r="DL84" i="24"/>
  <c r="DP84" i="24" s="1"/>
  <c r="I16" i="24"/>
  <c r="I28" i="24"/>
  <c r="I74" i="24"/>
  <c r="I29" i="24"/>
  <c r="I18" i="24"/>
  <c r="I81" i="24"/>
  <c r="I37" i="24"/>
  <c r="I50" i="24"/>
  <c r="I30" i="24"/>
  <c r="I76" i="24"/>
  <c r="I57" i="24"/>
  <c r="DL83" i="24"/>
  <c r="DP83" i="24" s="1"/>
  <c r="I88" i="24"/>
  <c r="I67" i="24"/>
  <c r="I68" i="24"/>
  <c r="I83" i="24"/>
  <c r="I98" i="24"/>
  <c r="I63" i="24"/>
  <c r="I54" i="24"/>
  <c r="I40" i="24"/>
  <c r="I66" i="24"/>
  <c r="I27" i="24"/>
  <c r="I34" i="24"/>
  <c r="I69" i="24"/>
  <c r="I82" i="24"/>
  <c r="I45" i="24"/>
  <c r="I77" i="24"/>
  <c r="I53" i="24"/>
  <c r="I60" i="24"/>
  <c r="I78" i="24"/>
  <c r="I24" i="24"/>
  <c r="I86" i="24"/>
  <c r="I41" i="24"/>
  <c r="I32" i="24"/>
  <c r="I47" i="24"/>
  <c r="I33" i="24"/>
  <c r="I80" i="24"/>
  <c r="I65" i="24"/>
  <c r="I51" i="24"/>
  <c r="I20" i="24"/>
  <c r="I19" i="24"/>
  <c r="I26" i="24"/>
  <c r="I52" i="24"/>
  <c r="I79" i="24"/>
  <c r="I43" i="24"/>
  <c r="I55" i="24"/>
  <c r="I97" i="24"/>
  <c r="I39" i="24"/>
  <c r="I61" i="24"/>
  <c r="I62" i="24"/>
  <c r="I56" i="24"/>
  <c r="I22" i="24"/>
  <c r="I72" i="24"/>
  <c r="I35" i="24"/>
  <c r="I36" i="24"/>
  <c r="I25" i="24"/>
  <c r="I64" i="24"/>
  <c r="I38" i="24"/>
  <c r="I70" i="24"/>
  <c r="I85" i="24"/>
  <c r="I90" i="24"/>
  <c r="I59" i="24"/>
  <c r="I46" i="24"/>
  <c r="I49" i="24"/>
  <c r="I23" i="24"/>
  <c r="I17" i="24"/>
  <c r="I89" i="24"/>
  <c r="I96" i="24"/>
  <c r="I95" i="24"/>
  <c r="I94" i="24"/>
  <c r="I93" i="24"/>
  <c r="I92" i="24"/>
  <c r="I84" i="24"/>
  <c r="I42" i="24"/>
  <c r="I44" i="24"/>
  <c r="I73" i="24"/>
  <c r="I71" i="24"/>
  <c r="I87" i="24"/>
  <c r="I75" i="24"/>
  <c r="I48" i="24"/>
  <c r="DL28" i="24"/>
  <c r="DP28" i="24" s="1"/>
  <c r="DH80" i="24"/>
  <c r="DL80" i="24" s="1"/>
  <c r="DP80" i="24" s="1"/>
  <c r="DL79" i="24"/>
  <c r="DP79" i="24" s="1"/>
  <c r="DL78" i="24"/>
  <c r="DP78" i="24" s="1"/>
  <c r="DL40" i="24"/>
  <c r="DP40" i="24" s="1"/>
  <c r="DL18" i="24"/>
  <c r="DP18" i="24" s="1"/>
  <c r="DL35" i="24"/>
  <c r="DP35" i="24" s="1"/>
  <c r="DL65" i="24"/>
  <c r="DP65" i="24" s="1"/>
  <c r="H5" i="24"/>
  <c r="DL19" i="24"/>
  <c r="DP19" i="24" s="1"/>
  <c r="DL43" i="24"/>
  <c r="DP43" i="24" s="1"/>
  <c r="DL77" i="24"/>
  <c r="DP77" i="24" s="1"/>
  <c r="DL72" i="24"/>
  <c r="DP72" i="24" s="1"/>
  <c r="DL70" i="24"/>
  <c r="DP70" i="24" s="1"/>
  <c r="DL23" i="24"/>
  <c r="DP23" i="24" s="1"/>
  <c r="DL56" i="24"/>
  <c r="DP56" i="24" s="1"/>
  <c r="DL14" i="24"/>
  <c r="DP14" i="24" s="1"/>
  <c r="DL50" i="24"/>
  <c r="DP50" i="24" s="1"/>
  <c r="DL69" i="24"/>
  <c r="DP69" i="24" s="1"/>
  <c r="DL58" i="24"/>
  <c r="DP58" i="24" s="1"/>
  <c r="DL27" i="24"/>
  <c r="DP27" i="24" s="1"/>
  <c r="DL57" i="24"/>
  <c r="DP57" i="24" s="1"/>
  <c r="DL47" i="24"/>
  <c r="DP47" i="24" s="1"/>
  <c r="DL16" i="24"/>
  <c r="DP16" i="24" s="1"/>
  <c r="DL29" i="24"/>
  <c r="DP29" i="24" s="1"/>
  <c r="DL66" i="24"/>
  <c r="DP66" i="24" s="1"/>
  <c r="DL36" i="24"/>
  <c r="DP36" i="24" s="1"/>
  <c r="DL61" i="24"/>
  <c r="DP61" i="24" s="1"/>
  <c r="DL34" i="24"/>
  <c r="DP34" i="24" s="1"/>
  <c r="DL71" i="24"/>
  <c r="DP71" i="24" s="1"/>
  <c r="DL48" i="24"/>
  <c r="DP48" i="24" s="1"/>
  <c r="DL62" i="24"/>
  <c r="DP62" i="24" s="1"/>
  <c r="DL24" i="24"/>
  <c r="DP24" i="24" s="1"/>
  <c r="DL74" i="24"/>
  <c r="DP74" i="24" s="1"/>
  <c r="DL73" i="24"/>
  <c r="DP73" i="24" s="1"/>
  <c r="DL21" i="24"/>
  <c r="DP21" i="24" s="1"/>
  <c r="DL67" i="24"/>
  <c r="DP67" i="24" s="1"/>
  <c r="DL51" i="24"/>
  <c r="DP51" i="24" s="1"/>
  <c r="DL46" i="24"/>
  <c r="DP46" i="24" s="1"/>
  <c r="DL22" i="24"/>
  <c r="DP22" i="24" s="1"/>
  <c r="DL17" i="24"/>
  <c r="DP17" i="24" s="1"/>
  <c r="DL41" i="24"/>
  <c r="DP41" i="24" s="1"/>
  <c r="DL26" i="24"/>
  <c r="DP26" i="24" s="1"/>
  <c r="DL59" i="24"/>
  <c r="DP59" i="24" s="1"/>
  <c r="DL75" i="24"/>
  <c r="DP75" i="24" s="1"/>
  <c r="DL64" i="24"/>
  <c r="DP64" i="24" s="1"/>
  <c r="DL68" i="24"/>
  <c r="DP68" i="24" s="1"/>
  <c r="DL76" i="24"/>
  <c r="DP76" i="24" s="1"/>
  <c r="DL37" i="24"/>
  <c r="DP37" i="24" s="1"/>
  <c r="DL30" i="24"/>
  <c r="DP30" i="24" s="1"/>
  <c r="DL38" i="24"/>
  <c r="DP38" i="24" s="1"/>
  <c r="DL60" i="24"/>
  <c r="DP60" i="24" s="1"/>
  <c r="DL52" i="24"/>
  <c r="DP52" i="24" s="1"/>
  <c r="DL32" i="24"/>
  <c r="DP32" i="24" s="1"/>
  <c r="DL44" i="24"/>
  <c r="DP44" i="24" s="1"/>
  <c r="DL10" i="24"/>
  <c r="DL45" i="24"/>
  <c r="DP45" i="24" s="1"/>
  <c r="DL54" i="24"/>
  <c r="DP54" i="24" s="1"/>
  <c r="E65" i="24"/>
  <c r="E81" i="24"/>
  <c r="E42" i="24"/>
  <c r="E83" i="24"/>
  <c r="E60" i="24"/>
  <c r="E89" i="24"/>
  <c r="E82" i="24"/>
  <c r="E67" i="24"/>
  <c r="E58" i="24"/>
  <c r="E86" i="24"/>
  <c r="E68" i="24"/>
  <c r="E59" i="24"/>
  <c r="E51" i="24"/>
  <c r="E39" i="24"/>
  <c r="E88" i="24"/>
  <c r="E85" i="24"/>
  <c r="E34" i="24"/>
  <c r="E91" i="24"/>
  <c r="E62" i="24"/>
  <c r="E79" i="24"/>
  <c r="E74" i="24"/>
  <c r="E29" i="24"/>
  <c r="E63" i="24"/>
  <c r="E75" i="24"/>
  <c r="E55" i="24"/>
  <c r="E73" i="24"/>
  <c r="E35" i="24"/>
  <c r="E76" i="24"/>
  <c r="E45" i="24"/>
  <c r="E84" i="24"/>
  <c r="E80" i="24"/>
  <c r="E44" i="24"/>
  <c r="E14" i="24"/>
  <c r="E32" i="24"/>
  <c r="E90" i="24"/>
  <c r="E78" i="24"/>
  <c r="E27" i="24"/>
  <c r="E50" i="24"/>
  <c r="E46" i="24"/>
  <c r="E52" i="24"/>
  <c r="E15" i="24"/>
  <c r="E43" i="24"/>
  <c r="E23" i="24"/>
  <c r="E25" i="24"/>
  <c r="E16" i="24"/>
  <c r="E71" i="24"/>
  <c r="E57" i="24"/>
  <c r="E54" i="24"/>
  <c r="E28" i="24"/>
  <c r="E47" i="24"/>
  <c r="E87" i="24"/>
  <c r="E77" i="24"/>
  <c r="E64" i="24"/>
  <c r="E36" i="24"/>
  <c r="E20" i="24"/>
  <c r="E37" i="24"/>
  <c r="E41" i="24"/>
  <c r="E24" i="24"/>
  <c r="E53" i="24"/>
  <c r="E33" i="24"/>
  <c r="E26" i="24"/>
  <c r="E38" i="24"/>
  <c r="E66" i="24"/>
  <c r="E70" i="24"/>
  <c r="E72" i="24"/>
  <c r="E30" i="24"/>
  <c r="E48" i="24"/>
  <c r="E56" i="24"/>
  <c r="E17" i="24"/>
  <c r="E69" i="24"/>
  <c r="E19" i="24"/>
  <c r="E22" i="24"/>
  <c r="E61" i="24"/>
  <c r="E21" i="24"/>
  <c r="E49" i="24"/>
  <c r="E31" i="24"/>
  <c r="E40" i="24"/>
  <c r="E18" i="24"/>
  <c r="DL33" i="24"/>
  <c r="DP33" i="24" s="1"/>
  <c r="DL42" i="24"/>
  <c r="DP42" i="24" s="1"/>
  <c r="DL31" i="24"/>
  <c r="DP31" i="24" s="1"/>
  <c r="DL20" i="24"/>
  <c r="DP20" i="24" s="1"/>
  <c r="DL55" i="24"/>
  <c r="DP55" i="24" s="1"/>
  <c r="DL39" i="24"/>
  <c r="DP39" i="24" s="1"/>
  <c r="DL15" i="24"/>
  <c r="DP15" i="24" s="1"/>
  <c r="DL49" i="24"/>
  <c r="DP49" i="24" s="1"/>
  <c r="DL53" i="24"/>
  <c r="DP53" i="24" s="1"/>
  <c r="DL63" i="24"/>
  <c r="DP63" i="24" s="1"/>
  <c r="DL25" i="24"/>
  <c r="DP25" i="24" s="1"/>
  <c r="I15" i="24"/>
  <c r="E258" i="3" l="1"/>
  <c r="A259" i="3"/>
  <c r="B258" i="3"/>
  <c r="H257" i="3"/>
  <c r="C257" i="3"/>
  <c r="D257" i="3"/>
  <c r="G257" i="3"/>
  <c r="F257" i="3"/>
  <c r="A352" i="14"/>
  <c r="H351" i="14"/>
  <c r="N351" i="14"/>
  <c r="B351" i="14"/>
  <c r="T351" i="14" s="1"/>
  <c r="E351" i="14"/>
  <c r="K351" i="14"/>
  <c r="Q351" i="14"/>
  <c r="I350" i="14"/>
  <c r="J350" i="14"/>
  <c r="C350" i="14"/>
  <c r="G350" i="14"/>
  <c r="S350" i="14"/>
  <c r="L350" i="14"/>
  <c r="M350" i="14"/>
  <c r="O350" i="14"/>
  <c r="P350" i="14"/>
  <c r="R350" i="14"/>
  <c r="D350" i="14"/>
  <c r="F350" i="14"/>
  <c r="E252" i="2"/>
  <c r="B252" i="2"/>
  <c r="H252" i="2"/>
  <c r="A253" i="2"/>
  <c r="J251" i="2"/>
  <c r="I251" i="2"/>
  <c r="G251" i="2"/>
  <c r="K251" i="2"/>
  <c r="F251" i="2"/>
  <c r="C251" i="2"/>
  <c r="D251" i="2"/>
  <c r="G99" i="24"/>
  <c r="G100" i="24"/>
  <c r="F99" i="24"/>
  <c r="F100" i="24"/>
  <c r="F119" i="9"/>
  <c r="G119" i="9"/>
  <c r="H119" i="9"/>
  <c r="K121" i="8"/>
  <c r="H121" i="8"/>
  <c r="A122" i="8"/>
  <c r="E121" i="8"/>
  <c r="B121" i="8"/>
  <c r="D119" i="9"/>
  <c r="C119" i="9"/>
  <c r="E120" i="9"/>
  <c r="B120" i="9"/>
  <c r="A121" i="9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I246" i="32"/>
  <c r="E247" i="32"/>
  <c r="C247" i="32"/>
  <c r="D247" i="32" s="1"/>
  <c r="G247" i="32"/>
  <c r="H247" i="32"/>
  <c r="A249" i="32"/>
  <c r="F248" i="32"/>
  <c r="B248" i="32"/>
  <c r="G98" i="24"/>
  <c r="F98" i="24"/>
  <c r="F48" i="24"/>
  <c r="F42" i="24"/>
  <c r="F90" i="24"/>
  <c r="F32" i="24"/>
  <c r="F30" i="24"/>
  <c r="F81" i="24"/>
  <c r="G97" i="24"/>
  <c r="F97" i="24"/>
  <c r="F26" i="24"/>
  <c r="F33" i="24"/>
  <c r="F24" i="24"/>
  <c r="F41" i="24"/>
  <c r="F55" i="24"/>
  <c r="F37" i="24"/>
  <c r="F75" i="24"/>
  <c r="F20" i="24"/>
  <c r="F63" i="24"/>
  <c r="F36" i="24"/>
  <c r="F29" i="24"/>
  <c r="F72" i="24"/>
  <c r="F70" i="24"/>
  <c r="F53" i="24"/>
  <c r="F44" i="24"/>
  <c r="F80" i="24"/>
  <c r="F84" i="24"/>
  <c r="F76" i="24"/>
  <c r="F73" i="24"/>
  <c r="F74" i="24"/>
  <c r="F87" i="24"/>
  <c r="F34" i="24"/>
  <c r="F54" i="24"/>
  <c r="F39" i="24"/>
  <c r="F51" i="24"/>
  <c r="F59" i="24"/>
  <c r="F68" i="24"/>
  <c r="F86" i="24"/>
  <c r="F58" i="24"/>
  <c r="F22" i="24"/>
  <c r="F67" i="24"/>
  <c r="F19" i="24"/>
  <c r="F46" i="24"/>
  <c r="F82" i="24"/>
  <c r="F65" i="24"/>
  <c r="F66" i="24"/>
  <c r="F38" i="24"/>
  <c r="F45" i="24"/>
  <c r="F35" i="24"/>
  <c r="F64" i="24"/>
  <c r="F79" i="24"/>
  <c r="F91" i="24"/>
  <c r="F28" i="24"/>
  <c r="F85" i="24"/>
  <c r="F88" i="24"/>
  <c r="F71" i="24"/>
  <c r="F40" i="24"/>
  <c r="F25" i="24"/>
  <c r="F23" i="24"/>
  <c r="F21" i="24"/>
  <c r="F52" i="24"/>
  <c r="F50" i="24"/>
  <c r="F17" i="24"/>
  <c r="F27" i="24"/>
  <c r="F60" i="24"/>
  <c r="G28" i="24"/>
  <c r="G44" i="24"/>
  <c r="G60" i="24"/>
  <c r="G76" i="24"/>
  <c r="G92" i="24"/>
  <c r="G29" i="24"/>
  <c r="G45" i="24"/>
  <c r="G61" i="24"/>
  <c r="G77" i="24"/>
  <c r="G93" i="24"/>
  <c r="G30" i="24"/>
  <c r="G46" i="24"/>
  <c r="G62" i="24"/>
  <c r="G78" i="24"/>
  <c r="G94" i="24"/>
  <c r="G16" i="24"/>
  <c r="G32" i="24"/>
  <c r="G48" i="24"/>
  <c r="G64" i="24"/>
  <c r="G80" i="24"/>
  <c r="G96" i="24"/>
  <c r="G19" i="24"/>
  <c r="G35" i="24"/>
  <c r="G51" i="24"/>
  <c r="G67" i="24"/>
  <c r="G83" i="24"/>
  <c r="G20" i="24"/>
  <c r="G36" i="24"/>
  <c r="G52" i="24"/>
  <c r="G68" i="24"/>
  <c r="G84" i="24"/>
  <c r="G21" i="24"/>
  <c r="G37" i="24"/>
  <c r="G53" i="24"/>
  <c r="G69" i="24"/>
  <c r="G85" i="24"/>
  <c r="G22" i="24"/>
  <c r="G38" i="24"/>
  <c r="G54" i="24"/>
  <c r="G70" i="24"/>
  <c r="G86" i="24"/>
  <c r="G87" i="24"/>
  <c r="G40" i="24"/>
  <c r="G89" i="24"/>
  <c r="G41" i="24"/>
  <c r="G65" i="24"/>
  <c r="G23" i="24"/>
  <c r="G95" i="24"/>
  <c r="G24" i="24"/>
  <c r="G26" i="24"/>
  <c r="G50" i="24"/>
  <c r="G33" i="24"/>
  <c r="G66" i="24"/>
  <c r="G34" i="24"/>
  <c r="G39" i="24"/>
  <c r="G71" i="24"/>
  <c r="G17" i="24"/>
  <c r="G79" i="24"/>
  <c r="G49" i="24"/>
  <c r="G81" i="24"/>
  <c r="G42" i="24"/>
  <c r="G82" i="24"/>
  <c r="G43" i="24"/>
  <c r="G47" i="24"/>
  <c r="G88" i="24"/>
  <c r="G56" i="24"/>
  <c r="G18" i="24"/>
  <c r="G57" i="24"/>
  <c r="G31" i="24"/>
  <c r="G55" i="24"/>
  <c r="G27" i="24"/>
  <c r="G90" i="24"/>
  <c r="G25" i="24"/>
  <c r="G58" i="24"/>
  <c r="G59" i="24"/>
  <c r="G74" i="24"/>
  <c r="G63" i="24"/>
  <c r="G75" i="24"/>
  <c r="G91" i="24"/>
  <c r="G72" i="24"/>
  <c r="G73" i="24"/>
  <c r="F96" i="24"/>
  <c r="F95" i="24"/>
  <c r="F94" i="24"/>
  <c r="F93" i="24"/>
  <c r="F92" i="24"/>
  <c r="F77" i="24"/>
  <c r="F62" i="24"/>
  <c r="F47" i="24"/>
  <c r="F57" i="24"/>
  <c r="F18" i="24"/>
  <c r="F16" i="24"/>
  <c r="F31" i="24"/>
  <c r="F49" i="24"/>
  <c r="F43" i="24"/>
  <c r="F61" i="24"/>
  <c r="F69" i="24"/>
  <c r="F89" i="24"/>
  <c r="F56" i="24"/>
  <c r="F78" i="24"/>
  <c r="F83" i="24"/>
  <c r="DL81" i="24"/>
  <c r="DP81" i="24" s="1"/>
  <c r="DT81" i="24" s="1"/>
  <c r="DT80" i="24"/>
  <c r="EB80" i="24" s="1"/>
  <c r="DT79" i="24"/>
  <c r="DT78" i="24"/>
  <c r="DT77" i="24"/>
  <c r="EB77" i="24" s="1"/>
  <c r="DT76" i="24"/>
  <c r="EB76" i="24" s="1"/>
  <c r="F15" i="24"/>
  <c r="B70" i="24"/>
  <c r="B47" i="24"/>
  <c r="B65" i="24"/>
  <c r="B89" i="24"/>
  <c r="B72" i="24"/>
  <c r="B57" i="24"/>
  <c r="B81" i="24"/>
  <c r="B75" i="24"/>
  <c r="B58" i="24"/>
  <c r="B49" i="24"/>
  <c r="B90" i="24"/>
  <c r="B64" i="24"/>
  <c r="B76" i="24"/>
  <c r="B69" i="24"/>
  <c r="B56" i="24"/>
  <c r="B46" i="24"/>
  <c r="C46" i="24" s="1"/>
  <c r="B82" i="24"/>
  <c r="B91" i="24"/>
  <c r="B88" i="24"/>
  <c r="B85" i="24"/>
  <c r="B79" i="24"/>
  <c r="B34" i="24"/>
  <c r="B74" i="24"/>
  <c r="B84" i="24"/>
  <c r="B48" i="24"/>
  <c r="B53" i="24"/>
  <c r="B43" i="24"/>
  <c r="B87" i="24"/>
  <c r="B71" i="24"/>
  <c r="B54" i="24"/>
  <c r="B42" i="24"/>
  <c r="B51" i="24"/>
  <c r="B41" i="24"/>
  <c r="B38" i="24"/>
  <c r="B78" i="24"/>
  <c r="B55" i="24"/>
  <c r="B86" i="24"/>
  <c r="B62" i="24"/>
  <c r="B37" i="24"/>
  <c r="B25" i="24"/>
  <c r="B80" i="24"/>
  <c r="B35" i="24"/>
  <c r="B26" i="24"/>
  <c r="B59" i="24"/>
  <c r="B24" i="24"/>
  <c r="B21" i="24"/>
  <c r="B14" i="24"/>
  <c r="B45" i="24"/>
  <c r="C45" i="24" s="1"/>
  <c r="B44" i="24"/>
  <c r="B73" i="24"/>
  <c r="B60" i="24"/>
  <c r="B18" i="24"/>
  <c r="B66" i="24"/>
  <c r="B36" i="24"/>
  <c r="B16" i="24"/>
  <c r="B63" i="24"/>
  <c r="B68" i="24"/>
  <c r="B29" i="24"/>
  <c r="B19" i="24"/>
  <c r="B52" i="24"/>
  <c r="B23" i="24"/>
  <c r="B22" i="24"/>
  <c r="B83" i="24"/>
  <c r="B33" i="24"/>
  <c r="B61" i="24"/>
  <c r="B32" i="24"/>
  <c r="B30" i="24"/>
  <c r="B15" i="24"/>
  <c r="B77" i="24"/>
  <c r="B39" i="24"/>
  <c r="B20" i="24"/>
  <c r="B27" i="24"/>
  <c r="B50" i="24"/>
  <c r="B17" i="24"/>
  <c r="B40" i="24"/>
  <c r="B31" i="24"/>
  <c r="B67" i="24"/>
  <c r="B28" i="24"/>
  <c r="DT75" i="24"/>
  <c r="EB75" i="24" s="1"/>
  <c r="DT70" i="24"/>
  <c r="EB70" i="24" s="1"/>
  <c r="DT47" i="24"/>
  <c r="EB47" i="24" s="1"/>
  <c r="DT65" i="24"/>
  <c r="EB65" i="24" s="1"/>
  <c r="DT73" i="24"/>
  <c r="EB73" i="24" s="1"/>
  <c r="DT72" i="24"/>
  <c r="EB72" i="24" s="1"/>
  <c r="DT52" i="24"/>
  <c r="EB52" i="24" s="1"/>
  <c r="DT53" i="24"/>
  <c r="EB53" i="24" s="1"/>
  <c r="DT61" i="24"/>
  <c r="EB61" i="24" s="1"/>
  <c r="DT35" i="24"/>
  <c r="EB35" i="24" s="1"/>
  <c r="DT45" i="24"/>
  <c r="EB45" i="24" s="1"/>
  <c r="DT49" i="24"/>
  <c r="EB49" i="24" s="1"/>
  <c r="DT44" i="24"/>
  <c r="EB44" i="24" s="1"/>
  <c r="DT55" i="24"/>
  <c r="EB55" i="24" s="1"/>
  <c r="DT34" i="24"/>
  <c r="EB34" i="24" s="1"/>
  <c r="DT71" i="24"/>
  <c r="EB71" i="24" s="1"/>
  <c r="DT56" i="24"/>
  <c r="EB56" i="24" s="1"/>
  <c r="DT24" i="24"/>
  <c r="EB24" i="24" s="1"/>
  <c r="DT31" i="24"/>
  <c r="EB31" i="24" s="1"/>
  <c r="DT59" i="24"/>
  <c r="EB59" i="24" s="1"/>
  <c r="DT33" i="24"/>
  <c r="EB33" i="24" s="1"/>
  <c r="DT64" i="24"/>
  <c r="EB64" i="24" s="1"/>
  <c r="DT57" i="24"/>
  <c r="EB57" i="24" s="1"/>
  <c r="DT29" i="24"/>
  <c r="EB29" i="24" s="1"/>
  <c r="DT15" i="24"/>
  <c r="EB15" i="24" s="1"/>
  <c r="DT39" i="24"/>
  <c r="EB39" i="24" s="1"/>
  <c r="DT36" i="24"/>
  <c r="EB36" i="24" s="1"/>
  <c r="DT16" i="24"/>
  <c r="EB16" i="24" s="1"/>
  <c r="DT48" i="24"/>
  <c r="EB48" i="24" s="1"/>
  <c r="DT23" i="24"/>
  <c r="EB23" i="24" s="1"/>
  <c r="DT20" i="24"/>
  <c r="EB20" i="24" s="1"/>
  <c r="DT68" i="24"/>
  <c r="EB68" i="24" s="1"/>
  <c r="DT54" i="24"/>
  <c r="EB54" i="24" s="1"/>
  <c r="DT74" i="24"/>
  <c r="EB74" i="24" s="1"/>
  <c r="DT67" i="24"/>
  <c r="EB67" i="24" s="1"/>
  <c r="DT28" i="24"/>
  <c r="EB28" i="24" s="1"/>
  <c r="DT21" i="24"/>
  <c r="EB21" i="24" s="1"/>
  <c r="DT18" i="24"/>
  <c r="EB18" i="24" s="1"/>
  <c r="DT32" i="24"/>
  <c r="EB32" i="24" s="1"/>
  <c r="DT50" i="24"/>
  <c r="EB50" i="24" s="1"/>
  <c r="DT40" i="24"/>
  <c r="EB40" i="24" s="1"/>
  <c r="DT38" i="24"/>
  <c r="EB38" i="24" s="1"/>
  <c r="DT42" i="24"/>
  <c r="EB42" i="24" s="1"/>
  <c r="DT41" i="24"/>
  <c r="EB41" i="24" s="1"/>
  <c r="DT17" i="24"/>
  <c r="EB17" i="24" s="1"/>
  <c r="DT37" i="24"/>
  <c r="EB37" i="24" s="1"/>
  <c r="DT19" i="24"/>
  <c r="EB19" i="24" s="1"/>
  <c r="DT63" i="24"/>
  <c r="EB63" i="24" s="1"/>
  <c r="DT22" i="24"/>
  <c r="EB22" i="24" s="1"/>
  <c r="DT43" i="24"/>
  <c r="EB43" i="24" s="1"/>
  <c r="DT27" i="24"/>
  <c r="EB27" i="24" s="1"/>
  <c r="DT62" i="24"/>
  <c r="EB62" i="24" s="1"/>
  <c r="DT60" i="24"/>
  <c r="EB60" i="24" s="1"/>
  <c r="DT30" i="24"/>
  <c r="EB30" i="24" s="1"/>
  <c r="DT25" i="24"/>
  <c r="EB25" i="24" s="1"/>
  <c r="DT58" i="24"/>
  <c r="EB58" i="24" s="1"/>
  <c r="DT69" i="24"/>
  <c r="EB69" i="24" s="1"/>
  <c r="DT26" i="24"/>
  <c r="EB26" i="24" s="1"/>
  <c r="DT66" i="24"/>
  <c r="EB66" i="24" s="1"/>
  <c r="DT51" i="24"/>
  <c r="EB51" i="24" s="1"/>
  <c r="DT46" i="24"/>
  <c r="EB46" i="24" s="1"/>
  <c r="G15" i="24"/>
  <c r="C258" i="3" l="1"/>
  <c r="D258" i="3"/>
  <c r="H258" i="3"/>
  <c r="B259" i="3"/>
  <c r="E259" i="3"/>
  <c r="A260" i="3"/>
  <c r="F258" i="3"/>
  <c r="G258" i="3"/>
  <c r="F351" i="14"/>
  <c r="G351" i="14"/>
  <c r="M351" i="14"/>
  <c r="O351" i="14"/>
  <c r="I351" i="14"/>
  <c r="J351" i="14"/>
  <c r="C351" i="14"/>
  <c r="P351" i="14"/>
  <c r="D351" i="14"/>
  <c r="R351" i="14"/>
  <c r="L351" i="14"/>
  <c r="S351" i="14"/>
  <c r="B352" i="14"/>
  <c r="T352" i="14" s="1"/>
  <c r="A353" i="14"/>
  <c r="E352" i="14"/>
  <c r="N352" i="14"/>
  <c r="H352" i="14"/>
  <c r="K352" i="14"/>
  <c r="Q352" i="14"/>
  <c r="DT85" i="24"/>
  <c r="EB85" i="24" s="1"/>
  <c r="E253" i="2"/>
  <c r="B253" i="2"/>
  <c r="H253" i="2"/>
  <c r="A254" i="2"/>
  <c r="F252" i="2"/>
  <c r="C252" i="2"/>
  <c r="K252" i="2"/>
  <c r="J252" i="2"/>
  <c r="G252" i="2"/>
  <c r="D252" i="2"/>
  <c r="I252" i="2"/>
  <c r="C99" i="24"/>
  <c r="N99" i="24" s="1"/>
  <c r="C100" i="24"/>
  <c r="N100" i="24" s="1"/>
  <c r="Q122" i="12"/>
  <c r="A123" i="12"/>
  <c r="H122" i="12"/>
  <c r="K122" i="12"/>
  <c r="E122" i="12"/>
  <c r="N122" i="12"/>
  <c r="B122" i="12"/>
  <c r="G121" i="5"/>
  <c r="H121" i="5"/>
  <c r="F121" i="5"/>
  <c r="D120" i="9"/>
  <c r="C120" i="9"/>
  <c r="F120" i="9"/>
  <c r="H120" i="9"/>
  <c r="G120" i="9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B121" i="9"/>
  <c r="E121" i="9"/>
  <c r="A122" i="9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I247" i="32"/>
  <c r="G248" i="32"/>
  <c r="H248" i="32"/>
  <c r="E248" i="32"/>
  <c r="C248" i="32"/>
  <c r="D248" i="32" s="1"/>
  <c r="F249" i="32"/>
  <c r="B249" i="32"/>
  <c r="A250" i="32"/>
  <c r="DT83" i="24"/>
  <c r="EB83" i="24" s="1"/>
  <c r="DT84" i="24"/>
  <c r="EB84" i="24" s="1"/>
  <c r="DT82" i="24"/>
  <c r="EB82" i="24" s="1"/>
  <c r="C98" i="24"/>
  <c r="N98" i="24" s="1"/>
  <c r="C18" i="24"/>
  <c r="N18" i="24" s="1"/>
  <c r="C85" i="24"/>
  <c r="N85" i="24" s="1"/>
  <c r="C60" i="24"/>
  <c r="N60" i="24" s="1"/>
  <c r="C88" i="24"/>
  <c r="N88" i="24" s="1"/>
  <c r="C73" i="24"/>
  <c r="N73" i="24" s="1"/>
  <c r="C91" i="24"/>
  <c r="N91" i="24" s="1"/>
  <c r="C44" i="24"/>
  <c r="N44" i="24" s="1"/>
  <c r="C82" i="24"/>
  <c r="N82" i="24" s="1"/>
  <c r="C66" i="24"/>
  <c r="N66" i="24" s="1"/>
  <c r="C79" i="24"/>
  <c r="N79" i="24" s="1"/>
  <c r="C16" i="24"/>
  <c r="N16" i="24" s="1"/>
  <c r="C74" i="24"/>
  <c r="N74" i="24" s="1"/>
  <c r="C36" i="24"/>
  <c r="N36" i="24" s="1"/>
  <c r="C34" i="24"/>
  <c r="N34" i="24" s="1"/>
  <c r="C29" i="24"/>
  <c r="N29" i="24" s="1"/>
  <c r="C53" i="24"/>
  <c r="N53" i="24" s="1"/>
  <c r="C68" i="24"/>
  <c r="N68" i="24" s="1"/>
  <c r="C48" i="24"/>
  <c r="N48" i="24" s="1"/>
  <c r="C63" i="24"/>
  <c r="N63" i="24" s="1"/>
  <c r="C84" i="24"/>
  <c r="N84" i="24" s="1"/>
  <c r="C64" i="24"/>
  <c r="N64" i="24" s="1"/>
  <c r="C59" i="24"/>
  <c r="N59" i="24" s="1"/>
  <c r="C97" i="24"/>
  <c r="N97" i="24" s="1"/>
  <c r="C31" i="24"/>
  <c r="N31" i="24" s="1"/>
  <c r="C40" i="24"/>
  <c r="N40" i="24" s="1"/>
  <c r="C49" i="24"/>
  <c r="N49" i="24" s="1"/>
  <c r="C17" i="24"/>
  <c r="N17" i="24" s="1"/>
  <c r="C80" i="24"/>
  <c r="N80" i="24" s="1"/>
  <c r="C35" i="24"/>
  <c r="N35" i="24" s="1"/>
  <c r="C50" i="24"/>
  <c r="N50" i="24" s="1"/>
  <c r="C26" i="24"/>
  <c r="N26" i="24" s="1"/>
  <c r="C90" i="24"/>
  <c r="N90" i="24" s="1"/>
  <c r="C96" i="24"/>
  <c r="N96" i="24" s="1"/>
  <c r="C95" i="24"/>
  <c r="N95" i="24" s="1"/>
  <c r="C94" i="24"/>
  <c r="N94" i="24" s="1"/>
  <c r="C93" i="24"/>
  <c r="N93" i="24" s="1"/>
  <c r="C92" i="24"/>
  <c r="N92" i="24" s="1"/>
  <c r="C56" i="24"/>
  <c r="N56" i="24" s="1"/>
  <c r="C28" i="24"/>
  <c r="N28" i="24" s="1"/>
  <c r="C21" i="24"/>
  <c r="N21" i="24" s="1"/>
  <c r="C69" i="24"/>
  <c r="N69" i="24" s="1"/>
  <c r="C67" i="24"/>
  <c r="N67" i="24" s="1"/>
  <c r="C24" i="24"/>
  <c r="N24" i="24" s="1"/>
  <c r="C76" i="24"/>
  <c r="N76" i="24" s="1"/>
  <c r="C57" i="24"/>
  <c r="N57" i="24" s="1"/>
  <c r="C55" i="24"/>
  <c r="N55" i="24" s="1"/>
  <c r="C78" i="24"/>
  <c r="N78" i="24" s="1"/>
  <c r="C65" i="24"/>
  <c r="N65" i="24" s="1"/>
  <c r="C32" i="24"/>
  <c r="N32" i="24" s="1"/>
  <c r="C38" i="24"/>
  <c r="N38" i="24" s="1"/>
  <c r="C47" i="24"/>
  <c r="N47" i="24" s="1"/>
  <c r="C61" i="24"/>
  <c r="N61" i="24" s="1"/>
  <c r="C41" i="24"/>
  <c r="N41" i="24" s="1"/>
  <c r="C70" i="24"/>
  <c r="N70" i="24" s="1"/>
  <c r="C27" i="24"/>
  <c r="N27" i="24" s="1"/>
  <c r="C77" i="24"/>
  <c r="N77" i="24" s="1"/>
  <c r="C89" i="24"/>
  <c r="N89" i="24" s="1"/>
  <c r="C83" i="24"/>
  <c r="N83" i="24" s="1"/>
  <c r="C75" i="24"/>
  <c r="N75" i="24" s="1"/>
  <c r="C20" i="24"/>
  <c r="N20" i="24" s="1"/>
  <c r="C81" i="24"/>
  <c r="N81" i="24" s="1"/>
  <c r="C39" i="24"/>
  <c r="N39" i="24" s="1"/>
  <c r="C86" i="24"/>
  <c r="N86" i="24" s="1"/>
  <c r="C30" i="24"/>
  <c r="N30" i="24" s="1"/>
  <c r="C33" i="24"/>
  <c r="N33" i="24" s="1"/>
  <c r="C51" i="24"/>
  <c r="N51" i="24" s="1"/>
  <c r="C42" i="24"/>
  <c r="N42" i="24" s="1"/>
  <c r="C22" i="24"/>
  <c r="N22" i="24" s="1"/>
  <c r="C54" i="24"/>
  <c r="N54" i="24" s="1"/>
  <c r="C58" i="24"/>
  <c r="N58" i="24" s="1"/>
  <c r="C25" i="24"/>
  <c r="N25" i="24" s="1"/>
  <c r="C37" i="24"/>
  <c r="N37" i="24" s="1"/>
  <c r="C62" i="24"/>
  <c r="N62" i="24" s="1"/>
  <c r="C72" i="24"/>
  <c r="N72" i="24" s="1"/>
  <c r="C23" i="24"/>
  <c r="N23" i="24" s="1"/>
  <c r="C71" i="24"/>
  <c r="N71" i="24" s="1"/>
  <c r="C52" i="24"/>
  <c r="N52" i="24" s="1"/>
  <c r="C87" i="24"/>
  <c r="N87" i="24" s="1"/>
  <c r="C19" i="24"/>
  <c r="N19" i="24" s="1"/>
  <c r="C43" i="24"/>
  <c r="N43" i="24" s="1"/>
  <c r="EB81" i="24"/>
  <c r="N45" i="24"/>
  <c r="EB78" i="24"/>
  <c r="EB79" i="24"/>
  <c r="G5" i="24"/>
  <c r="N46" i="24"/>
  <c r="C15" i="24"/>
  <c r="N15" i="24" s="1"/>
  <c r="G259" i="3" l="1"/>
  <c r="F259" i="3"/>
  <c r="A261" i="3"/>
  <c r="E260" i="3"/>
  <c r="B260" i="3"/>
  <c r="C259" i="3"/>
  <c r="H259" i="3"/>
  <c r="D259" i="3"/>
  <c r="N353" i="14"/>
  <c r="B353" i="14"/>
  <c r="T353" i="14" s="1"/>
  <c r="K353" i="14"/>
  <c r="A354" i="14"/>
  <c r="H353" i="14"/>
  <c r="Q353" i="14"/>
  <c r="E353" i="14"/>
  <c r="C352" i="14"/>
  <c r="F352" i="14"/>
  <c r="G352" i="14"/>
  <c r="O352" i="14"/>
  <c r="R352" i="14"/>
  <c r="S352" i="14"/>
  <c r="I352" i="14"/>
  <c r="J352" i="14"/>
  <c r="P352" i="14"/>
  <c r="M352" i="14"/>
  <c r="L352" i="14"/>
  <c r="D352" i="14"/>
  <c r="H254" i="2"/>
  <c r="A255" i="2"/>
  <c r="B254" i="2"/>
  <c r="E254" i="2"/>
  <c r="J253" i="2"/>
  <c r="K253" i="2"/>
  <c r="I253" i="2"/>
  <c r="C253" i="2"/>
  <c r="G253" i="2"/>
  <c r="F253" i="2"/>
  <c r="D253" i="2"/>
  <c r="Q99" i="24"/>
  <c r="R99" i="24" s="1"/>
  <c r="DG84" i="24" s="1"/>
  <c r="Q100" i="24"/>
  <c r="R100" i="24" s="1"/>
  <c r="DG85" i="24" s="1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G121" i="9"/>
  <c r="H121" i="9"/>
  <c r="F121" i="9"/>
  <c r="C121" i="9"/>
  <c r="D121" i="9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2" i="9"/>
  <c r="A123" i="9"/>
  <c r="B122" i="9"/>
  <c r="E123" i="12"/>
  <c r="H123" i="12"/>
  <c r="B123" i="12"/>
  <c r="K123" i="12"/>
  <c r="Q123" i="12"/>
  <c r="N123" i="12"/>
  <c r="A124" i="12"/>
  <c r="I248" i="32"/>
  <c r="H249" i="32"/>
  <c r="G249" i="32"/>
  <c r="B250" i="32"/>
  <c r="F250" i="32"/>
  <c r="E249" i="32"/>
  <c r="C249" i="32"/>
  <c r="D249" i="32" s="1"/>
  <c r="Q97" i="24"/>
  <c r="R97" i="24" s="1"/>
  <c r="DG82" i="24" s="1"/>
  <c r="Q98" i="24"/>
  <c r="R98" i="24" s="1"/>
  <c r="DG83" i="24" s="1"/>
  <c r="Q95" i="24"/>
  <c r="R95" i="24" s="1"/>
  <c r="Q96" i="24"/>
  <c r="R96" i="24" s="1"/>
  <c r="DG81" i="24" s="1"/>
  <c r="Q84" i="24"/>
  <c r="R84" i="24" s="1"/>
  <c r="DG69" i="24" s="1"/>
  <c r="Q81" i="24"/>
  <c r="R81" i="24" s="1"/>
  <c r="DG66" i="24" s="1"/>
  <c r="Q14" i="24"/>
  <c r="R14" i="24" s="1"/>
  <c r="Q60" i="24"/>
  <c r="R60" i="24" s="1"/>
  <c r="DG45" i="24" s="1"/>
  <c r="Q78" i="24"/>
  <c r="R78" i="24" s="1"/>
  <c r="DG63" i="24" s="1"/>
  <c r="Q39" i="24"/>
  <c r="R39" i="24" s="1"/>
  <c r="DG24" i="24" s="1"/>
  <c r="Q23" i="24"/>
  <c r="R23" i="24" s="1"/>
  <c r="Q88" i="24"/>
  <c r="R88" i="24" s="1"/>
  <c r="DG73" i="24" s="1"/>
  <c r="Q79" i="24"/>
  <c r="R79" i="24" s="1"/>
  <c r="DG64" i="24" s="1"/>
  <c r="Q94" i="24"/>
  <c r="R94" i="24" s="1"/>
  <c r="DG79" i="24" s="1"/>
  <c r="Q57" i="24"/>
  <c r="R57" i="24" s="1"/>
  <c r="DG42" i="24" s="1"/>
  <c r="Q29" i="24"/>
  <c r="R29" i="24" s="1"/>
  <c r="DG14" i="24" s="1"/>
  <c r="Q65" i="24"/>
  <c r="R65" i="24" s="1"/>
  <c r="DG50" i="24" s="1"/>
  <c r="Q28" i="24"/>
  <c r="R28" i="24" s="1"/>
  <c r="DG13" i="24" s="1"/>
  <c r="Q48" i="24"/>
  <c r="R48" i="24" s="1"/>
  <c r="DG33" i="24" s="1"/>
  <c r="Q21" i="24"/>
  <c r="R21" i="24" s="1"/>
  <c r="Q42" i="24"/>
  <c r="R42" i="24" s="1"/>
  <c r="DG27" i="24" s="1"/>
  <c r="Q53" i="24"/>
  <c r="R53" i="24" s="1"/>
  <c r="DG38" i="24" s="1"/>
  <c r="Q74" i="24"/>
  <c r="R74" i="24" s="1"/>
  <c r="DG59" i="24" s="1"/>
  <c r="Q19" i="24"/>
  <c r="R19" i="24" s="1"/>
  <c r="Q56" i="24"/>
  <c r="R56" i="24" s="1"/>
  <c r="DG41" i="24" s="1"/>
  <c r="Q55" i="24"/>
  <c r="R55" i="24" s="1"/>
  <c r="DG40" i="24" s="1"/>
  <c r="Q62" i="24"/>
  <c r="R62" i="24" s="1"/>
  <c r="DG47" i="24" s="1"/>
  <c r="Q61" i="24"/>
  <c r="R61" i="24" s="1"/>
  <c r="DG46" i="24" s="1"/>
  <c r="Q75" i="24"/>
  <c r="R75" i="24" s="1"/>
  <c r="DG60" i="24" s="1"/>
  <c r="Q66" i="24"/>
  <c r="R66" i="24" s="1"/>
  <c r="DG51" i="24" s="1"/>
  <c r="Q77" i="24"/>
  <c r="R77" i="24" s="1"/>
  <c r="DG62" i="24" s="1"/>
  <c r="Q71" i="24"/>
  <c r="R71" i="24" s="1"/>
  <c r="DG56" i="24" s="1"/>
  <c r="Q18" i="24"/>
  <c r="R18" i="24" s="1"/>
  <c r="Q17" i="24"/>
  <c r="R17" i="24" s="1"/>
  <c r="Q87" i="24"/>
  <c r="R87" i="24" s="1"/>
  <c r="DG72" i="24" s="1"/>
  <c r="Q31" i="24"/>
  <c r="R31" i="24" s="1"/>
  <c r="DG16" i="24" s="1"/>
  <c r="Q40" i="24"/>
  <c r="R40" i="24" s="1"/>
  <c r="DG25" i="24" s="1"/>
  <c r="Q44" i="24"/>
  <c r="R44" i="24" s="1"/>
  <c r="DG29" i="24" s="1"/>
  <c r="Q67" i="24"/>
  <c r="R67" i="24" s="1"/>
  <c r="DG52" i="24" s="1"/>
  <c r="Q30" i="24"/>
  <c r="R30" i="24" s="1"/>
  <c r="DG15" i="24" s="1"/>
  <c r="Q49" i="24"/>
  <c r="R49" i="24" s="1"/>
  <c r="DG34" i="24" s="1"/>
  <c r="Q80" i="24"/>
  <c r="R80" i="24" s="1"/>
  <c r="DG65" i="24" s="1"/>
  <c r="Q76" i="24"/>
  <c r="R76" i="24" s="1"/>
  <c r="DG61" i="24" s="1"/>
  <c r="Q15" i="24"/>
  <c r="R15" i="24" s="1"/>
  <c r="Q54" i="24"/>
  <c r="R54" i="24" s="1"/>
  <c r="DG39" i="24" s="1"/>
  <c r="Q89" i="24"/>
  <c r="R89" i="24" s="1"/>
  <c r="DG74" i="24" s="1"/>
  <c r="Q43" i="24"/>
  <c r="R43" i="24" s="1"/>
  <c r="DG28" i="24" s="1"/>
  <c r="Q92" i="24"/>
  <c r="R92" i="24" s="1"/>
  <c r="DG77" i="24" s="1"/>
  <c r="Q93" i="24"/>
  <c r="R93" i="24" s="1"/>
  <c r="DG78" i="24" s="1"/>
  <c r="Q82" i="24"/>
  <c r="R82" i="24" s="1"/>
  <c r="DG67" i="24" s="1"/>
  <c r="Q72" i="24"/>
  <c r="R72" i="24" s="1"/>
  <c r="DG57" i="24" s="1"/>
  <c r="Q16" i="24"/>
  <c r="R16" i="24" s="1"/>
  <c r="Q52" i="24"/>
  <c r="R52" i="24" s="1"/>
  <c r="DG37" i="24" s="1"/>
  <c r="Q37" i="24"/>
  <c r="R37" i="24" s="1"/>
  <c r="DG22" i="24" s="1"/>
  <c r="Q58" i="24"/>
  <c r="R58" i="24" s="1"/>
  <c r="DG43" i="24" s="1"/>
  <c r="Q20" i="24"/>
  <c r="R20" i="24" s="1"/>
  <c r="Q35" i="24"/>
  <c r="R35" i="24" s="1"/>
  <c r="DG20" i="24" s="1"/>
  <c r="Q46" i="24"/>
  <c r="R46" i="24" s="1"/>
  <c r="DG31" i="24" s="1"/>
  <c r="Q22" i="24"/>
  <c r="R22" i="24" s="1"/>
  <c r="Q86" i="24"/>
  <c r="R86" i="24" s="1"/>
  <c r="DG71" i="24" s="1"/>
  <c r="Q41" i="24"/>
  <c r="R41" i="24" s="1"/>
  <c r="DG26" i="24" s="1"/>
  <c r="Q47" i="24"/>
  <c r="R47" i="24" s="1"/>
  <c r="DG32" i="24" s="1"/>
  <c r="Q32" i="24"/>
  <c r="R32" i="24" s="1"/>
  <c r="DG17" i="24" s="1"/>
  <c r="Q36" i="24"/>
  <c r="R36" i="24" s="1"/>
  <c r="DG21" i="24" s="1"/>
  <c r="Q50" i="24"/>
  <c r="R50" i="24" s="1"/>
  <c r="DG35" i="24" s="1"/>
  <c r="Q73" i="24"/>
  <c r="R73" i="24" s="1"/>
  <c r="DG58" i="24" s="1"/>
  <c r="Q69" i="24"/>
  <c r="R69" i="24" s="1"/>
  <c r="DG54" i="24" s="1"/>
  <c r="Q68" i="24"/>
  <c r="R68" i="24" s="1"/>
  <c r="DG53" i="24" s="1"/>
  <c r="Q63" i="24"/>
  <c r="R63" i="24" s="1"/>
  <c r="DG48" i="24" s="1"/>
  <c r="Q83" i="24"/>
  <c r="R83" i="24" s="1"/>
  <c r="DG68" i="24" s="1"/>
  <c r="Q45" i="24"/>
  <c r="R45" i="24" s="1"/>
  <c r="DG30" i="24" s="1"/>
  <c r="Q34" i="24"/>
  <c r="R34" i="24" s="1"/>
  <c r="DG19" i="24" s="1"/>
  <c r="Q91" i="24"/>
  <c r="R91" i="24" s="1"/>
  <c r="DG76" i="24" s="1"/>
  <c r="Q24" i="24"/>
  <c r="R24" i="24" s="1"/>
  <c r="Q27" i="24"/>
  <c r="R27" i="24" s="1"/>
  <c r="Q26" i="24"/>
  <c r="R26" i="24" s="1"/>
  <c r="Q85" i="24"/>
  <c r="R85" i="24" s="1"/>
  <c r="DG70" i="24" s="1"/>
  <c r="Q51" i="24"/>
  <c r="R51" i="24" s="1"/>
  <c r="DG36" i="24" s="1"/>
  <c r="Q25" i="24"/>
  <c r="R25" i="24" s="1"/>
  <c r="Q64" i="24"/>
  <c r="R64" i="24" s="1"/>
  <c r="DG49" i="24" s="1"/>
  <c r="Q38" i="24"/>
  <c r="R38" i="24" s="1"/>
  <c r="DG23" i="24" s="1"/>
  <c r="Q70" i="24"/>
  <c r="R70" i="24" s="1"/>
  <c r="DG55" i="24" s="1"/>
  <c r="Q59" i="24"/>
  <c r="R59" i="24" s="1"/>
  <c r="DG44" i="24" s="1"/>
  <c r="Q33" i="24"/>
  <c r="R33" i="24" s="1"/>
  <c r="DG18" i="24" s="1"/>
  <c r="Q90" i="24"/>
  <c r="R90" i="24" s="1"/>
  <c r="DG75" i="24" s="1"/>
  <c r="H260" i="3" l="1"/>
  <c r="D260" i="3"/>
  <c r="C260" i="3"/>
  <c r="G260" i="3"/>
  <c r="F260" i="3"/>
  <c r="E261" i="3"/>
  <c r="B261" i="3"/>
  <c r="A262" i="3"/>
  <c r="Q354" i="14"/>
  <c r="H354" i="14"/>
  <c r="B354" i="14"/>
  <c r="T354" i="14" s="1"/>
  <c r="E354" i="14"/>
  <c r="K354" i="14"/>
  <c r="N354" i="14"/>
  <c r="A355" i="14"/>
  <c r="M353" i="14"/>
  <c r="O353" i="14"/>
  <c r="C353" i="14"/>
  <c r="L353" i="14"/>
  <c r="P353" i="14"/>
  <c r="F353" i="14"/>
  <c r="S353" i="14"/>
  <c r="D353" i="14"/>
  <c r="R353" i="14"/>
  <c r="G353" i="14"/>
  <c r="J353" i="14"/>
  <c r="I353" i="14"/>
  <c r="F254" i="2"/>
  <c r="J254" i="2"/>
  <c r="G254" i="2"/>
  <c r="I254" i="2"/>
  <c r="K254" i="2"/>
  <c r="D254" i="2"/>
  <c r="C254" i="2"/>
  <c r="A256" i="2"/>
  <c r="E255" i="2"/>
  <c r="B255" i="2"/>
  <c r="H255" i="2"/>
  <c r="DK85" i="24"/>
  <c r="F123" i="5"/>
  <c r="G123" i="5"/>
  <c r="H123" i="5"/>
  <c r="B124" i="5"/>
  <c r="E124" i="5"/>
  <c r="A125" i="5"/>
  <c r="D122" i="9"/>
  <c r="C122" i="9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E123" i="9"/>
  <c r="B123" i="9"/>
  <c r="A124" i="9"/>
  <c r="A125" i="8"/>
  <c r="H124" i="8"/>
  <c r="K124" i="8"/>
  <c r="B124" i="8"/>
  <c r="E124" i="8"/>
  <c r="H122" i="9"/>
  <c r="F122" i="9"/>
  <c r="G122" i="9"/>
  <c r="C123" i="8"/>
  <c r="J123" i="8"/>
  <c r="N123" i="8"/>
  <c r="D123" i="8"/>
  <c r="I123" i="8"/>
  <c r="G123" i="8"/>
  <c r="F123" i="8"/>
  <c r="L123" i="8"/>
  <c r="M123" i="8"/>
  <c r="I249" i="32"/>
  <c r="H250" i="32"/>
  <c r="G250" i="32"/>
  <c r="E250" i="32"/>
  <c r="C250" i="32"/>
  <c r="D250" i="32" s="1"/>
  <c r="DK84" i="24"/>
  <c r="DK83" i="24"/>
  <c r="DK82" i="24"/>
  <c r="DG80" i="24"/>
  <c r="DK81" i="24" s="1"/>
  <c r="DK79" i="24"/>
  <c r="DK60" i="24"/>
  <c r="DK74" i="24"/>
  <c r="DK59" i="24"/>
  <c r="DK73" i="24"/>
  <c r="DK70" i="24"/>
  <c r="DK69" i="24"/>
  <c r="DK72" i="24"/>
  <c r="DK65" i="24"/>
  <c r="DK37" i="24"/>
  <c r="DK17" i="24"/>
  <c r="DK77" i="24"/>
  <c r="DK19" i="24"/>
  <c r="DK64" i="24"/>
  <c r="DK39" i="24"/>
  <c r="DK20" i="24"/>
  <c r="DK55" i="24"/>
  <c r="DK49" i="24"/>
  <c r="DK54" i="24"/>
  <c r="DK40" i="24"/>
  <c r="DK31" i="24"/>
  <c r="DK32" i="24"/>
  <c r="DK78" i="24"/>
  <c r="DK56" i="24"/>
  <c r="DK53" i="24"/>
  <c r="DK28" i="24"/>
  <c r="DK38" i="24"/>
  <c r="DK29" i="24"/>
  <c r="DK57" i="24"/>
  <c r="DK63" i="24"/>
  <c r="DK51" i="24"/>
  <c r="DK71" i="24"/>
  <c r="DK24" i="24"/>
  <c r="DK23" i="24"/>
  <c r="DK75" i="24"/>
  <c r="DK14" i="24"/>
  <c r="DK67" i="24"/>
  <c r="DK35" i="24"/>
  <c r="DK76" i="24"/>
  <c r="DK15" i="24"/>
  <c r="DK46" i="24"/>
  <c r="DK30" i="24"/>
  <c r="DK10" i="24"/>
  <c r="DK11" i="24" s="1"/>
  <c r="DO85" i="24" s="1"/>
  <c r="DK44" i="24"/>
  <c r="DK25" i="24"/>
  <c r="DK21" i="24"/>
  <c r="DK42" i="24"/>
  <c r="DK52" i="24"/>
  <c r="DK26" i="24"/>
  <c r="DK47" i="24"/>
  <c r="DK66" i="24"/>
  <c r="DK61" i="24"/>
  <c r="DK33" i="24"/>
  <c r="BV76" i="24"/>
  <c r="BV75" i="24"/>
  <c r="BV51" i="24"/>
  <c r="BV56" i="24"/>
  <c r="BV50" i="24"/>
  <c r="BV57" i="24"/>
  <c r="BV67" i="24"/>
  <c r="BV53" i="24"/>
  <c r="BV35" i="24"/>
  <c r="BV69" i="24"/>
  <c r="BV28" i="24"/>
  <c r="BV44" i="24"/>
  <c r="BV66" i="24"/>
  <c r="BV42" i="24"/>
  <c r="BV36" i="24"/>
  <c r="BV72" i="24"/>
  <c r="BV58" i="24"/>
  <c r="BV22" i="24"/>
  <c r="BV19" i="24"/>
  <c r="BV21" i="24"/>
  <c r="BV65" i="24"/>
  <c r="BV24" i="24"/>
  <c r="BV49" i="24"/>
  <c r="BV14" i="24"/>
  <c r="BV39" i="24"/>
  <c r="BV70" i="24"/>
  <c r="BV45" i="24"/>
  <c r="BV30" i="24"/>
  <c r="BV54" i="24"/>
  <c r="BV74" i="24"/>
  <c r="BV34" i="24"/>
  <c r="BV17" i="24"/>
  <c r="BV71" i="24"/>
  <c r="BV38" i="24"/>
  <c r="BV20" i="24"/>
  <c r="BV23" i="24"/>
  <c r="BV26" i="24"/>
  <c r="BV73" i="24"/>
  <c r="BV59" i="24"/>
  <c r="BV32" i="24"/>
  <c r="BV27" i="24"/>
  <c r="BV60" i="24"/>
  <c r="BV47" i="24"/>
  <c r="BV18" i="24"/>
  <c r="BV29" i="24"/>
  <c r="BV31" i="24"/>
  <c r="BV55" i="24"/>
  <c r="BV61" i="24"/>
  <c r="BV37" i="24"/>
  <c r="BV48" i="24"/>
  <c r="BV68" i="24"/>
  <c r="BV25" i="24"/>
  <c r="BV43" i="24"/>
  <c r="BV15" i="24"/>
  <c r="BV52" i="24"/>
  <c r="BV62" i="24"/>
  <c r="BV63" i="24"/>
  <c r="BV16" i="24"/>
  <c r="BV33" i="24"/>
  <c r="BV41" i="24"/>
  <c r="BV46" i="24"/>
  <c r="BV40" i="24"/>
  <c r="BV64" i="24"/>
  <c r="DK16" i="24"/>
  <c r="DK62" i="24"/>
  <c r="DK58" i="24"/>
  <c r="DK45" i="24"/>
  <c r="DK68" i="24"/>
  <c r="DK27" i="24"/>
  <c r="DK36" i="24"/>
  <c r="DK34" i="24"/>
  <c r="DK43" i="24"/>
  <c r="DK48" i="24"/>
  <c r="DK22" i="24"/>
  <c r="DK18" i="24"/>
  <c r="DK41" i="24"/>
  <c r="DK50" i="24"/>
  <c r="E262" i="3" l="1"/>
  <c r="B262" i="3"/>
  <c r="A263" i="3"/>
  <c r="F261" i="3"/>
  <c r="G261" i="3"/>
  <c r="D261" i="3"/>
  <c r="H261" i="3"/>
  <c r="C261" i="3"/>
  <c r="E355" i="14"/>
  <c r="N355" i="14"/>
  <c r="A356" i="14"/>
  <c r="B355" i="14"/>
  <c r="T355" i="14" s="1"/>
  <c r="H355" i="14"/>
  <c r="K355" i="14"/>
  <c r="Q355" i="14"/>
  <c r="P354" i="14"/>
  <c r="R354" i="14"/>
  <c r="F354" i="14"/>
  <c r="G354" i="14"/>
  <c r="C354" i="14"/>
  <c r="D354" i="14"/>
  <c r="I354" i="14"/>
  <c r="J354" i="14"/>
  <c r="M354" i="14"/>
  <c r="L354" i="14"/>
  <c r="S354" i="14"/>
  <c r="O354" i="14"/>
  <c r="BW39" i="24"/>
  <c r="BW70" i="24"/>
  <c r="BW63" i="24"/>
  <c r="BW41" i="24"/>
  <c r="C255" i="2"/>
  <c r="G255" i="2"/>
  <c r="F255" i="2"/>
  <c r="D255" i="2"/>
  <c r="I255" i="2"/>
  <c r="J255" i="2"/>
  <c r="K255" i="2"/>
  <c r="B256" i="2"/>
  <c r="E256" i="2"/>
  <c r="A257" i="2"/>
  <c r="H256" i="2"/>
  <c r="BW30" i="24"/>
  <c r="BW16" i="24"/>
  <c r="BW40" i="24"/>
  <c r="BW74" i="24"/>
  <c r="BW46" i="24"/>
  <c r="BW54" i="24"/>
  <c r="BW85" i="24"/>
  <c r="BW86" i="24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G123" i="9"/>
  <c r="F123" i="9"/>
  <c r="H123" i="9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C123" i="9"/>
  <c r="D123" i="9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A125" i="9"/>
  <c r="E124" i="9"/>
  <c r="B124" i="9"/>
  <c r="I250" i="32"/>
  <c r="DO82" i="24"/>
  <c r="BW64" i="24"/>
  <c r="BW34" i="24"/>
  <c r="BW59" i="24"/>
  <c r="BW67" i="24"/>
  <c r="BW56" i="24"/>
  <c r="BW73" i="24"/>
  <c r="BW20" i="24"/>
  <c r="BW75" i="24"/>
  <c r="BW57" i="24"/>
  <c r="BW26" i="24"/>
  <c r="BW23" i="24"/>
  <c r="BW76" i="24"/>
  <c r="BW50" i="24"/>
  <c r="BW51" i="24"/>
  <c r="BW38" i="24"/>
  <c r="BW71" i="24"/>
  <c r="BW17" i="24"/>
  <c r="DO83" i="24"/>
  <c r="DO84" i="24"/>
  <c r="BW84" i="24"/>
  <c r="DK80" i="24"/>
  <c r="DO80" i="24" s="1"/>
  <c r="BW32" i="24"/>
  <c r="BW53" i="24"/>
  <c r="BW83" i="24"/>
  <c r="BW62" i="24"/>
  <c r="BW65" i="24"/>
  <c r="BW33" i="24"/>
  <c r="BW45" i="24"/>
  <c r="BW21" i="24"/>
  <c r="BW22" i="24"/>
  <c r="BW72" i="24"/>
  <c r="BW42" i="24"/>
  <c r="BW29" i="24"/>
  <c r="BW66" i="24"/>
  <c r="BW82" i="24"/>
  <c r="BW80" i="24"/>
  <c r="BW81" i="24"/>
  <c r="BW79" i="24"/>
  <c r="BW78" i="24"/>
  <c r="BW77" i="24"/>
  <c r="BW24" i="24"/>
  <c r="BW25" i="24"/>
  <c r="BW48" i="24"/>
  <c r="BW61" i="24"/>
  <c r="BW31" i="24"/>
  <c r="BW18" i="24"/>
  <c r="BW44" i="24"/>
  <c r="BW52" i="24"/>
  <c r="BW43" i="24"/>
  <c r="BW19" i="24"/>
  <c r="BW58" i="24"/>
  <c r="BW36" i="24"/>
  <c r="BW47" i="24"/>
  <c r="BW28" i="24"/>
  <c r="BW49" i="24"/>
  <c r="BW68" i="24"/>
  <c r="BW37" i="24"/>
  <c r="BW55" i="24"/>
  <c r="BW60" i="24"/>
  <c r="BW69" i="24"/>
  <c r="BW27" i="24"/>
  <c r="BW35" i="24"/>
  <c r="DO81" i="24"/>
  <c r="DO79" i="24"/>
  <c r="DO78" i="24"/>
  <c r="DO71" i="24"/>
  <c r="DO77" i="24"/>
  <c r="DO47" i="24"/>
  <c r="DO35" i="24"/>
  <c r="DO60" i="24"/>
  <c r="DO52" i="24"/>
  <c r="DO65" i="24"/>
  <c r="DO53" i="24"/>
  <c r="DO32" i="24"/>
  <c r="DO28" i="24"/>
  <c r="DO49" i="24"/>
  <c r="DO42" i="24"/>
  <c r="DO34" i="24"/>
  <c r="DO55" i="24"/>
  <c r="DO29" i="24"/>
  <c r="DO36" i="24"/>
  <c r="DO31" i="24"/>
  <c r="DO20" i="24"/>
  <c r="DO27" i="24"/>
  <c r="DO68" i="24"/>
  <c r="DO67" i="24"/>
  <c r="DO45" i="24"/>
  <c r="DO41" i="24"/>
  <c r="DO58" i="24"/>
  <c r="DO62" i="24"/>
  <c r="DO50" i="24"/>
  <c r="DO51" i="24"/>
  <c r="DO76" i="24"/>
  <c r="DO16" i="24"/>
  <c r="DO61" i="24"/>
  <c r="DO33" i="24"/>
  <c r="DO22" i="24"/>
  <c r="DO73" i="24"/>
  <c r="DO18" i="24"/>
  <c r="DO38" i="24"/>
  <c r="DO25" i="24"/>
  <c r="DO70" i="24"/>
  <c r="DO24" i="24"/>
  <c r="DO44" i="24"/>
  <c r="DO43" i="24"/>
  <c r="DO64" i="24"/>
  <c r="DO39" i="24"/>
  <c r="DO30" i="24"/>
  <c r="DO15" i="24"/>
  <c r="DO19" i="24"/>
  <c r="DO54" i="24"/>
  <c r="DO74" i="24"/>
  <c r="DO37" i="24"/>
  <c r="DO57" i="24"/>
  <c r="DO14" i="24"/>
  <c r="DO69" i="24"/>
  <c r="DO59" i="24"/>
  <c r="DO72" i="24"/>
  <c r="DO13" i="24"/>
  <c r="DO48" i="24"/>
  <c r="DO17" i="24"/>
  <c r="DO63" i="24"/>
  <c r="DO23" i="24"/>
  <c r="DO66" i="24"/>
  <c r="DO40" i="24"/>
  <c r="DO26" i="24"/>
  <c r="DO46" i="24"/>
  <c r="DO21" i="24"/>
  <c r="DO56" i="24"/>
  <c r="DO75" i="24"/>
  <c r="BS74" i="24"/>
  <c r="BS71" i="24"/>
  <c r="BS56" i="24"/>
  <c r="BS75" i="24"/>
  <c r="BS73" i="24"/>
  <c r="BS54" i="24"/>
  <c r="BS24" i="24"/>
  <c r="BS69" i="24"/>
  <c r="BS36" i="24"/>
  <c r="BS26" i="24"/>
  <c r="BS52" i="24"/>
  <c r="BS28" i="24"/>
  <c r="BS21" i="24"/>
  <c r="BS14" i="24"/>
  <c r="BS42" i="24"/>
  <c r="BS68" i="24"/>
  <c r="BS39" i="24"/>
  <c r="BS47" i="24"/>
  <c r="BS22" i="24"/>
  <c r="BS33" i="24"/>
  <c r="BS31" i="24"/>
  <c r="BS76" i="24"/>
  <c r="BS65" i="24"/>
  <c r="BS17" i="24"/>
  <c r="BS19" i="24"/>
  <c r="BS44" i="24"/>
  <c r="BS18" i="24"/>
  <c r="BS46" i="24"/>
  <c r="BS59" i="24"/>
  <c r="BS66" i="24"/>
  <c r="BS57" i="24"/>
  <c r="BS61" i="24"/>
  <c r="BS40" i="24"/>
  <c r="BS16" i="24"/>
  <c r="BS34" i="24"/>
  <c r="BS53" i="24"/>
  <c r="BS38" i="24"/>
  <c r="BS49" i="24"/>
  <c r="BS62" i="24"/>
  <c r="BS63" i="24"/>
  <c r="BS58" i="24"/>
  <c r="BS27" i="24"/>
  <c r="BS60" i="24"/>
  <c r="BS20" i="24"/>
  <c r="BS29" i="24"/>
  <c r="BS35" i="24"/>
  <c r="BS50" i="24"/>
  <c r="BS25" i="24"/>
  <c r="BS51" i="24"/>
  <c r="BS43" i="24"/>
  <c r="BS48" i="24"/>
  <c r="BS41" i="24"/>
  <c r="BS45" i="24"/>
  <c r="BS32" i="24"/>
  <c r="BS55" i="24"/>
  <c r="BS23" i="24"/>
  <c r="BS30" i="24"/>
  <c r="BS64" i="24"/>
  <c r="BS15" i="24"/>
  <c r="BS67" i="24"/>
  <c r="BS37" i="24"/>
  <c r="BS72" i="24"/>
  <c r="BS70" i="24"/>
  <c r="BW15" i="24"/>
  <c r="B263" i="3" l="1"/>
  <c r="E263" i="3"/>
  <c r="A264" i="3"/>
  <c r="C262" i="3"/>
  <c r="D262" i="3"/>
  <c r="H262" i="3"/>
  <c r="G262" i="3"/>
  <c r="F262" i="3"/>
  <c r="F355" i="14"/>
  <c r="G355" i="14"/>
  <c r="L355" i="14"/>
  <c r="M355" i="14"/>
  <c r="J355" i="14"/>
  <c r="C355" i="14"/>
  <c r="O355" i="14"/>
  <c r="S355" i="14"/>
  <c r="I355" i="14"/>
  <c r="P355" i="14"/>
  <c r="D355" i="14"/>
  <c r="R355" i="14"/>
  <c r="Q356" i="14"/>
  <c r="K356" i="14"/>
  <c r="H356" i="14"/>
  <c r="E356" i="14"/>
  <c r="N356" i="14"/>
  <c r="B356" i="14"/>
  <c r="T356" i="14" s="1"/>
  <c r="A357" i="14"/>
  <c r="DS85" i="24"/>
  <c r="EA85" i="24" s="1"/>
  <c r="D256" i="2"/>
  <c r="J256" i="2"/>
  <c r="C256" i="2"/>
  <c r="I256" i="2"/>
  <c r="G256" i="2"/>
  <c r="F256" i="2"/>
  <c r="K256" i="2"/>
  <c r="B257" i="2"/>
  <c r="H257" i="2"/>
  <c r="A258" i="2"/>
  <c r="E257" i="2"/>
  <c r="BT85" i="24"/>
  <c r="BY85" i="24" s="1"/>
  <c r="DI84" i="24" s="1"/>
  <c r="BT86" i="24"/>
  <c r="BY86" i="24" s="1"/>
  <c r="DI85" i="24" s="1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A126" i="9"/>
  <c r="E125" i="9"/>
  <c r="B125" i="9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H124" i="9"/>
  <c r="F124" i="9"/>
  <c r="G124" i="9"/>
  <c r="D124" i="9"/>
  <c r="C124" i="9"/>
  <c r="C125" i="5"/>
  <c r="D125" i="5"/>
  <c r="F125" i="5"/>
  <c r="G125" i="5"/>
  <c r="H125" i="5"/>
  <c r="B126" i="5"/>
  <c r="E126" i="5"/>
  <c r="A127" i="5"/>
  <c r="DS82" i="24"/>
  <c r="DS83" i="24"/>
  <c r="EA83" i="24" s="1"/>
  <c r="DS84" i="24"/>
  <c r="EA84" i="24" s="1"/>
  <c r="BT84" i="24"/>
  <c r="BY84" i="24" s="1"/>
  <c r="DI83" i="24" s="1"/>
  <c r="BT47" i="24"/>
  <c r="BY47" i="24" s="1"/>
  <c r="DI46" i="24" s="1"/>
  <c r="BT50" i="24"/>
  <c r="BY50" i="24" s="1"/>
  <c r="DI49" i="24" s="1"/>
  <c r="BT39" i="24"/>
  <c r="BY39" i="24" s="1"/>
  <c r="DI38" i="24" s="1"/>
  <c r="BT43" i="24"/>
  <c r="BY43" i="24" s="1"/>
  <c r="DI42" i="24" s="1"/>
  <c r="BT83" i="24"/>
  <c r="BY83" i="24" s="1"/>
  <c r="DI82" i="24" s="1"/>
  <c r="BT48" i="24"/>
  <c r="BY48" i="24" s="1"/>
  <c r="DI47" i="24" s="1"/>
  <c r="BT22" i="24"/>
  <c r="BY22" i="24" s="1"/>
  <c r="DI21" i="24" s="1"/>
  <c r="BT42" i="24"/>
  <c r="BY42" i="24" s="1"/>
  <c r="DI41" i="24" s="1"/>
  <c r="BT68" i="24"/>
  <c r="BY68" i="24" s="1"/>
  <c r="DI67" i="24" s="1"/>
  <c r="BT51" i="24"/>
  <c r="BY51" i="24" s="1"/>
  <c r="DI50" i="24" s="1"/>
  <c r="BT25" i="24"/>
  <c r="BY25" i="24" s="1"/>
  <c r="DI24" i="24" s="1"/>
  <c r="BT35" i="24"/>
  <c r="BY35" i="24" s="1"/>
  <c r="DI34" i="24" s="1"/>
  <c r="BT45" i="24"/>
  <c r="BY45" i="24" s="1"/>
  <c r="DI44" i="24" s="1"/>
  <c r="BT31" i="24"/>
  <c r="BY31" i="24" s="1"/>
  <c r="DI30" i="24" s="1"/>
  <c r="BT41" i="24"/>
  <c r="BY41" i="24" s="1"/>
  <c r="DI40" i="24" s="1"/>
  <c r="BT33" i="24"/>
  <c r="BY33" i="24" s="1"/>
  <c r="DI32" i="24" s="1"/>
  <c r="BT62" i="24"/>
  <c r="BY62" i="24" s="1"/>
  <c r="DI61" i="24" s="1"/>
  <c r="BT21" i="24"/>
  <c r="BY21" i="24" s="1"/>
  <c r="DI20" i="24" s="1"/>
  <c r="BT69" i="24"/>
  <c r="BY69" i="24" s="1"/>
  <c r="DI68" i="24" s="1"/>
  <c r="BT20" i="24"/>
  <c r="BY20" i="24" s="1"/>
  <c r="DI19" i="24" s="1"/>
  <c r="BT24" i="24"/>
  <c r="BY24" i="24" s="1"/>
  <c r="DI23" i="24" s="1"/>
  <c r="BT34" i="24"/>
  <c r="BY34" i="24" s="1"/>
  <c r="DI33" i="24" s="1"/>
  <c r="BT37" i="24"/>
  <c r="BY37" i="24" s="1"/>
  <c r="DI36" i="24" s="1"/>
  <c r="BT18" i="24"/>
  <c r="BY18" i="24" s="1"/>
  <c r="DI17" i="24" s="1"/>
  <c r="BT82" i="24"/>
  <c r="BY82" i="24" s="1"/>
  <c r="DI81" i="24" s="1"/>
  <c r="BT80" i="24"/>
  <c r="BY80" i="24" s="1"/>
  <c r="DI79" i="24" s="1"/>
  <c r="BT81" i="24"/>
  <c r="BY81" i="24" s="1"/>
  <c r="BT79" i="24"/>
  <c r="BY79" i="24" s="1"/>
  <c r="DI78" i="24" s="1"/>
  <c r="BT78" i="24"/>
  <c r="BY78" i="24" s="1"/>
  <c r="DI77" i="24" s="1"/>
  <c r="BT77" i="24"/>
  <c r="BY77" i="24" s="1"/>
  <c r="DI76" i="24" s="1"/>
  <c r="BT28" i="24"/>
  <c r="BY28" i="24" s="1"/>
  <c r="DI27" i="24" s="1"/>
  <c r="BT26" i="24"/>
  <c r="BY26" i="24" s="1"/>
  <c r="DI25" i="24" s="1"/>
  <c r="BT38" i="24"/>
  <c r="BY38" i="24" s="1"/>
  <c r="DI37" i="24" s="1"/>
  <c r="BT16" i="24"/>
  <c r="BY16" i="24" s="1"/>
  <c r="DI15" i="24" s="1"/>
  <c r="BT66" i="24"/>
  <c r="BY66" i="24" s="1"/>
  <c r="DI65" i="24" s="1"/>
  <c r="BT29" i="24"/>
  <c r="BY29" i="24" s="1"/>
  <c r="DI28" i="24" s="1"/>
  <c r="BT27" i="24"/>
  <c r="BY27" i="24" s="1"/>
  <c r="DI26" i="24" s="1"/>
  <c r="BT63" i="24"/>
  <c r="BY63" i="24" s="1"/>
  <c r="DI62" i="24" s="1"/>
  <c r="BT54" i="24"/>
  <c r="BY54" i="24" s="1"/>
  <c r="DI53" i="24" s="1"/>
  <c r="BT74" i="24"/>
  <c r="BY74" i="24" s="1"/>
  <c r="DI73" i="24" s="1"/>
  <c r="BT57" i="24"/>
  <c r="BY57" i="24" s="1"/>
  <c r="DI56" i="24" s="1"/>
  <c r="BT19" i="24"/>
  <c r="BY19" i="24" s="1"/>
  <c r="DI18" i="24" s="1"/>
  <c r="BT52" i="24"/>
  <c r="BY52" i="24" s="1"/>
  <c r="DI51" i="24" s="1"/>
  <c r="BT58" i="24"/>
  <c r="BY58" i="24" s="1"/>
  <c r="DI57" i="24" s="1"/>
  <c r="BT73" i="24"/>
  <c r="BY73" i="24" s="1"/>
  <c r="DI72" i="24" s="1"/>
  <c r="BT56" i="24"/>
  <c r="BY56" i="24" s="1"/>
  <c r="DI55" i="24" s="1"/>
  <c r="BT40" i="24"/>
  <c r="BY40" i="24" s="1"/>
  <c r="DI39" i="24" s="1"/>
  <c r="BT59" i="24"/>
  <c r="BY59" i="24" s="1"/>
  <c r="DI58" i="24" s="1"/>
  <c r="BT64" i="24"/>
  <c r="BY64" i="24" s="1"/>
  <c r="DI63" i="24" s="1"/>
  <c r="BT17" i="24"/>
  <c r="BY17" i="24" s="1"/>
  <c r="DI16" i="24" s="1"/>
  <c r="BT60" i="24"/>
  <c r="BY60" i="24" s="1"/>
  <c r="DI59" i="24" s="1"/>
  <c r="BT49" i="24"/>
  <c r="BY49" i="24" s="1"/>
  <c r="DI48" i="24" s="1"/>
  <c r="BT53" i="24"/>
  <c r="BY53" i="24" s="1"/>
  <c r="DI52" i="24" s="1"/>
  <c r="BT61" i="24"/>
  <c r="BY61" i="24" s="1"/>
  <c r="DI60" i="24" s="1"/>
  <c r="BT72" i="24"/>
  <c r="BY72" i="24" s="1"/>
  <c r="DI71" i="24" s="1"/>
  <c r="BT67" i="24"/>
  <c r="BY67" i="24" s="1"/>
  <c r="DI66" i="24" s="1"/>
  <c r="BT44" i="24"/>
  <c r="BY44" i="24" s="1"/>
  <c r="DI43" i="24" s="1"/>
  <c r="BT55" i="24"/>
  <c r="BY55" i="24" s="1"/>
  <c r="DI54" i="24" s="1"/>
  <c r="BT65" i="24"/>
  <c r="BY65" i="24" s="1"/>
  <c r="DI64" i="24" s="1"/>
  <c r="BT36" i="24"/>
  <c r="BY36" i="24" s="1"/>
  <c r="DI35" i="24" s="1"/>
  <c r="BT75" i="24"/>
  <c r="BY75" i="24" s="1"/>
  <c r="DI74" i="24" s="1"/>
  <c r="BT71" i="24"/>
  <c r="BY71" i="24" s="1"/>
  <c r="DI70" i="24" s="1"/>
  <c r="BT70" i="24"/>
  <c r="BY70" i="24" s="1"/>
  <c r="DI69" i="24" s="1"/>
  <c r="BT46" i="24"/>
  <c r="BY46" i="24" s="1"/>
  <c r="DI45" i="24" s="1"/>
  <c r="BT30" i="24"/>
  <c r="BY30" i="24" s="1"/>
  <c r="DI29" i="24" s="1"/>
  <c r="BT23" i="24"/>
  <c r="BY23" i="24" s="1"/>
  <c r="DI22" i="24" s="1"/>
  <c r="BT32" i="24"/>
  <c r="BY32" i="24" s="1"/>
  <c r="DI31" i="24" s="1"/>
  <c r="BT76" i="24"/>
  <c r="BY76" i="24" s="1"/>
  <c r="DI75" i="24" s="1"/>
  <c r="DS81" i="24"/>
  <c r="DS80" i="24"/>
  <c r="EA80" i="24" s="1"/>
  <c r="DS79" i="24"/>
  <c r="DS78" i="24"/>
  <c r="DS77" i="24"/>
  <c r="EA77" i="24" s="1"/>
  <c r="DS76" i="24"/>
  <c r="EA76" i="24" s="1"/>
  <c r="H15" i="25"/>
  <c r="E15" i="25"/>
  <c r="BT15" i="24"/>
  <c r="BY15" i="24" s="1"/>
  <c r="DI14" i="24" s="1"/>
  <c r="DM14" i="24" s="1"/>
  <c r="DQ14" i="24" s="1"/>
  <c r="DS22" i="24"/>
  <c r="EA22" i="24" s="1"/>
  <c r="DS34" i="24"/>
  <c r="EA34" i="24" s="1"/>
  <c r="DS40" i="24"/>
  <c r="EA40" i="24" s="1"/>
  <c r="DS66" i="24"/>
  <c r="EA66" i="24" s="1"/>
  <c r="DS46" i="24"/>
  <c r="EA46" i="24" s="1"/>
  <c r="DS29" i="24"/>
  <c r="EA29" i="24" s="1"/>
  <c r="DS42" i="24"/>
  <c r="EA42" i="24" s="1"/>
  <c r="DS39" i="24"/>
  <c r="EA39" i="24" s="1"/>
  <c r="DS71" i="24"/>
  <c r="EA71" i="24" s="1"/>
  <c r="DS45" i="24"/>
  <c r="EA45" i="24" s="1"/>
  <c r="DS23" i="24"/>
  <c r="EA23" i="24" s="1"/>
  <c r="DS75" i="24"/>
  <c r="EA75" i="24" s="1"/>
  <c r="DS70" i="24"/>
  <c r="EA70" i="24" s="1"/>
  <c r="DS73" i="24"/>
  <c r="EA73" i="24" s="1"/>
  <c r="DS15" i="24"/>
  <c r="EA15" i="24" s="1"/>
  <c r="DS16" i="24"/>
  <c r="EA16" i="24" s="1"/>
  <c r="DS67" i="24"/>
  <c r="EA67" i="24" s="1"/>
  <c r="DS50" i="24"/>
  <c r="EA50" i="24" s="1"/>
  <c r="DS55" i="24"/>
  <c r="EA55" i="24" s="1"/>
  <c r="DS48" i="24"/>
  <c r="EA48" i="24" s="1"/>
  <c r="DS60" i="24"/>
  <c r="EA60" i="24" s="1"/>
  <c r="DS41" i="24"/>
  <c r="EA41" i="24" s="1"/>
  <c r="DS38" i="24"/>
  <c r="EA38" i="24" s="1"/>
  <c r="DS26" i="24"/>
  <c r="EA26" i="24" s="1"/>
  <c r="DS68" i="24"/>
  <c r="EA68" i="24" s="1"/>
  <c r="DS65" i="24"/>
  <c r="EA65" i="24" s="1"/>
  <c r="DS31" i="24"/>
  <c r="EA31" i="24" s="1"/>
  <c r="DS36" i="24"/>
  <c r="EA36" i="24" s="1"/>
  <c r="DS19" i="24"/>
  <c r="EA19" i="24" s="1"/>
  <c r="DS33" i="24"/>
  <c r="EA33" i="24" s="1"/>
  <c r="DS62" i="24"/>
  <c r="EA62" i="24" s="1"/>
  <c r="DS51" i="24"/>
  <c r="EA51" i="24" s="1"/>
  <c r="DS61" i="24"/>
  <c r="EA61" i="24" s="1"/>
  <c r="DS24" i="24"/>
  <c r="EA24" i="24" s="1"/>
  <c r="DS28" i="24"/>
  <c r="EA28" i="24" s="1"/>
  <c r="DS18" i="24"/>
  <c r="EA18" i="24" s="1"/>
  <c r="DS17" i="24"/>
  <c r="EA17" i="24" s="1"/>
  <c r="DS35" i="24"/>
  <c r="EA35" i="24" s="1"/>
  <c r="DS25" i="24"/>
  <c r="EA25" i="24" s="1"/>
  <c r="DS32" i="24"/>
  <c r="EA32" i="24" s="1"/>
  <c r="DS64" i="24"/>
  <c r="EA64" i="24" s="1"/>
  <c r="DS57" i="24"/>
  <c r="EA57" i="24" s="1"/>
  <c r="DS47" i="24"/>
  <c r="EA47" i="24" s="1"/>
  <c r="DS20" i="24"/>
  <c r="EA20" i="24" s="1"/>
  <c r="DS63" i="24"/>
  <c r="EA63" i="24" s="1"/>
  <c r="DS44" i="24"/>
  <c r="EA44" i="24" s="1"/>
  <c r="DS43" i="24"/>
  <c r="EA43" i="24" s="1"/>
  <c r="DS30" i="24"/>
  <c r="EA30" i="24" s="1"/>
  <c r="DS49" i="24"/>
  <c r="EA49" i="24" s="1"/>
  <c r="DS74" i="24"/>
  <c r="EA74" i="24" s="1"/>
  <c r="DS27" i="24"/>
  <c r="EA27" i="24" s="1"/>
  <c r="DS21" i="24"/>
  <c r="EA21" i="24" s="1"/>
  <c r="DS56" i="24"/>
  <c r="EA56" i="24" s="1"/>
  <c r="DS54" i="24"/>
  <c r="EA54" i="24" s="1"/>
  <c r="DS52" i="24"/>
  <c r="EA52" i="24" s="1"/>
  <c r="DS53" i="24"/>
  <c r="EA53" i="24" s="1"/>
  <c r="DS72" i="24"/>
  <c r="EA72" i="24" s="1"/>
  <c r="DS37" i="24"/>
  <c r="EA37" i="24" s="1"/>
  <c r="DS59" i="24"/>
  <c r="EA59" i="24" s="1"/>
  <c r="DS69" i="24"/>
  <c r="EA69" i="24" s="1"/>
  <c r="DS58" i="24"/>
  <c r="EA58" i="24" s="1"/>
  <c r="B15" i="25"/>
  <c r="B24" i="25"/>
  <c r="C24" i="25" s="1"/>
  <c r="A265" i="3" l="1"/>
  <c r="E264" i="3"/>
  <c r="B264" i="3"/>
  <c r="F263" i="3"/>
  <c r="G263" i="3"/>
  <c r="D263" i="3"/>
  <c r="H263" i="3"/>
  <c r="C263" i="3"/>
  <c r="R356" i="14"/>
  <c r="S356" i="14"/>
  <c r="L356" i="14"/>
  <c r="M356" i="14"/>
  <c r="G356" i="14"/>
  <c r="I356" i="14"/>
  <c r="D356" i="14"/>
  <c r="F356" i="14"/>
  <c r="J356" i="14"/>
  <c r="C356" i="14"/>
  <c r="O356" i="14"/>
  <c r="P356" i="14"/>
  <c r="K357" i="14"/>
  <c r="N357" i="14"/>
  <c r="B357" i="14"/>
  <c r="T357" i="14" s="1"/>
  <c r="E357" i="14"/>
  <c r="A358" i="14"/>
  <c r="H357" i="14"/>
  <c r="Q357" i="14"/>
  <c r="J257" i="2"/>
  <c r="F257" i="2"/>
  <c r="D257" i="2"/>
  <c r="G257" i="2"/>
  <c r="I257" i="2"/>
  <c r="C257" i="2"/>
  <c r="K257" i="2"/>
  <c r="A259" i="2"/>
  <c r="E258" i="2"/>
  <c r="B258" i="2"/>
  <c r="H258" i="2"/>
  <c r="DM85" i="24"/>
  <c r="DQ85" i="24" s="1"/>
  <c r="C125" i="9"/>
  <c r="D125" i="9"/>
  <c r="G125" i="9"/>
  <c r="H125" i="9"/>
  <c r="F125" i="9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B126" i="9"/>
  <c r="E126" i="9"/>
  <c r="A127" i="9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DM84" i="24"/>
  <c r="DQ84" i="24" s="1"/>
  <c r="DM82" i="24"/>
  <c r="DQ82" i="24" s="1"/>
  <c r="DM83" i="24"/>
  <c r="DQ83" i="24" s="1"/>
  <c r="DM39" i="24"/>
  <c r="DQ39" i="24" s="1"/>
  <c r="EA81" i="24"/>
  <c r="EA82" i="24"/>
  <c r="DM79" i="24"/>
  <c r="DQ79" i="24" s="1"/>
  <c r="DM18" i="24"/>
  <c r="DQ18" i="24" s="1"/>
  <c r="DM76" i="24"/>
  <c r="DQ76" i="24" s="1"/>
  <c r="DI80" i="24"/>
  <c r="DM32" i="24"/>
  <c r="DQ32" i="24" s="1"/>
  <c r="DM77" i="24"/>
  <c r="DQ77" i="24" s="1"/>
  <c r="EA78" i="24"/>
  <c r="EA79" i="24"/>
  <c r="DM27" i="24"/>
  <c r="DQ27" i="24" s="1"/>
  <c r="DM34" i="24"/>
  <c r="DQ34" i="24" s="1"/>
  <c r="DM78" i="24"/>
  <c r="DQ78" i="24" s="1"/>
  <c r="DM69" i="24"/>
  <c r="DQ69" i="24" s="1"/>
  <c r="DM63" i="24"/>
  <c r="DQ63" i="24" s="1"/>
  <c r="DM56" i="24"/>
  <c r="DQ56" i="24" s="1"/>
  <c r="DM54" i="24"/>
  <c r="DQ54" i="24" s="1"/>
  <c r="DM37" i="24"/>
  <c r="DQ37" i="24" s="1"/>
  <c r="DM64" i="24"/>
  <c r="DQ64" i="24" s="1"/>
  <c r="T32" i="14"/>
  <c r="DM47" i="24"/>
  <c r="DQ47" i="24" s="1"/>
  <c r="DM30" i="24"/>
  <c r="DQ30" i="24" s="1"/>
  <c r="DM25" i="24"/>
  <c r="DQ25" i="24" s="1"/>
  <c r="DM70" i="24"/>
  <c r="DQ70" i="24" s="1"/>
  <c r="DM36" i="24"/>
  <c r="DQ36" i="24" s="1"/>
  <c r="DM41" i="24"/>
  <c r="DQ41" i="24" s="1"/>
  <c r="DM29" i="24"/>
  <c r="DQ29" i="24" s="1"/>
  <c r="DM22" i="24"/>
  <c r="DQ22" i="24" s="1"/>
  <c r="DM44" i="24"/>
  <c r="DQ44" i="24" s="1"/>
  <c r="DM17" i="24"/>
  <c r="DQ17" i="24" s="1"/>
  <c r="DM67" i="24"/>
  <c r="DQ67" i="24" s="1"/>
  <c r="DM46" i="24"/>
  <c r="DQ46" i="24" s="1"/>
  <c r="DM57" i="24"/>
  <c r="DQ57" i="24" s="1"/>
  <c r="DM66" i="24"/>
  <c r="DQ66" i="24" s="1"/>
  <c r="DM23" i="24"/>
  <c r="DQ23" i="24" s="1"/>
  <c r="DM45" i="24"/>
  <c r="DQ45" i="24" s="1"/>
  <c r="DM61" i="24"/>
  <c r="DQ61" i="24" s="1"/>
  <c r="DM15" i="24"/>
  <c r="DQ15" i="24" s="1"/>
  <c r="DM33" i="24"/>
  <c r="DQ33" i="24" s="1"/>
  <c r="DM72" i="24"/>
  <c r="DQ72" i="24" s="1"/>
  <c r="DM53" i="24"/>
  <c r="DQ53" i="24" s="1"/>
  <c r="DM51" i="24"/>
  <c r="DQ51" i="24" s="1"/>
  <c r="DM75" i="24"/>
  <c r="DQ75" i="24" s="1"/>
  <c r="DM42" i="24"/>
  <c r="DQ42" i="24" s="1"/>
  <c r="DM68" i="24"/>
  <c r="DQ68" i="24" s="1"/>
  <c r="DM73" i="24"/>
  <c r="DQ73" i="24" s="1"/>
  <c r="DM19" i="24"/>
  <c r="DQ19" i="24" s="1"/>
  <c r="DM50" i="24"/>
  <c r="DQ50" i="24" s="1"/>
  <c r="DM65" i="24"/>
  <c r="DQ65" i="24" s="1"/>
  <c r="DM31" i="24"/>
  <c r="DQ31" i="24" s="1"/>
  <c r="DM48" i="24"/>
  <c r="DQ48" i="24" s="1"/>
  <c r="DM20" i="24"/>
  <c r="DQ20" i="24" s="1"/>
  <c r="DM59" i="24"/>
  <c r="DQ59" i="24" s="1"/>
  <c r="DM43" i="24"/>
  <c r="DQ43" i="24" s="1"/>
  <c r="DM21" i="24"/>
  <c r="DQ21" i="24" s="1"/>
  <c r="DM10" i="24"/>
  <c r="DM62" i="24"/>
  <c r="DQ62" i="24" s="1"/>
  <c r="DM74" i="24"/>
  <c r="DQ74" i="24" s="1"/>
  <c r="DM71" i="24"/>
  <c r="DQ71" i="24" s="1"/>
  <c r="DM52" i="24"/>
  <c r="DQ52" i="24" s="1"/>
  <c r="DM16" i="24"/>
  <c r="DQ16" i="24" s="1"/>
  <c r="DM26" i="24"/>
  <c r="DQ26" i="24" s="1"/>
  <c r="DM49" i="24"/>
  <c r="DQ49" i="24" s="1"/>
  <c r="DM55" i="24"/>
  <c r="DQ55" i="24" s="1"/>
  <c r="DM35" i="24"/>
  <c r="DQ35" i="24" s="1"/>
  <c r="DM24" i="24"/>
  <c r="DQ24" i="24" s="1"/>
  <c r="DM60" i="24"/>
  <c r="DQ60" i="24" s="1"/>
  <c r="DM40" i="24"/>
  <c r="DQ40" i="24" s="1"/>
  <c r="DM58" i="24"/>
  <c r="DQ58" i="24" s="1"/>
  <c r="DM38" i="24"/>
  <c r="DQ38" i="24" s="1"/>
  <c r="DM28" i="24"/>
  <c r="DQ28" i="24" s="1"/>
  <c r="D264" i="3" l="1"/>
  <c r="C264" i="3"/>
  <c r="H264" i="3"/>
  <c r="F264" i="3"/>
  <c r="G264" i="3"/>
  <c r="A266" i="3"/>
  <c r="E265" i="3"/>
  <c r="B265" i="3"/>
  <c r="K358" i="14"/>
  <c r="H358" i="14"/>
  <c r="N358" i="14"/>
  <c r="A359" i="14"/>
  <c r="E358" i="14"/>
  <c r="B358" i="14"/>
  <c r="T358" i="14" s="1"/>
  <c r="Q358" i="14"/>
  <c r="J357" i="14"/>
  <c r="L357" i="14"/>
  <c r="O357" i="14"/>
  <c r="C357" i="14"/>
  <c r="D357" i="14"/>
  <c r="F357" i="14"/>
  <c r="G357" i="14"/>
  <c r="I357" i="14"/>
  <c r="R357" i="14"/>
  <c r="M357" i="14"/>
  <c r="P357" i="14"/>
  <c r="S357" i="14"/>
  <c r="C258" i="2"/>
  <c r="D258" i="2"/>
  <c r="G258" i="2"/>
  <c r="F258" i="2"/>
  <c r="K258" i="2"/>
  <c r="J258" i="2"/>
  <c r="I258" i="2"/>
  <c r="A260" i="2"/>
  <c r="H259" i="2"/>
  <c r="E259" i="2"/>
  <c r="B259" i="2"/>
  <c r="E127" i="9"/>
  <c r="A128" i="9"/>
  <c r="B127" i="9"/>
  <c r="F126" i="9"/>
  <c r="G126" i="9"/>
  <c r="H126" i="9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D126" i="9"/>
  <c r="C126" i="9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DM81" i="24"/>
  <c r="DQ81" i="24" s="1"/>
  <c r="DU85" i="24" s="1"/>
  <c r="ED85" i="24" s="1"/>
  <c r="DM80" i="24"/>
  <c r="DQ80" i="24" s="1"/>
  <c r="DU80" i="24" s="1"/>
  <c r="ED80" i="24" s="1"/>
  <c r="DU79" i="24"/>
  <c r="DU78" i="24"/>
  <c r="DU77" i="24"/>
  <c r="ED77" i="24" s="1"/>
  <c r="DU76" i="24"/>
  <c r="ED76" i="24" s="1"/>
  <c r="DU19" i="24"/>
  <c r="ED19" i="24" s="1"/>
  <c r="DU17" i="24"/>
  <c r="ED17" i="24" s="1"/>
  <c r="DU22" i="24"/>
  <c r="ED22" i="24" s="1"/>
  <c r="DU31" i="24"/>
  <c r="ED31" i="24" s="1"/>
  <c r="DU26" i="24"/>
  <c r="ED26" i="24" s="1"/>
  <c r="DU15" i="24"/>
  <c r="ED15" i="24" s="1"/>
  <c r="DU35" i="24"/>
  <c r="ED35" i="24" s="1"/>
  <c r="DU49" i="24"/>
  <c r="ED49" i="24" s="1"/>
  <c r="DU45" i="24"/>
  <c r="ED45" i="24" s="1"/>
  <c r="DU53" i="24"/>
  <c r="ED53" i="24" s="1"/>
  <c r="DU72" i="24"/>
  <c r="ED72" i="24" s="1"/>
  <c r="DU73" i="24"/>
  <c r="ED73" i="24" s="1"/>
  <c r="DU51" i="24"/>
  <c r="ED51" i="24" s="1"/>
  <c r="DU42" i="24"/>
  <c r="ED42" i="24" s="1"/>
  <c r="DU24" i="24"/>
  <c r="ED24" i="24" s="1"/>
  <c r="DU33" i="24"/>
  <c r="ED33" i="24" s="1"/>
  <c r="DU70" i="24"/>
  <c r="ED70" i="24" s="1"/>
  <c r="DU60" i="24"/>
  <c r="ED60" i="24" s="1"/>
  <c r="DU41" i="24"/>
  <c r="ED41" i="24" s="1"/>
  <c r="DU38" i="24"/>
  <c r="ED38" i="24" s="1"/>
  <c r="DU71" i="24"/>
  <c r="ED71" i="24" s="1"/>
  <c r="DU59" i="24"/>
  <c r="ED59" i="24" s="1"/>
  <c r="DU21" i="24"/>
  <c r="ED21" i="24" s="1"/>
  <c r="DU75" i="24"/>
  <c r="ED75" i="24" s="1"/>
  <c r="DU18" i="24"/>
  <c r="ED18" i="24" s="1"/>
  <c r="DU20" i="24"/>
  <c r="ED20" i="24" s="1"/>
  <c r="DU23" i="24"/>
  <c r="ED23" i="24" s="1"/>
  <c r="DU67" i="24"/>
  <c r="ED67" i="24" s="1"/>
  <c r="DU30" i="24"/>
  <c r="ED30" i="24" s="1"/>
  <c r="DU52" i="24"/>
  <c r="ED52" i="24" s="1"/>
  <c r="DU63" i="24"/>
  <c r="ED63" i="24" s="1"/>
  <c r="DU56" i="24"/>
  <c r="ED56" i="24" s="1"/>
  <c r="DU34" i="24"/>
  <c r="ED34" i="24" s="1"/>
  <c r="DU55" i="24"/>
  <c r="ED55" i="24" s="1"/>
  <c r="DU46" i="24"/>
  <c r="ED46" i="24" s="1"/>
  <c r="DU54" i="24"/>
  <c r="ED54" i="24" s="1"/>
  <c r="DU40" i="24"/>
  <c r="ED40" i="24" s="1"/>
  <c r="DU65" i="24"/>
  <c r="ED65" i="24" s="1"/>
  <c r="DU37" i="24"/>
  <c r="ED37" i="24" s="1"/>
  <c r="DU32" i="24"/>
  <c r="ED32" i="24" s="1"/>
  <c r="DU64" i="24"/>
  <c r="ED64" i="24" s="1"/>
  <c r="DU16" i="24"/>
  <c r="ED16" i="24" s="1"/>
  <c r="DU68" i="24"/>
  <c r="ED68" i="24" s="1"/>
  <c r="DU47" i="24"/>
  <c r="ED47" i="24" s="1"/>
  <c r="DU36" i="24"/>
  <c r="ED36" i="24" s="1"/>
  <c r="DU44" i="24"/>
  <c r="ED44" i="24" s="1"/>
  <c r="DU66" i="24"/>
  <c r="ED66" i="24" s="1"/>
  <c r="DU48" i="24"/>
  <c r="ED48" i="24" s="1"/>
  <c r="DU57" i="24"/>
  <c r="ED57" i="24" s="1"/>
  <c r="DU69" i="24"/>
  <c r="ED69" i="24" s="1"/>
  <c r="DU39" i="24"/>
  <c r="ED39" i="24" s="1"/>
  <c r="DU74" i="24"/>
  <c r="ED74" i="24" s="1"/>
  <c r="DU50" i="24"/>
  <c r="ED50" i="24" s="1"/>
  <c r="DU29" i="24"/>
  <c r="ED29" i="24" s="1"/>
  <c r="DU28" i="24"/>
  <c r="ED28" i="24" s="1"/>
  <c r="DU27" i="24"/>
  <c r="ED27" i="24" s="1"/>
  <c r="DU58" i="24"/>
  <c r="ED58" i="24" s="1"/>
  <c r="DU25" i="24"/>
  <c r="ED25" i="24" s="1"/>
  <c r="DU62" i="24"/>
  <c r="ED62" i="24" s="1"/>
  <c r="DU43" i="24"/>
  <c r="ED43" i="24" s="1"/>
  <c r="DU61" i="24"/>
  <c r="ED61" i="24" s="1"/>
  <c r="E266" i="3" l="1"/>
  <c r="B266" i="3"/>
  <c r="A267" i="3"/>
  <c r="G265" i="3"/>
  <c r="F265" i="3"/>
  <c r="H265" i="3"/>
  <c r="C265" i="3"/>
  <c r="D265" i="3"/>
  <c r="I358" i="14"/>
  <c r="J358" i="14"/>
  <c r="F358" i="14"/>
  <c r="G358" i="14"/>
  <c r="O358" i="14"/>
  <c r="P358" i="14"/>
  <c r="R358" i="14"/>
  <c r="S358" i="14"/>
  <c r="C358" i="14"/>
  <c r="L358" i="14"/>
  <c r="D358" i="14"/>
  <c r="M358" i="14"/>
  <c r="A360" i="14"/>
  <c r="H359" i="14"/>
  <c r="Q359" i="14"/>
  <c r="N359" i="14"/>
  <c r="E359" i="14"/>
  <c r="B359" i="14"/>
  <c r="T359" i="14" s="1"/>
  <c r="K359" i="14"/>
  <c r="A261" i="2"/>
  <c r="B260" i="2"/>
  <c r="H260" i="2"/>
  <c r="E260" i="2"/>
  <c r="I259" i="2"/>
  <c r="F259" i="2"/>
  <c r="K259" i="2"/>
  <c r="J259" i="2"/>
  <c r="D259" i="2"/>
  <c r="C259" i="2"/>
  <c r="G259" i="2"/>
  <c r="A130" i="12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C127" i="9"/>
  <c r="D127" i="9"/>
  <c r="A129" i="9"/>
  <c r="E128" i="9"/>
  <c r="B128" i="9"/>
  <c r="A130" i="8"/>
  <c r="K129" i="8"/>
  <c r="B129" i="8"/>
  <c r="E129" i="8"/>
  <c r="H129" i="8"/>
  <c r="H127" i="9"/>
  <c r="G127" i="9"/>
  <c r="F127" i="9"/>
  <c r="DU84" i="24"/>
  <c r="ED84" i="24" s="1"/>
  <c r="DU83" i="24"/>
  <c r="ED83" i="24" s="1"/>
  <c r="DU82" i="24"/>
  <c r="ED82" i="24" s="1"/>
  <c r="DU81" i="24"/>
  <c r="ED81" i="24" s="1"/>
  <c r="ED78" i="24"/>
  <c r="ED79" i="24"/>
  <c r="H24" i="25"/>
  <c r="I24" i="25" s="1"/>
  <c r="E24" i="25"/>
  <c r="F24" i="25" s="1"/>
  <c r="G15" i="26"/>
  <c r="D15" i="26"/>
  <c r="A268" i="3" l="1"/>
  <c r="E267" i="3"/>
  <c r="B267" i="3"/>
  <c r="H266" i="3"/>
  <c r="C266" i="3"/>
  <c r="D266" i="3"/>
  <c r="F266" i="3"/>
  <c r="G266" i="3"/>
  <c r="B360" i="14"/>
  <c r="T360" i="14" s="1"/>
  <c r="E360" i="14"/>
  <c r="Q360" i="14"/>
  <c r="H360" i="14"/>
  <c r="N360" i="14"/>
  <c r="K360" i="14"/>
  <c r="A361" i="14"/>
  <c r="I359" i="14"/>
  <c r="J359" i="14"/>
  <c r="O359" i="14"/>
  <c r="P359" i="14"/>
  <c r="R359" i="14"/>
  <c r="S359" i="14"/>
  <c r="C359" i="14"/>
  <c r="D359" i="14"/>
  <c r="F359" i="14"/>
  <c r="L359" i="14"/>
  <c r="M359" i="14"/>
  <c r="G359" i="14"/>
  <c r="J260" i="2"/>
  <c r="I260" i="2"/>
  <c r="D260" i="2"/>
  <c r="C260" i="2"/>
  <c r="K260" i="2"/>
  <c r="F260" i="2"/>
  <c r="G260" i="2"/>
  <c r="E261" i="2"/>
  <c r="B261" i="2"/>
  <c r="A262" i="2"/>
  <c r="H261" i="2"/>
  <c r="N129" i="10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29" i="9"/>
  <c r="E129" i="9"/>
  <c r="A130" i="9"/>
  <c r="B130" i="8"/>
  <c r="K130" i="8"/>
  <c r="A131" i="8"/>
  <c r="E130" i="8"/>
  <c r="H130" i="8"/>
  <c r="B130" i="5"/>
  <c r="A131" i="5"/>
  <c r="E130" i="5"/>
  <c r="D128" i="9"/>
  <c r="C128" i="9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F128" i="9"/>
  <c r="H128" i="9"/>
  <c r="G128" i="9"/>
  <c r="H129" i="5"/>
  <c r="G129" i="5"/>
  <c r="F129" i="5"/>
  <c r="H130" i="12"/>
  <c r="Q130" i="12"/>
  <c r="N130" i="12"/>
  <c r="E130" i="12"/>
  <c r="A131" i="12"/>
  <c r="K130" i="12"/>
  <c r="B130" i="12"/>
  <c r="K24" i="25"/>
  <c r="C5" i="26"/>
  <c r="B5" i="26"/>
  <c r="C267" i="3" l="1"/>
  <c r="H267" i="3"/>
  <c r="D267" i="3"/>
  <c r="F267" i="3"/>
  <c r="G267" i="3"/>
  <c r="A269" i="3"/>
  <c r="E268" i="3"/>
  <c r="B268" i="3"/>
  <c r="N361" i="14"/>
  <c r="A362" i="14"/>
  <c r="H361" i="14"/>
  <c r="E361" i="14"/>
  <c r="K361" i="14"/>
  <c r="Q361" i="14"/>
  <c r="B361" i="14"/>
  <c r="T361" i="14" s="1"/>
  <c r="C360" i="14"/>
  <c r="D360" i="14"/>
  <c r="F360" i="14"/>
  <c r="O360" i="14"/>
  <c r="P360" i="14"/>
  <c r="G360" i="14"/>
  <c r="I360" i="14"/>
  <c r="L360" i="14"/>
  <c r="M360" i="14"/>
  <c r="R360" i="14"/>
  <c r="S360" i="14"/>
  <c r="J360" i="14"/>
  <c r="B262" i="2"/>
  <c r="H262" i="2"/>
  <c r="A263" i="2"/>
  <c r="E262" i="2"/>
  <c r="K261" i="2"/>
  <c r="J261" i="2"/>
  <c r="I261" i="2"/>
  <c r="F261" i="2"/>
  <c r="G261" i="2"/>
  <c r="D261" i="2"/>
  <c r="C261" i="2"/>
  <c r="M130" i="8"/>
  <c r="D130" i="8"/>
  <c r="N130" i="8"/>
  <c r="C130" i="8"/>
  <c r="G130" i="8"/>
  <c r="F130" i="8"/>
  <c r="L130" i="8"/>
  <c r="I130" i="8"/>
  <c r="J130" i="8"/>
  <c r="E130" i="9"/>
  <c r="A131" i="9"/>
  <c r="B130" i="9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H129" i="9"/>
  <c r="F129" i="9"/>
  <c r="G129" i="9"/>
  <c r="D129" i="9"/>
  <c r="C129" i="9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C15" i="26"/>
  <c r="F15" i="26"/>
  <c r="G268" i="3" l="1"/>
  <c r="F268" i="3"/>
  <c r="B269" i="3"/>
  <c r="A270" i="3"/>
  <c r="E269" i="3"/>
  <c r="H268" i="3"/>
  <c r="C268" i="3"/>
  <c r="D268" i="3"/>
  <c r="Q362" i="14"/>
  <c r="B362" i="14"/>
  <c r="T362" i="14" s="1"/>
  <c r="K362" i="14"/>
  <c r="N362" i="14"/>
  <c r="A363" i="14"/>
  <c r="H362" i="14"/>
  <c r="E362" i="14"/>
  <c r="M361" i="14"/>
  <c r="O361" i="14"/>
  <c r="S361" i="14"/>
  <c r="F361" i="14"/>
  <c r="G361" i="14"/>
  <c r="C361" i="14"/>
  <c r="D361" i="14"/>
  <c r="I361" i="14"/>
  <c r="R361" i="14"/>
  <c r="L361" i="14"/>
  <c r="J361" i="14"/>
  <c r="P361" i="14"/>
  <c r="E263" i="2"/>
  <c r="B263" i="2"/>
  <c r="H263" i="2"/>
  <c r="A264" i="2"/>
  <c r="C262" i="2"/>
  <c r="I262" i="2"/>
  <c r="F262" i="2"/>
  <c r="J262" i="2"/>
  <c r="D262" i="2"/>
  <c r="K262" i="2"/>
  <c r="G262" i="2"/>
  <c r="T131" i="12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0" i="9"/>
  <c r="D130" i="9"/>
  <c r="H130" i="9"/>
  <c r="F130" i="9"/>
  <c r="G130" i="9"/>
  <c r="A132" i="9"/>
  <c r="E131" i="9"/>
  <c r="B131" i="9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H15" i="26"/>
  <c r="J15" i="25"/>
  <c r="G15" i="25"/>
  <c r="D15" i="25"/>
  <c r="E15" i="29" a="1"/>
  <c r="B270" i="3" l="1"/>
  <c r="A271" i="3"/>
  <c r="E270" i="3"/>
  <c r="C269" i="3"/>
  <c r="H269" i="3"/>
  <c r="D269" i="3"/>
  <c r="G269" i="3"/>
  <c r="F269" i="3"/>
  <c r="E363" i="14"/>
  <c r="N363" i="14"/>
  <c r="H363" i="14"/>
  <c r="Q363" i="14"/>
  <c r="K363" i="14"/>
  <c r="B363" i="14"/>
  <c r="T363" i="14" s="1"/>
  <c r="A364" i="14"/>
  <c r="P362" i="14"/>
  <c r="R362" i="14"/>
  <c r="M362" i="14"/>
  <c r="O362" i="14"/>
  <c r="S362" i="14"/>
  <c r="F362" i="14"/>
  <c r="I362" i="14"/>
  <c r="C362" i="14"/>
  <c r="G362" i="14"/>
  <c r="J362" i="14"/>
  <c r="D362" i="14"/>
  <c r="L362" i="14"/>
  <c r="H264" i="2"/>
  <c r="E264" i="2"/>
  <c r="A265" i="2"/>
  <c r="B264" i="2"/>
  <c r="K263" i="2"/>
  <c r="I263" i="2"/>
  <c r="J263" i="2"/>
  <c r="C263" i="2"/>
  <c r="G263" i="2"/>
  <c r="F263" i="2"/>
  <c r="D263" i="2"/>
  <c r="F132" i="8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D131" i="9"/>
  <c r="C131" i="9"/>
  <c r="H131" i="9"/>
  <c r="F131" i="9"/>
  <c r="G131" i="9"/>
  <c r="B132" i="9"/>
  <c r="A133" i="9"/>
  <c r="E132" i="9"/>
  <c r="C132" i="5"/>
  <c r="D132" i="5"/>
  <c r="K133" i="10"/>
  <c r="A134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E15" i="29"/>
  <c r="C15" i="25"/>
  <c r="I15" i="25"/>
  <c r="F15" i="25"/>
  <c r="D5" i="25"/>
  <c r="C5" i="25"/>
  <c r="B5" i="25"/>
  <c r="G270" i="3" l="1"/>
  <c r="F270" i="3"/>
  <c r="E271" i="3"/>
  <c r="A272" i="3"/>
  <c r="B271" i="3"/>
  <c r="H270" i="3"/>
  <c r="C270" i="3"/>
  <c r="D270" i="3"/>
  <c r="Q364" i="14"/>
  <c r="A365" i="14"/>
  <c r="H364" i="14"/>
  <c r="K364" i="14"/>
  <c r="E364" i="14"/>
  <c r="N364" i="14"/>
  <c r="B364" i="14"/>
  <c r="T364" i="14" s="1"/>
  <c r="F363" i="14"/>
  <c r="G363" i="14"/>
  <c r="O363" i="14"/>
  <c r="P363" i="14"/>
  <c r="D363" i="14"/>
  <c r="I363" i="14"/>
  <c r="R363" i="14"/>
  <c r="S363" i="14"/>
  <c r="J363" i="14"/>
  <c r="L363" i="14"/>
  <c r="M363" i="14"/>
  <c r="C363" i="14"/>
  <c r="J264" i="2"/>
  <c r="K264" i="2"/>
  <c r="I264" i="2"/>
  <c r="G264" i="2"/>
  <c r="D264" i="2"/>
  <c r="F264" i="2"/>
  <c r="C264" i="2"/>
  <c r="B265" i="2"/>
  <c r="A266" i="2"/>
  <c r="E265" i="2"/>
  <c r="H265" i="2"/>
  <c r="K134" i="10"/>
  <c r="B134" i="10"/>
  <c r="H134" i="10"/>
  <c r="A135" i="10"/>
  <c r="E134" i="10"/>
  <c r="H134" i="12"/>
  <c r="B134" i="12"/>
  <c r="A135" i="12"/>
  <c r="E134" i="12"/>
  <c r="K134" i="12"/>
  <c r="N134" i="12"/>
  <c r="Q134" i="12"/>
  <c r="F132" i="9"/>
  <c r="G132" i="9"/>
  <c r="H132" i="9"/>
  <c r="E134" i="5"/>
  <c r="B134" i="5"/>
  <c r="A135" i="5"/>
  <c r="B133" i="9"/>
  <c r="E133" i="9"/>
  <c r="A134" i="9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2" i="9"/>
  <c r="C132" i="9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K15" i="25"/>
  <c r="AF77" i="25"/>
  <c r="AF74" i="25"/>
  <c r="AF75" i="25"/>
  <c r="AF73" i="25"/>
  <c r="AF76" i="25"/>
  <c r="E14" i="29" a="1"/>
  <c r="H271" i="3" l="1"/>
  <c r="C271" i="3"/>
  <c r="D271" i="3"/>
  <c r="B272" i="3"/>
  <c r="E272" i="3"/>
  <c r="A273" i="3"/>
  <c r="G271" i="3"/>
  <c r="F271" i="3"/>
  <c r="R364" i="14"/>
  <c r="S364" i="14"/>
  <c r="C364" i="14"/>
  <c r="P364" i="14"/>
  <c r="J364" i="14"/>
  <c r="L364" i="14"/>
  <c r="M364" i="14"/>
  <c r="F364" i="14"/>
  <c r="G364" i="14"/>
  <c r="I364" i="14"/>
  <c r="D364" i="14"/>
  <c r="O364" i="14"/>
  <c r="K365" i="14"/>
  <c r="E365" i="14"/>
  <c r="B365" i="14"/>
  <c r="T365" i="14" s="1"/>
  <c r="Q365" i="14"/>
  <c r="A366" i="14"/>
  <c r="H365" i="14"/>
  <c r="N365" i="14"/>
  <c r="A267" i="2"/>
  <c r="H266" i="2"/>
  <c r="B266" i="2"/>
  <c r="E266" i="2"/>
  <c r="I265" i="2"/>
  <c r="C265" i="2"/>
  <c r="K265" i="2"/>
  <c r="F265" i="2"/>
  <c r="D265" i="2"/>
  <c r="J265" i="2"/>
  <c r="G265" i="2"/>
  <c r="A135" i="9"/>
  <c r="E134" i="9"/>
  <c r="B134" i="9"/>
  <c r="L134" i="8"/>
  <c r="M134" i="8"/>
  <c r="N134" i="8"/>
  <c r="D134" i="8"/>
  <c r="I134" i="8"/>
  <c r="G134" i="8"/>
  <c r="J134" i="8"/>
  <c r="F134" i="8"/>
  <c r="C134" i="8"/>
  <c r="D133" i="9"/>
  <c r="C133" i="9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E135" i="10"/>
  <c r="B135" i="10"/>
  <c r="H135" i="10"/>
  <c r="K135" i="10"/>
  <c r="A136" i="10"/>
  <c r="H134" i="5"/>
  <c r="G134" i="5"/>
  <c r="F134" i="5"/>
  <c r="D134" i="10"/>
  <c r="G134" i="10"/>
  <c r="J134" i="10"/>
  <c r="N134" i="10"/>
  <c r="L134" i="10"/>
  <c r="I134" i="10"/>
  <c r="F134" i="10"/>
  <c r="C134" i="10"/>
  <c r="M134" i="10"/>
  <c r="G133" i="9"/>
  <c r="H133" i="9"/>
  <c r="F133" i="9"/>
  <c r="E14" i="29"/>
  <c r="A274" i="3" l="1"/>
  <c r="B273" i="3"/>
  <c r="E273" i="3"/>
  <c r="G272" i="3"/>
  <c r="F272" i="3"/>
  <c r="D272" i="3"/>
  <c r="C272" i="3"/>
  <c r="H272" i="3"/>
  <c r="K366" i="14"/>
  <c r="A367" i="14"/>
  <c r="B366" i="14"/>
  <c r="T366" i="14" s="1"/>
  <c r="E366" i="14"/>
  <c r="Q366" i="14"/>
  <c r="H366" i="14"/>
  <c r="N366" i="14"/>
  <c r="I365" i="14"/>
  <c r="J365" i="14"/>
  <c r="F365" i="14"/>
  <c r="G365" i="14"/>
  <c r="O365" i="14"/>
  <c r="P365" i="14"/>
  <c r="R365" i="14"/>
  <c r="D365" i="14"/>
  <c r="L365" i="14"/>
  <c r="M365" i="14"/>
  <c r="S365" i="14"/>
  <c r="C365" i="14"/>
  <c r="I266" i="2"/>
  <c r="K266" i="2"/>
  <c r="F266" i="2"/>
  <c r="G266" i="2"/>
  <c r="C266" i="2"/>
  <c r="D266" i="2"/>
  <c r="J266" i="2"/>
  <c r="E267" i="2"/>
  <c r="H267" i="2"/>
  <c r="B267" i="2"/>
  <c r="A268" i="2"/>
  <c r="B136" i="5"/>
  <c r="A137" i="5"/>
  <c r="E136" i="5"/>
  <c r="D134" i="9"/>
  <c r="C134" i="9"/>
  <c r="K136" i="12"/>
  <c r="Q136" i="12"/>
  <c r="A137" i="12"/>
  <c r="H136" i="12"/>
  <c r="B136" i="12"/>
  <c r="E136" i="12"/>
  <c r="N136" i="12"/>
  <c r="B136" i="10"/>
  <c r="A137" i="10"/>
  <c r="K136" i="10"/>
  <c r="H136" i="10"/>
  <c r="E136" i="10"/>
  <c r="D135" i="10"/>
  <c r="N135" i="10"/>
  <c r="J135" i="10"/>
  <c r="I135" i="10"/>
  <c r="L135" i="10"/>
  <c r="C135" i="10"/>
  <c r="G135" i="10"/>
  <c r="F135" i="10"/>
  <c r="M135" i="10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H134" i="9"/>
  <c r="G134" i="9"/>
  <c r="F134" i="9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E135" i="9"/>
  <c r="A136" i="9"/>
  <c r="B135" i="9"/>
  <c r="E45" i="19"/>
  <c r="F45" i="19" s="1"/>
  <c r="B45" i="19"/>
  <c r="C45" i="19" s="1"/>
  <c r="G45" i="19" s="1"/>
  <c r="H273" i="3" l="1"/>
  <c r="D273" i="3"/>
  <c r="C273" i="3"/>
  <c r="G273" i="3"/>
  <c r="F273" i="3"/>
  <c r="B274" i="3"/>
  <c r="A275" i="3"/>
  <c r="E274" i="3"/>
  <c r="I366" i="14"/>
  <c r="J366" i="14"/>
  <c r="D366" i="14"/>
  <c r="C366" i="14"/>
  <c r="F366" i="14"/>
  <c r="P366" i="14"/>
  <c r="R366" i="14"/>
  <c r="S366" i="14"/>
  <c r="L366" i="14"/>
  <c r="O366" i="14"/>
  <c r="G366" i="14"/>
  <c r="M366" i="14"/>
  <c r="A368" i="14"/>
  <c r="E367" i="14"/>
  <c r="H367" i="14"/>
  <c r="B367" i="14"/>
  <c r="T367" i="14" s="1"/>
  <c r="K367" i="14"/>
  <c r="N367" i="14"/>
  <c r="Q367" i="14"/>
  <c r="F267" i="2"/>
  <c r="C267" i="2"/>
  <c r="G267" i="2"/>
  <c r="K267" i="2"/>
  <c r="D267" i="2"/>
  <c r="J267" i="2"/>
  <c r="I267" i="2"/>
  <c r="H268" i="2"/>
  <c r="B268" i="2"/>
  <c r="A269" i="2"/>
  <c r="E268" i="2"/>
  <c r="A138" i="10"/>
  <c r="H137" i="10"/>
  <c r="E137" i="10"/>
  <c r="K137" i="10"/>
  <c r="B137" i="10"/>
  <c r="H136" i="5"/>
  <c r="F136" i="5"/>
  <c r="G136" i="5"/>
  <c r="B137" i="5"/>
  <c r="A138" i="5"/>
  <c r="E137" i="5"/>
  <c r="D136" i="5"/>
  <c r="C136" i="5"/>
  <c r="C135" i="9"/>
  <c r="D135" i="9"/>
  <c r="A137" i="9"/>
  <c r="B136" i="9"/>
  <c r="E136" i="9"/>
  <c r="G135" i="9"/>
  <c r="F135" i="9"/>
  <c r="H135" i="9"/>
  <c r="N136" i="10"/>
  <c r="G136" i="10"/>
  <c r="L136" i="10"/>
  <c r="F136" i="10"/>
  <c r="J136" i="10"/>
  <c r="M136" i="10"/>
  <c r="C136" i="10"/>
  <c r="D136" i="10"/>
  <c r="I136" i="10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A138" i="8"/>
  <c r="E137" i="8"/>
  <c r="B275" i="3" l="1"/>
  <c r="E275" i="3"/>
  <c r="A276" i="3"/>
  <c r="G274" i="3"/>
  <c r="F274" i="3"/>
  <c r="H274" i="3"/>
  <c r="C274" i="3"/>
  <c r="D274" i="3"/>
  <c r="D367" i="14"/>
  <c r="F367" i="14"/>
  <c r="C367" i="14"/>
  <c r="G367" i="14"/>
  <c r="I367" i="14"/>
  <c r="M367" i="14"/>
  <c r="J367" i="14"/>
  <c r="L367" i="14"/>
  <c r="R367" i="14"/>
  <c r="S367" i="14"/>
  <c r="O367" i="14"/>
  <c r="P367" i="14"/>
  <c r="B368" i="14"/>
  <c r="T368" i="14" s="1"/>
  <c r="A369" i="14"/>
  <c r="H368" i="14"/>
  <c r="K368" i="14"/>
  <c r="N368" i="14"/>
  <c r="Q368" i="14"/>
  <c r="E368" i="14"/>
  <c r="B269" i="2"/>
  <c r="A270" i="2"/>
  <c r="E269" i="2"/>
  <c r="H269" i="2"/>
  <c r="D268" i="2"/>
  <c r="J268" i="2"/>
  <c r="I268" i="2"/>
  <c r="G268" i="2"/>
  <c r="C268" i="2"/>
  <c r="K268" i="2"/>
  <c r="F268" i="2"/>
  <c r="B138" i="8"/>
  <c r="A139" i="8"/>
  <c r="H138" i="8"/>
  <c r="E138" i="8"/>
  <c r="K138" i="8"/>
  <c r="J137" i="8"/>
  <c r="C137" i="8"/>
  <c r="L137" i="8"/>
  <c r="M137" i="8"/>
  <c r="D137" i="8"/>
  <c r="I137" i="8"/>
  <c r="N137" i="8"/>
  <c r="F137" i="8"/>
  <c r="G137" i="8"/>
  <c r="E137" i="9"/>
  <c r="B137" i="9"/>
  <c r="A138" i="9"/>
  <c r="C136" i="9"/>
  <c r="D136" i="9"/>
  <c r="G136" i="9"/>
  <c r="H136" i="9"/>
  <c r="F136" i="9"/>
  <c r="F137" i="5"/>
  <c r="G137" i="5"/>
  <c r="H137" i="5"/>
  <c r="E138" i="5"/>
  <c r="A139" i="5"/>
  <c r="B138" i="5"/>
  <c r="C137" i="5"/>
  <c r="D137" i="5"/>
  <c r="G137" i="10"/>
  <c r="J137" i="10"/>
  <c r="M137" i="10"/>
  <c r="C137" i="10"/>
  <c r="D137" i="10"/>
  <c r="N137" i="10"/>
  <c r="F137" i="10"/>
  <c r="I137" i="10"/>
  <c r="L137" i="10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B138" i="10"/>
  <c r="K138" i="10"/>
  <c r="H138" i="10"/>
  <c r="E138" i="10"/>
  <c r="A139" i="10"/>
  <c r="A277" i="3" l="1"/>
  <c r="E276" i="3"/>
  <c r="B276" i="3"/>
  <c r="G275" i="3"/>
  <c r="F275" i="3"/>
  <c r="D275" i="3"/>
  <c r="C275" i="3"/>
  <c r="H275" i="3"/>
  <c r="N369" i="14"/>
  <c r="E369" i="14"/>
  <c r="H369" i="14"/>
  <c r="A370" i="14"/>
  <c r="B369" i="14"/>
  <c r="T369" i="14" s="1"/>
  <c r="K369" i="14"/>
  <c r="Q369" i="14"/>
  <c r="C368" i="14"/>
  <c r="S368" i="14"/>
  <c r="L368" i="14"/>
  <c r="M368" i="14"/>
  <c r="I368" i="14"/>
  <c r="J368" i="14"/>
  <c r="O368" i="14"/>
  <c r="P368" i="14"/>
  <c r="F368" i="14"/>
  <c r="G368" i="14"/>
  <c r="R368" i="14"/>
  <c r="D368" i="14"/>
  <c r="B270" i="2"/>
  <c r="H270" i="2"/>
  <c r="E270" i="2"/>
  <c r="A271" i="2"/>
  <c r="K269" i="2"/>
  <c r="C269" i="2"/>
  <c r="J269" i="2"/>
  <c r="F269" i="2"/>
  <c r="I269" i="2"/>
  <c r="G269" i="2"/>
  <c r="D269" i="2"/>
  <c r="E139" i="10"/>
  <c r="B139" i="10"/>
  <c r="H139" i="10"/>
  <c r="A140" i="10"/>
  <c r="K139" i="10"/>
  <c r="J138" i="10"/>
  <c r="I138" i="10"/>
  <c r="D138" i="10"/>
  <c r="M138" i="10"/>
  <c r="C138" i="10"/>
  <c r="F138" i="10"/>
  <c r="N138" i="10"/>
  <c r="G138" i="10"/>
  <c r="L138" i="10"/>
  <c r="D138" i="5"/>
  <c r="C138" i="5"/>
  <c r="E139" i="5"/>
  <c r="B139" i="5"/>
  <c r="A140" i="5"/>
  <c r="F138" i="5"/>
  <c r="H138" i="5"/>
  <c r="G138" i="5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B138" i="9"/>
  <c r="E138" i="9"/>
  <c r="A139" i="9"/>
  <c r="H137" i="9"/>
  <c r="G137" i="9"/>
  <c r="F137" i="9"/>
  <c r="B139" i="8"/>
  <c r="H139" i="8"/>
  <c r="E139" i="8"/>
  <c r="K139" i="8"/>
  <c r="A140" i="8"/>
  <c r="D137" i="9"/>
  <c r="C137" i="9"/>
  <c r="J138" i="8"/>
  <c r="M138" i="8"/>
  <c r="I138" i="8"/>
  <c r="D138" i="8"/>
  <c r="F138" i="8"/>
  <c r="C138" i="8"/>
  <c r="N138" i="8"/>
  <c r="G138" i="8"/>
  <c r="L138" i="8"/>
  <c r="H276" i="3" l="1"/>
  <c r="D276" i="3"/>
  <c r="C276" i="3"/>
  <c r="G276" i="3"/>
  <c r="F276" i="3"/>
  <c r="A278" i="3"/>
  <c r="E277" i="3"/>
  <c r="B277" i="3"/>
  <c r="M369" i="14"/>
  <c r="O369" i="14"/>
  <c r="D369" i="14"/>
  <c r="F369" i="14"/>
  <c r="I369" i="14"/>
  <c r="J369" i="14"/>
  <c r="L369" i="14"/>
  <c r="P369" i="14"/>
  <c r="R369" i="14"/>
  <c r="S369" i="14"/>
  <c r="G369" i="14"/>
  <c r="C369" i="14"/>
  <c r="N370" i="14"/>
  <c r="A371" i="14"/>
  <c r="E370" i="14"/>
  <c r="H370" i="14"/>
  <c r="K370" i="14"/>
  <c r="Q370" i="14"/>
  <c r="B370" i="14"/>
  <c r="T370" i="14" s="1"/>
  <c r="E271" i="2"/>
  <c r="A272" i="2"/>
  <c r="B271" i="2"/>
  <c r="H271" i="2"/>
  <c r="I270" i="2"/>
  <c r="C270" i="2"/>
  <c r="J270" i="2"/>
  <c r="K270" i="2"/>
  <c r="G270" i="2"/>
  <c r="F270" i="2"/>
  <c r="D270" i="2"/>
  <c r="K140" i="10"/>
  <c r="H140" i="10"/>
  <c r="E140" i="10"/>
  <c r="A141" i="10"/>
  <c r="B140" i="10"/>
  <c r="J139" i="10"/>
  <c r="D139" i="10"/>
  <c r="C139" i="10"/>
  <c r="M139" i="10"/>
  <c r="F139" i="10"/>
  <c r="G139" i="10"/>
  <c r="N139" i="10"/>
  <c r="I139" i="10"/>
  <c r="L139" i="10"/>
  <c r="E140" i="8"/>
  <c r="K140" i="8"/>
  <c r="A141" i="8"/>
  <c r="B140" i="8"/>
  <c r="H140" i="8"/>
  <c r="B140" i="5"/>
  <c r="A141" i="5"/>
  <c r="E140" i="5"/>
  <c r="C139" i="5"/>
  <c r="D139" i="5"/>
  <c r="C139" i="8"/>
  <c r="D139" i="8"/>
  <c r="F139" i="8"/>
  <c r="I139" i="8"/>
  <c r="J139" i="8"/>
  <c r="L139" i="8"/>
  <c r="M139" i="8"/>
  <c r="N139" i="8"/>
  <c r="G139" i="8"/>
  <c r="F139" i="5"/>
  <c r="G139" i="5"/>
  <c r="H139" i="5"/>
  <c r="A140" i="9"/>
  <c r="E139" i="9"/>
  <c r="B139" i="9"/>
  <c r="D138" i="9"/>
  <c r="C138" i="9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H138" i="9"/>
  <c r="F138" i="9"/>
  <c r="G138" i="9"/>
  <c r="E140" i="12"/>
  <c r="H140" i="12"/>
  <c r="K140" i="12"/>
  <c r="A141" i="12"/>
  <c r="B140" i="12"/>
  <c r="Q140" i="12"/>
  <c r="N140" i="12"/>
  <c r="T31" i="14"/>
  <c r="D277" i="3" l="1"/>
  <c r="H277" i="3"/>
  <c r="C277" i="3"/>
  <c r="G277" i="3"/>
  <c r="F277" i="3"/>
  <c r="E278" i="3"/>
  <c r="B278" i="3"/>
  <c r="A279" i="3"/>
  <c r="E371" i="14"/>
  <c r="B371" i="14"/>
  <c r="T371" i="14" s="1"/>
  <c r="K371" i="14"/>
  <c r="N371" i="14"/>
  <c r="Q371" i="14"/>
  <c r="H371" i="14"/>
  <c r="A372" i="14"/>
  <c r="O370" i="14"/>
  <c r="P370" i="14"/>
  <c r="I370" i="14"/>
  <c r="S370" i="14"/>
  <c r="D370" i="14"/>
  <c r="F370" i="14"/>
  <c r="G370" i="14"/>
  <c r="J370" i="14"/>
  <c r="M370" i="14"/>
  <c r="L370" i="14"/>
  <c r="C370" i="14"/>
  <c r="R370" i="14"/>
  <c r="K271" i="2"/>
  <c r="J271" i="2"/>
  <c r="I271" i="2"/>
  <c r="G271" i="2"/>
  <c r="F271" i="2"/>
  <c r="C271" i="2"/>
  <c r="D271" i="2"/>
  <c r="H272" i="2"/>
  <c r="B272" i="2"/>
  <c r="A273" i="2"/>
  <c r="E272" i="2"/>
  <c r="H140" i="5"/>
  <c r="G140" i="5"/>
  <c r="F140" i="5"/>
  <c r="E141" i="5"/>
  <c r="B141" i="5"/>
  <c r="A142" i="5"/>
  <c r="I140" i="8"/>
  <c r="L140" i="8"/>
  <c r="N140" i="8"/>
  <c r="D140" i="8"/>
  <c r="J140" i="8"/>
  <c r="G140" i="8"/>
  <c r="F140" i="8"/>
  <c r="M140" i="8"/>
  <c r="C140" i="8"/>
  <c r="H141" i="8"/>
  <c r="E141" i="8"/>
  <c r="K141" i="8"/>
  <c r="B141" i="8"/>
  <c r="A142" i="8"/>
  <c r="A142" i="12"/>
  <c r="Q141" i="12"/>
  <c r="B141" i="12"/>
  <c r="E141" i="12"/>
  <c r="H141" i="12"/>
  <c r="K141" i="12"/>
  <c r="N141" i="12"/>
  <c r="C139" i="9"/>
  <c r="D139" i="9"/>
  <c r="G139" i="9"/>
  <c r="H139" i="9"/>
  <c r="F139" i="9"/>
  <c r="C140" i="5"/>
  <c r="D140" i="5"/>
  <c r="A141" i="9"/>
  <c r="B140" i="9"/>
  <c r="E140" i="9"/>
  <c r="D140" i="10"/>
  <c r="F140" i="10"/>
  <c r="G140" i="10"/>
  <c r="I140" i="10"/>
  <c r="C140" i="10"/>
  <c r="M140" i="10"/>
  <c r="J140" i="10"/>
  <c r="N140" i="10"/>
  <c r="L140" i="10"/>
  <c r="B141" i="10"/>
  <c r="A142" i="10"/>
  <c r="E141" i="10"/>
  <c r="H141" i="10"/>
  <c r="K141" i="10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T30" i="14"/>
  <c r="B5" i="19"/>
  <c r="J1" i="19"/>
  <c r="L3" i="19" a="1"/>
  <c r="J3" i="19" a="1"/>
  <c r="H278" i="3" l="1"/>
  <c r="D278" i="3"/>
  <c r="C278" i="3"/>
  <c r="B279" i="3"/>
  <c r="E279" i="3"/>
  <c r="A280" i="3"/>
  <c r="G278" i="3"/>
  <c r="F278" i="3"/>
  <c r="Q372" i="14"/>
  <c r="K372" i="14"/>
  <c r="E372" i="14"/>
  <c r="H372" i="14"/>
  <c r="N372" i="14"/>
  <c r="A373" i="14"/>
  <c r="B372" i="14"/>
  <c r="T372" i="14" s="1"/>
  <c r="F371" i="14"/>
  <c r="G371" i="14"/>
  <c r="D371" i="14"/>
  <c r="L371" i="14"/>
  <c r="M371" i="14"/>
  <c r="C371" i="14"/>
  <c r="O371" i="14"/>
  <c r="P371" i="14"/>
  <c r="J371" i="14"/>
  <c r="S371" i="14"/>
  <c r="I371" i="14"/>
  <c r="R371" i="14"/>
  <c r="J3" i="19"/>
  <c r="L3" i="19"/>
  <c r="B273" i="2"/>
  <c r="H273" i="2"/>
  <c r="E273" i="2"/>
  <c r="A274" i="2"/>
  <c r="F272" i="2"/>
  <c r="I272" i="2"/>
  <c r="K272" i="2"/>
  <c r="J272" i="2"/>
  <c r="C272" i="2"/>
  <c r="G272" i="2"/>
  <c r="D272" i="2"/>
  <c r="E44" i="19"/>
  <c r="F44" i="19" s="1"/>
  <c r="B44" i="19"/>
  <c r="Q142" i="12"/>
  <c r="A143" i="12"/>
  <c r="H142" i="12"/>
  <c r="K142" i="12"/>
  <c r="N142" i="12"/>
  <c r="B142" i="12"/>
  <c r="E142" i="12"/>
  <c r="K142" i="8"/>
  <c r="E142" i="8"/>
  <c r="H142" i="8"/>
  <c r="A143" i="8"/>
  <c r="B142" i="8"/>
  <c r="F141" i="10"/>
  <c r="M141" i="10"/>
  <c r="C141" i="10"/>
  <c r="G141" i="10"/>
  <c r="I141" i="10"/>
  <c r="D141" i="10"/>
  <c r="N141" i="10"/>
  <c r="L141" i="10"/>
  <c r="J141" i="10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J141" i="8"/>
  <c r="G141" i="8"/>
  <c r="C141" i="8"/>
  <c r="D141" i="8"/>
  <c r="F141" i="8"/>
  <c r="I141" i="8"/>
  <c r="M141" i="8"/>
  <c r="N141" i="8"/>
  <c r="L141" i="8"/>
  <c r="B142" i="5"/>
  <c r="A143" i="5"/>
  <c r="E142" i="5"/>
  <c r="H142" i="10"/>
  <c r="A143" i="10"/>
  <c r="K142" i="10"/>
  <c r="E142" i="10"/>
  <c r="B142" i="10"/>
  <c r="C141" i="5"/>
  <c r="D141" i="5"/>
  <c r="H141" i="5"/>
  <c r="F141" i="5"/>
  <c r="G141" i="5"/>
  <c r="F140" i="9"/>
  <c r="G140" i="9"/>
  <c r="H140" i="9"/>
  <c r="A142" i="9"/>
  <c r="B141" i="9"/>
  <c r="E141" i="9"/>
  <c r="D140" i="9"/>
  <c r="C140" i="9"/>
  <c r="B43" i="19"/>
  <c r="E40" i="19"/>
  <c r="F40" i="19" s="1"/>
  <c r="D42" i="19"/>
  <c r="D28" i="19"/>
  <c r="D29" i="19"/>
  <c r="D31" i="19"/>
  <c r="D35" i="19"/>
  <c r="D38" i="19"/>
  <c r="D40" i="19"/>
  <c r="D17" i="19"/>
  <c r="D20" i="19"/>
  <c r="D22" i="19"/>
  <c r="D30" i="19"/>
  <c r="D36" i="19"/>
  <c r="D37" i="19"/>
  <c r="D39" i="19"/>
  <c r="D41" i="19"/>
  <c r="D32" i="19"/>
  <c r="D34" i="19"/>
  <c r="D18" i="19"/>
  <c r="D24" i="19"/>
  <c r="D25" i="19"/>
  <c r="D33" i="19"/>
  <c r="D19" i="19"/>
  <c r="D21" i="19"/>
  <c r="D16" i="19"/>
  <c r="D23" i="19"/>
  <c r="D26" i="19"/>
  <c r="D27" i="19"/>
  <c r="D15" i="19"/>
  <c r="H279" i="3" l="1"/>
  <c r="C279" i="3"/>
  <c r="D279" i="3"/>
  <c r="A281" i="3"/>
  <c r="E280" i="3"/>
  <c r="B280" i="3"/>
  <c r="F279" i="3"/>
  <c r="G279" i="3"/>
  <c r="E373" i="14"/>
  <c r="K373" i="14"/>
  <c r="H373" i="14"/>
  <c r="N373" i="14"/>
  <c r="Q373" i="14"/>
  <c r="A374" i="14"/>
  <c r="B373" i="14"/>
  <c r="T373" i="14" s="1"/>
  <c r="R372" i="14"/>
  <c r="S372" i="14"/>
  <c r="I372" i="14"/>
  <c r="J372" i="14"/>
  <c r="L372" i="14"/>
  <c r="C372" i="14"/>
  <c r="M372" i="14"/>
  <c r="O372" i="14"/>
  <c r="G372" i="14"/>
  <c r="P372" i="14"/>
  <c r="F372" i="14"/>
  <c r="D372" i="14"/>
  <c r="B274" i="2"/>
  <c r="E274" i="2"/>
  <c r="A275" i="2"/>
  <c r="H274" i="2"/>
  <c r="K273" i="2"/>
  <c r="J273" i="2"/>
  <c r="F273" i="2"/>
  <c r="C273" i="2"/>
  <c r="I273" i="2"/>
  <c r="D273" i="2"/>
  <c r="G273" i="2"/>
  <c r="C44" i="19"/>
  <c r="G44" i="19" s="1"/>
  <c r="F141" i="9"/>
  <c r="H141" i="9"/>
  <c r="G141" i="9"/>
  <c r="E143" i="5"/>
  <c r="A144" i="5"/>
  <c r="B143" i="5"/>
  <c r="N142" i="8"/>
  <c r="I142" i="8"/>
  <c r="L142" i="8"/>
  <c r="J142" i="8"/>
  <c r="G142" i="8"/>
  <c r="F142" i="8"/>
  <c r="C142" i="8"/>
  <c r="M142" i="8"/>
  <c r="D142" i="8"/>
  <c r="F142" i="5"/>
  <c r="G142" i="5"/>
  <c r="H142" i="5"/>
  <c r="K143" i="8"/>
  <c r="H143" i="8"/>
  <c r="B143" i="8"/>
  <c r="E143" i="8"/>
  <c r="A144" i="8"/>
  <c r="D141" i="9"/>
  <c r="C141" i="9"/>
  <c r="A144" i="10"/>
  <c r="H143" i="10"/>
  <c r="B143" i="10"/>
  <c r="E143" i="10"/>
  <c r="K143" i="10"/>
  <c r="D142" i="5"/>
  <c r="C142" i="5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B142" i="9"/>
  <c r="E142" i="9"/>
  <c r="A143" i="9"/>
  <c r="M142" i="10"/>
  <c r="J142" i="10"/>
  <c r="D142" i="10"/>
  <c r="C142" i="10"/>
  <c r="L142" i="10"/>
  <c r="G142" i="10"/>
  <c r="N142" i="10"/>
  <c r="F142" i="10"/>
  <c r="I142" i="10"/>
  <c r="K143" i="12"/>
  <c r="A144" i="12"/>
  <c r="E143" i="12"/>
  <c r="B143" i="12"/>
  <c r="N143" i="12"/>
  <c r="H143" i="12"/>
  <c r="Q143" i="12"/>
  <c r="B42" i="19"/>
  <c r="C42" i="19" s="1"/>
  <c r="E41" i="19"/>
  <c r="F41" i="19" s="1"/>
  <c r="E43" i="19"/>
  <c r="F43" i="19" s="1"/>
  <c r="C43" i="19"/>
  <c r="B41" i="19"/>
  <c r="C41" i="19" s="1"/>
  <c r="B40" i="19"/>
  <c r="C40" i="19" s="1"/>
  <c r="G40" i="19" s="1"/>
  <c r="E42" i="19"/>
  <c r="F42" i="19" s="1"/>
  <c r="E39" i="19"/>
  <c r="F39" i="19" s="1"/>
  <c r="B39" i="19"/>
  <c r="C39" i="19" s="1"/>
  <c r="E34" i="19"/>
  <c r="F34" i="19" s="1"/>
  <c r="B23" i="19"/>
  <c r="C23" i="19" s="1"/>
  <c r="B38" i="19"/>
  <c r="C38" i="19" s="1"/>
  <c r="E38" i="19"/>
  <c r="F38" i="19" s="1"/>
  <c r="E35" i="19"/>
  <c r="F35" i="19" s="1"/>
  <c r="E37" i="19"/>
  <c r="F37" i="19" s="1"/>
  <c r="E23" i="19"/>
  <c r="F23" i="19" s="1"/>
  <c r="B31" i="19"/>
  <c r="C31" i="19" s="1"/>
  <c r="B29" i="19"/>
  <c r="C29" i="19" s="1"/>
  <c r="E33" i="19"/>
  <c r="F33" i="19" s="1"/>
  <c r="E25" i="19"/>
  <c r="F25" i="19" s="1"/>
  <c r="E31" i="19"/>
  <c r="F31" i="19" s="1"/>
  <c r="B27" i="19"/>
  <c r="C27" i="19" s="1"/>
  <c r="B24" i="19"/>
  <c r="C24" i="19" s="1"/>
  <c r="B35" i="19"/>
  <c r="C35" i="19" s="1"/>
  <c r="E30" i="19"/>
  <c r="F30" i="19" s="1"/>
  <c r="E32" i="19"/>
  <c r="F32" i="19" s="1"/>
  <c r="E24" i="19"/>
  <c r="F24" i="19" s="1"/>
  <c r="E36" i="19"/>
  <c r="F36" i="19" s="1"/>
  <c r="E28" i="19"/>
  <c r="F28" i="19" s="1"/>
  <c r="B33" i="19"/>
  <c r="C33" i="19" s="1"/>
  <c r="B25" i="19"/>
  <c r="C25" i="19" s="1"/>
  <c r="E22" i="19"/>
  <c r="F22" i="19" s="1"/>
  <c r="B34" i="19"/>
  <c r="C34" i="19" s="1"/>
  <c r="E29" i="19"/>
  <c r="F29" i="19" s="1"/>
  <c r="E26" i="19"/>
  <c r="F26" i="19" s="1"/>
  <c r="E27" i="19"/>
  <c r="F27" i="19" s="1"/>
  <c r="B32" i="19"/>
  <c r="C32" i="19" s="1"/>
  <c r="B26" i="19"/>
  <c r="C26" i="19" s="1"/>
  <c r="B28" i="19"/>
  <c r="C28" i="19" s="1"/>
  <c r="B37" i="19"/>
  <c r="C37" i="19" s="1"/>
  <c r="B36" i="19"/>
  <c r="C36" i="19" s="1"/>
  <c r="B30" i="19"/>
  <c r="C30" i="19" s="1"/>
  <c r="B22" i="19"/>
  <c r="C22" i="19" s="1"/>
  <c r="B19" i="19"/>
  <c r="C19" i="19" s="1"/>
  <c r="E21" i="19"/>
  <c r="F21" i="19" s="1"/>
  <c r="B20" i="19"/>
  <c r="C20" i="19" s="1"/>
  <c r="B21" i="19"/>
  <c r="C21" i="19" s="1"/>
  <c r="E20" i="19"/>
  <c r="F20" i="19" s="1"/>
  <c r="B17" i="19"/>
  <c r="C17" i="19" s="1"/>
  <c r="B18" i="19"/>
  <c r="C18" i="19" s="1"/>
  <c r="B15" i="19"/>
  <c r="C15" i="19" s="1"/>
  <c r="E15" i="19"/>
  <c r="F15" i="19" s="1"/>
  <c r="E18" i="19"/>
  <c r="F18" i="19" s="1"/>
  <c r="E16" i="19"/>
  <c r="F16" i="19" s="1"/>
  <c r="E17" i="19"/>
  <c r="F17" i="19" s="1"/>
  <c r="E19" i="19"/>
  <c r="F19" i="19" s="1"/>
  <c r="B16" i="19"/>
  <c r="C16" i="19" s="1"/>
  <c r="A282" i="3" l="1"/>
  <c r="E281" i="3"/>
  <c r="B281" i="3"/>
  <c r="F280" i="3"/>
  <c r="G280" i="3"/>
  <c r="C280" i="3"/>
  <c r="H280" i="3"/>
  <c r="D280" i="3"/>
  <c r="C373" i="14"/>
  <c r="L373" i="14"/>
  <c r="M373" i="14"/>
  <c r="I373" i="14"/>
  <c r="J373" i="14"/>
  <c r="O373" i="14"/>
  <c r="P373" i="14"/>
  <c r="R373" i="14"/>
  <c r="G373" i="14"/>
  <c r="S373" i="14"/>
  <c r="D373" i="14"/>
  <c r="F373" i="14"/>
  <c r="K374" i="14"/>
  <c r="E374" i="14"/>
  <c r="A375" i="14"/>
  <c r="H374" i="14"/>
  <c r="N374" i="14"/>
  <c r="B374" i="14"/>
  <c r="T374" i="14" s="1"/>
  <c r="Q374" i="14"/>
  <c r="A276" i="2"/>
  <c r="B275" i="2"/>
  <c r="E275" i="2"/>
  <c r="H275" i="2"/>
  <c r="F274" i="2"/>
  <c r="G274" i="2"/>
  <c r="D274" i="2"/>
  <c r="I274" i="2"/>
  <c r="J274" i="2"/>
  <c r="C274" i="2"/>
  <c r="K274" i="2"/>
  <c r="K144" i="8"/>
  <c r="A145" i="8"/>
  <c r="H144" i="8"/>
  <c r="B144" i="8"/>
  <c r="E144" i="8"/>
  <c r="C143" i="8"/>
  <c r="G143" i="8"/>
  <c r="I143" i="8"/>
  <c r="J143" i="8"/>
  <c r="L143" i="8"/>
  <c r="D143" i="8"/>
  <c r="M143" i="8"/>
  <c r="F143" i="8"/>
  <c r="N143" i="8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K144" i="10"/>
  <c r="E144" i="10"/>
  <c r="B144" i="10"/>
  <c r="H144" i="10"/>
  <c r="A145" i="10"/>
  <c r="G142" i="9"/>
  <c r="H142" i="9"/>
  <c r="F142" i="9"/>
  <c r="C143" i="5"/>
  <c r="D143" i="5"/>
  <c r="B143" i="9"/>
  <c r="E143" i="9"/>
  <c r="A144" i="9"/>
  <c r="A145" i="5"/>
  <c r="E144" i="5"/>
  <c r="B144" i="5"/>
  <c r="H143" i="5"/>
  <c r="F143" i="5"/>
  <c r="G143" i="5"/>
  <c r="J143" i="10"/>
  <c r="M143" i="10"/>
  <c r="N143" i="10"/>
  <c r="F143" i="10"/>
  <c r="C143" i="10"/>
  <c r="I143" i="10"/>
  <c r="D143" i="10"/>
  <c r="L143" i="10"/>
  <c r="G143" i="10"/>
  <c r="C142" i="9"/>
  <c r="D142" i="9"/>
  <c r="E144" i="12"/>
  <c r="B144" i="12"/>
  <c r="N144" i="12"/>
  <c r="H144" i="12"/>
  <c r="Q144" i="12"/>
  <c r="K144" i="12"/>
  <c r="A145" i="12"/>
  <c r="G41" i="19"/>
  <c r="G42" i="19"/>
  <c r="G43" i="19"/>
  <c r="G39" i="19"/>
  <c r="G34" i="19"/>
  <c r="G23" i="19"/>
  <c r="G38" i="19"/>
  <c r="G35" i="19"/>
  <c r="G37" i="19"/>
  <c r="G22" i="19"/>
  <c r="G32" i="19"/>
  <c r="G36" i="19"/>
  <c r="G27" i="19"/>
  <c r="G30" i="19"/>
  <c r="G25" i="19"/>
  <c r="G33" i="19"/>
  <c r="G28" i="19"/>
  <c r="G26" i="19"/>
  <c r="G29" i="19"/>
  <c r="G31" i="19"/>
  <c r="G24" i="19"/>
  <c r="G21" i="19"/>
  <c r="G19" i="19"/>
  <c r="G17" i="19"/>
  <c r="G20" i="19"/>
  <c r="G18" i="19"/>
  <c r="G15" i="19"/>
  <c r="G16" i="19"/>
  <c r="E12" i="29" a="1"/>
  <c r="D281" i="3" l="1"/>
  <c r="C281" i="3"/>
  <c r="H281" i="3"/>
  <c r="G281" i="3"/>
  <c r="F281" i="3"/>
  <c r="B282" i="3"/>
  <c r="A283" i="3"/>
  <c r="E282" i="3"/>
  <c r="I374" i="14"/>
  <c r="J374" i="14"/>
  <c r="D374" i="14"/>
  <c r="F374" i="14"/>
  <c r="O374" i="14"/>
  <c r="P374" i="14"/>
  <c r="C374" i="14"/>
  <c r="G374" i="14"/>
  <c r="L374" i="14"/>
  <c r="S374" i="14"/>
  <c r="M374" i="14"/>
  <c r="R374" i="14"/>
  <c r="A376" i="14"/>
  <c r="K375" i="14"/>
  <c r="Q375" i="14"/>
  <c r="N375" i="14"/>
  <c r="B375" i="14"/>
  <c r="T375" i="14" s="1"/>
  <c r="H375" i="14"/>
  <c r="E375" i="14"/>
  <c r="D275" i="2"/>
  <c r="J275" i="2"/>
  <c r="F275" i="2"/>
  <c r="I275" i="2"/>
  <c r="K275" i="2"/>
  <c r="G275" i="2"/>
  <c r="C275" i="2"/>
  <c r="A277" i="2"/>
  <c r="B276" i="2"/>
  <c r="H276" i="2"/>
  <c r="E276" i="2"/>
  <c r="B145" i="10"/>
  <c r="H145" i="10"/>
  <c r="A146" i="10"/>
  <c r="E145" i="10"/>
  <c r="K145" i="10"/>
  <c r="C144" i="5"/>
  <c r="D144" i="5"/>
  <c r="G144" i="5"/>
  <c r="H144" i="5"/>
  <c r="F144" i="5"/>
  <c r="H143" i="9"/>
  <c r="G143" i="9"/>
  <c r="F143" i="9"/>
  <c r="C143" i="9"/>
  <c r="D143" i="9"/>
  <c r="B145" i="5"/>
  <c r="E145" i="5"/>
  <c r="A146" i="5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E144" i="9"/>
  <c r="B144" i="9"/>
  <c r="A145" i="9"/>
  <c r="N144" i="8"/>
  <c r="I144" i="8"/>
  <c r="J144" i="8"/>
  <c r="G144" i="8"/>
  <c r="M144" i="8"/>
  <c r="L144" i="8"/>
  <c r="C144" i="8"/>
  <c r="F144" i="8"/>
  <c r="D144" i="8"/>
  <c r="K145" i="8"/>
  <c r="A146" i="8"/>
  <c r="B145" i="8"/>
  <c r="H145" i="8"/>
  <c r="E145" i="8"/>
  <c r="N144" i="10"/>
  <c r="C144" i="10"/>
  <c r="I144" i="10"/>
  <c r="D144" i="10"/>
  <c r="J144" i="10"/>
  <c r="M144" i="10"/>
  <c r="F144" i="10"/>
  <c r="G144" i="10"/>
  <c r="L144" i="10"/>
  <c r="E12" i="29"/>
  <c r="F282" i="3" l="1"/>
  <c r="G282" i="3"/>
  <c r="E283" i="3"/>
  <c r="A284" i="3"/>
  <c r="B283" i="3"/>
  <c r="C282" i="3"/>
  <c r="D282" i="3"/>
  <c r="H282" i="3"/>
  <c r="S375" i="14"/>
  <c r="C375" i="14"/>
  <c r="L375" i="14"/>
  <c r="M375" i="14"/>
  <c r="O375" i="14"/>
  <c r="P375" i="14"/>
  <c r="R375" i="14"/>
  <c r="G375" i="14"/>
  <c r="I375" i="14"/>
  <c r="J375" i="14"/>
  <c r="F375" i="14"/>
  <c r="D375" i="14"/>
  <c r="B376" i="14"/>
  <c r="T376" i="14" s="1"/>
  <c r="A377" i="14"/>
  <c r="Q376" i="14"/>
  <c r="K376" i="14"/>
  <c r="N376" i="14"/>
  <c r="E376" i="14"/>
  <c r="H376" i="14"/>
  <c r="J276" i="2"/>
  <c r="C276" i="2"/>
  <c r="D276" i="2"/>
  <c r="G276" i="2"/>
  <c r="K276" i="2"/>
  <c r="I276" i="2"/>
  <c r="F276" i="2"/>
  <c r="A278" i="2"/>
  <c r="B277" i="2"/>
  <c r="H277" i="2"/>
  <c r="E277" i="2"/>
  <c r="E146" i="5"/>
  <c r="B146" i="5"/>
  <c r="A147" i="5"/>
  <c r="G145" i="5"/>
  <c r="F145" i="5"/>
  <c r="H145" i="5"/>
  <c r="C145" i="5"/>
  <c r="D145" i="5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H144" i="9"/>
  <c r="F144" i="9"/>
  <c r="G144" i="9"/>
  <c r="A147" i="10"/>
  <c r="E146" i="10"/>
  <c r="B146" i="10"/>
  <c r="H146" i="10"/>
  <c r="K146" i="10"/>
  <c r="C144" i="9"/>
  <c r="D144" i="9"/>
  <c r="N145" i="8"/>
  <c r="G145" i="8"/>
  <c r="I145" i="8"/>
  <c r="M145" i="8"/>
  <c r="J145" i="8"/>
  <c r="D145" i="8"/>
  <c r="F145" i="8"/>
  <c r="L145" i="8"/>
  <c r="C145" i="8"/>
  <c r="E146" i="8"/>
  <c r="A147" i="8"/>
  <c r="B146" i="8"/>
  <c r="H146" i="8"/>
  <c r="K146" i="8"/>
  <c r="E145" i="9"/>
  <c r="B145" i="9"/>
  <c r="A146" i="9"/>
  <c r="C145" i="10"/>
  <c r="J145" i="10"/>
  <c r="M145" i="10"/>
  <c r="N145" i="10"/>
  <c r="G145" i="10"/>
  <c r="F145" i="10"/>
  <c r="I145" i="10"/>
  <c r="D145" i="10"/>
  <c r="L145" i="10"/>
  <c r="H283" i="3" l="1"/>
  <c r="D283" i="3"/>
  <c r="C283" i="3"/>
  <c r="E284" i="3"/>
  <c r="B284" i="3"/>
  <c r="A285" i="3"/>
  <c r="G283" i="3"/>
  <c r="F283" i="3"/>
  <c r="N377" i="14"/>
  <c r="Q377" i="14"/>
  <c r="K377" i="14"/>
  <c r="B377" i="14"/>
  <c r="T377" i="14" s="1"/>
  <c r="E377" i="14"/>
  <c r="H377" i="14"/>
  <c r="A378" i="14"/>
  <c r="C376" i="14"/>
  <c r="D376" i="14"/>
  <c r="S376" i="14"/>
  <c r="O376" i="14"/>
  <c r="P376" i="14"/>
  <c r="R376" i="14"/>
  <c r="J376" i="14"/>
  <c r="L376" i="14"/>
  <c r="M376" i="14"/>
  <c r="G376" i="14"/>
  <c r="I376" i="14"/>
  <c r="F376" i="14"/>
  <c r="D277" i="2"/>
  <c r="C277" i="2"/>
  <c r="K277" i="2"/>
  <c r="I277" i="2"/>
  <c r="G277" i="2"/>
  <c r="F277" i="2"/>
  <c r="J277" i="2"/>
  <c r="B278" i="2"/>
  <c r="A279" i="2"/>
  <c r="H278" i="2"/>
  <c r="E278" i="2"/>
  <c r="K147" i="10"/>
  <c r="B147" i="10"/>
  <c r="E147" i="10"/>
  <c r="A148" i="10"/>
  <c r="H147" i="10"/>
  <c r="F145" i="9"/>
  <c r="G145" i="9"/>
  <c r="H145" i="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C145" i="9"/>
  <c r="D145" i="9"/>
  <c r="M146" i="8"/>
  <c r="C146" i="8"/>
  <c r="J146" i="8"/>
  <c r="L146" i="8"/>
  <c r="I146" i="8"/>
  <c r="N146" i="8"/>
  <c r="G146" i="8"/>
  <c r="F146" i="8"/>
  <c r="D146" i="8"/>
  <c r="H147" i="8"/>
  <c r="E147" i="8"/>
  <c r="A148" i="8"/>
  <c r="B147" i="8"/>
  <c r="K147" i="8"/>
  <c r="E147" i="5"/>
  <c r="B147" i="5"/>
  <c r="A148" i="5"/>
  <c r="I146" i="10"/>
  <c r="N146" i="10"/>
  <c r="C146" i="10"/>
  <c r="G146" i="10"/>
  <c r="F146" i="10"/>
  <c r="J146" i="10"/>
  <c r="D146" i="10"/>
  <c r="L146" i="10"/>
  <c r="M146" i="10"/>
  <c r="D146" i="5"/>
  <c r="C146" i="5"/>
  <c r="E146" i="9"/>
  <c r="B146" i="9"/>
  <c r="A147" i="9"/>
  <c r="A148" i="12"/>
  <c r="B147" i="12"/>
  <c r="H147" i="12"/>
  <c r="N147" i="12"/>
  <c r="E147" i="12"/>
  <c r="Q147" i="12"/>
  <c r="K147" i="12"/>
  <c r="H146" i="5"/>
  <c r="G146" i="5"/>
  <c r="F146" i="5"/>
  <c r="T29" i="14"/>
  <c r="H284" i="3" l="1"/>
  <c r="D284" i="3"/>
  <c r="C284" i="3"/>
  <c r="F284" i="3"/>
  <c r="G284" i="3"/>
  <c r="A286" i="3"/>
  <c r="B285" i="3"/>
  <c r="E285" i="3"/>
  <c r="Q378" i="14"/>
  <c r="E378" i="14"/>
  <c r="H378" i="14"/>
  <c r="N378" i="14"/>
  <c r="A379" i="14"/>
  <c r="B378" i="14"/>
  <c r="T378" i="14" s="1"/>
  <c r="K378" i="14"/>
  <c r="M377" i="14"/>
  <c r="O377" i="14"/>
  <c r="R377" i="14"/>
  <c r="S377" i="14"/>
  <c r="L377" i="14"/>
  <c r="P377" i="14"/>
  <c r="C377" i="14"/>
  <c r="D377" i="14"/>
  <c r="F377" i="14"/>
  <c r="G377" i="14"/>
  <c r="I377" i="14"/>
  <c r="J377" i="14"/>
  <c r="K278" i="2"/>
  <c r="C278" i="2"/>
  <c r="J278" i="2"/>
  <c r="I278" i="2"/>
  <c r="D278" i="2"/>
  <c r="F278" i="2"/>
  <c r="G278" i="2"/>
  <c r="A280" i="2"/>
  <c r="B279" i="2"/>
  <c r="H279" i="2"/>
  <c r="E279" i="2"/>
  <c r="T147" i="12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B147" i="9"/>
  <c r="E147" i="9"/>
  <c r="A148" i="9"/>
  <c r="C146" i="9"/>
  <c r="D146" i="9"/>
  <c r="F146" i="9"/>
  <c r="G146" i="9"/>
  <c r="H146" i="9"/>
  <c r="M147" i="10"/>
  <c r="N147" i="10"/>
  <c r="L147" i="10"/>
  <c r="G147" i="10"/>
  <c r="D147" i="10"/>
  <c r="F147" i="10"/>
  <c r="I147" i="10"/>
  <c r="J147" i="10"/>
  <c r="C147" i="10"/>
  <c r="A149" i="5"/>
  <c r="E148" i="5"/>
  <c r="B148" i="5"/>
  <c r="C147" i="5"/>
  <c r="D147" i="5"/>
  <c r="H147" i="5"/>
  <c r="G147" i="5"/>
  <c r="F147" i="5"/>
  <c r="L147" i="8"/>
  <c r="M147" i="8"/>
  <c r="D147" i="8"/>
  <c r="G147" i="8"/>
  <c r="F147" i="8"/>
  <c r="I147" i="8"/>
  <c r="J147" i="8"/>
  <c r="N147" i="8"/>
  <c r="C147" i="8"/>
  <c r="K148" i="10"/>
  <c r="A149" i="10"/>
  <c r="H148" i="10"/>
  <c r="B148" i="10"/>
  <c r="E148" i="10"/>
  <c r="H148" i="8"/>
  <c r="E148" i="8"/>
  <c r="K148" i="8"/>
  <c r="A149" i="8"/>
  <c r="B148" i="8"/>
  <c r="C285" i="3" l="1"/>
  <c r="H285" i="3"/>
  <c r="D285" i="3"/>
  <c r="G285" i="3"/>
  <c r="F285" i="3"/>
  <c r="B286" i="3"/>
  <c r="A287" i="3"/>
  <c r="E286" i="3"/>
  <c r="E379" i="14"/>
  <c r="N379" i="14"/>
  <c r="Q379" i="14"/>
  <c r="A380" i="14"/>
  <c r="B379" i="14"/>
  <c r="T379" i="14" s="1"/>
  <c r="H379" i="14"/>
  <c r="K379" i="14"/>
  <c r="S378" i="14"/>
  <c r="O378" i="14"/>
  <c r="F378" i="14"/>
  <c r="G378" i="14"/>
  <c r="M378" i="14"/>
  <c r="P378" i="14"/>
  <c r="J378" i="14"/>
  <c r="L378" i="14"/>
  <c r="R378" i="14"/>
  <c r="C378" i="14"/>
  <c r="D378" i="14"/>
  <c r="I378" i="14"/>
  <c r="K279" i="2"/>
  <c r="J279" i="2"/>
  <c r="C279" i="2"/>
  <c r="D279" i="2"/>
  <c r="G279" i="2"/>
  <c r="F279" i="2"/>
  <c r="I279" i="2"/>
  <c r="H280" i="2"/>
  <c r="B280" i="2"/>
  <c r="E280" i="2"/>
  <c r="A281" i="2"/>
  <c r="J148" i="10"/>
  <c r="F148" i="10"/>
  <c r="D148" i="10"/>
  <c r="L148" i="10"/>
  <c r="N148" i="10"/>
  <c r="I148" i="10"/>
  <c r="C148" i="10"/>
  <c r="G148" i="10"/>
  <c r="M148" i="10"/>
  <c r="H147" i="9"/>
  <c r="F147" i="9"/>
  <c r="G147" i="9"/>
  <c r="Q149" i="12"/>
  <c r="A150" i="12"/>
  <c r="B149" i="12"/>
  <c r="H149" i="12"/>
  <c r="K149" i="12"/>
  <c r="N149" i="12"/>
  <c r="E149" i="12"/>
  <c r="D147" i="9"/>
  <c r="C147" i="9"/>
  <c r="B148" i="9"/>
  <c r="A149" i="9"/>
  <c r="E148" i="9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D148" i="8"/>
  <c r="L148" i="8"/>
  <c r="F148" i="8"/>
  <c r="J148" i="8"/>
  <c r="I148" i="8"/>
  <c r="C148" i="8"/>
  <c r="M148" i="8"/>
  <c r="N148" i="8"/>
  <c r="G148" i="8"/>
  <c r="K149" i="8"/>
  <c r="H149" i="8"/>
  <c r="E149" i="8"/>
  <c r="B149" i="8"/>
  <c r="A150" i="8"/>
  <c r="C148" i="5"/>
  <c r="D148" i="5"/>
  <c r="E149" i="10"/>
  <c r="K149" i="10"/>
  <c r="A150" i="10"/>
  <c r="B149" i="10"/>
  <c r="H149" i="10"/>
  <c r="F148" i="5"/>
  <c r="H148" i="5"/>
  <c r="G148" i="5"/>
  <c r="B149" i="5"/>
  <c r="E149" i="5"/>
  <c r="A150" i="5"/>
  <c r="Q14" i="12"/>
  <c r="N14" i="12"/>
  <c r="K14" i="12"/>
  <c r="E14" i="12"/>
  <c r="H286" i="3" l="1"/>
  <c r="C286" i="3"/>
  <c r="D286" i="3"/>
  <c r="F286" i="3"/>
  <c r="G286" i="3"/>
  <c r="B287" i="3"/>
  <c r="A288" i="3"/>
  <c r="E287" i="3"/>
  <c r="F379" i="14"/>
  <c r="G379" i="14"/>
  <c r="L379" i="14"/>
  <c r="M379" i="14"/>
  <c r="R379" i="14"/>
  <c r="S379" i="14"/>
  <c r="I379" i="14"/>
  <c r="C379" i="14"/>
  <c r="P379" i="14"/>
  <c r="O379" i="14"/>
  <c r="J379" i="14"/>
  <c r="D379" i="14"/>
  <c r="Q380" i="14"/>
  <c r="K380" i="14"/>
  <c r="B380" i="14"/>
  <c r="T380" i="14" s="1"/>
  <c r="H380" i="14"/>
  <c r="N380" i="14"/>
  <c r="A381" i="14"/>
  <c r="E380" i="14"/>
  <c r="C280" i="2"/>
  <c r="K280" i="2"/>
  <c r="I280" i="2"/>
  <c r="D280" i="2"/>
  <c r="J280" i="2"/>
  <c r="G280" i="2"/>
  <c r="F280" i="2"/>
  <c r="A282" i="2"/>
  <c r="E281" i="2"/>
  <c r="H281" i="2"/>
  <c r="B281" i="2"/>
  <c r="H149" i="5"/>
  <c r="F149" i="5"/>
  <c r="G149" i="5"/>
  <c r="G149" i="10"/>
  <c r="M149" i="10"/>
  <c r="F149" i="10"/>
  <c r="J149" i="10"/>
  <c r="L149" i="10"/>
  <c r="N149" i="10"/>
  <c r="C149" i="10"/>
  <c r="D149" i="10"/>
  <c r="I149" i="10"/>
  <c r="H150" i="10"/>
  <c r="A151" i="10"/>
  <c r="E150" i="10"/>
  <c r="B150" i="10"/>
  <c r="K150" i="10"/>
  <c r="F148" i="9"/>
  <c r="G148" i="9"/>
  <c r="H148" i="9"/>
  <c r="B149" i="9"/>
  <c r="E149" i="9"/>
  <c r="A150" i="9"/>
  <c r="D148" i="9"/>
  <c r="C148" i="9"/>
  <c r="A151" i="5"/>
  <c r="B150" i="5"/>
  <c r="E150" i="5"/>
  <c r="N149" i="8"/>
  <c r="I149" i="8"/>
  <c r="C149" i="8"/>
  <c r="F149" i="8"/>
  <c r="L149" i="8"/>
  <c r="J149" i="8"/>
  <c r="M149" i="8"/>
  <c r="G149" i="8"/>
  <c r="D149" i="8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A151" i="12"/>
  <c r="C149" i="5"/>
  <c r="D149" i="5"/>
  <c r="B150" i="8"/>
  <c r="E150" i="8"/>
  <c r="H150" i="8"/>
  <c r="K150" i="8"/>
  <c r="A151" i="8"/>
  <c r="E6" i="12"/>
  <c r="C6" i="12"/>
  <c r="G5" i="12"/>
  <c r="F5" i="12"/>
  <c r="E5" i="12"/>
  <c r="D5" i="12"/>
  <c r="C5" i="12"/>
  <c r="B5" i="12"/>
  <c r="G287" i="3" l="1"/>
  <c r="F287" i="3"/>
  <c r="H287" i="3"/>
  <c r="C287" i="3"/>
  <c r="D287" i="3"/>
  <c r="A289" i="3"/>
  <c r="E288" i="3"/>
  <c r="B288" i="3"/>
  <c r="H381" i="14"/>
  <c r="Q381" i="14"/>
  <c r="K381" i="14"/>
  <c r="B381" i="14"/>
  <c r="T381" i="14" s="1"/>
  <c r="N381" i="14"/>
  <c r="A382" i="14"/>
  <c r="E381" i="14"/>
  <c r="R380" i="14"/>
  <c r="S380" i="14"/>
  <c r="O380" i="14"/>
  <c r="P380" i="14"/>
  <c r="I380" i="14"/>
  <c r="J380" i="14"/>
  <c r="L380" i="14"/>
  <c r="C380" i="14"/>
  <c r="F380" i="14"/>
  <c r="G380" i="14"/>
  <c r="M380" i="14"/>
  <c r="D380" i="14"/>
  <c r="K281" i="2"/>
  <c r="D281" i="2"/>
  <c r="J281" i="2"/>
  <c r="F281" i="2"/>
  <c r="G281" i="2"/>
  <c r="I281" i="2"/>
  <c r="C281" i="2"/>
  <c r="B282" i="2"/>
  <c r="A283" i="2"/>
  <c r="H282" i="2"/>
  <c r="E282" i="2"/>
  <c r="H149" i="9"/>
  <c r="F149" i="9"/>
  <c r="G149" i="9"/>
  <c r="C149" i="9"/>
  <c r="D149" i="9"/>
  <c r="H151" i="8"/>
  <c r="K151" i="8"/>
  <c r="B151" i="8"/>
  <c r="A152" i="8"/>
  <c r="E151" i="8"/>
  <c r="F150" i="5"/>
  <c r="H150" i="5"/>
  <c r="G150" i="5"/>
  <c r="E151" i="5"/>
  <c r="B151" i="5"/>
  <c r="A152" i="5"/>
  <c r="B150" i="9"/>
  <c r="A151" i="9"/>
  <c r="E150" i="9"/>
  <c r="D150" i="5"/>
  <c r="C150" i="5"/>
  <c r="H151" i="12"/>
  <c r="B151" i="12"/>
  <c r="N151" i="12"/>
  <c r="E151" i="12"/>
  <c r="A152" i="12"/>
  <c r="K151" i="12"/>
  <c r="Q151" i="12"/>
  <c r="L150" i="10"/>
  <c r="M150" i="10"/>
  <c r="N150" i="10"/>
  <c r="F150" i="10"/>
  <c r="C150" i="10"/>
  <c r="G150" i="10"/>
  <c r="D150" i="10"/>
  <c r="J150" i="10"/>
  <c r="I150" i="10"/>
  <c r="A152" i="10"/>
  <c r="B151" i="10"/>
  <c r="H151" i="10"/>
  <c r="E151" i="10"/>
  <c r="K151" i="10"/>
  <c r="I150" i="8"/>
  <c r="C150" i="8"/>
  <c r="F150" i="8"/>
  <c r="G150" i="8"/>
  <c r="J150" i="8"/>
  <c r="M150" i="8"/>
  <c r="D150" i="8"/>
  <c r="N150" i="8"/>
  <c r="L150" i="8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J4" i="12"/>
  <c r="K4" i="12"/>
  <c r="F288" i="3" l="1"/>
  <c r="G288" i="3"/>
  <c r="H288" i="3"/>
  <c r="D288" i="3"/>
  <c r="C288" i="3"/>
  <c r="A290" i="3"/>
  <c r="E289" i="3"/>
  <c r="B289" i="3"/>
  <c r="A383" i="14"/>
  <c r="Q382" i="14"/>
  <c r="N382" i="14"/>
  <c r="K382" i="14"/>
  <c r="B382" i="14"/>
  <c r="T382" i="14" s="1"/>
  <c r="E382" i="14"/>
  <c r="H382" i="14"/>
  <c r="G381" i="14"/>
  <c r="I381" i="14"/>
  <c r="R381" i="14"/>
  <c r="S381" i="14"/>
  <c r="P381" i="14"/>
  <c r="C381" i="14"/>
  <c r="J381" i="14"/>
  <c r="M381" i="14"/>
  <c r="O381" i="14"/>
  <c r="D381" i="14"/>
  <c r="F381" i="14"/>
  <c r="L381" i="14"/>
  <c r="A284" i="2"/>
  <c r="B283" i="2"/>
  <c r="E283" i="2"/>
  <c r="H283" i="2"/>
  <c r="K282" i="2"/>
  <c r="J282" i="2"/>
  <c r="C282" i="2"/>
  <c r="D282" i="2"/>
  <c r="I282" i="2"/>
  <c r="F282" i="2"/>
  <c r="G282" i="2"/>
  <c r="T151" i="12"/>
  <c r="J151" i="12"/>
  <c r="R151" i="12"/>
  <c r="C151" i="12"/>
  <c r="O151" i="12"/>
  <c r="I151" i="12"/>
  <c r="M151" i="12"/>
  <c r="G151" i="12"/>
  <c r="F151" i="12"/>
  <c r="L151" i="12"/>
  <c r="P151" i="12"/>
  <c r="S151" i="12"/>
  <c r="D151" i="12"/>
  <c r="D150" i="9"/>
  <c r="C150" i="9"/>
  <c r="A153" i="5"/>
  <c r="B152" i="5"/>
  <c r="E152" i="5"/>
  <c r="H152" i="12"/>
  <c r="K152" i="12"/>
  <c r="Q152" i="12"/>
  <c r="A153" i="12"/>
  <c r="N152" i="12"/>
  <c r="E152" i="12"/>
  <c r="B152" i="12"/>
  <c r="E151" i="9"/>
  <c r="A152" i="9"/>
  <c r="B151" i="9"/>
  <c r="F151" i="5"/>
  <c r="G151" i="5"/>
  <c r="H151" i="5"/>
  <c r="C151" i="8"/>
  <c r="D151" i="8"/>
  <c r="M151" i="8"/>
  <c r="N151" i="8"/>
  <c r="G151" i="8"/>
  <c r="I151" i="8"/>
  <c r="J151" i="8"/>
  <c r="L151" i="8"/>
  <c r="F151" i="8"/>
  <c r="L151" i="10"/>
  <c r="J151" i="10"/>
  <c r="N151" i="10"/>
  <c r="C151" i="10"/>
  <c r="F151" i="10"/>
  <c r="M151" i="10"/>
  <c r="G151" i="10"/>
  <c r="D151" i="10"/>
  <c r="I151" i="10"/>
  <c r="E152" i="10"/>
  <c r="B152" i="10"/>
  <c r="K152" i="10"/>
  <c r="A153" i="10"/>
  <c r="H152" i="10"/>
  <c r="H150" i="9"/>
  <c r="F150" i="9"/>
  <c r="G150" i="9"/>
  <c r="A153" i="8"/>
  <c r="E152" i="8"/>
  <c r="K152" i="8"/>
  <c r="H152" i="8"/>
  <c r="B152" i="8"/>
  <c r="D151" i="5"/>
  <c r="C151" i="5"/>
  <c r="J9" i="12"/>
  <c r="F289" i="3" l="1"/>
  <c r="G289" i="3"/>
  <c r="A291" i="3"/>
  <c r="E290" i="3"/>
  <c r="B290" i="3"/>
  <c r="D289" i="3"/>
  <c r="H289" i="3"/>
  <c r="C289" i="3"/>
  <c r="S382" i="14"/>
  <c r="M382" i="14"/>
  <c r="O382" i="14"/>
  <c r="P382" i="14"/>
  <c r="R382" i="14"/>
  <c r="I382" i="14"/>
  <c r="J382" i="14"/>
  <c r="L382" i="14"/>
  <c r="D382" i="14"/>
  <c r="G382" i="14"/>
  <c r="C382" i="14"/>
  <c r="F382" i="14"/>
  <c r="N383" i="14"/>
  <c r="B383" i="14"/>
  <c r="T383" i="14" s="1"/>
  <c r="A384" i="14"/>
  <c r="K383" i="14"/>
  <c r="Q383" i="14"/>
  <c r="E383" i="14"/>
  <c r="H383" i="14"/>
  <c r="F283" i="2"/>
  <c r="D283" i="2"/>
  <c r="C283" i="2"/>
  <c r="J283" i="2"/>
  <c r="G283" i="2"/>
  <c r="I283" i="2"/>
  <c r="K283" i="2"/>
  <c r="E284" i="2"/>
  <c r="B284" i="2"/>
  <c r="A285" i="2"/>
  <c r="H284" i="2"/>
  <c r="I152" i="8"/>
  <c r="L152" i="8"/>
  <c r="M152" i="8"/>
  <c r="F152" i="8"/>
  <c r="G152" i="8"/>
  <c r="D152" i="8"/>
  <c r="N152" i="8"/>
  <c r="J152" i="8"/>
  <c r="C152" i="8"/>
  <c r="D151" i="9"/>
  <c r="C151" i="9"/>
  <c r="A153" i="9"/>
  <c r="E152" i="9"/>
  <c r="B152" i="9"/>
  <c r="F151" i="9"/>
  <c r="H151" i="9"/>
  <c r="G151" i="9"/>
  <c r="T152" i="12"/>
  <c r="M152" i="12"/>
  <c r="I152" i="12"/>
  <c r="S152" i="12"/>
  <c r="F152" i="12"/>
  <c r="L152" i="12"/>
  <c r="R152" i="12"/>
  <c r="D152" i="12"/>
  <c r="J152" i="12"/>
  <c r="O152" i="12"/>
  <c r="C152" i="12"/>
  <c r="G152" i="12"/>
  <c r="P152" i="12"/>
  <c r="H153" i="10"/>
  <c r="B153" i="10"/>
  <c r="K153" i="10"/>
  <c r="E153" i="10"/>
  <c r="A154" i="10"/>
  <c r="G152" i="10"/>
  <c r="N152" i="10"/>
  <c r="I152" i="10"/>
  <c r="L152" i="10"/>
  <c r="F152" i="10"/>
  <c r="C152" i="10"/>
  <c r="D152" i="10"/>
  <c r="J152" i="10"/>
  <c r="M152" i="10"/>
  <c r="H153" i="12"/>
  <c r="Q153" i="12"/>
  <c r="N153" i="12"/>
  <c r="B153" i="12"/>
  <c r="E153" i="12"/>
  <c r="K153" i="12"/>
  <c r="A154" i="12"/>
  <c r="C152" i="5"/>
  <c r="D152" i="5"/>
  <c r="G152" i="5"/>
  <c r="H152" i="5"/>
  <c r="F152" i="5"/>
  <c r="E153" i="5"/>
  <c r="A154" i="5"/>
  <c r="B153" i="5"/>
  <c r="K153" i="8"/>
  <c r="B153" i="8"/>
  <c r="E153" i="8"/>
  <c r="H153" i="8"/>
  <c r="A154" i="8"/>
  <c r="C290" i="3" l="1"/>
  <c r="H290" i="3"/>
  <c r="D290" i="3"/>
  <c r="G290" i="3"/>
  <c r="F290" i="3"/>
  <c r="A292" i="3"/>
  <c r="B291" i="3"/>
  <c r="E291" i="3"/>
  <c r="O383" i="14"/>
  <c r="P383" i="14"/>
  <c r="J383" i="14"/>
  <c r="L383" i="14"/>
  <c r="M383" i="14"/>
  <c r="I383" i="14"/>
  <c r="R383" i="14"/>
  <c r="S383" i="14"/>
  <c r="C383" i="14"/>
  <c r="D383" i="14"/>
  <c r="F383" i="14"/>
  <c r="G383" i="14"/>
  <c r="K384" i="14"/>
  <c r="H384" i="14"/>
  <c r="Q384" i="14"/>
  <c r="A385" i="14"/>
  <c r="E384" i="14"/>
  <c r="N384" i="14"/>
  <c r="B384" i="14"/>
  <c r="T384" i="14" s="1"/>
  <c r="F284" i="2"/>
  <c r="K284" i="2"/>
  <c r="J284" i="2"/>
  <c r="C284" i="2"/>
  <c r="D284" i="2"/>
  <c r="I284" i="2"/>
  <c r="G284" i="2"/>
  <c r="H285" i="2"/>
  <c r="E285" i="2"/>
  <c r="B285" i="2"/>
  <c r="A286" i="2"/>
  <c r="C153" i="5"/>
  <c r="D153" i="5"/>
  <c r="H153" i="5"/>
  <c r="G153" i="5"/>
  <c r="F153" i="5"/>
  <c r="E154" i="8"/>
  <c r="H154" i="8"/>
  <c r="K154" i="8"/>
  <c r="A155" i="8"/>
  <c r="B154" i="8"/>
  <c r="N153" i="10"/>
  <c r="I153" i="10"/>
  <c r="M153" i="10"/>
  <c r="D153" i="10"/>
  <c r="J153" i="10"/>
  <c r="C153" i="10"/>
  <c r="L153" i="10"/>
  <c r="F153" i="10"/>
  <c r="G153" i="10"/>
  <c r="F153" i="8"/>
  <c r="C153" i="8"/>
  <c r="D153" i="8"/>
  <c r="G153" i="8"/>
  <c r="I153" i="8"/>
  <c r="L153" i="8"/>
  <c r="M153" i="8"/>
  <c r="N153" i="8"/>
  <c r="J153" i="8"/>
  <c r="T153" i="12"/>
  <c r="M153" i="12"/>
  <c r="G153" i="12"/>
  <c r="L153" i="12"/>
  <c r="C153" i="12"/>
  <c r="S153" i="12"/>
  <c r="J153" i="12"/>
  <c r="I153" i="12"/>
  <c r="R153" i="12"/>
  <c r="D153" i="12"/>
  <c r="O153" i="12"/>
  <c r="P153" i="12"/>
  <c r="F153" i="12"/>
  <c r="H152" i="9"/>
  <c r="G152" i="9"/>
  <c r="F152" i="9"/>
  <c r="B153" i="9"/>
  <c r="A154" i="9"/>
  <c r="E153" i="9"/>
  <c r="H154" i="10"/>
  <c r="A155" i="10"/>
  <c r="B154" i="10"/>
  <c r="E154" i="10"/>
  <c r="K154" i="10"/>
  <c r="E154" i="5"/>
  <c r="B154" i="5"/>
  <c r="A155" i="5"/>
  <c r="Q154" i="12"/>
  <c r="A155" i="12"/>
  <c r="K154" i="12"/>
  <c r="E154" i="12"/>
  <c r="B154" i="12"/>
  <c r="N154" i="12"/>
  <c r="H154" i="12"/>
  <c r="C152" i="9"/>
  <c r="D152" i="9"/>
  <c r="C291" i="3" l="1"/>
  <c r="H291" i="3"/>
  <c r="D291" i="3"/>
  <c r="E292" i="3"/>
  <c r="B292" i="3"/>
  <c r="A293" i="3"/>
  <c r="G291" i="3"/>
  <c r="F291" i="3"/>
  <c r="L384" i="14"/>
  <c r="M384" i="14"/>
  <c r="J384" i="14"/>
  <c r="S384" i="14"/>
  <c r="D384" i="14"/>
  <c r="F384" i="14"/>
  <c r="G384" i="14"/>
  <c r="P384" i="14"/>
  <c r="R384" i="14"/>
  <c r="O384" i="14"/>
  <c r="C384" i="14"/>
  <c r="I384" i="14"/>
  <c r="K385" i="14"/>
  <c r="B385" i="14"/>
  <c r="T385" i="14" s="1"/>
  <c r="A386" i="14"/>
  <c r="E385" i="14"/>
  <c r="H385" i="14"/>
  <c r="Q385" i="14"/>
  <c r="N385" i="14"/>
  <c r="A287" i="2"/>
  <c r="E286" i="2"/>
  <c r="B286" i="2"/>
  <c r="H286" i="2"/>
  <c r="G285" i="2"/>
  <c r="K285" i="2"/>
  <c r="J285" i="2"/>
  <c r="I285" i="2"/>
  <c r="F285" i="2"/>
  <c r="D285" i="2"/>
  <c r="C285" i="2"/>
  <c r="E155" i="12"/>
  <c r="Q155" i="12"/>
  <c r="K155" i="12"/>
  <c r="B155" i="12"/>
  <c r="A156" i="12"/>
  <c r="N155" i="12"/>
  <c r="H155" i="12"/>
  <c r="G154" i="5"/>
  <c r="F154" i="5"/>
  <c r="H154" i="5"/>
  <c r="B155" i="5"/>
  <c r="A156" i="5"/>
  <c r="E155" i="5"/>
  <c r="C154" i="10"/>
  <c r="F154" i="10"/>
  <c r="M154" i="10"/>
  <c r="J154" i="10"/>
  <c r="G154" i="10"/>
  <c r="N154" i="10"/>
  <c r="D154" i="10"/>
  <c r="L154" i="10"/>
  <c r="I154" i="10"/>
  <c r="H155" i="10"/>
  <c r="K155" i="10"/>
  <c r="B155" i="10"/>
  <c r="E155" i="10"/>
  <c r="A156" i="10"/>
  <c r="C154" i="5"/>
  <c r="D154" i="5"/>
  <c r="H153" i="9"/>
  <c r="G153" i="9"/>
  <c r="F153" i="9"/>
  <c r="D153" i="9"/>
  <c r="C153" i="9"/>
  <c r="T154" i="12"/>
  <c r="I154" i="12"/>
  <c r="J154" i="12"/>
  <c r="D154" i="12"/>
  <c r="G154" i="12"/>
  <c r="C154" i="12"/>
  <c r="L154" i="12"/>
  <c r="M154" i="12"/>
  <c r="R154" i="12"/>
  <c r="O154" i="12"/>
  <c r="S154" i="12"/>
  <c r="P154" i="12"/>
  <c r="F154" i="12"/>
  <c r="B154" i="9"/>
  <c r="E154" i="9"/>
  <c r="A155" i="9"/>
  <c r="M154" i="8"/>
  <c r="F154" i="8"/>
  <c r="G154" i="8"/>
  <c r="I154" i="8"/>
  <c r="L154" i="8"/>
  <c r="N154" i="8"/>
  <c r="C154" i="8"/>
  <c r="D154" i="8"/>
  <c r="J154" i="8"/>
  <c r="B155" i="8"/>
  <c r="H155" i="8"/>
  <c r="A156" i="8"/>
  <c r="E155" i="8"/>
  <c r="K155" i="8"/>
  <c r="G292" i="3" l="1"/>
  <c r="F292" i="3"/>
  <c r="E293" i="3"/>
  <c r="A294" i="3"/>
  <c r="B293" i="3"/>
  <c r="C292" i="3"/>
  <c r="H292" i="3"/>
  <c r="D292" i="3"/>
  <c r="L385" i="14"/>
  <c r="M385" i="14"/>
  <c r="C385" i="14"/>
  <c r="F385" i="14"/>
  <c r="G385" i="14"/>
  <c r="O385" i="14"/>
  <c r="R385" i="14"/>
  <c r="S385" i="14"/>
  <c r="I385" i="14"/>
  <c r="J385" i="14"/>
  <c r="P385" i="14"/>
  <c r="D385" i="14"/>
  <c r="E386" i="14"/>
  <c r="H386" i="14"/>
  <c r="N386" i="14"/>
  <c r="A387" i="14"/>
  <c r="K386" i="14"/>
  <c r="B386" i="14"/>
  <c r="T386" i="14" s="1"/>
  <c r="Q386" i="14"/>
  <c r="K286" i="2"/>
  <c r="J286" i="2"/>
  <c r="C286" i="2"/>
  <c r="D286" i="2"/>
  <c r="G286" i="2"/>
  <c r="F286" i="2"/>
  <c r="I286" i="2"/>
  <c r="E287" i="2"/>
  <c r="H287" i="2"/>
  <c r="B287" i="2"/>
  <c r="A288" i="2"/>
  <c r="A157" i="8"/>
  <c r="H156" i="8"/>
  <c r="K156" i="8"/>
  <c r="E156" i="8"/>
  <c r="B156" i="8"/>
  <c r="B156" i="10"/>
  <c r="H156" i="10"/>
  <c r="A157" i="10"/>
  <c r="K156" i="10"/>
  <c r="E156" i="10"/>
  <c r="H154" i="9"/>
  <c r="F154" i="9"/>
  <c r="G154" i="9"/>
  <c r="E155" i="9"/>
  <c r="B155" i="9"/>
  <c r="A156" i="9"/>
  <c r="G155" i="8"/>
  <c r="D155" i="8"/>
  <c r="J155" i="8"/>
  <c r="N155" i="8"/>
  <c r="L155" i="8"/>
  <c r="M155" i="8"/>
  <c r="I155" i="8"/>
  <c r="C155" i="8"/>
  <c r="F155" i="8"/>
  <c r="G155" i="10"/>
  <c r="I155" i="10"/>
  <c r="C155" i="10"/>
  <c r="J155" i="10"/>
  <c r="D155" i="10"/>
  <c r="F155" i="10"/>
  <c r="L155" i="10"/>
  <c r="N155" i="10"/>
  <c r="M155" i="10"/>
  <c r="D155" i="5"/>
  <c r="C155" i="5"/>
  <c r="H155" i="5"/>
  <c r="F155" i="5"/>
  <c r="G155" i="5"/>
  <c r="K156" i="12"/>
  <c r="Q156" i="12"/>
  <c r="E156" i="12"/>
  <c r="H156" i="12"/>
  <c r="B156" i="12"/>
  <c r="N156" i="12"/>
  <c r="A157" i="12"/>
  <c r="T155" i="12"/>
  <c r="F155" i="12"/>
  <c r="G155" i="12"/>
  <c r="R155" i="12"/>
  <c r="S155" i="12"/>
  <c r="I155" i="12"/>
  <c r="P155" i="12"/>
  <c r="J155" i="12"/>
  <c r="C155" i="12"/>
  <c r="D155" i="12"/>
  <c r="L155" i="12"/>
  <c r="O155" i="12"/>
  <c r="M155" i="12"/>
  <c r="A157" i="5"/>
  <c r="E156" i="5"/>
  <c r="B156" i="5"/>
  <c r="D154" i="9"/>
  <c r="C154" i="9"/>
  <c r="E294" i="3" l="1"/>
  <c r="B294" i="3"/>
  <c r="A295" i="3"/>
  <c r="G293" i="3"/>
  <c r="F293" i="3"/>
  <c r="C293" i="3"/>
  <c r="H293" i="3"/>
  <c r="D293" i="3"/>
  <c r="Q387" i="14"/>
  <c r="A388" i="14"/>
  <c r="H387" i="14"/>
  <c r="B387" i="14"/>
  <c r="T387" i="14" s="1"/>
  <c r="N387" i="14"/>
  <c r="K387" i="14"/>
  <c r="E387" i="14"/>
  <c r="C386" i="14"/>
  <c r="D386" i="14"/>
  <c r="F386" i="14"/>
  <c r="L386" i="14"/>
  <c r="J386" i="14"/>
  <c r="M386" i="14"/>
  <c r="O386" i="14"/>
  <c r="R386" i="14"/>
  <c r="S386" i="14"/>
  <c r="I386" i="14"/>
  <c r="P386" i="14"/>
  <c r="G386" i="14"/>
  <c r="H288" i="2"/>
  <c r="E288" i="2"/>
  <c r="B288" i="2"/>
  <c r="A289" i="2"/>
  <c r="C287" i="2"/>
  <c r="J287" i="2"/>
  <c r="F287" i="2"/>
  <c r="D287" i="2"/>
  <c r="K287" i="2"/>
  <c r="G287" i="2"/>
  <c r="I287" i="2"/>
  <c r="C156" i="5"/>
  <c r="D156" i="5"/>
  <c r="G156" i="5"/>
  <c r="H156" i="5"/>
  <c r="F156" i="5"/>
  <c r="B156" i="9"/>
  <c r="E156" i="9"/>
  <c r="A157" i="9"/>
  <c r="C155" i="9"/>
  <c r="D155" i="9"/>
  <c r="H155" i="9"/>
  <c r="F155" i="9"/>
  <c r="G155" i="9"/>
  <c r="T156" i="12"/>
  <c r="P156" i="12"/>
  <c r="J156" i="12"/>
  <c r="G156" i="12"/>
  <c r="I156" i="12"/>
  <c r="L156" i="12"/>
  <c r="M156" i="12"/>
  <c r="S156" i="12"/>
  <c r="F156" i="12"/>
  <c r="D156" i="12"/>
  <c r="R156" i="12"/>
  <c r="C156" i="12"/>
  <c r="O156" i="12"/>
  <c r="E157" i="5"/>
  <c r="B157" i="5"/>
  <c r="A158" i="5"/>
  <c r="B157" i="12"/>
  <c r="E157" i="12"/>
  <c r="A158" i="12"/>
  <c r="H157" i="12"/>
  <c r="N157" i="12"/>
  <c r="K157" i="12"/>
  <c r="Q157" i="12"/>
  <c r="M156" i="10"/>
  <c r="L156" i="10"/>
  <c r="J156" i="10"/>
  <c r="D156" i="10"/>
  <c r="N156" i="10"/>
  <c r="F156" i="10"/>
  <c r="C156" i="10"/>
  <c r="G156" i="10"/>
  <c r="I156" i="10"/>
  <c r="G156" i="8"/>
  <c r="I156" i="8"/>
  <c r="L156" i="8"/>
  <c r="C156" i="8"/>
  <c r="J156" i="8"/>
  <c r="F156" i="8"/>
  <c r="M156" i="8"/>
  <c r="N156" i="8"/>
  <c r="D156" i="8"/>
  <c r="K157" i="10"/>
  <c r="A158" i="10"/>
  <c r="E157" i="10"/>
  <c r="B157" i="10"/>
  <c r="H157" i="10"/>
  <c r="B157" i="8"/>
  <c r="E157" i="8"/>
  <c r="H157" i="8"/>
  <c r="A158" i="8"/>
  <c r="K157" i="8"/>
  <c r="E295" i="3" l="1"/>
  <c r="A296" i="3"/>
  <c r="B295" i="3"/>
  <c r="H294" i="3"/>
  <c r="D294" i="3"/>
  <c r="C294" i="3"/>
  <c r="F294" i="3"/>
  <c r="G294" i="3"/>
  <c r="O387" i="14"/>
  <c r="P387" i="14"/>
  <c r="I387" i="14"/>
  <c r="J387" i="14"/>
  <c r="C387" i="14"/>
  <c r="D387" i="14"/>
  <c r="R387" i="14"/>
  <c r="S387" i="14"/>
  <c r="M387" i="14"/>
  <c r="F387" i="14"/>
  <c r="G387" i="14"/>
  <c r="L387" i="14"/>
  <c r="K388" i="14"/>
  <c r="B388" i="14"/>
  <c r="T388" i="14" s="1"/>
  <c r="E388" i="14"/>
  <c r="A389" i="14"/>
  <c r="H388" i="14"/>
  <c r="Q388" i="14"/>
  <c r="N388" i="14"/>
  <c r="I288" i="2"/>
  <c r="K288" i="2"/>
  <c r="J288" i="2"/>
  <c r="C288" i="2"/>
  <c r="G288" i="2"/>
  <c r="D288" i="2"/>
  <c r="F288" i="2"/>
  <c r="H289" i="2"/>
  <c r="A290" i="2"/>
  <c r="B289" i="2"/>
  <c r="E289" i="2"/>
  <c r="I157" i="8"/>
  <c r="M157" i="8"/>
  <c r="C157" i="8"/>
  <c r="F157" i="8"/>
  <c r="D157" i="8"/>
  <c r="J157" i="8"/>
  <c r="G157" i="8"/>
  <c r="N157" i="8"/>
  <c r="L157" i="8"/>
  <c r="C157" i="5"/>
  <c r="D157" i="5"/>
  <c r="G157" i="5"/>
  <c r="F157" i="5"/>
  <c r="H157" i="5"/>
  <c r="E158" i="8"/>
  <c r="K158" i="8"/>
  <c r="B158" i="8"/>
  <c r="H158" i="8"/>
  <c r="A159" i="8"/>
  <c r="Q158" i="12"/>
  <c r="K158" i="12"/>
  <c r="E158" i="12"/>
  <c r="H158" i="12"/>
  <c r="A159" i="12"/>
  <c r="B158" i="12"/>
  <c r="N158" i="12"/>
  <c r="B158" i="10"/>
  <c r="E158" i="10"/>
  <c r="H158" i="10"/>
  <c r="K158" i="10"/>
  <c r="A159" i="10"/>
  <c r="I157" i="10"/>
  <c r="L157" i="10"/>
  <c r="D157" i="10"/>
  <c r="F157" i="10"/>
  <c r="C157" i="10"/>
  <c r="G157" i="10"/>
  <c r="J157" i="10"/>
  <c r="M157" i="10"/>
  <c r="N157" i="10"/>
  <c r="G156" i="9"/>
  <c r="H156" i="9"/>
  <c r="F156" i="9"/>
  <c r="C156" i="9"/>
  <c r="D156" i="9"/>
  <c r="A159" i="5"/>
  <c r="B158" i="5"/>
  <c r="E158" i="5"/>
  <c r="E157" i="9"/>
  <c r="A158" i="9"/>
  <c r="B157" i="9"/>
  <c r="T157" i="12"/>
  <c r="I157" i="12"/>
  <c r="O157" i="12"/>
  <c r="S157" i="12"/>
  <c r="M157" i="12"/>
  <c r="G157" i="12"/>
  <c r="J157" i="12"/>
  <c r="L157" i="12"/>
  <c r="D157" i="12"/>
  <c r="R157" i="12"/>
  <c r="P157" i="12"/>
  <c r="C157" i="12"/>
  <c r="F157" i="12"/>
  <c r="C295" i="3" l="1"/>
  <c r="H295" i="3"/>
  <c r="D295" i="3"/>
  <c r="E296" i="3"/>
  <c r="B296" i="3"/>
  <c r="A297" i="3"/>
  <c r="G295" i="3"/>
  <c r="F295" i="3"/>
  <c r="C388" i="14"/>
  <c r="G388" i="14"/>
  <c r="S388" i="14"/>
  <c r="F388" i="14"/>
  <c r="D388" i="14"/>
  <c r="I388" i="14"/>
  <c r="J388" i="14"/>
  <c r="L388" i="14"/>
  <c r="P388" i="14"/>
  <c r="R388" i="14"/>
  <c r="M388" i="14"/>
  <c r="O388" i="14"/>
  <c r="H389" i="14"/>
  <c r="E389" i="14"/>
  <c r="B389" i="14"/>
  <c r="T389" i="14" s="1"/>
  <c r="K389" i="14"/>
  <c r="N389" i="14"/>
  <c r="Q389" i="14"/>
  <c r="A390" i="14"/>
  <c r="B290" i="2"/>
  <c r="A291" i="2"/>
  <c r="E290" i="2"/>
  <c r="H290" i="2"/>
  <c r="I289" i="2"/>
  <c r="C289" i="2"/>
  <c r="J289" i="2"/>
  <c r="G289" i="2"/>
  <c r="D289" i="2"/>
  <c r="F289" i="2"/>
  <c r="K289" i="2"/>
  <c r="G157" i="9"/>
  <c r="H157" i="9"/>
  <c r="F157" i="9"/>
  <c r="L158" i="8"/>
  <c r="M158" i="8"/>
  <c r="D158" i="8"/>
  <c r="J158" i="8"/>
  <c r="C158" i="8"/>
  <c r="N158" i="8"/>
  <c r="F158" i="8"/>
  <c r="G158" i="8"/>
  <c r="I158" i="8"/>
  <c r="H158" i="5"/>
  <c r="G158" i="5"/>
  <c r="F158" i="5"/>
  <c r="D157" i="9"/>
  <c r="C157" i="9"/>
  <c r="J158" i="10"/>
  <c r="G158" i="10"/>
  <c r="L158" i="10"/>
  <c r="D158" i="10"/>
  <c r="C158" i="10"/>
  <c r="F158" i="10"/>
  <c r="I158" i="10"/>
  <c r="M158" i="10"/>
  <c r="N158" i="10"/>
  <c r="B159" i="5"/>
  <c r="E159" i="5"/>
  <c r="A160" i="5"/>
  <c r="B158" i="9"/>
  <c r="A159" i="9"/>
  <c r="E158" i="9"/>
  <c r="T158" i="12"/>
  <c r="P158" i="12"/>
  <c r="O158" i="12"/>
  <c r="C158" i="12"/>
  <c r="R158" i="12"/>
  <c r="L158" i="12"/>
  <c r="G158" i="12"/>
  <c r="S158" i="12"/>
  <c r="M158" i="12"/>
  <c r="F158" i="12"/>
  <c r="J158" i="12"/>
  <c r="D158" i="12"/>
  <c r="I158" i="12"/>
  <c r="D158" i="5"/>
  <c r="C158" i="5"/>
  <c r="E159" i="10"/>
  <c r="H159" i="10"/>
  <c r="K159" i="10"/>
  <c r="B159" i="10"/>
  <c r="A160" i="10"/>
  <c r="H159" i="8"/>
  <c r="B159" i="8"/>
  <c r="A160" i="8"/>
  <c r="K159" i="8"/>
  <c r="E159" i="8"/>
  <c r="Q159" i="12"/>
  <c r="A160" i="12"/>
  <c r="K159" i="12"/>
  <c r="E159" i="12"/>
  <c r="N159" i="12"/>
  <c r="B159" i="12"/>
  <c r="H159" i="12"/>
  <c r="Q14" i="14"/>
  <c r="K14" i="14"/>
  <c r="H14" i="14"/>
  <c r="E14" i="14"/>
  <c r="G296" i="3" l="1"/>
  <c r="F296" i="3"/>
  <c r="E297" i="3"/>
  <c r="B297" i="3"/>
  <c r="A298" i="3"/>
  <c r="H296" i="3"/>
  <c r="D296" i="3"/>
  <c r="C296" i="3"/>
  <c r="A391" i="14"/>
  <c r="H390" i="14"/>
  <c r="E390" i="14"/>
  <c r="K390" i="14"/>
  <c r="N390" i="14"/>
  <c r="B390" i="14"/>
  <c r="T390" i="14" s="1"/>
  <c r="Q390" i="14"/>
  <c r="G389" i="14"/>
  <c r="I389" i="14"/>
  <c r="P389" i="14"/>
  <c r="R389" i="14"/>
  <c r="F389" i="14"/>
  <c r="J389" i="14"/>
  <c r="C389" i="14"/>
  <c r="D389" i="14"/>
  <c r="M389" i="14"/>
  <c r="O389" i="14"/>
  <c r="L389" i="14"/>
  <c r="S389" i="14"/>
  <c r="B291" i="2"/>
  <c r="A292" i="2"/>
  <c r="E291" i="2"/>
  <c r="H291" i="2"/>
  <c r="F290" i="2"/>
  <c r="C290" i="2"/>
  <c r="K290" i="2"/>
  <c r="I290" i="2"/>
  <c r="J290" i="2"/>
  <c r="G290" i="2"/>
  <c r="D290" i="2"/>
  <c r="D158" i="9"/>
  <c r="C158" i="9"/>
  <c r="B160" i="12"/>
  <c r="N160" i="12"/>
  <c r="K160" i="12"/>
  <c r="H160" i="12"/>
  <c r="E160" i="12"/>
  <c r="A161" i="12"/>
  <c r="Q160" i="12"/>
  <c r="F159" i="5"/>
  <c r="H159" i="5"/>
  <c r="G159" i="5"/>
  <c r="E160" i="10"/>
  <c r="K160" i="10"/>
  <c r="H160" i="10"/>
  <c r="A161" i="10"/>
  <c r="B160" i="10"/>
  <c r="T159" i="12"/>
  <c r="O159" i="12"/>
  <c r="C159" i="12"/>
  <c r="P159" i="12"/>
  <c r="G159" i="12"/>
  <c r="S159" i="12"/>
  <c r="R159" i="12"/>
  <c r="J159" i="12"/>
  <c r="D159" i="12"/>
  <c r="F159" i="12"/>
  <c r="I159" i="12"/>
  <c r="L159" i="12"/>
  <c r="M159" i="12"/>
  <c r="I159" i="8"/>
  <c r="L159" i="8"/>
  <c r="D159" i="8"/>
  <c r="J159" i="8"/>
  <c r="G159" i="8"/>
  <c r="C159" i="8"/>
  <c r="N159" i="8"/>
  <c r="F159" i="8"/>
  <c r="M159" i="8"/>
  <c r="A160" i="9"/>
  <c r="B159" i="9"/>
  <c r="E159" i="9"/>
  <c r="D159" i="5"/>
  <c r="C159" i="5"/>
  <c r="E160" i="5"/>
  <c r="B160" i="5"/>
  <c r="A161" i="5"/>
  <c r="G159" i="10"/>
  <c r="I159" i="10"/>
  <c r="F159" i="10"/>
  <c r="N159" i="10"/>
  <c r="C159" i="10"/>
  <c r="J159" i="10"/>
  <c r="D159" i="10"/>
  <c r="L159" i="10"/>
  <c r="M159" i="10"/>
  <c r="H158" i="9"/>
  <c r="G158" i="9"/>
  <c r="F158" i="9"/>
  <c r="B160" i="8"/>
  <c r="K160" i="8"/>
  <c r="H160" i="8"/>
  <c r="E160" i="8"/>
  <c r="A161" i="8"/>
  <c r="G6" i="14"/>
  <c r="C6" i="14"/>
  <c r="G5" i="14"/>
  <c r="F5" i="14"/>
  <c r="E5" i="14"/>
  <c r="D5" i="14"/>
  <c r="C5" i="14"/>
  <c r="B5" i="14"/>
  <c r="C297" i="3" l="1"/>
  <c r="D297" i="3"/>
  <c r="H297" i="3"/>
  <c r="B298" i="3"/>
  <c r="E298" i="3"/>
  <c r="A299" i="3"/>
  <c r="G297" i="3"/>
  <c r="F297" i="3"/>
  <c r="S390" i="14"/>
  <c r="I390" i="14"/>
  <c r="F390" i="14"/>
  <c r="G390" i="14"/>
  <c r="J390" i="14"/>
  <c r="C390" i="14"/>
  <c r="L390" i="14"/>
  <c r="M390" i="14"/>
  <c r="P390" i="14"/>
  <c r="D390" i="14"/>
  <c r="O390" i="14"/>
  <c r="R390" i="14"/>
  <c r="K391" i="14"/>
  <c r="E391" i="14"/>
  <c r="N391" i="14"/>
  <c r="Q391" i="14"/>
  <c r="B391" i="14"/>
  <c r="T391" i="14" s="1"/>
  <c r="H391" i="14"/>
  <c r="A392" i="14"/>
  <c r="B292" i="2"/>
  <c r="A293" i="2"/>
  <c r="H292" i="2"/>
  <c r="E292" i="2"/>
  <c r="J291" i="2"/>
  <c r="C291" i="2"/>
  <c r="G291" i="2"/>
  <c r="F291" i="2"/>
  <c r="K291" i="2"/>
  <c r="D291" i="2"/>
  <c r="I291" i="2"/>
  <c r="L160" i="10"/>
  <c r="N160" i="10"/>
  <c r="C160" i="10"/>
  <c r="F160" i="10"/>
  <c r="M160" i="10"/>
  <c r="J160" i="10"/>
  <c r="I160" i="10"/>
  <c r="D160" i="10"/>
  <c r="G160" i="10"/>
  <c r="K161" i="10"/>
  <c r="H161" i="10"/>
  <c r="A162" i="10"/>
  <c r="E161" i="10"/>
  <c r="B161" i="10"/>
  <c r="D160" i="5"/>
  <c r="C160" i="5"/>
  <c r="H159" i="9"/>
  <c r="F159" i="9"/>
  <c r="G159" i="9"/>
  <c r="K161" i="8"/>
  <c r="E161" i="8"/>
  <c r="A162" i="8"/>
  <c r="B161" i="8"/>
  <c r="H161" i="8"/>
  <c r="D159" i="9"/>
  <c r="C159" i="9"/>
  <c r="A161" i="9"/>
  <c r="E160" i="9"/>
  <c r="B160" i="9"/>
  <c r="A162" i="5"/>
  <c r="E161" i="5"/>
  <c r="B161" i="5"/>
  <c r="F160" i="5"/>
  <c r="H160" i="5"/>
  <c r="G160" i="5"/>
  <c r="B161" i="12"/>
  <c r="E161" i="12"/>
  <c r="A162" i="12"/>
  <c r="H161" i="12"/>
  <c r="K161" i="12"/>
  <c r="Q161" i="12"/>
  <c r="N161" i="12"/>
  <c r="T160" i="12"/>
  <c r="P160" i="12"/>
  <c r="L160" i="12"/>
  <c r="S160" i="12"/>
  <c r="M160" i="12"/>
  <c r="C160" i="12"/>
  <c r="I160" i="12"/>
  <c r="R160" i="12"/>
  <c r="J160" i="12"/>
  <c r="F160" i="12"/>
  <c r="O160" i="12"/>
  <c r="D160" i="12"/>
  <c r="G160" i="12"/>
  <c r="C160" i="8"/>
  <c r="I160" i="8"/>
  <c r="D160" i="8"/>
  <c r="J160" i="8"/>
  <c r="L160" i="8"/>
  <c r="F160" i="8"/>
  <c r="G160" i="8"/>
  <c r="M160" i="8"/>
  <c r="N160" i="8"/>
  <c r="D298" i="3" l="1"/>
  <c r="C298" i="3"/>
  <c r="H298" i="3"/>
  <c r="G298" i="3"/>
  <c r="F298" i="3"/>
  <c r="B299" i="3"/>
  <c r="A300" i="3"/>
  <c r="E299" i="3"/>
  <c r="K392" i="14"/>
  <c r="E392" i="14"/>
  <c r="Q392" i="14"/>
  <c r="H392" i="14"/>
  <c r="N392" i="14"/>
  <c r="B392" i="14"/>
  <c r="T392" i="14" s="1"/>
  <c r="A393" i="14"/>
  <c r="M391" i="14"/>
  <c r="F391" i="14"/>
  <c r="G391" i="14"/>
  <c r="I391" i="14"/>
  <c r="J391" i="14"/>
  <c r="L391" i="14"/>
  <c r="D391" i="14"/>
  <c r="O391" i="14"/>
  <c r="P391" i="14"/>
  <c r="C391" i="14"/>
  <c r="R391" i="14"/>
  <c r="S391" i="14"/>
  <c r="H293" i="2"/>
  <c r="B293" i="2"/>
  <c r="A294" i="2"/>
  <c r="E293" i="2"/>
  <c r="I292" i="2"/>
  <c r="D292" i="2"/>
  <c r="G292" i="2"/>
  <c r="C292" i="2"/>
  <c r="K292" i="2"/>
  <c r="J292" i="2"/>
  <c r="F292" i="2"/>
  <c r="B162" i="8"/>
  <c r="A163" i="8"/>
  <c r="E162" i="8"/>
  <c r="K162" i="8"/>
  <c r="H162" i="8"/>
  <c r="D161" i="5"/>
  <c r="C161" i="5"/>
  <c r="B162" i="5"/>
  <c r="E162" i="5"/>
  <c r="A163" i="5"/>
  <c r="B161" i="9"/>
  <c r="A162" i="9"/>
  <c r="E161" i="9"/>
  <c r="G161" i="8"/>
  <c r="L161" i="8"/>
  <c r="M161" i="8"/>
  <c r="D161" i="8"/>
  <c r="N161" i="8"/>
  <c r="I161" i="8"/>
  <c r="J161" i="8"/>
  <c r="F161" i="8"/>
  <c r="C161" i="8"/>
  <c r="C160" i="9"/>
  <c r="D160" i="9"/>
  <c r="G161" i="5"/>
  <c r="F161" i="5"/>
  <c r="H161" i="5"/>
  <c r="B162" i="12"/>
  <c r="E162" i="12"/>
  <c r="K162" i="12"/>
  <c r="H162" i="12"/>
  <c r="N162" i="12"/>
  <c r="Q162" i="12"/>
  <c r="A163" i="12"/>
  <c r="T161" i="12"/>
  <c r="L161" i="12"/>
  <c r="P161" i="12"/>
  <c r="O161" i="12"/>
  <c r="F161" i="12"/>
  <c r="S161" i="12"/>
  <c r="R161" i="12"/>
  <c r="M161" i="12"/>
  <c r="D161" i="12"/>
  <c r="J161" i="12"/>
  <c r="C161" i="12"/>
  <c r="I161" i="12"/>
  <c r="G161" i="12"/>
  <c r="H160" i="9"/>
  <c r="G160" i="9"/>
  <c r="F160" i="9"/>
  <c r="A163" i="10"/>
  <c r="B162" i="10"/>
  <c r="E162" i="10"/>
  <c r="H162" i="10"/>
  <c r="K162" i="10"/>
  <c r="N161" i="10"/>
  <c r="I161" i="10"/>
  <c r="C161" i="10"/>
  <c r="G161" i="10"/>
  <c r="D161" i="10"/>
  <c r="F161" i="10"/>
  <c r="J161" i="10"/>
  <c r="L161" i="10"/>
  <c r="M161" i="10"/>
  <c r="T15" i="14"/>
  <c r="T16" i="14"/>
  <c r="T17" i="14"/>
  <c r="K4" i="14"/>
  <c r="J4" i="14"/>
  <c r="E300" i="3" l="1"/>
  <c r="A301" i="3"/>
  <c r="B300" i="3"/>
  <c r="G299" i="3"/>
  <c r="F299" i="3"/>
  <c r="H299" i="3"/>
  <c r="D299" i="3"/>
  <c r="C299" i="3"/>
  <c r="L392" i="14"/>
  <c r="M392" i="14"/>
  <c r="J392" i="14"/>
  <c r="P392" i="14"/>
  <c r="R392" i="14"/>
  <c r="S392" i="14"/>
  <c r="G392" i="14"/>
  <c r="I392" i="14"/>
  <c r="D392" i="14"/>
  <c r="F392" i="14"/>
  <c r="O392" i="14"/>
  <c r="C392" i="14"/>
  <c r="H393" i="14"/>
  <c r="B393" i="14"/>
  <c r="T393" i="14" s="1"/>
  <c r="N393" i="14"/>
  <c r="E393" i="14"/>
  <c r="K393" i="14"/>
  <c r="Q393" i="14"/>
  <c r="A394" i="14"/>
  <c r="H294" i="2"/>
  <c r="B294" i="2"/>
  <c r="E294" i="2"/>
  <c r="A295" i="2"/>
  <c r="J293" i="2"/>
  <c r="K293" i="2"/>
  <c r="F293" i="2"/>
  <c r="D293" i="2"/>
  <c r="I293" i="2"/>
  <c r="C293" i="2"/>
  <c r="G293" i="2"/>
  <c r="T162" i="12"/>
  <c r="P162" i="12"/>
  <c r="S162" i="12"/>
  <c r="M162" i="12"/>
  <c r="O162" i="12"/>
  <c r="R162" i="12"/>
  <c r="D162" i="12"/>
  <c r="L162" i="12"/>
  <c r="J162" i="12"/>
  <c r="C162" i="12"/>
  <c r="I162" i="12"/>
  <c r="G162" i="12"/>
  <c r="F162" i="12"/>
  <c r="H163" i="10"/>
  <c r="A164" i="10"/>
  <c r="B163" i="10"/>
  <c r="E163" i="10"/>
  <c r="K163" i="10"/>
  <c r="N162" i="10"/>
  <c r="C162" i="10"/>
  <c r="D162" i="10"/>
  <c r="F162" i="10"/>
  <c r="G162" i="10"/>
  <c r="I162" i="10"/>
  <c r="J162" i="10"/>
  <c r="L162" i="10"/>
  <c r="M162" i="10"/>
  <c r="D161" i="9"/>
  <c r="C161" i="9"/>
  <c r="E163" i="5"/>
  <c r="A164" i="5"/>
  <c r="B163" i="5"/>
  <c r="H162" i="5"/>
  <c r="F162" i="5"/>
  <c r="G162" i="5"/>
  <c r="C162" i="5"/>
  <c r="D162" i="5"/>
  <c r="G161" i="9"/>
  <c r="H161" i="9"/>
  <c r="F161" i="9"/>
  <c r="E162" i="9"/>
  <c r="A163" i="9"/>
  <c r="B162" i="9"/>
  <c r="Q163" i="12"/>
  <c r="A164" i="12"/>
  <c r="N163" i="12"/>
  <c r="K163" i="12"/>
  <c r="B163" i="12"/>
  <c r="E163" i="12"/>
  <c r="H163" i="12"/>
  <c r="E163" i="8"/>
  <c r="H163" i="8"/>
  <c r="K163" i="8"/>
  <c r="A164" i="8"/>
  <c r="B163" i="8"/>
  <c r="L162" i="8"/>
  <c r="N162" i="8"/>
  <c r="M162" i="8"/>
  <c r="D162" i="8"/>
  <c r="C162" i="8"/>
  <c r="G162" i="8"/>
  <c r="F162" i="8"/>
  <c r="J162" i="8"/>
  <c r="I162" i="8"/>
  <c r="T27" i="14"/>
  <c r="T23" i="14"/>
  <c r="T19" i="14"/>
  <c r="T18" i="14"/>
  <c r="T21" i="14"/>
  <c r="T24" i="14"/>
  <c r="T22" i="14"/>
  <c r="T20" i="14"/>
  <c r="T25" i="14"/>
  <c r="T26" i="14"/>
  <c r="C300" i="3" l="1"/>
  <c r="D300" i="3"/>
  <c r="H300" i="3"/>
  <c r="A302" i="3"/>
  <c r="E301" i="3"/>
  <c r="B301" i="3"/>
  <c r="F300" i="3"/>
  <c r="G300" i="3"/>
  <c r="E394" i="14"/>
  <c r="A395" i="14"/>
  <c r="B394" i="14"/>
  <c r="T394" i="14" s="1"/>
  <c r="N394" i="14"/>
  <c r="Q394" i="14"/>
  <c r="K394" i="14"/>
  <c r="H394" i="14"/>
  <c r="F393" i="14"/>
  <c r="C393" i="14"/>
  <c r="D393" i="14"/>
  <c r="L393" i="14"/>
  <c r="M393" i="14"/>
  <c r="O393" i="14"/>
  <c r="J393" i="14"/>
  <c r="P393" i="14"/>
  <c r="S393" i="14"/>
  <c r="G393" i="14"/>
  <c r="I393" i="14"/>
  <c r="R393" i="14"/>
  <c r="A296" i="2"/>
  <c r="B295" i="2"/>
  <c r="E295" i="2"/>
  <c r="H295" i="2"/>
  <c r="F294" i="2"/>
  <c r="C294" i="2"/>
  <c r="K294" i="2"/>
  <c r="G294" i="2"/>
  <c r="D294" i="2"/>
  <c r="J294" i="2"/>
  <c r="I294" i="2"/>
  <c r="L163" i="10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E164" i="8"/>
  <c r="B164" i="8"/>
  <c r="H164" i="8"/>
  <c r="K164" i="8"/>
  <c r="A165" i="8"/>
  <c r="E164" i="5"/>
  <c r="A165" i="5"/>
  <c r="B164" i="5"/>
  <c r="F163" i="5"/>
  <c r="G163" i="5"/>
  <c r="H163" i="5"/>
  <c r="C162" i="9"/>
  <c r="D162" i="9"/>
  <c r="D163" i="5"/>
  <c r="C163" i="5"/>
  <c r="B164" i="12"/>
  <c r="Q164" i="12"/>
  <c r="E164" i="12"/>
  <c r="H164" i="12"/>
  <c r="N164" i="12"/>
  <c r="K164" i="12"/>
  <c r="A165" i="12"/>
  <c r="J163" i="8"/>
  <c r="I163" i="8"/>
  <c r="C163" i="8"/>
  <c r="F163" i="8"/>
  <c r="N163" i="8"/>
  <c r="G163" i="8"/>
  <c r="L163" i="8"/>
  <c r="D163" i="8"/>
  <c r="M163" i="8"/>
  <c r="T163" i="12"/>
  <c r="F163" i="12"/>
  <c r="G163" i="12"/>
  <c r="R163" i="12"/>
  <c r="D163" i="12"/>
  <c r="S163" i="12"/>
  <c r="I163" i="12"/>
  <c r="L163" i="12"/>
  <c r="M163" i="12"/>
  <c r="O163" i="12"/>
  <c r="P163" i="12"/>
  <c r="C163" i="12"/>
  <c r="J163" i="12"/>
  <c r="B163" i="9"/>
  <c r="E163" i="9"/>
  <c r="A164" i="9"/>
  <c r="H162" i="9"/>
  <c r="F162" i="9"/>
  <c r="G162" i="9"/>
  <c r="T28" i="14"/>
  <c r="E302" i="3" l="1"/>
  <c r="B302" i="3"/>
  <c r="A303" i="3"/>
  <c r="C301" i="3"/>
  <c r="H301" i="3"/>
  <c r="D301" i="3"/>
  <c r="F301" i="3"/>
  <c r="G301" i="3"/>
  <c r="C394" i="14"/>
  <c r="D394" i="14"/>
  <c r="S394" i="14"/>
  <c r="G394" i="14"/>
  <c r="F394" i="14"/>
  <c r="O394" i="14"/>
  <c r="P394" i="14"/>
  <c r="R394" i="14"/>
  <c r="I394" i="14"/>
  <c r="L394" i="14"/>
  <c r="J394" i="14"/>
  <c r="M394" i="14"/>
  <c r="Q395" i="14"/>
  <c r="B395" i="14"/>
  <c r="T395" i="14" s="1"/>
  <c r="N395" i="14"/>
  <c r="H395" i="14"/>
  <c r="K395" i="14"/>
  <c r="A396" i="14"/>
  <c r="E395" i="14"/>
  <c r="K295" i="2"/>
  <c r="D295" i="2"/>
  <c r="G295" i="2"/>
  <c r="I295" i="2"/>
  <c r="J295" i="2"/>
  <c r="C295" i="2"/>
  <c r="F295" i="2"/>
  <c r="H296" i="2"/>
  <c r="B296" i="2"/>
  <c r="A297" i="2"/>
  <c r="E296" i="2"/>
  <c r="D164" i="5"/>
  <c r="C164" i="5"/>
  <c r="B165" i="5"/>
  <c r="E165" i="5"/>
  <c r="A166" i="5"/>
  <c r="B164" i="9"/>
  <c r="A165" i="9"/>
  <c r="E164" i="9"/>
  <c r="K165" i="8"/>
  <c r="A166" i="8"/>
  <c r="B165" i="8"/>
  <c r="E165" i="8"/>
  <c r="H165" i="8"/>
  <c r="D164" i="10"/>
  <c r="M164" i="10"/>
  <c r="F164" i="10"/>
  <c r="G164" i="10"/>
  <c r="C164" i="10"/>
  <c r="I164" i="10"/>
  <c r="J164" i="10"/>
  <c r="L164" i="10"/>
  <c r="N164" i="10"/>
  <c r="T164" i="12"/>
  <c r="O164" i="12"/>
  <c r="P164" i="12"/>
  <c r="G164" i="12"/>
  <c r="S164" i="12"/>
  <c r="I164" i="12"/>
  <c r="M164" i="12"/>
  <c r="J164" i="12"/>
  <c r="C164" i="12"/>
  <c r="F164" i="12"/>
  <c r="R164" i="12"/>
  <c r="D164" i="12"/>
  <c r="L164" i="12"/>
  <c r="K165" i="10"/>
  <c r="B165" i="10"/>
  <c r="E165" i="10"/>
  <c r="A166" i="10"/>
  <c r="H165" i="10"/>
  <c r="Q165" i="12"/>
  <c r="A166" i="12"/>
  <c r="E165" i="12"/>
  <c r="N165" i="12"/>
  <c r="K165" i="12"/>
  <c r="H165" i="12"/>
  <c r="B165" i="12"/>
  <c r="C163" i="9"/>
  <c r="D163" i="9"/>
  <c r="D164" i="8"/>
  <c r="F164" i="8"/>
  <c r="M164" i="8"/>
  <c r="C164" i="8"/>
  <c r="N164" i="8"/>
  <c r="J164" i="8"/>
  <c r="L164" i="8"/>
  <c r="G164" i="8"/>
  <c r="I164" i="8"/>
  <c r="H163" i="9"/>
  <c r="F163" i="9"/>
  <c r="G163" i="9"/>
  <c r="F164" i="5"/>
  <c r="H164" i="5"/>
  <c r="G164" i="5"/>
  <c r="M1" i="17"/>
  <c r="Q2" i="17" a="1"/>
  <c r="M2" i="17" a="1"/>
  <c r="O2" i="17" a="1"/>
  <c r="E303" i="3" l="1"/>
  <c r="B303" i="3"/>
  <c r="A304" i="3"/>
  <c r="H302" i="3"/>
  <c r="D302" i="3"/>
  <c r="C302" i="3"/>
  <c r="G302" i="3"/>
  <c r="F302" i="3"/>
  <c r="Q396" i="14"/>
  <c r="B396" i="14"/>
  <c r="T396" i="14" s="1"/>
  <c r="K396" i="14"/>
  <c r="A397" i="14"/>
  <c r="N396" i="14"/>
  <c r="E396" i="14"/>
  <c r="H396" i="14"/>
  <c r="O395" i="14"/>
  <c r="P395" i="14"/>
  <c r="C395" i="14"/>
  <c r="M395" i="14"/>
  <c r="R395" i="14"/>
  <c r="S395" i="14"/>
  <c r="G395" i="14"/>
  <c r="I395" i="14"/>
  <c r="J395" i="14"/>
  <c r="L395" i="14"/>
  <c r="D395" i="14"/>
  <c r="F395" i="14"/>
  <c r="O2" i="17"/>
  <c r="M2" i="17"/>
  <c r="Q2" i="17"/>
  <c r="J296" i="2"/>
  <c r="K296" i="2"/>
  <c r="C296" i="2"/>
  <c r="I296" i="2"/>
  <c r="D296" i="2"/>
  <c r="G296" i="2"/>
  <c r="F296" i="2"/>
  <c r="B297" i="2"/>
  <c r="E297" i="2"/>
  <c r="A298" i="2"/>
  <c r="H297" i="2"/>
  <c r="H30" i="17"/>
  <c r="E30" i="17"/>
  <c r="I165" i="8"/>
  <c r="M165" i="8"/>
  <c r="F165" i="8"/>
  <c r="J165" i="8"/>
  <c r="D165" i="8"/>
  <c r="N165" i="8"/>
  <c r="G165" i="8"/>
  <c r="L165" i="8"/>
  <c r="C165" i="8"/>
  <c r="E166" i="12"/>
  <c r="N166" i="12"/>
  <c r="B166" i="12"/>
  <c r="Q166" i="12"/>
  <c r="K166" i="12"/>
  <c r="A167" i="12"/>
  <c r="H166" i="12"/>
  <c r="E166" i="8"/>
  <c r="H166" i="8"/>
  <c r="A167" i="8"/>
  <c r="K166" i="8"/>
  <c r="B166" i="8"/>
  <c r="B165" i="9"/>
  <c r="E165" i="9"/>
  <c r="A166" i="9"/>
  <c r="F164" i="9"/>
  <c r="H164" i="9"/>
  <c r="G164" i="9"/>
  <c r="C164" i="9"/>
  <c r="D164" i="9"/>
  <c r="B166" i="5"/>
  <c r="A167" i="5"/>
  <c r="E166" i="5"/>
  <c r="T165" i="12"/>
  <c r="O165" i="12"/>
  <c r="M165" i="12"/>
  <c r="S165" i="12"/>
  <c r="R165" i="12"/>
  <c r="L165" i="12"/>
  <c r="G165" i="12"/>
  <c r="P165" i="12"/>
  <c r="J165" i="12"/>
  <c r="F165" i="12"/>
  <c r="D165" i="12"/>
  <c r="I165" i="12"/>
  <c r="C165" i="12"/>
  <c r="A167" i="10"/>
  <c r="H166" i="10"/>
  <c r="K166" i="10"/>
  <c r="E166" i="10"/>
  <c r="B166" i="10"/>
  <c r="I165" i="10"/>
  <c r="C165" i="10"/>
  <c r="L165" i="10"/>
  <c r="J165" i="10"/>
  <c r="D165" i="10"/>
  <c r="F165" i="10"/>
  <c r="G165" i="10"/>
  <c r="N165" i="10"/>
  <c r="M165" i="10"/>
  <c r="G165" i="5"/>
  <c r="H165" i="5"/>
  <c r="F165" i="5"/>
  <c r="D165" i="5"/>
  <c r="C165" i="5"/>
  <c r="H31" i="17"/>
  <c r="E31" i="17"/>
  <c r="AE108" i="17"/>
  <c r="AE109" i="17"/>
  <c r="AE110" i="17"/>
  <c r="AE111" i="17"/>
  <c r="AE107" i="17"/>
  <c r="D5" i="17"/>
  <c r="C5" i="17"/>
  <c r="B5" i="17"/>
  <c r="B304" i="3" l="1"/>
  <c r="A305" i="3"/>
  <c r="E304" i="3"/>
  <c r="D303" i="3"/>
  <c r="H303" i="3"/>
  <c r="C303" i="3"/>
  <c r="G303" i="3"/>
  <c r="F303" i="3"/>
  <c r="H397" i="14"/>
  <c r="Q397" i="14"/>
  <c r="A398" i="14"/>
  <c r="B397" i="14"/>
  <c r="T397" i="14" s="1"/>
  <c r="E397" i="14"/>
  <c r="N397" i="14"/>
  <c r="K397" i="14"/>
  <c r="P396" i="14"/>
  <c r="R396" i="14"/>
  <c r="S396" i="14"/>
  <c r="O396" i="14"/>
  <c r="M396" i="14"/>
  <c r="F396" i="14"/>
  <c r="G396" i="14"/>
  <c r="I396" i="14"/>
  <c r="C396" i="14"/>
  <c r="D396" i="14"/>
  <c r="L396" i="14"/>
  <c r="J396" i="14"/>
  <c r="D297" i="2"/>
  <c r="F297" i="2"/>
  <c r="J297" i="2"/>
  <c r="C297" i="2"/>
  <c r="K297" i="2"/>
  <c r="G297" i="2"/>
  <c r="I297" i="2"/>
  <c r="B298" i="2"/>
  <c r="E298" i="2"/>
  <c r="A299" i="2"/>
  <c r="H298" i="2"/>
  <c r="F165" i="9"/>
  <c r="H165" i="9"/>
  <c r="G165" i="9"/>
  <c r="D165" i="9"/>
  <c r="C165" i="9"/>
  <c r="G166" i="8"/>
  <c r="I166" i="8"/>
  <c r="M166" i="8"/>
  <c r="N166" i="8"/>
  <c r="C166" i="8"/>
  <c r="J166" i="8"/>
  <c r="D166" i="8"/>
  <c r="F166" i="8"/>
  <c r="L166" i="8"/>
  <c r="C166" i="10"/>
  <c r="I166" i="10"/>
  <c r="M166" i="10"/>
  <c r="N166" i="10"/>
  <c r="F166" i="10"/>
  <c r="D166" i="10"/>
  <c r="G166" i="10"/>
  <c r="L166" i="10"/>
  <c r="J166" i="10"/>
  <c r="B167" i="12"/>
  <c r="E167" i="12"/>
  <c r="H167" i="12"/>
  <c r="K167" i="12"/>
  <c r="Q167" i="12"/>
  <c r="N167" i="12"/>
  <c r="A168" i="12"/>
  <c r="A168" i="10"/>
  <c r="H167" i="10"/>
  <c r="K167" i="10"/>
  <c r="B167" i="10"/>
  <c r="E167" i="10"/>
  <c r="G166" i="5"/>
  <c r="H166" i="5"/>
  <c r="F166" i="5"/>
  <c r="E167" i="5"/>
  <c r="B167" i="5"/>
  <c r="A168" i="5"/>
  <c r="D166" i="5"/>
  <c r="C166" i="5"/>
  <c r="A167" i="9"/>
  <c r="E166" i="9"/>
  <c r="B166" i="9"/>
  <c r="A168" i="8"/>
  <c r="H167" i="8"/>
  <c r="E167" i="8"/>
  <c r="B167" i="8"/>
  <c r="K167" i="8"/>
  <c r="T166" i="12"/>
  <c r="O166" i="12"/>
  <c r="R166" i="12"/>
  <c r="P166" i="12"/>
  <c r="C166" i="12"/>
  <c r="S166" i="12"/>
  <c r="L166" i="12"/>
  <c r="G166" i="12"/>
  <c r="J166" i="12"/>
  <c r="D166" i="12"/>
  <c r="F166" i="12"/>
  <c r="I166" i="12"/>
  <c r="M166" i="12"/>
  <c r="E27" i="17"/>
  <c r="H28" i="17"/>
  <c r="E29" i="17"/>
  <c r="H29" i="17"/>
  <c r="H24" i="17"/>
  <c r="E26" i="17"/>
  <c r="H27" i="17"/>
  <c r="E28" i="17"/>
  <c r="H20" i="17"/>
  <c r="H26" i="17"/>
  <c r="E22" i="17"/>
  <c r="E21" i="17"/>
  <c r="E23" i="17"/>
  <c r="E24" i="17"/>
  <c r="H23" i="17"/>
  <c r="H25" i="17"/>
  <c r="E25" i="17"/>
  <c r="E20" i="17"/>
  <c r="E18" i="17"/>
  <c r="H17" i="17"/>
  <c r="H18" i="17"/>
  <c r="H14" i="17"/>
  <c r="I30" i="17" s="1"/>
  <c r="H16" i="17"/>
  <c r="H22" i="17"/>
  <c r="H21" i="17"/>
  <c r="C15" i="17"/>
  <c r="D15" i="17"/>
  <c r="E14" i="17"/>
  <c r="E19" i="17"/>
  <c r="H19" i="17"/>
  <c r="E17" i="17"/>
  <c r="E16" i="17"/>
  <c r="E15" i="17"/>
  <c r="H15" i="17"/>
  <c r="F304" i="3" l="1"/>
  <c r="G304" i="3"/>
  <c r="B305" i="3"/>
  <c r="E305" i="3"/>
  <c r="A306" i="3"/>
  <c r="H304" i="3"/>
  <c r="C304" i="3"/>
  <c r="D304" i="3"/>
  <c r="G397" i="14"/>
  <c r="I397" i="14"/>
  <c r="S397" i="14"/>
  <c r="R397" i="14"/>
  <c r="P397" i="14"/>
  <c r="D397" i="14"/>
  <c r="C397" i="14"/>
  <c r="O397" i="14"/>
  <c r="J397" i="14"/>
  <c r="L397" i="14"/>
  <c r="M397" i="14"/>
  <c r="F397" i="14"/>
  <c r="A399" i="14"/>
  <c r="K398" i="14"/>
  <c r="Q398" i="14"/>
  <c r="B398" i="14"/>
  <c r="T398" i="14" s="1"/>
  <c r="N398" i="14"/>
  <c r="H398" i="14"/>
  <c r="E398" i="14"/>
  <c r="E299" i="2"/>
  <c r="A300" i="2"/>
  <c r="B299" i="2"/>
  <c r="H299" i="2"/>
  <c r="J298" i="2"/>
  <c r="K298" i="2"/>
  <c r="I298" i="2"/>
  <c r="D298" i="2"/>
  <c r="G298" i="2"/>
  <c r="C298" i="2"/>
  <c r="F298" i="2"/>
  <c r="J30" i="17"/>
  <c r="J31" i="17"/>
  <c r="I31" i="17"/>
  <c r="G30" i="17"/>
  <c r="G31" i="17"/>
  <c r="F30" i="17"/>
  <c r="F31" i="17"/>
  <c r="C166" i="9"/>
  <c r="D166" i="9"/>
  <c r="E168" i="5"/>
  <c r="A169" i="5"/>
  <c r="B168" i="5"/>
  <c r="K168" i="8"/>
  <c r="E168" i="8"/>
  <c r="B168" i="8"/>
  <c r="H168" i="8"/>
  <c r="A169" i="8"/>
  <c r="G167" i="5"/>
  <c r="F167" i="5"/>
  <c r="H167" i="5"/>
  <c r="K168" i="10"/>
  <c r="H168" i="10"/>
  <c r="E168" i="10"/>
  <c r="A169" i="10"/>
  <c r="B168" i="10"/>
  <c r="M167" i="8"/>
  <c r="N167" i="8"/>
  <c r="F167" i="8"/>
  <c r="I167" i="8"/>
  <c r="J167" i="8"/>
  <c r="C167" i="8"/>
  <c r="D167" i="8"/>
  <c r="G167" i="8"/>
  <c r="L167" i="8"/>
  <c r="E168" i="12"/>
  <c r="B168" i="12"/>
  <c r="A169" i="12"/>
  <c r="H168" i="12"/>
  <c r="K168" i="12"/>
  <c r="Q168" i="12"/>
  <c r="N168" i="12"/>
  <c r="D167" i="5"/>
  <c r="C167" i="5"/>
  <c r="L167" i="10"/>
  <c r="M167" i="10"/>
  <c r="C167" i="10"/>
  <c r="D167" i="10"/>
  <c r="F167" i="10"/>
  <c r="G167" i="10"/>
  <c r="N167" i="10"/>
  <c r="I167" i="10"/>
  <c r="J167" i="10"/>
  <c r="T167" i="12"/>
  <c r="M167" i="12"/>
  <c r="F167" i="12"/>
  <c r="J167" i="12"/>
  <c r="O167" i="12"/>
  <c r="S167" i="12"/>
  <c r="I167" i="12"/>
  <c r="R167" i="12"/>
  <c r="G167" i="12"/>
  <c r="P167" i="12"/>
  <c r="L167" i="12"/>
  <c r="C167" i="12"/>
  <c r="D167" i="12"/>
  <c r="B167" i="9"/>
  <c r="A168" i="9"/>
  <c r="E167" i="9"/>
  <c r="G166" i="9"/>
  <c r="H166" i="9"/>
  <c r="F166" i="9"/>
  <c r="G29" i="17"/>
  <c r="I29" i="17"/>
  <c r="I28" i="17"/>
  <c r="J29" i="17"/>
  <c r="F29" i="17"/>
  <c r="I22" i="17"/>
  <c r="F26" i="17"/>
  <c r="F19" i="17"/>
  <c r="F16" i="17"/>
  <c r="F17" i="17"/>
  <c r="I16" i="17"/>
  <c r="I19" i="17"/>
  <c r="I21" i="17"/>
  <c r="J18" i="17"/>
  <c r="J20" i="17"/>
  <c r="J27" i="17"/>
  <c r="J16" i="17"/>
  <c r="J21" i="17"/>
  <c r="J22" i="17"/>
  <c r="J28" i="17"/>
  <c r="J17" i="17"/>
  <c r="J19" i="17"/>
  <c r="J23" i="17"/>
  <c r="J24" i="17"/>
  <c r="J25" i="17"/>
  <c r="J26" i="17"/>
  <c r="I17" i="17"/>
  <c r="I23" i="17"/>
  <c r="I20" i="17"/>
  <c r="I18" i="17"/>
  <c r="I25" i="17"/>
  <c r="I26" i="17"/>
  <c r="I27" i="17"/>
  <c r="I24" i="17"/>
  <c r="F18" i="17"/>
  <c r="F25" i="17"/>
  <c r="F24" i="17"/>
  <c r="F23" i="17"/>
  <c r="F21" i="17"/>
  <c r="F22" i="17"/>
  <c r="F28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F20" i="17"/>
  <c r="F27" i="17"/>
  <c r="J15" i="17"/>
  <c r="I15" i="17"/>
  <c r="F15" i="17"/>
  <c r="G15" i="17"/>
  <c r="G305" i="3" l="1"/>
  <c r="F305" i="3"/>
  <c r="C305" i="3"/>
  <c r="D305" i="3"/>
  <c r="H305" i="3"/>
  <c r="E306" i="3"/>
  <c r="B306" i="3"/>
  <c r="A307" i="3"/>
  <c r="S398" i="14"/>
  <c r="M398" i="14"/>
  <c r="O398" i="14"/>
  <c r="P398" i="14"/>
  <c r="C398" i="14"/>
  <c r="D398" i="14"/>
  <c r="J398" i="14"/>
  <c r="L398" i="14"/>
  <c r="R398" i="14"/>
  <c r="I398" i="14"/>
  <c r="F398" i="14"/>
  <c r="G398" i="14"/>
  <c r="A400" i="14"/>
  <c r="H399" i="14"/>
  <c r="B399" i="14"/>
  <c r="T399" i="14" s="1"/>
  <c r="E399" i="14"/>
  <c r="K399" i="14"/>
  <c r="N399" i="14"/>
  <c r="Q399" i="14"/>
  <c r="J299" i="2"/>
  <c r="K299" i="2"/>
  <c r="G299" i="2"/>
  <c r="F299" i="2"/>
  <c r="D299" i="2"/>
  <c r="C299" i="2"/>
  <c r="I299" i="2"/>
  <c r="A301" i="2"/>
  <c r="H300" i="2"/>
  <c r="E300" i="2"/>
  <c r="B300" i="2"/>
  <c r="K30" i="17"/>
  <c r="D167" i="9"/>
  <c r="C167" i="9"/>
  <c r="T168" i="12"/>
  <c r="C168" i="12"/>
  <c r="O168" i="12"/>
  <c r="D168" i="12"/>
  <c r="P168" i="12"/>
  <c r="R168" i="12"/>
  <c r="M168" i="12"/>
  <c r="S168" i="12"/>
  <c r="G168" i="12"/>
  <c r="L168" i="12"/>
  <c r="F168" i="12"/>
  <c r="I168" i="12"/>
  <c r="J168" i="12"/>
  <c r="A169" i="9"/>
  <c r="B168" i="9"/>
  <c r="E168" i="9"/>
  <c r="N168" i="10"/>
  <c r="L168" i="10"/>
  <c r="C168" i="10"/>
  <c r="D168" i="10"/>
  <c r="M168" i="10"/>
  <c r="G168" i="10"/>
  <c r="J168" i="10"/>
  <c r="F168" i="10"/>
  <c r="I168" i="10"/>
  <c r="K169" i="10"/>
  <c r="H169" i="10"/>
  <c r="B169" i="10"/>
  <c r="E169" i="10"/>
  <c r="A170" i="10"/>
  <c r="K169" i="8"/>
  <c r="A170" i="8"/>
  <c r="E169" i="8"/>
  <c r="H169" i="8"/>
  <c r="B169" i="8"/>
  <c r="B169" i="12"/>
  <c r="H169" i="12"/>
  <c r="A170" i="12"/>
  <c r="E169" i="12"/>
  <c r="Q169" i="12"/>
  <c r="K169" i="12"/>
  <c r="N169" i="12"/>
  <c r="C168" i="5"/>
  <c r="D168" i="5"/>
  <c r="B169" i="5"/>
  <c r="E169" i="5"/>
  <c r="A170" i="5"/>
  <c r="H168" i="5"/>
  <c r="F168" i="5"/>
  <c r="G168" i="5"/>
  <c r="G167" i="9"/>
  <c r="H167" i="9"/>
  <c r="F167" i="9"/>
  <c r="M168" i="8"/>
  <c r="F168" i="8"/>
  <c r="I168" i="8"/>
  <c r="L168" i="8"/>
  <c r="N168" i="8"/>
  <c r="G168" i="8"/>
  <c r="C168" i="8"/>
  <c r="D168" i="8"/>
  <c r="J168" i="8"/>
  <c r="K31" i="17"/>
  <c r="K29" i="17"/>
  <c r="K27" i="17"/>
  <c r="K28" i="17"/>
  <c r="K26" i="17"/>
  <c r="K24" i="17"/>
  <c r="K25" i="17"/>
  <c r="K23" i="17"/>
  <c r="K18" i="17"/>
  <c r="K20" i="17"/>
  <c r="K17" i="17"/>
  <c r="K22" i="17"/>
  <c r="K21" i="17"/>
  <c r="K15" i="17"/>
  <c r="K16" i="17"/>
  <c r="K19" i="17"/>
  <c r="E11" i="29" a="1"/>
  <c r="D306" i="3" l="1"/>
  <c r="C306" i="3"/>
  <c r="H306" i="3"/>
  <c r="B307" i="3"/>
  <c r="E307" i="3"/>
  <c r="A308" i="3"/>
  <c r="G306" i="3"/>
  <c r="F306" i="3"/>
  <c r="P399" i="14"/>
  <c r="S399" i="14"/>
  <c r="D399" i="14"/>
  <c r="C399" i="14"/>
  <c r="R399" i="14"/>
  <c r="F399" i="14"/>
  <c r="I399" i="14"/>
  <c r="J399" i="14"/>
  <c r="G399" i="14"/>
  <c r="L399" i="14"/>
  <c r="M399" i="14"/>
  <c r="O399" i="14"/>
  <c r="K400" i="14"/>
  <c r="H400" i="14"/>
  <c r="Q400" i="14"/>
  <c r="B400" i="14"/>
  <c r="T400" i="14" s="1"/>
  <c r="N400" i="14"/>
  <c r="E400" i="14"/>
  <c r="A401" i="14"/>
  <c r="H301" i="2"/>
  <c r="B301" i="2"/>
  <c r="A302" i="2"/>
  <c r="E301" i="2"/>
  <c r="G300" i="2"/>
  <c r="D300" i="2"/>
  <c r="K300" i="2"/>
  <c r="C300" i="2"/>
  <c r="I300" i="2"/>
  <c r="J300" i="2"/>
  <c r="F300" i="2"/>
  <c r="F169" i="10"/>
  <c r="G169" i="10"/>
  <c r="J169" i="10"/>
  <c r="D169" i="10"/>
  <c r="L169" i="10"/>
  <c r="I169" i="10"/>
  <c r="M169" i="10"/>
  <c r="C169" i="10"/>
  <c r="N169" i="10"/>
  <c r="G168" i="9"/>
  <c r="H168" i="9"/>
  <c r="F168" i="9"/>
  <c r="B170" i="5"/>
  <c r="E170" i="5"/>
  <c r="A171" i="5"/>
  <c r="D168" i="9"/>
  <c r="C168" i="9"/>
  <c r="E169" i="9"/>
  <c r="A170" i="9"/>
  <c r="B169" i="9"/>
  <c r="K170" i="10"/>
  <c r="A171" i="10"/>
  <c r="H170" i="10"/>
  <c r="E170" i="10"/>
  <c r="B170" i="10"/>
  <c r="F169" i="5"/>
  <c r="H169" i="5"/>
  <c r="G169" i="5"/>
  <c r="T169" i="12"/>
  <c r="L169" i="12"/>
  <c r="O169" i="12"/>
  <c r="P169" i="12"/>
  <c r="D169" i="12"/>
  <c r="R169" i="12"/>
  <c r="I169" i="12"/>
  <c r="J169" i="12"/>
  <c r="C169" i="12"/>
  <c r="S169" i="12"/>
  <c r="G169" i="12"/>
  <c r="M169" i="12"/>
  <c r="F169" i="12"/>
  <c r="D169" i="5"/>
  <c r="C169" i="5"/>
  <c r="A171" i="12"/>
  <c r="B170" i="12"/>
  <c r="E170" i="12"/>
  <c r="N170" i="12"/>
  <c r="K170" i="12"/>
  <c r="Q170" i="12"/>
  <c r="H170" i="12"/>
  <c r="M169" i="8"/>
  <c r="N169" i="8"/>
  <c r="I169" i="8"/>
  <c r="J169" i="8"/>
  <c r="L169" i="8"/>
  <c r="D169" i="8"/>
  <c r="F169" i="8"/>
  <c r="G169" i="8"/>
  <c r="C169" i="8"/>
  <c r="A171" i="8"/>
  <c r="E170" i="8"/>
  <c r="H170" i="8"/>
  <c r="B170" i="8"/>
  <c r="K170" i="8"/>
  <c r="E11" i="29"/>
  <c r="A309" i="3" l="1"/>
  <c r="E308" i="3"/>
  <c r="B308" i="3"/>
  <c r="G307" i="3"/>
  <c r="F307" i="3"/>
  <c r="H307" i="3"/>
  <c r="D307" i="3"/>
  <c r="C307" i="3"/>
  <c r="A402" i="14"/>
  <c r="E401" i="14"/>
  <c r="K401" i="14"/>
  <c r="N401" i="14"/>
  <c r="H401" i="14"/>
  <c r="Q401" i="14"/>
  <c r="B401" i="14"/>
  <c r="T401" i="14" s="1"/>
  <c r="L400" i="14"/>
  <c r="M400" i="14"/>
  <c r="F400" i="14"/>
  <c r="O400" i="14"/>
  <c r="P400" i="14"/>
  <c r="I400" i="14"/>
  <c r="J400" i="14"/>
  <c r="R400" i="14"/>
  <c r="C400" i="14"/>
  <c r="G400" i="14"/>
  <c r="D400" i="14"/>
  <c r="S400" i="14"/>
  <c r="I301" i="2"/>
  <c r="G301" i="2"/>
  <c r="D301" i="2"/>
  <c r="K301" i="2"/>
  <c r="J301" i="2"/>
  <c r="F301" i="2"/>
  <c r="C301" i="2"/>
  <c r="E302" i="2"/>
  <c r="A303" i="2"/>
  <c r="H302" i="2"/>
  <c r="B302" i="2"/>
  <c r="E171" i="8"/>
  <c r="B171" i="8"/>
  <c r="A172" i="8"/>
  <c r="H171" i="8"/>
  <c r="K171" i="8"/>
  <c r="E171" i="10"/>
  <c r="A172" i="10"/>
  <c r="B171" i="10"/>
  <c r="H171" i="10"/>
  <c r="K171" i="10"/>
  <c r="D169" i="9"/>
  <c r="C169" i="9"/>
  <c r="A171" i="9"/>
  <c r="B170" i="9"/>
  <c r="E170" i="9"/>
  <c r="C170" i="5"/>
  <c r="D170" i="5"/>
  <c r="A172" i="12"/>
  <c r="Q171" i="12"/>
  <c r="N171" i="12"/>
  <c r="H171" i="12"/>
  <c r="K171" i="12"/>
  <c r="B171" i="12"/>
  <c r="E171" i="12"/>
  <c r="L170" i="8"/>
  <c r="D170" i="8"/>
  <c r="M170" i="8"/>
  <c r="F170" i="8"/>
  <c r="C170" i="8"/>
  <c r="N170" i="8"/>
  <c r="I170" i="8"/>
  <c r="J170" i="8"/>
  <c r="G170" i="8"/>
  <c r="G169" i="9"/>
  <c r="H169" i="9"/>
  <c r="F169" i="9"/>
  <c r="B171" i="5"/>
  <c r="A172" i="5"/>
  <c r="E171" i="5"/>
  <c r="M170" i="10"/>
  <c r="I170" i="10"/>
  <c r="C170" i="10"/>
  <c r="L170" i="10"/>
  <c r="J170" i="10"/>
  <c r="N170" i="10"/>
  <c r="D170" i="10"/>
  <c r="F170" i="10"/>
  <c r="G170" i="10"/>
  <c r="T170" i="12"/>
  <c r="D170" i="12"/>
  <c r="S170" i="12"/>
  <c r="O170" i="12"/>
  <c r="G170" i="12"/>
  <c r="I170" i="12"/>
  <c r="F170" i="12"/>
  <c r="J170" i="12"/>
  <c r="C170" i="12"/>
  <c r="L170" i="12"/>
  <c r="P170" i="12"/>
  <c r="R170" i="12"/>
  <c r="M170" i="12"/>
  <c r="G170" i="5"/>
  <c r="F170" i="5"/>
  <c r="H170" i="5"/>
  <c r="E5" i="10"/>
  <c r="D5" i="10"/>
  <c r="C5" i="10"/>
  <c r="B5" i="10"/>
  <c r="D308" i="3" l="1"/>
  <c r="H308" i="3"/>
  <c r="C308" i="3"/>
  <c r="F308" i="3"/>
  <c r="G308" i="3"/>
  <c r="A310" i="3"/>
  <c r="B309" i="3"/>
  <c r="E309" i="3"/>
  <c r="M401" i="14"/>
  <c r="O401" i="14"/>
  <c r="J401" i="14"/>
  <c r="L401" i="14"/>
  <c r="S401" i="14"/>
  <c r="D401" i="14"/>
  <c r="F401" i="14"/>
  <c r="G401" i="14"/>
  <c r="P401" i="14"/>
  <c r="I401" i="14"/>
  <c r="R401" i="14"/>
  <c r="C401" i="14"/>
  <c r="E402" i="14"/>
  <c r="N402" i="14"/>
  <c r="B402" i="14"/>
  <c r="T402" i="14" s="1"/>
  <c r="H402" i="14"/>
  <c r="A403" i="14"/>
  <c r="K402" i="14"/>
  <c r="Q402" i="14"/>
  <c r="J302" i="2"/>
  <c r="I302" i="2"/>
  <c r="C302" i="2"/>
  <c r="G302" i="2"/>
  <c r="F302" i="2"/>
  <c r="D302" i="2"/>
  <c r="K302" i="2"/>
  <c r="A304" i="2"/>
  <c r="H303" i="2"/>
  <c r="E303" i="2"/>
  <c r="B303" i="2"/>
  <c r="T171" i="12"/>
  <c r="D171" i="12"/>
  <c r="G171" i="12"/>
  <c r="J171" i="12"/>
  <c r="M171" i="12"/>
  <c r="S171" i="12"/>
  <c r="R171" i="12"/>
  <c r="O171" i="12"/>
  <c r="F171" i="12"/>
  <c r="C171" i="12"/>
  <c r="I171" i="12"/>
  <c r="L171" i="12"/>
  <c r="P171" i="12"/>
  <c r="A173" i="12"/>
  <c r="H172" i="12"/>
  <c r="Q172" i="12"/>
  <c r="E172" i="12"/>
  <c r="K172" i="12"/>
  <c r="N172" i="12"/>
  <c r="B172" i="12"/>
  <c r="D170" i="9"/>
  <c r="C170" i="9"/>
  <c r="B171" i="9"/>
  <c r="E171" i="9"/>
  <c r="A172" i="9"/>
  <c r="G171" i="5"/>
  <c r="F171" i="5"/>
  <c r="H171" i="5"/>
  <c r="H172" i="10"/>
  <c r="E172" i="10"/>
  <c r="B172" i="10"/>
  <c r="A173" i="10"/>
  <c r="K172" i="10"/>
  <c r="E172" i="5"/>
  <c r="A173" i="5"/>
  <c r="B172" i="5"/>
  <c r="B172" i="8"/>
  <c r="A173" i="8"/>
  <c r="H172" i="8"/>
  <c r="E172" i="8"/>
  <c r="K172" i="8"/>
  <c r="G170" i="9"/>
  <c r="H170" i="9"/>
  <c r="F170" i="9"/>
  <c r="M171" i="10"/>
  <c r="F171" i="10"/>
  <c r="N171" i="10"/>
  <c r="L171" i="10"/>
  <c r="C171" i="10"/>
  <c r="D171" i="10"/>
  <c r="I171" i="10"/>
  <c r="J171" i="10"/>
  <c r="G171" i="10"/>
  <c r="D171" i="5"/>
  <c r="C171" i="5"/>
  <c r="F171" i="8"/>
  <c r="L171" i="8"/>
  <c r="M171" i="8"/>
  <c r="C171" i="8"/>
  <c r="D171" i="8"/>
  <c r="J171" i="8"/>
  <c r="N171" i="8"/>
  <c r="G171" i="8"/>
  <c r="I171" i="8"/>
  <c r="A311" i="3" l="1"/>
  <c r="E310" i="3"/>
  <c r="B310" i="3"/>
  <c r="G309" i="3"/>
  <c r="F309" i="3"/>
  <c r="D309" i="3"/>
  <c r="H309" i="3"/>
  <c r="C309" i="3"/>
  <c r="Q403" i="14"/>
  <c r="A404" i="14"/>
  <c r="B403" i="14"/>
  <c r="T403" i="14" s="1"/>
  <c r="H403" i="14"/>
  <c r="K403" i="14"/>
  <c r="E403" i="14"/>
  <c r="N403" i="14"/>
  <c r="C402" i="14"/>
  <c r="D402" i="14"/>
  <c r="F402" i="14"/>
  <c r="L402" i="14"/>
  <c r="M402" i="14"/>
  <c r="G402" i="14"/>
  <c r="I402" i="14"/>
  <c r="J402" i="14"/>
  <c r="O402" i="14"/>
  <c r="R402" i="14"/>
  <c r="S402" i="14"/>
  <c r="P402" i="14"/>
  <c r="J303" i="2"/>
  <c r="K303" i="2"/>
  <c r="F303" i="2"/>
  <c r="C303" i="2"/>
  <c r="D303" i="2"/>
  <c r="I303" i="2"/>
  <c r="G303" i="2"/>
  <c r="B304" i="2"/>
  <c r="E304" i="2"/>
  <c r="A305" i="2"/>
  <c r="H304" i="2"/>
  <c r="B173" i="10"/>
  <c r="E173" i="10"/>
  <c r="K173" i="10"/>
  <c r="H173" i="10"/>
  <c r="A174" i="10"/>
  <c r="B172" i="9"/>
  <c r="E172" i="9"/>
  <c r="A173" i="9"/>
  <c r="G171" i="9"/>
  <c r="F171" i="9"/>
  <c r="H171" i="9"/>
  <c r="D171" i="9"/>
  <c r="C171" i="9"/>
  <c r="E173" i="8"/>
  <c r="H173" i="8"/>
  <c r="K173" i="8"/>
  <c r="A174" i="8"/>
  <c r="B173" i="8"/>
  <c r="C172" i="10"/>
  <c r="D172" i="10"/>
  <c r="G172" i="10"/>
  <c r="I172" i="10"/>
  <c r="F172" i="10"/>
  <c r="J172" i="10"/>
  <c r="N172" i="10"/>
  <c r="L172" i="10"/>
  <c r="M172" i="10"/>
  <c r="N173" i="12"/>
  <c r="Q173" i="12"/>
  <c r="K173" i="12"/>
  <c r="H173" i="12"/>
  <c r="A174" i="12"/>
  <c r="E173" i="12"/>
  <c r="B173" i="12"/>
  <c r="L172" i="8"/>
  <c r="M172" i="8"/>
  <c r="D172" i="8"/>
  <c r="F172" i="8"/>
  <c r="N172" i="8"/>
  <c r="C172" i="8"/>
  <c r="G172" i="8"/>
  <c r="I172" i="8"/>
  <c r="J172" i="8"/>
  <c r="C172" i="5"/>
  <c r="D172" i="5"/>
  <c r="T172" i="12"/>
  <c r="P172" i="12"/>
  <c r="F172" i="12"/>
  <c r="R172" i="12"/>
  <c r="L172" i="12"/>
  <c r="M172" i="12"/>
  <c r="J172" i="12"/>
  <c r="S172" i="12"/>
  <c r="G172" i="12"/>
  <c r="O172" i="12"/>
  <c r="C172" i="12"/>
  <c r="D172" i="12"/>
  <c r="I172" i="12"/>
  <c r="A174" i="5"/>
  <c r="E173" i="5"/>
  <c r="B173" i="5"/>
  <c r="G172" i="5"/>
  <c r="H172" i="5"/>
  <c r="F172" i="5"/>
  <c r="D310" i="3" l="1"/>
  <c r="H310" i="3"/>
  <c r="C310" i="3"/>
  <c r="G310" i="3"/>
  <c r="F310" i="3"/>
  <c r="A312" i="3"/>
  <c r="E311" i="3"/>
  <c r="B311" i="3"/>
  <c r="O403" i="14"/>
  <c r="P403" i="14"/>
  <c r="S403" i="14"/>
  <c r="J403" i="14"/>
  <c r="F403" i="14"/>
  <c r="C403" i="14"/>
  <c r="D403" i="14"/>
  <c r="G403" i="14"/>
  <c r="M403" i="14"/>
  <c r="L403" i="14"/>
  <c r="I403" i="14"/>
  <c r="R403" i="14"/>
  <c r="K404" i="14"/>
  <c r="H404" i="14"/>
  <c r="Q404" i="14"/>
  <c r="E404" i="14"/>
  <c r="N404" i="14"/>
  <c r="A405" i="14"/>
  <c r="B404" i="14"/>
  <c r="T404" i="14" s="1"/>
  <c r="B305" i="2"/>
  <c r="E305" i="2"/>
  <c r="A306" i="2"/>
  <c r="H305" i="2"/>
  <c r="F304" i="2"/>
  <c r="D304" i="2"/>
  <c r="K304" i="2"/>
  <c r="I304" i="2"/>
  <c r="J304" i="2"/>
  <c r="C304" i="2"/>
  <c r="G304" i="2"/>
  <c r="F173" i="10"/>
  <c r="D173" i="10"/>
  <c r="M173" i="10"/>
  <c r="C173" i="10"/>
  <c r="N173" i="10"/>
  <c r="G173" i="10"/>
  <c r="J173" i="10"/>
  <c r="L173" i="10"/>
  <c r="I173" i="10"/>
  <c r="E174" i="5"/>
  <c r="B174" i="5"/>
  <c r="A175" i="5"/>
  <c r="D173" i="5"/>
  <c r="C173" i="5"/>
  <c r="G173" i="5"/>
  <c r="H173" i="5"/>
  <c r="F173" i="5"/>
  <c r="C173" i="8"/>
  <c r="F173" i="8"/>
  <c r="I173" i="8"/>
  <c r="G173" i="8"/>
  <c r="M173" i="8"/>
  <c r="D173" i="8"/>
  <c r="L173" i="8"/>
  <c r="N173" i="8"/>
  <c r="J173" i="8"/>
  <c r="E174" i="8"/>
  <c r="B174" i="8"/>
  <c r="A175" i="8"/>
  <c r="H174" i="8"/>
  <c r="K174" i="8"/>
  <c r="B173" i="9"/>
  <c r="E173" i="9"/>
  <c r="A174" i="9"/>
  <c r="F172" i="9"/>
  <c r="G172" i="9"/>
  <c r="H172" i="9"/>
  <c r="D172" i="9"/>
  <c r="C172" i="9"/>
  <c r="Q174" i="12"/>
  <c r="A175" i="12"/>
  <c r="E174" i="12"/>
  <c r="H174" i="12"/>
  <c r="B174" i="12"/>
  <c r="K174" i="12"/>
  <c r="N174" i="12"/>
  <c r="B174" i="10"/>
  <c r="A175" i="10"/>
  <c r="K174" i="10"/>
  <c r="E174" i="10"/>
  <c r="H174" i="10"/>
  <c r="T173" i="12"/>
  <c r="O173" i="12"/>
  <c r="C173" i="12"/>
  <c r="F173" i="12"/>
  <c r="L173" i="12"/>
  <c r="J173" i="12"/>
  <c r="P173" i="12"/>
  <c r="M173" i="12"/>
  <c r="I173" i="12"/>
  <c r="D173" i="12"/>
  <c r="R173" i="12"/>
  <c r="S173" i="12"/>
  <c r="G173" i="12"/>
  <c r="G311" i="3" l="1"/>
  <c r="F311" i="3"/>
  <c r="B312" i="3"/>
  <c r="A313" i="3"/>
  <c r="E312" i="3"/>
  <c r="D311" i="3"/>
  <c r="H311" i="3"/>
  <c r="C311" i="3"/>
  <c r="H405" i="14"/>
  <c r="N405" i="14"/>
  <c r="K405" i="14"/>
  <c r="Q405" i="14"/>
  <c r="A406" i="14"/>
  <c r="E405" i="14"/>
  <c r="B405" i="14"/>
  <c r="T405" i="14" s="1"/>
  <c r="I404" i="14"/>
  <c r="J404" i="14"/>
  <c r="F404" i="14"/>
  <c r="G404" i="14"/>
  <c r="L404" i="14"/>
  <c r="M404" i="14"/>
  <c r="O404" i="14"/>
  <c r="P404" i="14"/>
  <c r="R404" i="14"/>
  <c r="S404" i="14"/>
  <c r="C404" i="14"/>
  <c r="D404" i="14"/>
  <c r="H306" i="2"/>
  <c r="B306" i="2"/>
  <c r="A307" i="2"/>
  <c r="E306" i="2"/>
  <c r="D305" i="2"/>
  <c r="I305" i="2"/>
  <c r="C305" i="2"/>
  <c r="J305" i="2"/>
  <c r="G305" i="2"/>
  <c r="F305" i="2"/>
  <c r="K305" i="2"/>
  <c r="C173" i="9"/>
  <c r="D173" i="9"/>
  <c r="K175" i="8"/>
  <c r="H175" i="8"/>
  <c r="A176" i="8"/>
  <c r="B175" i="8"/>
  <c r="E175" i="8"/>
  <c r="M174" i="10"/>
  <c r="J174" i="10"/>
  <c r="L174" i="10"/>
  <c r="N174" i="10"/>
  <c r="C174" i="10"/>
  <c r="D174" i="10"/>
  <c r="G174" i="10"/>
  <c r="F174" i="10"/>
  <c r="I174" i="10"/>
  <c r="H174" i="5"/>
  <c r="G174" i="5"/>
  <c r="F174" i="5"/>
  <c r="T174" i="12"/>
  <c r="O174" i="12"/>
  <c r="R174" i="12"/>
  <c r="J174" i="12"/>
  <c r="C174" i="12"/>
  <c r="D174" i="12"/>
  <c r="G174" i="12"/>
  <c r="S174" i="12"/>
  <c r="M174" i="12"/>
  <c r="I174" i="12"/>
  <c r="L174" i="12"/>
  <c r="F174" i="12"/>
  <c r="P174" i="12"/>
  <c r="B175" i="5"/>
  <c r="A176" i="5"/>
  <c r="E175" i="5"/>
  <c r="D174" i="5"/>
  <c r="C174" i="5"/>
  <c r="B175" i="12"/>
  <c r="N175" i="12"/>
  <c r="Q175" i="12"/>
  <c r="E175" i="12"/>
  <c r="H175" i="12"/>
  <c r="K175" i="12"/>
  <c r="A176" i="12"/>
  <c r="A175" i="9"/>
  <c r="E174" i="9"/>
  <c r="B174" i="9"/>
  <c r="D174" i="8"/>
  <c r="C174" i="8"/>
  <c r="F174" i="8"/>
  <c r="J174" i="8"/>
  <c r="M174" i="8"/>
  <c r="G174" i="8"/>
  <c r="N174" i="8"/>
  <c r="L174" i="8"/>
  <c r="I174" i="8"/>
  <c r="A176" i="10"/>
  <c r="E175" i="10"/>
  <c r="B175" i="10"/>
  <c r="H175" i="10"/>
  <c r="K175" i="10"/>
  <c r="G173" i="9"/>
  <c r="H173" i="9"/>
  <c r="F173" i="9"/>
  <c r="F312" i="3" l="1"/>
  <c r="G312" i="3"/>
  <c r="A314" i="3"/>
  <c r="E313" i="3"/>
  <c r="B313" i="3"/>
  <c r="D312" i="3"/>
  <c r="C312" i="3"/>
  <c r="H312" i="3"/>
  <c r="G405" i="14"/>
  <c r="I405" i="14"/>
  <c r="P405" i="14"/>
  <c r="J405" i="14"/>
  <c r="L405" i="14"/>
  <c r="M405" i="14"/>
  <c r="O405" i="14"/>
  <c r="R405" i="14"/>
  <c r="S405" i="14"/>
  <c r="F405" i="14"/>
  <c r="C405" i="14"/>
  <c r="D405" i="14"/>
  <c r="A407" i="14"/>
  <c r="H406" i="14"/>
  <c r="K406" i="14"/>
  <c r="B406" i="14"/>
  <c r="T406" i="14" s="1"/>
  <c r="N406" i="14"/>
  <c r="E406" i="14"/>
  <c r="Q406" i="14"/>
  <c r="B307" i="2"/>
  <c r="E307" i="2"/>
  <c r="H307" i="2"/>
  <c r="A308" i="2"/>
  <c r="I306" i="2"/>
  <c r="C306" i="2"/>
  <c r="K306" i="2"/>
  <c r="J306" i="2"/>
  <c r="F306" i="2"/>
  <c r="D306" i="2"/>
  <c r="G306" i="2"/>
  <c r="D175" i="5"/>
  <c r="C175" i="5"/>
  <c r="H176" i="10"/>
  <c r="A177" i="10"/>
  <c r="K176" i="10"/>
  <c r="E176" i="10"/>
  <c r="B176" i="10"/>
  <c r="E175" i="9"/>
  <c r="A176" i="9"/>
  <c r="B175" i="9"/>
  <c r="K176" i="12"/>
  <c r="Q176" i="12"/>
  <c r="E176" i="12"/>
  <c r="B176" i="12"/>
  <c r="N176" i="12"/>
  <c r="A177" i="12"/>
  <c r="H176" i="12"/>
  <c r="T175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G175" i="8"/>
  <c r="I175" i="8"/>
  <c r="J175" i="8"/>
  <c r="L175" i="8"/>
  <c r="F175" i="8"/>
  <c r="M175" i="8"/>
  <c r="N175" i="8"/>
  <c r="C175" i="8"/>
  <c r="D175" i="8"/>
  <c r="C175" i="10"/>
  <c r="I175" i="10"/>
  <c r="D175" i="10"/>
  <c r="N175" i="10"/>
  <c r="J175" i="10"/>
  <c r="L175" i="10"/>
  <c r="M175" i="10"/>
  <c r="F175" i="10"/>
  <c r="G175" i="10"/>
  <c r="C174" i="9"/>
  <c r="D174" i="9"/>
  <c r="B176" i="8"/>
  <c r="K176" i="8"/>
  <c r="E176" i="8"/>
  <c r="A177" i="8"/>
  <c r="H176" i="8"/>
  <c r="H174" i="9"/>
  <c r="G174" i="9"/>
  <c r="F174" i="9"/>
  <c r="F175" i="5"/>
  <c r="H175" i="5"/>
  <c r="G175" i="5"/>
  <c r="B176" i="5"/>
  <c r="A177" i="5"/>
  <c r="E176" i="5"/>
  <c r="D313" i="3" l="1"/>
  <c r="C313" i="3"/>
  <c r="H313" i="3"/>
  <c r="F313" i="3"/>
  <c r="G313" i="3"/>
  <c r="A315" i="3"/>
  <c r="E314" i="3"/>
  <c r="B314" i="3"/>
  <c r="K407" i="14"/>
  <c r="A408" i="14"/>
  <c r="B407" i="14"/>
  <c r="T407" i="14" s="1"/>
  <c r="N407" i="14"/>
  <c r="E407" i="14"/>
  <c r="H407" i="14"/>
  <c r="Q407" i="14"/>
  <c r="S406" i="14"/>
  <c r="F406" i="14"/>
  <c r="G406" i="14"/>
  <c r="J406" i="14"/>
  <c r="L406" i="14"/>
  <c r="M406" i="14"/>
  <c r="D406" i="14"/>
  <c r="C406" i="14"/>
  <c r="I406" i="14"/>
  <c r="O406" i="14"/>
  <c r="R406" i="14"/>
  <c r="P406" i="14"/>
  <c r="E308" i="2"/>
  <c r="A309" i="2"/>
  <c r="B308" i="2"/>
  <c r="H308" i="2"/>
  <c r="K307" i="2"/>
  <c r="I307" i="2"/>
  <c r="G307" i="2"/>
  <c r="D307" i="2"/>
  <c r="F307" i="2"/>
  <c r="J307" i="2"/>
  <c r="C307" i="2"/>
  <c r="E177" i="8"/>
  <c r="K177" i="8"/>
  <c r="A178" i="8"/>
  <c r="B177" i="8"/>
  <c r="H177" i="8"/>
  <c r="C175" i="9"/>
  <c r="D175" i="9"/>
  <c r="F176" i="5"/>
  <c r="H176" i="5"/>
  <c r="G176" i="5"/>
  <c r="B177" i="5"/>
  <c r="A178" i="5"/>
  <c r="E177" i="5"/>
  <c r="L176" i="8"/>
  <c r="M176" i="8"/>
  <c r="N176" i="8"/>
  <c r="C176" i="8"/>
  <c r="D176" i="8"/>
  <c r="F176" i="8"/>
  <c r="G176" i="8"/>
  <c r="I176" i="8"/>
  <c r="J176" i="8"/>
  <c r="F175" i="9"/>
  <c r="G175" i="9"/>
  <c r="H175" i="9"/>
  <c r="A178" i="10"/>
  <c r="K177" i="10"/>
  <c r="E177" i="10"/>
  <c r="H177" i="10"/>
  <c r="B177" i="10"/>
  <c r="C176" i="5"/>
  <c r="D176" i="5"/>
  <c r="T176" i="12"/>
  <c r="G176" i="12"/>
  <c r="J176" i="12"/>
  <c r="D176" i="12"/>
  <c r="P176" i="12"/>
  <c r="S176" i="12"/>
  <c r="L176" i="12"/>
  <c r="F176" i="12"/>
  <c r="O176" i="12"/>
  <c r="C176" i="12"/>
  <c r="I176" i="12"/>
  <c r="M176" i="12"/>
  <c r="R176" i="12"/>
  <c r="E176" i="9"/>
  <c r="B176" i="9"/>
  <c r="A177" i="9"/>
  <c r="I176" i="10"/>
  <c r="M176" i="10"/>
  <c r="N176" i="10"/>
  <c r="C176" i="10"/>
  <c r="D176" i="10"/>
  <c r="G176" i="10"/>
  <c r="J176" i="10"/>
  <c r="F176" i="10"/>
  <c r="L176" i="10"/>
  <c r="N177" i="12"/>
  <c r="E177" i="12"/>
  <c r="H177" i="12"/>
  <c r="Q177" i="12"/>
  <c r="B177" i="12"/>
  <c r="K177" i="12"/>
  <c r="A178" i="12"/>
  <c r="C5" i="9"/>
  <c r="B5" i="9"/>
  <c r="F314" i="3" l="1"/>
  <c r="G314" i="3"/>
  <c r="B315" i="3"/>
  <c r="E315" i="3"/>
  <c r="A316" i="3"/>
  <c r="H314" i="3"/>
  <c r="D314" i="3"/>
  <c r="C314" i="3"/>
  <c r="I407" i="14"/>
  <c r="M407" i="14"/>
  <c r="S407" i="14"/>
  <c r="J407" i="14"/>
  <c r="L407" i="14"/>
  <c r="O407" i="14"/>
  <c r="P407" i="14"/>
  <c r="R407" i="14"/>
  <c r="D407" i="14"/>
  <c r="F407" i="14"/>
  <c r="C407" i="14"/>
  <c r="G407" i="14"/>
  <c r="A409" i="14"/>
  <c r="E408" i="14"/>
  <c r="K408" i="14"/>
  <c r="B408" i="14"/>
  <c r="T408" i="14" s="1"/>
  <c r="H408" i="14"/>
  <c r="N408" i="14"/>
  <c r="Q408" i="14"/>
  <c r="C308" i="2"/>
  <c r="I308" i="2"/>
  <c r="D308" i="2"/>
  <c r="J308" i="2"/>
  <c r="K308" i="2"/>
  <c r="F308" i="2"/>
  <c r="G308" i="2"/>
  <c r="A310" i="2"/>
  <c r="H309" i="2"/>
  <c r="E309" i="2"/>
  <c r="B309" i="2"/>
  <c r="G177" i="10"/>
  <c r="I177" i="10"/>
  <c r="F177" i="10"/>
  <c r="L177" i="10"/>
  <c r="M177" i="10"/>
  <c r="N177" i="10"/>
  <c r="C177" i="10"/>
  <c r="J177" i="10"/>
  <c r="D177" i="10"/>
  <c r="E177" i="9"/>
  <c r="B177" i="9"/>
  <c r="A178" i="9"/>
  <c r="G177" i="5"/>
  <c r="F177" i="5"/>
  <c r="H177" i="5"/>
  <c r="A179" i="5"/>
  <c r="E178" i="5"/>
  <c r="B178" i="5"/>
  <c r="H176" i="9"/>
  <c r="G176" i="9"/>
  <c r="F176" i="9"/>
  <c r="C177" i="5"/>
  <c r="D177" i="5"/>
  <c r="H178" i="12"/>
  <c r="K178" i="12"/>
  <c r="Q178" i="12"/>
  <c r="N178" i="12"/>
  <c r="E178" i="12"/>
  <c r="B178" i="12"/>
  <c r="A179" i="12"/>
  <c r="C176" i="9"/>
  <c r="D176" i="9"/>
  <c r="M177" i="8"/>
  <c r="N177" i="8"/>
  <c r="D177" i="8"/>
  <c r="C177" i="8"/>
  <c r="F177" i="8"/>
  <c r="G177" i="8"/>
  <c r="I177" i="8"/>
  <c r="J177" i="8"/>
  <c r="L177" i="8"/>
  <c r="A179" i="8"/>
  <c r="E178" i="8"/>
  <c r="H178" i="8"/>
  <c r="B178" i="8"/>
  <c r="K178" i="8"/>
  <c r="T177" i="12"/>
  <c r="O177" i="12"/>
  <c r="L177" i="12"/>
  <c r="C177" i="12"/>
  <c r="R177" i="12"/>
  <c r="J177" i="12"/>
  <c r="I177" i="12"/>
  <c r="M177" i="12"/>
  <c r="P177" i="12"/>
  <c r="F177" i="12"/>
  <c r="G177" i="12"/>
  <c r="D177" i="12"/>
  <c r="S177" i="12"/>
  <c r="K178" i="10"/>
  <c r="H178" i="10"/>
  <c r="E178" i="10"/>
  <c r="A179" i="10"/>
  <c r="B178" i="10"/>
  <c r="A317" i="3" l="1"/>
  <c r="B316" i="3"/>
  <c r="E316" i="3"/>
  <c r="F315" i="3"/>
  <c r="G315" i="3"/>
  <c r="D315" i="3"/>
  <c r="C315" i="3"/>
  <c r="H315" i="3"/>
  <c r="C408" i="14"/>
  <c r="D408" i="14"/>
  <c r="J408" i="14"/>
  <c r="L408" i="14"/>
  <c r="M408" i="14"/>
  <c r="F408" i="14"/>
  <c r="S408" i="14"/>
  <c r="G408" i="14"/>
  <c r="I408" i="14"/>
  <c r="O408" i="14"/>
  <c r="R408" i="14"/>
  <c r="P408" i="14"/>
  <c r="Q409" i="14"/>
  <c r="B409" i="14"/>
  <c r="T409" i="14" s="1"/>
  <c r="E409" i="14"/>
  <c r="N409" i="14"/>
  <c r="A410" i="14"/>
  <c r="H409" i="14"/>
  <c r="K409" i="14"/>
  <c r="E310" i="2"/>
  <c r="B310" i="2"/>
  <c r="H310" i="2"/>
  <c r="A311" i="2"/>
  <c r="D309" i="2"/>
  <c r="J309" i="2"/>
  <c r="I309" i="2"/>
  <c r="G309" i="2"/>
  <c r="F309" i="2"/>
  <c r="K309" i="2"/>
  <c r="C309" i="2"/>
  <c r="C178" i="10"/>
  <c r="N178" i="10"/>
  <c r="D178" i="10"/>
  <c r="L178" i="10"/>
  <c r="I178" i="10"/>
  <c r="M178" i="10"/>
  <c r="F178" i="10"/>
  <c r="G178" i="10"/>
  <c r="J178" i="10"/>
  <c r="K179" i="10"/>
  <c r="B179" i="10"/>
  <c r="H179" i="10"/>
  <c r="A180" i="10"/>
  <c r="E179" i="10"/>
  <c r="E179" i="12"/>
  <c r="H179" i="12"/>
  <c r="Q179" i="12"/>
  <c r="A180" i="12"/>
  <c r="B179" i="12"/>
  <c r="K179" i="12"/>
  <c r="N179" i="12"/>
  <c r="D178" i="5"/>
  <c r="C178" i="5"/>
  <c r="G178" i="5"/>
  <c r="H178" i="5"/>
  <c r="F178" i="5"/>
  <c r="N178" i="8"/>
  <c r="D178" i="8"/>
  <c r="I178" i="8"/>
  <c r="J178" i="8"/>
  <c r="L178" i="8"/>
  <c r="G178" i="8"/>
  <c r="C178" i="8"/>
  <c r="F178" i="8"/>
  <c r="M178" i="8"/>
  <c r="B178" i="9"/>
  <c r="A179" i="9"/>
  <c r="E178" i="9"/>
  <c r="H179" i="8"/>
  <c r="A180" i="8"/>
  <c r="B179" i="8"/>
  <c r="K179" i="8"/>
  <c r="E179" i="8"/>
  <c r="G177" i="9"/>
  <c r="F177" i="9"/>
  <c r="H177" i="9"/>
  <c r="D177" i="9"/>
  <c r="C177" i="9"/>
  <c r="T178" i="12"/>
  <c r="O178" i="12"/>
  <c r="P178" i="12"/>
  <c r="I178" i="12"/>
  <c r="L178" i="12"/>
  <c r="C178" i="12"/>
  <c r="F178" i="12"/>
  <c r="D178" i="12"/>
  <c r="G178" i="12"/>
  <c r="J178" i="12"/>
  <c r="M178" i="12"/>
  <c r="R178" i="12"/>
  <c r="S178" i="12"/>
  <c r="B179" i="5"/>
  <c r="E179" i="5"/>
  <c r="A180" i="5"/>
  <c r="E5" i="8"/>
  <c r="D5" i="8"/>
  <c r="C5" i="8"/>
  <c r="G316" i="3" l="1"/>
  <c r="F316" i="3"/>
  <c r="H316" i="3"/>
  <c r="D316" i="3"/>
  <c r="C316" i="3"/>
  <c r="A318" i="3"/>
  <c r="B317" i="3"/>
  <c r="E317" i="3"/>
  <c r="H410" i="14"/>
  <c r="E410" i="14"/>
  <c r="K410" i="14"/>
  <c r="B410" i="14"/>
  <c r="T410" i="14" s="1"/>
  <c r="N410" i="14"/>
  <c r="Q410" i="14"/>
  <c r="A411" i="14"/>
  <c r="C409" i="14"/>
  <c r="R409" i="14"/>
  <c r="S409" i="14"/>
  <c r="J409" i="14"/>
  <c r="F409" i="14"/>
  <c r="D409" i="14"/>
  <c r="G409" i="14"/>
  <c r="M409" i="14"/>
  <c r="O409" i="14"/>
  <c r="P409" i="14"/>
  <c r="L409" i="14"/>
  <c r="I409" i="14"/>
  <c r="E311" i="2"/>
  <c r="A312" i="2"/>
  <c r="B311" i="2"/>
  <c r="H311" i="2"/>
  <c r="K310" i="2"/>
  <c r="J310" i="2"/>
  <c r="F310" i="2"/>
  <c r="I310" i="2"/>
  <c r="D310" i="2"/>
  <c r="C310" i="2"/>
  <c r="G310" i="2"/>
  <c r="D179" i="5"/>
  <c r="C179" i="5"/>
  <c r="H180" i="10"/>
  <c r="A181" i="10"/>
  <c r="K180" i="10"/>
  <c r="B180" i="10"/>
  <c r="E180" i="10"/>
  <c r="E180" i="5"/>
  <c r="A181" i="5"/>
  <c r="B180" i="5"/>
  <c r="F178" i="9"/>
  <c r="G178" i="9"/>
  <c r="H178" i="9"/>
  <c r="G179" i="5"/>
  <c r="H179" i="5"/>
  <c r="F179" i="5"/>
  <c r="E179" i="9"/>
  <c r="A180" i="9"/>
  <c r="B179" i="9"/>
  <c r="F179" i="10"/>
  <c r="N179" i="10"/>
  <c r="I179" i="10"/>
  <c r="L179" i="10"/>
  <c r="D179" i="10"/>
  <c r="G179" i="10"/>
  <c r="M179" i="10"/>
  <c r="J179" i="10"/>
  <c r="C179" i="10"/>
  <c r="T179" i="12"/>
  <c r="O179" i="12"/>
  <c r="L179" i="12"/>
  <c r="C179" i="12"/>
  <c r="F179" i="12"/>
  <c r="I179" i="12"/>
  <c r="G179" i="12"/>
  <c r="M179" i="12"/>
  <c r="R179" i="12"/>
  <c r="P179" i="12"/>
  <c r="S179" i="12"/>
  <c r="D179" i="12"/>
  <c r="J179" i="12"/>
  <c r="B180" i="12"/>
  <c r="K180" i="12"/>
  <c r="E180" i="12"/>
  <c r="Q180" i="12"/>
  <c r="A181" i="12"/>
  <c r="N180" i="12"/>
  <c r="H180" i="12"/>
  <c r="I179" i="8"/>
  <c r="F179" i="8"/>
  <c r="G179" i="8"/>
  <c r="C179" i="8"/>
  <c r="D179" i="8"/>
  <c r="J179" i="8"/>
  <c r="M179" i="8"/>
  <c r="N179" i="8"/>
  <c r="L179" i="8"/>
  <c r="B180" i="8"/>
  <c r="K180" i="8"/>
  <c r="A181" i="8"/>
  <c r="E180" i="8"/>
  <c r="H180" i="8"/>
  <c r="C178" i="9"/>
  <c r="D178" i="9"/>
  <c r="B5" i="8"/>
  <c r="D317" i="3" l="1"/>
  <c r="H317" i="3"/>
  <c r="C317" i="3"/>
  <c r="A319" i="3"/>
  <c r="B318" i="3"/>
  <c r="E318" i="3"/>
  <c r="G317" i="3"/>
  <c r="F317" i="3"/>
  <c r="K411" i="14"/>
  <c r="A412" i="14"/>
  <c r="H411" i="14"/>
  <c r="N411" i="14"/>
  <c r="E411" i="14"/>
  <c r="B411" i="14"/>
  <c r="T411" i="14" s="1"/>
  <c r="Q411" i="14"/>
  <c r="M410" i="14"/>
  <c r="O410" i="14"/>
  <c r="G410" i="14"/>
  <c r="I410" i="14"/>
  <c r="J410" i="14"/>
  <c r="D410" i="14"/>
  <c r="F410" i="14"/>
  <c r="C410" i="14"/>
  <c r="L410" i="14"/>
  <c r="R410" i="14"/>
  <c r="S410" i="14"/>
  <c r="P410" i="14"/>
  <c r="C311" i="2"/>
  <c r="D311" i="2"/>
  <c r="G311" i="2"/>
  <c r="K311" i="2"/>
  <c r="J311" i="2"/>
  <c r="I311" i="2"/>
  <c r="F311" i="2"/>
  <c r="E312" i="2"/>
  <c r="A313" i="2"/>
  <c r="B312" i="2"/>
  <c r="H312" i="2"/>
  <c r="C180" i="8"/>
  <c r="D180" i="8"/>
  <c r="F180" i="8"/>
  <c r="G180" i="8"/>
  <c r="N180" i="8"/>
  <c r="M180" i="8"/>
  <c r="I180" i="8"/>
  <c r="J180" i="8"/>
  <c r="L180" i="8"/>
  <c r="G179" i="9"/>
  <c r="H179" i="9"/>
  <c r="F179" i="9"/>
  <c r="A181" i="9"/>
  <c r="E180" i="9"/>
  <c r="B180" i="9"/>
  <c r="T180" i="12"/>
  <c r="M180" i="12"/>
  <c r="F180" i="12"/>
  <c r="G180" i="12"/>
  <c r="L180" i="12"/>
  <c r="O180" i="12"/>
  <c r="S180" i="12"/>
  <c r="J180" i="12"/>
  <c r="P180" i="12"/>
  <c r="D180" i="12"/>
  <c r="I180" i="12"/>
  <c r="R180" i="12"/>
  <c r="C180" i="12"/>
  <c r="C180" i="5"/>
  <c r="D180" i="5"/>
  <c r="B181" i="12"/>
  <c r="H181" i="12"/>
  <c r="N181" i="12"/>
  <c r="A182" i="12"/>
  <c r="Q181" i="12"/>
  <c r="E181" i="12"/>
  <c r="K181" i="12"/>
  <c r="F180" i="10"/>
  <c r="J180" i="10"/>
  <c r="I180" i="10"/>
  <c r="D180" i="10"/>
  <c r="L180" i="10"/>
  <c r="M180" i="10"/>
  <c r="N180" i="10"/>
  <c r="C180" i="10"/>
  <c r="G180" i="10"/>
  <c r="D179" i="9"/>
  <c r="C179" i="9"/>
  <c r="F180" i="5"/>
  <c r="H180" i="5"/>
  <c r="G180" i="5"/>
  <c r="H181" i="10"/>
  <c r="E181" i="10"/>
  <c r="K181" i="10"/>
  <c r="A182" i="10"/>
  <c r="B181" i="10"/>
  <c r="B181" i="8"/>
  <c r="K181" i="8"/>
  <c r="H181" i="8"/>
  <c r="E181" i="8"/>
  <c r="A182" i="8"/>
  <c r="B181" i="5"/>
  <c r="E181" i="5"/>
  <c r="A182" i="5"/>
  <c r="C5" i="5"/>
  <c r="B5" i="5"/>
  <c r="F318" i="3" l="1"/>
  <c r="G318" i="3"/>
  <c r="C318" i="3"/>
  <c r="H318" i="3"/>
  <c r="D318" i="3"/>
  <c r="E319" i="3"/>
  <c r="B319" i="3"/>
  <c r="A320" i="3"/>
  <c r="L411" i="14"/>
  <c r="M411" i="14"/>
  <c r="G411" i="14"/>
  <c r="I411" i="14"/>
  <c r="O411" i="14"/>
  <c r="P411" i="14"/>
  <c r="S411" i="14"/>
  <c r="C411" i="14"/>
  <c r="D411" i="14"/>
  <c r="F411" i="14"/>
  <c r="J411" i="14"/>
  <c r="R411" i="14"/>
  <c r="E412" i="14"/>
  <c r="H412" i="14"/>
  <c r="N412" i="14"/>
  <c r="A413" i="14"/>
  <c r="B412" i="14"/>
  <c r="T412" i="14" s="1"/>
  <c r="K412" i="14"/>
  <c r="Q412" i="14"/>
  <c r="F312" i="2"/>
  <c r="K312" i="2"/>
  <c r="C312" i="2"/>
  <c r="I312" i="2"/>
  <c r="G312" i="2"/>
  <c r="D312" i="2"/>
  <c r="J312" i="2"/>
  <c r="B313" i="2"/>
  <c r="E313" i="2"/>
  <c r="A314" i="2"/>
  <c r="H313" i="2"/>
  <c r="G181" i="5"/>
  <c r="F181" i="5"/>
  <c r="H181" i="5"/>
  <c r="H182" i="10"/>
  <c r="K182" i="10"/>
  <c r="B182" i="10"/>
  <c r="A183" i="10"/>
  <c r="E182" i="10"/>
  <c r="C181" i="5"/>
  <c r="D181" i="5"/>
  <c r="E182" i="8"/>
  <c r="H182" i="8"/>
  <c r="B182" i="8"/>
  <c r="A183" i="8"/>
  <c r="K182" i="8"/>
  <c r="T181" i="12"/>
  <c r="J181" i="12"/>
  <c r="M181" i="12"/>
  <c r="D181" i="12"/>
  <c r="G181" i="12"/>
  <c r="L181" i="12"/>
  <c r="O181" i="12"/>
  <c r="S181" i="12"/>
  <c r="I181" i="12"/>
  <c r="P181" i="12"/>
  <c r="R181" i="12"/>
  <c r="C181" i="12"/>
  <c r="F181" i="12"/>
  <c r="D180" i="9"/>
  <c r="C180" i="9"/>
  <c r="J181" i="10"/>
  <c r="F181" i="10"/>
  <c r="G181" i="10"/>
  <c r="D181" i="10"/>
  <c r="L181" i="10"/>
  <c r="C181" i="10"/>
  <c r="I181" i="10"/>
  <c r="N181" i="10"/>
  <c r="M181" i="10"/>
  <c r="B181" i="9"/>
  <c r="E181" i="9"/>
  <c r="A182" i="9"/>
  <c r="L181" i="8"/>
  <c r="M181" i="8"/>
  <c r="I181" i="8"/>
  <c r="N181" i="8"/>
  <c r="C181" i="8"/>
  <c r="J181" i="8"/>
  <c r="F181" i="8"/>
  <c r="G181" i="8"/>
  <c r="D181" i="8"/>
  <c r="F180" i="9"/>
  <c r="H180" i="9"/>
  <c r="G180" i="9"/>
  <c r="B182" i="12"/>
  <c r="Q182" i="12"/>
  <c r="E182" i="12"/>
  <c r="K182" i="12"/>
  <c r="H182" i="12"/>
  <c r="A183" i="12"/>
  <c r="N182" i="12"/>
  <c r="A183" i="5"/>
  <c r="B182" i="5"/>
  <c r="E182" i="5"/>
  <c r="D319" i="3" l="1"/>
  <c r="H319" i="3"/>
  <c r="C319" i="3"/>
  <c r="B320" i="3"/>
  <c r="E320" i="3"/>
  <c r="A321" i="3"/>
  <c r="F319" i="3"/>
  <c r="G319" i="3"/>
  <c r="Q413" i="14"/>
  <c r="E413" i="14"/>
  <c r="N413" i="14"/>
  <c r="B413" i="14"/>
  <c r="T413" i="14" s="1"/>
  <c r="H413" i="14"/>
  <c r="A414" i="14"/>
  <c r="K413" i="14"/>
  <c r="G412" i="14"/>
  <c r="D412" i="14"/>
  <c r="F412" i="14"/>
  <c r="I412" i="14"/>
  <c r="L412" i="14"/>
  <c r="M412" i="14"/>
  <c r="O412" i="14"/>
  <c r="S412" i="14"/>
  <c r="C412" i="14"/>
  <c r="J412" i="14"/>
  <c r="P412" i="14"/>
  <c r="R412" i="14"/>
  <c r="D313" i="2"/>
  <c r="C313" i="2"/>
  <c r="J313" i="2"/>
  <c r="K313" i="2"/>
  <c r="I313" i="2"/>
  <c r="G313" i="2"/>
  <c r="F313" i="2"/>
  <c r="E314" i="2"/>
  <c r="B314" i="2"/>
  <c r="H314" i="2"/>
  <c r="A315" i="2"/>
  <c r="C182" i="5"/>
  <c r="D182" i="5"/>
  <c r="G182" i="5"/>
  <c r="F182" i="5"/>
  <c r="H182" i="5"/>
  <c r="B183" i="5"/>
  <c r="E183" i="5"/>
  <c r="A184" i="5"/>
  <c r="A183" i="9"/>
  <c r="E182" i="9"/>
  <c r="B182" i="9"/>
  <c r="A184" i="12"/>
  <c r="E183" i="12"/>
  <c r="B183" i="12"/>
  <c r="K183" i="12"/>
  <c r="H183" i="12"/>
  <c r="Q183" i="12"/>
  <c r="N183" i="12"/>
  <c r="T182" i="12"/>
  <c r="C182" i="12"/>
  <c r="L182" i="12"/>
  <c r="G182" i="12"/>
  <c r="P182" i="12"/>
  <c r="M182" i="12"/>
  <c r="O182" i="12"/>
  <c r="R182" i="12"/>
  <c r="D182" i="12"/>
  <c r="J182" i="12"/>
  <c r="F182" i="12"/>
  <c r="S182" i="12"/>
  <c r="I182" i="12"/>
  <c r="F181" i="9"/>
  <c r="H181" i="9"/>
  <c r="G181" i="9"/>
  <c r="I182" i="10"/>
  <c r="N182" i="10"/>
  <c r="M182" i="10"/>
  <c r="C182" i="10"/>
  <c r="G182" i="10"/>
  <c r="L182" i="10"/>
  <c r="D182" i="10"/>
  <c r="J182" i="10"/>
  <c r="F182" i="10"/>
  <c r="G182" i="8"/>
  <c r="I182" i="8"/>
  <c r="N182" i="8"/>
  <c r="J182" i="8"/>
  <c r="C182" i="8"/>
  <c r="D182" i="8"/>
  <c r="F182" i="8"/>
  <c r="M182" i="8"/>
  <c r="L182" i="8"/>
  <c r="C181" i="9"/>
  <c r="D181" i="9"/>
  <c r="B183" i="10"/>
  <c r="E183" i="10"/>
  <c r="H183" i="10"/>
  <c r="K183" i="10"/>
  <c r="A184" i="10"/>
  <c r="H183" i="8"/>
  <c r="A184" i="8"/>
  <c r="E183" i="8"/>
  <c r="B183" i="8"/>
  <c r="K183" i="8"/>
  <c r="E321" i="3" l="1"/>
  <c r="B321" i="3"/>
  <c r="A322" i="3"/>
  <c r="F320" i="3"/>
  <c r="G320" i="3"/>
  <c r="H320" i="3"/>
  <c r="C320" i="3"/>
  <c r="D320" i="3"/>
  <c r="S413" i="14"/>
  <c r="F413" i="14"/>
  <c r="G413" i="14"/>
  <c r="D413" i="14"/>
  <c r="M413" i="14"/>
  <c r="R413" i="14"/>
  <c r="L413" i="14"/>
  <c r="O413" i="14"/>
  <c r="P413" i="14"/>
  <c r="I413" i="14"/>
  <c r="J413" i="14"/>
  <c r="C413" i="14"/>
  <c r="A415" i="14"/>
  <c r="E414" i="14"/>
  <c r="N414" i="14"/>
  <c r="Q414" i="14"/>
  <c r="H414" i="14"/>
  <c r="K414" i="14"/>
  <c r="B414" i="14"/>
  <c r="T414" i="14" s="1"/>
  <c r="H315" i="2"/>
  <c r="B315" i="2"/>
  <c r="E315" i="2"/>
  <c r="A316" i="2"/>
  <c r="J314" i="2"/>
  <c r="F314" i="2"/>
  <c r="D314" i="2"/>
  <c r="G314" i="2"/>
  <c r="C314" i="2"/>
  <c r="I314" i="2"/>
  <c r="K314" i="2"/>
  <c r="A185" i="10"/>
  <c r="H184" i="10"/>
  <c r="B184" i="10"/>
  <c r="E184" i="10"/>
  <c r="K184" i="10"/>
  <c r="N184" i="12"/>
  <c r="B184" i="12"/>
  <c r="Q184" i="12"/>
  <c r="E184" i="12"/>
  <c r="H184" i="12"/>
  <c r="A185" i="12"/>
  <c r="K184" i="12"/>
  <c r="F182" i="9"/>
  <c r="G182" i="9"/>
  <c r="H182" i="9"/>
  <c r="H184" i="8"/>
  <c r="K184" i="8"/>
  <c r="A185" i="8"/>
  <c r="E184" i="8"/>
  <c r="B184" i="8"/>
  <c r="E184" i="5"/>
  <c r="B184" i="5"/>
  <c r="A185" i="5"/>
  <c r="C183" i="5"/>
  <c r="D183" i="5"/>
  <c r="G183" i="5"/>
  <c r="F183" i="5"/>
  <c r="H183" i="5"/>
  <c r="F183" i="8"/>
  <c r="I183" i="8"/>
  <c r="L183" i="8"/>
  <c r="M183" i="8"/>
  <c r="C183" i="8"/>
  <c r="J183" i="8"/>
  <c r="D183" i="8"/>
  <c r="N183" i="8"/>
  <c r="G183" i="8"/>
  <c r="D182" i="9"/>
  <c r="C182" i="9"/>
  <c r="J183" i="10"/>
  <c r="L183" i="10"/>
  <c r="C183" i="10"/>
  <c r="D183" i="10"/>
  <c r="N183" i="10"/>
  <c r="F183" i="10"/>
  <c r="G183" i="10"/>
  <c r="I183" i="10"/>
  <c r="M183" i="10"/>
  <c r="T183" i="12"/>
  <c r="P183" i="12"/>
  <c r="R183" i="12"/>
  <c r="I183" i="12"/>
  <c r="S183" i="12"/>
  <c r="D183" i="12"/>
  <c r="C183" i="12"/>
  <c r="F183" i="12"/>
  <c r="G183" i="12"/>
  <c r="O183" i="12"/>
  <c r="L183" i="12"/>
  <c r="J183" i="12"/>
  <c r="M183" i="12"/>
  <c r="E183" i="9"/>
  <c r="A184" i="9"/>
  <c r="B183" i="9"/>
  <c r="E322" i="3" l="1"/>
  <c r="B322" i="3"/>
  <c r="A323" i="3"/>
  <c r="D321" i="3"/>
  <c r="H321" i="3"/>
  <c r="C321" i="3"/>
  <c r="F321" i="3"/>
  <c r="G321" i="3"/>
  <c r="K415" i="14"/>
  <c r="A416" i="14"/>
  <c r="N415" i="14"/>
  <c r="H415" i="14"/>
  <c r="E415" i="14"/>
  <c r="Q415" i="14"/>
  <c r="B415" i="14"/>
  <c r="T415" i="14" s="1"/>
  <c r="S414" i="14"/>
  <c r="C414" i="14"/>
  <c r="D414" i="14"/>
  <c r="F414" i="14"/>
  <c r="O414" i="14"/>
  <c r="P414" i="14"/>
  <c r="L414" i="14"/>
  <c r="M414" i="14"/>
  <c r="R414" i="14"/>
  <c r="J414" i="14"/>
  <c r="I414" i="14"/>
  <c r="G414" i="14"/>
  <c r="B316" i="2"/>
  <c r="E316" i="2"/>
  <c r="H316" i="2"/>
  <c r="A317" i="2"/>
  <c r="F315" i="2"/>
  <c r="J315" i="2"/>
  <c r="D315" i="2"/>
  <c r="G315" i="2"/>
  <c r="I315" i="2"/>
  <c r="C315" i="2"/>
  <c r="K315" i="2"/>
  <c r="D183" i="9"/>
  <c r="C183" i="9"/>
  <c r="B184" i="9"/>
  <c r="E184" i="9"/>
  <c r="A185" i="9"/>
  <c r="G183" i="9"/>
  <c r="H183" i="9"/>
  <c r="F183" i="9"/>
  <c r="A186" i="5"/>
  <c r="B185" i="5"/>
  <c r="E185" i="5"/>
  <c r="D184" i="5"/>
  <c r="C184" i="5"/>
  <c r="G184" i="5"/>
  <c r="F184" i="5"/>
  <c r="H184" i="5"/>
  <c r="I184" i="8"/>
  <c r="L184" i="8"/>
  <c r="N184" i="8"/>
  <c r="D184" i="8"/>
  <c r="J184" i="8"/>
  <c r="G184" i="8"/>
  <c r="F184" i="8"/>
  <c r="M184" i="8"/>
  <c r="C184" i="8"/>
  <c r="A186" i="8"/>
  <c r="B185" i="8"/>
  <c r="E185" i="8"/>
  <c r="K185" i="8"/>
  <c r="H185" i="8"/>
  <c r="H185" i="12"/>
  <c r="K185" i="12"/>
  <c r="N185" i="12"/>
  <c r="Q185" i="12"/>
  <c r="A186" i="12"/>
  <c r="E185" i="12"/>
  <c r="B185" i="12"/>
  <c r="J184" i="10"/>
  <c r="G184" i="10"/>
  <c r="F184" i="10"/>
  <c r="M184" i="10"/>
  <c r="I184" i="10"/>
  <c r="N184" i="10"/>
  <c r="L184" i="10"/>
  <c r="C184" i="10"/>
  <c r="D184" i="10"/>
  <c r="T184" i="12"/>
  <c r="R184" i="12"/>
  <c r="S184" i="12"/>
  <c r="C184" i="12"/>
  <c r="D184" i="12"/>
  <c r="O184" i="12"/>
  <c r="M184" i="12"/>
  <c r="F184" i="12"/>
  <c r="L184" i="12"/>
  <c r="I184" i="12"/>
  <c r="G184" i="12"/>
  <c r="J184" i="12"/>
  <c r="P184" i="12"/>
  <c r="B185" i="10"/>
  <c r="E185" i="10"/>
  <c r="A186" i="10"/>
  <c r="H185" i="10"/>
  <c r="K185" i="10"/>
  <c r="A324" i="3" l="1"/>
  <c r="E323" i="3"/>
  <c r="B323" i="3"/>
  <c r="D322" i="3"/>
  <c r="H322" i="3"/>
  <c r="C322" i="3"/>
  <c r="G322" i="3"/>
  <c r="F322" i="3"/>
  <c r="I415" i="14"/>
  <c r="D415" i="14"/>
  <c r="R415" i="14"/>
  <c r="L415" i="14"/>
  <c r="M415" i="14"/>
  <c r="O415" i="14"/>
  <c r="F415" i="14"/>
  <c r="G415" i="14"/>
  <c r="J415" i="14"/>
  <c r="S415" i="14"/>
  <c r="P415" i="14"/>
  <c r="C415" i="14"/>
  <c r="A417" i="14"/>
  <c r="N416" i="14"/>
  <c r="B416" i="14"/>
  <c r="T416" i="14" s="1"/>
  <c r="E416" i="14"/>
  <c r="H416" i="14"/>
  <c r="Q416" i="14"/>
  <c r="K416" i="14"/>
  <c r="E317" i="2"/>
  <c r="B317" i="2"/>
  <c r="H317" i="2"/>
  <c r="A318" i="2"/>
  <c r="J316" i="2"/>
  <c r="G316" i="2"/>
  <c r="F316" i="2"/>
  <c r="D316" i="2"/>
  <c r="C316" i="2"/>
  <c r="I316" i="2"/>
  <c r="K316" i="2"/>
  <c r="C185" i="8"/>
  <c r="D185" i="8"/>
  <c r="M185" i="8"/>
  <c r="I185" i="8"/>
  <c r="F185" i="8"/>
  <c r="L185" i="8"/>
  <c r="J185" i="8"/>
  <c r="N185" i="8"/>
  <c r="G185" i="8"/>
  <c r="H186" i="10"/>
  <c r="K186" i="10"/>
  <c r="A187" i="10"/>
  <c r="B186" i="10"/>
  <c r="E186" i="10"/>
  <c r="A187" i="8"/>
  <c r="H186" i="8"/>
  <c r="B186" i="8"/>
  <c r="K186" i="8"/>
  <c r="E186" i="8"/>
  <c r="L185" i="10"/>
  <c r="F185" i="10"/>
  <c r="I185" i="10"/>
  <c r="M185" i="10"/>
  <c r="J185" i="10"/>
  <c r="N185" i="10"/>
  <c r="C185" i="10"/>
  <c r="D185" i="10"/>
  <c r="G185" i="10"/>
  <c r="H185" i="5"/>
  <c r="F185" i="5"/>
  <c r="G185" i="5"/>
  <c r="D185" i="5"/>
  <c r="C185" i="5"/>
  <c r="A187" i="5"/>
  <c r="E186" i="5"/>
  <c r="B186" i="5"/>
  <c r="T185" i="12"/>
  <c r="J185" i="12"/>
  <c r="P185" i="12"/>
  <c r="C185" i="12"/>
  <c r="I185" i="12"/>
  <c r="O185" i="12"/>
  <c r="R185" i="12"/>
  <c r="S185" i="12"/>
  <c r="G185" i="12"/>
  <c r="D185" i="12"/>
  <c r="L185" i="12"/>
  <c r="F185" i="12"/>
  <c r="M185" i="12"/>
  <c r="E185" i="9"/>
  <c r="A186" i="9"/>
  <c r="B185" i="9"/>
  <c r="F184" i="9"/>
  <c r="G184" i="9"/>
  <c r="H184" i="9"/>
  <c r="A187" i="12"/>
  <c r="E186" i="12"/>
  <c r="Q186" i="12"/>
  <c r="K186" i="12"/>
  <c r="H186" i="12"/>
  <c r="N186" i="12"/>
  <c r="B186" i="12"/>
  <c r="C184" i="9"/>
  <c r="D184" i="9"/>
  <c r="D323" i="3" l="1"/>
  <c r="C323" i="3"/>
  <c r="H323" i="3"/>
  <c r="G323" i="3"/>
  <c r="F323" i="3"/>
  <c r="E324" i="3"/>
  <c r="A325" i="3"/>
  <c r="B324" i="3"/>
  <c r="M416" i="14"/>
  <c r="O416" i="14"/>
  <c r="C416" i="14"/>
  <c r="S416" i="14"/>
  <c r="R416" i="14"/>
  <c r="L416" i="14"/>
  <c r="D416" i="14"/>
  <c r="F416" i="14"/>
  <c r="G416" i="14"/>
  <c r="I416" i="14"/>
  <c r="J416" i="14"/>
  <c r="P416" i="14"/>
  <c r="Q417" i="14"/>
  <c r="B417" i="14"/>
  <c r="T417" i="14" s="1"/>
  <c r="E417" i="14"/>
  <c r="K417" i="14"/>
  <c r="H417" i="14"/>
  <c r="N417" i="14"/>
  <c r="A418" i="14"/>
  <c r="E318" i="2"/>
  <c r="A319" i="2"/>
  <c r="H318" i="2"/>
  <c r="B318" i="2"/>
  <c r="F317" i="2"/>
  <c r="I317" i="2"/>
  <c r="D317" i="2"/>
  <c r="G317" i="2"/>
  <c r="J317" i="2"/>
  <c r="C317" i="2"/>
  <c r="K317" i="2"/>
  <c r="D186" i="5"/>
  <c r="C186" i="5"/>
  <c r="G185" i="9"/>
  <c r="H185" i="9"/>
  <c r="F185" i="9"/>
  <c r="B186" i="9"/>
  <c r="A187" i="9"/>
  <c r="E186" i="9"/>
  <c r="T186" i="12"/>
  <c r="I186" i="12"/>
  <c r="C186" i="12"/>
  <c r="J186" i="12"/>
  <c r="M186" i="12"/>
  <c r="F186" i="12"/>
  <c r="L186" i="12"/>
  <c r="O186" i="12"/>
  <c r="D186" i="12"/>
  <c r="G186" i="12"/>
  <c r="R186" i="12"/>
  <c r="S186" i="12"/>
  <c r="P186" i="12"/>
  <c r="C185" i="9"/>
  <c r="D185" i="9"/>
  <c r="G186" i="5"/>
  <c r="F186" i="5"/>
  <c r="H186" i="5"/>
  <c r="A188" i="12"/>
  <c r="Q187" i="12"/>
  <c r="K187" i="12"/>
  <c r="N187" i="12"/>
  <c r="E187" i="12"/>
  <c r="H187" i="12"/>
  <c r="B187" i="12"/>
  <c r="D186" i="8"/>
  <c r="M186" i="8"/>
  <c r="C186" i="8"/>
  <c r="G186" i="8"/>
  <c r="F186" i="8"/>
  <c r="I186" i="8"/>
  <c r="J186" i="8"/>
  <c r="N186" i="8"/>
  <c r="L186" i="8"/>
  <c r="F186" i="10"/>
  <c r="G186" i="10"/>
  <c r="I186" i="10"/>
  <c r="M186" i="10"/>
  <c r="L186" i="10"/>
  <c r="C186" i="10"/>
  <c r="D186" i="10"/>
  <c r="J186" i="10"/>
  <c r="N186" i="10"/>
  <c r="E187" i="10"/>
  <c r="K187" i="10"/>
  <c r="H187" i="10"/>
  <c r="A188" i="10"/>
  <c r="B187" i="10"/>
  <c r="B187" i="8"/>
  <c r="K187" i="8"/>
  <c r="A188" i="8"/>
  <c r="E187" i="8"/>
  <c r="H187" i="8"/>
  <c r="A188" i="5"/>
  <c r="E187" i="5"/>
  <c r="B187" i="5"/>
  <c r="B325" i="3" l="1"/>
  <c r="A326" i="3"/>
  <c r="E325" i="3"/>
  <c r="H324" i="3"/>
  <c r="C324" i="3"/>
  <c r="D324" i="3"/>
  <c r="F324" i="3"/>
  <c r="G324" i="3"/>
  <c r="H418" i="14"/>
  <c r="E418" i="14"/>
  <c r="N418" i="14"/>
  <c r="Q418" i="14"/>
  <c r="K418" i="14"/>
  <c r="A419" i="14"/>
  <c r="B418" i="14"/>
  <c r="T418" i="14" s="1"/>
  <c r="C417" i="14"/>
  <c r="R417" i="14"/>
  <c r="S417" i="14"/>
  <c r="D417" i="14"/>
  <c r="F417" i="14"/>
  <c r="J417" i="14"/>
  <c r="L417" i="14"/>
  <c r="M417" i="14"/>
  <c r="G417" i="14"/>
  <c r="I417" i="14"/>
  <c r="O417" i="14"/>
  <c r="P417" i="14"/>
  <c r="D318" i="2"/>
  <c r="C318" i="2"/>
  <c r="I318" i="2"/>
  <c r="F318" i="2"/>
  <c r="G318" i="2"/>
  <c r="K318" i="2"/>
  <c r="J318" i="2"/>
  <c r="A320" i="2"/>
  <c r="H319" i="2"/>
  <c r="B319" i="2"/>
  <c r="E319" i="2"/>
  <c r="B188" i="5"/>
  <c r="E188" i="5"/>
  <c r="A189" i="5"/>
  <c r="B188" i="8"/>
  <c r="E188" i="8"/>
  <c r="A189" i="8"/>
  <c r="K188" i="8"/>
  <c r="H188" i="8"/>
  <c r="A189" i="12"/>
  <c r="B188" i="12"/>
  <c r="E188" i="12"/>
  <c r="K188" i="12"/>
  <c r="H188" i="12"/>
  <c r="Q188" i="12"/>
  <c r="N188" i="12"/>
  <c r="C187" i="5"/>
  <c r="D187" i="5"/>
  <c r="G187" i="5"/>
  <c r="F187" i="5"/>
  <c r="H187" i="5"/>
  <c r="M187" i="8"/>
  <c r="N187" i="8"/>
  <c r="I187" i="8"/>
  <c r="J187" i="8"/>
  <c r="F187" i="8"/>
  <c r="G187" i="8"/>
  <c r="D187" i="8"/>
  <c r="L187" i="8"/>
  <c r="C187" i="8"/>
  <c r="I187" i="10"/>
  <c r="G187" i="10"/>
  <c r="C187" i="10"/>
  <c r="N187" i="10"/>
  <c r="J187" i="10"/>
  <c r="M187" i="10"/>
  <c r="L187" i="10"/>
  <c r="D187" i="10"/>
  <c r="F187" i="10"/>
  <c r="H188" i="10"/>
  <c r="E188" i="10"/>
  <c r="A189" i="10"/>
  <c r="B188" i="10"/>
  <c r="K188" i="10"/>
  <c r="H186" i="9"/>
  <c r="F186" i="9"/>
  <c r="G186" i="9"/>
  <c r="B187" i="9"/>
  <c r="E187" i="9"/>
  <c r="A188" i="9"/>
  <c r="D186" i="9"/>
  <c r="C186" i="9"/>
  <c r="T187" i="12"/>
  <c r="J187" i="12"/>
  <c r="M187" i="12"/>
  <c r="C187" i="12"/>
  <c r="F187" i="12"/>
  <c r="G187" i="12"/>
  <c r="L187" i="12"/>
  <c r="O187" i="12"/>
  <c r="R187" i="12"/>
  <c r="D187" i="12"/>
  <c r="I187" i="12"/>
  <c r="S187" i="12"/>
  <c r="P187" i="12"/>
  <c r="F325" i="3" l="1"/>
  <c r="G325" i="3"/>
  <c r="B326" i="3"/>
  <c r="E326" i="3"/>
  <c r="A327" i="3"/>
  <c r="C325" i="3"/>
  <c r="H325" i="3"/>
  <c r="D325" i="3"/>
  <c r="A420" i="14"/>
  <c r="N419" i="14"/>
  <c r="Q419" i="14"/>
  <c r="E419" i="14"/>
  <c r="H419" i="14"/>
  <c r="K419" i="14"/>
  <c r="B419" i="14"/>
  <c r="T419" i="14" s="1"/>
  <c r="M418" i="14"/>
  <c r="O418" i="14"/>
  <c r="G418" i="14"/>
  <c r="I418" i="14"/>
  <c r="D418" i="14"/>
  <c r="C418" i="14"/>
  <c r="F418" i="14"/>
  <c r="J418" i="14"/>
  <c r="L418" i="14"/>
  <c r="P418" i="14"/>
  <c r="R418" i="14"/>
  <c r="S418" i="14"/>
  <c r="A321" i="2"/>
  <c r="B320" i="2"/>
  <c r="H320" i="2"/>
  <c r="E320" i="2"/>
  <c r="F319" i="2"/>
  <c r="C319" i="2"/>
  <c r="D319" i="2"/>
  <c r="J319" i="2"/>
  <c r="I319" i="2"/>
  <c r="G319" i="2"/>
  <c r="K319" i="2"/>
  <c r="H187" i="9"/>
  <c r="F187" i="9"/>
  <c r="G187" i="9"/>
  <c r="M188" i="10"/>
  <c r="I188" i="10"/>
  <c r="L188" i="10"/>
  <c r="G188" i="10"/>
  <c r="N188" i="10"/>
  <c r="C188" i="10"/>
  <c r="F188" i="10"/>
  <c r="D188" i="10"/>
  <c r="J188" i="10"/>
  <c r="A190" i="10"/>
  <c r="E189" i="10"/>
  <c r="K189" i="10"/>
  <c r="B189" i="10"/>
  <c r="H189" i="10"/>
  <c r="T188" i="12"/>
  <c r="J188" i="12"/>
  <c r="C188" i="12"/>
  <c r="D188" i="12"/>
  <c r="L188" i="12"/>
  <c r="F188" i="12"/>
  <c r="M188" i="12"/>
  <c r="S188" i="12"/>
  <c r="I188" i="12"/>
  <c r="R188" i="12"/>
  <c r="P188" i="12"/>
  <c r="O188" i="12"/>
  <c r="G188" i="12"/>
  <c r="A190" i="12"/>
  <c r="K189" i="12"/>
  <c r="B189" i="12"/>
  <c r="E189" i="12"/>
  <c r="N189" i="12"/>
  <c r="H189" i="12"/>
  <c r="Q189" i="12"/>
  <c r="B189" i="8"/>
  <c r="H189" i="8"/>
  <c r="E189" i="8"/>
  <c r="A190" i="8"/>
  <c r="K189" i="8"/>
  <c r="E188" i="9"/>
  <c r="B188" i="9"/>
  <c r="A189" i="9"/>
  <c r="D187" i="9"/>
  <c r="C187" i="9"/>
  <c r="C188" i="8"/>
  <c r="M188" i="8"/>
  <c r="D188" i="8"/>
  <c r="G188" i="8"/>
  <c r="L188" i="8"/>
  <c r="F188" i="8"/>
  <c r="I188" i="8"/>
  <c r="J188" i="8"/>
  <c r="N188" i="8"/>
  <c r="E189" i="5"/>
  <c r="B189" i="5"/>
  <c r="A190" i="5"/>
  <c r="F188" i="5"/>
  <c r="G188" i="5"/>
  <c r="H188" i="5"/>
  <c r="C188" i="5"/>
  <c r="D188" i="5"/>
  <c r="E327" i="3" l="1"/>
  <c r="A328" i="3"/>
  <c r="B327" i="3"/>
  <c r="F326" i="3"/>
  <c r="G326" i="3"/>
  <c r="D326" i="3"/>
  <c r="H326" i="3"/>
  <c r="C326" i="3"/>
  <c r="O419" i="14"/>
  <c r="P419" i="14"/>
  <c r="D419" i="14"/>
  <c r="F419" i="14"/>
  <c r="G419" i="14"/>
  <c r="L419" i="14"/>
  <c r="S419" i="14"/>
  <c r="J419" i="14"/>
  <c r="R419" i="14"/>
  <c r="C419" i="14"/>
  <c r="I419" i="14"/>
  <c r="M419" i="14"/>
  <c r="E420" i="14"/>
  <c r="B420" i="14"/>
  <c r="T420" i="14" s="1"/>
  <c r="Q420" i="14"/>
  <c r="K420" i="14"/>
  <c r="N420" i="14"/>
  <c r="H420" i="14"/>
  <c r="A421" i="14"/>
  <c r="D320" i="2"/>
  <c r="K320" i="2"/>
  <c r="J320" i="2"/>
  <c r="F320" i="2"/>
  <c r="I320" i="2"/>
  <c r="C320" i="2"/>
  <c r="G320" i="2"/>
  <c r="E321" i="2"/>
  <c r="B321" i="2"/>
  <c r="H321" i="2"/>
  <c r="A322" i="2"/>
  <c r="H190" i="8"/>
  <c r="B190" i="8"/>
  <c r="K190" i="8"/>
  <c r="A191" i="8"/>
  <c r="E190" i="8"/>
  <c r="T189" i="12"/>
  <c r="O189" i="12"/>
  <c r="P189" i="12"/>
  <c r="D189" i="12"/>
  <c r="R189" i="12"/>
  <c r="S189" i="12"/>
  <c r="C189" i="12"/>
  <c r="G189" i="12"/>
  <c r="I189" i="12"/>
  <c r="M189" i="12"/>
  <c r="J189" i="12"/>
  <c r="L189" i="12"/>
  <c r="F189" i="12"/>
  <c r="E190" i="12"/>
  <c r="Q190" i="12"/>
  <c r="N190" i="12"/>
  <c r="B190" i="12"/>
  <c r="A191" i="12"/>
  <c r="K190" i="12"/>
  <c r="H190" i="12"/>
  <c r="A191" i="5"/>
  <c r="E190" i="5"/>
  <c r="B190" i="5"/>
  <c r="C189" i="5"/>
  <c r="D189" i="5"/>
  <c r="G189" i="5"/>
  <c r="H189" i="5"/>
  <c r="F189" i="5"/>
  <c r="D188" i="9"/>
  <c r="C188" i="9"/>
  <c r="B190" i="10"/>
  <c r="H190" i="10"/>
  <c r="E190" i="10"/>
  <c r="A191" i="10"/>
  <c r="K190" i="10"/>
  <c r="F188" i="9"/>
  <c r="G188" i="9"/>
  <c r="H188" i="9"/>
  <c r="C189" i="8"/>
  <c r="F189" i="8"/>
  <c r="G189" i="8"/>
  <c r="J189" i="8"/>
  <c r="N189" i="8"/>
  <c r="M189" i="8"/>
  <c r="I189" i="8"/>
  <c r="L189" i="8"/>
  <c r="D189" i="8"/>
  <c r="F189" i="10"/>
  <c r="L189" i="10"/>
  <c r="J189" i="10"/>
  <c r="C189" i="10"/>
  <c r="N189" i="10"/>
  <c r="M189" i="10"/>
  <c r="D189" i="10"/>
  <c r="G189" i="10"/>
  <c r="I189" i="10"/>
  <c r="E189" i="9"/>
  <c r="A190" i="9"/>
  <c r="B189" i="9"/>
  <c r="C327" i="3" l="1"/>
  <c r="D327" i="3"/>
  <c r="H327" i="3"/>
  <c r="E328" i="3"/>
  <c r="B328" i="3"/>
  <c r="A329" i="3"/>
  <c r="G327" i="3"/>
  <c r="F327" i="3"/>
  <c r="G420" i="14"/>
  <c r="C420" i="14"/>
  <c r="P420" i="14"/>
  <c r="R420" i="14"/>
  <c r="S420" i="14"/>
  <c r="F420" i="14"/>
  <c r="D420" i="14"/>
  <c r="L420" i="14"/>
  <c r="M420" i="14"/>
  <c r="O420" i="14"/>
  <c r="I420" i="14"/>
  <c r="J420" i="14"/>
  <c r="Q421" i="14"/>
  <c r="K421" i="14"/>
  <c r="N421" i="14"/>
  <c r="H421" i="14"/>
  <c r="A422" i="14"/>
  <c r="E421" i="14"/>
  <c r="B421" i="14"/>
  <c r="T421" i="14" s="1"/>
  <c r="F321" i="2"/>
  <c r="C321" i="2"/>
  <c r="K321" i="2"/>
  <c r="J321" i="2"/>
  <c r="D321" i="2"/>
  <c r="I321" i="2"/>
  <c r="G321" i="2"/>
  <c r="B322" i="2"/>
  <c r="A323" i="2"/>
  <c r="H322" i="2"/>
  <c r="E322" i="2"/>
  <c r="C190" i="5"/>
  <c r="D190" i="5"/>
  <c r="T190" i="12"/>
  <c r="P190" i="12"/>
  <c r="D190" i="12"/>
  <c r="L190" i="12"/>
  <c r="M190" i="12"/>
  <c r="R190" i="12"/>
  <c r="J190" i="12"/>
  <c r="O190" i="12"/>
  <c r="C190" i="12"/>
  <c r="I190" i="12"/>
  <c r="F190" i="12"/>
  <c r="G190" i="12"/>
  <c r="S190" i="12"/>
  <c r="D189" i="9"/>
  <c r="C189" i="9"/>
  <c r="E190" i="9"/>
  <c r="A191" i="9"/>
  <c r="B190" i="9"/>
  <c r="G189" i="9"/>
  <c r="H189" i="9"/>
  <c r="F189" i="9"/>
  <c r="H191" i="10"/>
  <c r="E191" i="10"/>
  <c r="B191" i="10"/>
  <c r="K191" i="10"/>
  <c r="A192" i="10"/>
  <c r="G190" i="10"/>
  <c r="I190" i="10"/>
  <c r="C190" i="10"/>
  <c r="D190" i="10"/>
  <c r="L190" i="10"/>
  <c r="M190" i="10"/>
  <c r="J190" i="10"/>
  <c r="N190" i="10"/>
  <c r="F190" i="10"/>
  <c r="K191" i="8"/>
  <c r="H191" i="8"/>
  <c r="B191" i="8"/>
  <c r="A192" i="8"/>
  <c r="E191" i="8"/>
  <c r="F190" i="5"/>
  <c r="H190" i="5"/>
  <c r="G190" i="5"/>
  <c r="A192" i="5"/>
  <c r="B191" i="5"/>
  <c r="E191" i="5"/>
  <c r="B191" i="12"/>
  <c r="Q191" i="12"/>
  <c r="E191" i="12"/>
  <c r="A192" i="12"/>
  <c r="N191" i="12"/>
  <c r="H191" i="12"/>
  <c r="K191" i="12"/>
  <c r="F190" i="8"/>
  <c r="N190" i="8"/>
  <c r="G190" i="8"/>
  <c r="C190" i="8"/>
  <c r="L190" i="8"/>
  <c r="M190" i="8"/>
  <c r="D190" i="8"/>
  <c r="I190" i="8"/>
  <c r="J190" i="8"/>
  <c r="CJ56" i="24"/>
  <c r="CG45" i="24"/>
  <c r="CJ15" i="24"/>
  <c r="CJ27" i="24"/>
  <c r="CJ55" i="24"/>
  <c r="CG27" i="24"/>
  <c r="CJ33" i="24"/>
  <c r="CG40" i="24"/>
  <c r="CG20" i="24"/>
  <c r="CG44" i="24"/>
  <c r="CJ71" i="24"/>
  <c r="CJ61" i="24"/>
  <c r="CG41" i="24"/>
  <c r="CG23" i="24"/>
  <c r="CG30" i="24"/>
  <c r="CJ24" i="24"/>
  <c r="CJ57" i="24"/>
  <c r="CG37" i="24"/>
  <c r="CG34" i="24"/>
  <c r="CJ70" i="24"/>
  <c r="CJ73" i="24"/>
  <c r="CJ78" i="24"/>
  <c r="CJ53" i="24"/>
  <c r="CJ39" i="24"/>
  <c r="CG42" i="24"/>
  <c r="CJ44" i="24"/>
  <c r="CJ35" i="24"/>
  <c r="CJ45" i="24"/>
  <c r="CG78" i="24"/>
  <c r="CJ16" i="24"/>
  <c r="CG52" i="24"/>
  <c r="CJ48" i="24"/>
  <c r="CG77" i="24"/>
  <c r="CJ65" i="24"/>
  <c r="CG17" i="24"/>
  <c r="CJ14" i="24"/>
  <c r="CG75" i="24"/>
  <c r="CG29" i="24"/>
  <c r="CJ51" i="24"/>
  <c r="CG46" i="24"/>
  <c r="CG25" i="24"/>
  <c r="CJ30" i="24"/>
  <c r="CG35" i="24"/>
  <c r="CG49" i="24"/>
  <c r="CJ62" i="24"/>
  <c r="CJ32" i="24"/>
  <c r="CJ23" i="24"/>
  <c r="CG65" i="24"/>
  <c r="CJ38" i="24"/>
  <c r="CJ36" i="24"/>
  <c r="CG76" i="24"/>
  <c r="CJ79" i="24"/>
  <c r="CJ59" i="24"/>
  <c r="CG70" i="24"/>
  <c r="CJ67" i="24"/>
  <c r="CJ69" i="24"/>
  <c r="CG47" i="24"/>
  <c r="CG21" i="24"/>
  <c r="CJ63" i="24"/>
  <c r="CG56" i="24"/>
  <c r="CJ47" i="24"/>
  <c r="CJ40" i="24"/>
  <c r="CG31" i="24"/>
  <c r="CJ68" i="24"/>
  <c r="CJ77" i="24"/>
  <c r="CG73" i="24"/>
  <c r="CG63" i="24"/>
  <c r="CJ50" i="24"/>
  <c r="CJ42" i="24"/>
  <c r="CG33" i="24"/>
  <c r="CG54" i="24"/>
  <c r="CJ58" i="24"/>
  <c r="CJ31" i="24"/>
  <c r="CG71" i="24"/>
  <c r="CJ22" i="24"/>
  <c r="CJ52" i="24"/>
  <c r="CG61" i="24"/>
  <c r="CG32" i="24"/>
  <c r="CJ66" i="24"/>
  <c r="CJ75" i="24"/>
  <c r="CG79" i="24"/>
  <c r="CG48" i="24"/>
  <c r="CG72" i="24"/>
  <c r="CJ43" i="24"/>
  <c r="CJ72" i="24"/>
  <c r="CG62" i="24"/>
  <c r="CG64" i="24"/>
  <c r="CG39" i="24"/>
  <c r="CG43" i="24"/>
  <c r="CJ37" i="24"/>
  <c r="CJ54" i="24"/>
  <c r="CG58" i="24"/>
  <c r="CG28" i="24"/>
  <c r="CG51" i="24"/>
  <c r="CG22" i="24"/>
  <c r="CJ80" i="24"/>
  <c r="CJ28" i="24"/>
  <c r="CJ21" i="24"/>
  <c r="CJ25" i="24"/>
  <c r="CG14" i="24"/>
  <c r="CG38" i="24"/>
  <c r="CG36" i="24"/>
  <c r="CG53" i="24"/>
  <c r="CJ34" i="24"/>
  <c r="CJ26" i="24"/>
  <c r="CG68" i="24"/>
  <c r="CJ76" i="24"/>
  <c r="CG50" i="24"/>
  <c r="CJ17" i="24"/>
  <c r="CJ46" i="24"/>
  <c r="CJ18" i="24"/>
  <c r="CG57" i="24"/>
  <c r="CG19" i="24"/>
  <c r="CG18" i="24"/>
  <c r="CG67" i="24"/>
  <c r="CJ49" i="24"/>
  <c r="CG60" i="24"/>
  <c r="CG15" i="24"/>
  <c r="CJ74" i="24"/>
  <c r="CJ20" i="24"/>
  <c r="CJ64" i="24"/>
  <c r="CG24" i="24"/>
  <c r="CG66" i="24"/>
  <c r="CJ41" i="24"/>
  <c r="CG74" i="24"/>
  <c r="CJ29" i="24"/>
  <c r="CG59" i="24"/>
  <c r="CG55" i="24"/>
  <c r="CJ60" i="24"/>
  <c r="CJ19" i="24"/>
  <c r="CG69" i="24"/>
  <c r="CG26" i="24"/>
  <c r="CG80" i="24"/>
  <c r="CG16" i="24"/>
  <c r="A330" i="3" l="1"/>
  <c r="E329" i="3"/>
  <c r="B329" i="3"/>
  <c r="C328" i="3"/>
  <c r="H328" i="3"/>
  <c r="D328" i="3"/>
  <c r="G328" i="3"/>
  <c r="F328" i="3"/>
  <c r="S421" i="14"/>
  <c r="O421" i="14"/>
  <c r="P421" i="14"/>
  <c r="R421" i="14"/>
  <c r="L421" i="14"/>
  <c r="M421" i="14"/>
  <c r="F421" i="14"/>
  <c r="G421" i="14"/>
  <c r="I421" i="14"/>
  <c r="C421" i="14"/>
  <c r="D421" i="14"/>
  <c r="J421" i="14"/>
  <c r="N422" i="14"/>
  <c r="H422" i="14"/>
  <c r="B422" i="14"/>
  <c r="T422" i="14" s="1"/>
  <c r="A423" i="14"/>
  <c r="E422" i="14"/>
  <c r="Q422" i="14"/>
  <c r="K422" i="14"/>
  <c r="A324" i="2"/>
  <c r="H323" i="2"/>
  <c r="B323" i="2"/>
  <c r="E323" i="2"/>
  <c r="C322" i="2"/>
  <c r="G322" i="2"/>
  <c r="F322" i="2"/>
  <c r="D322" i="2"/>
  <c r="K322" i="2"/>
  <c r="I322" i="2"/>
  <c r="J322" i="2"/>
  <c r="CK85" i="24"/>
  <c r="CK86" i="24"/>
  <c r="CH85" i="24"/>
  <c r="CH86" i="24"/>
  <c r="CM86" i="24" s="1"/>
  <c r="DJ85" i="24" s="1"/>
  <c r="CK50" i="24"/>
  <c r="E192" i="12"/>
  <c r="K192" i="12"/>
  <c r="Q192" i="12"/>
  <c r="A193" i="12"/>
  <c r="H192" i="12"/>
  <c r="N192" i="12"/>
  <c r="B192" i="12"/>
  <c r="A192" i="9"/>
  <c r="E191" i="9"/>
  <c r="B191" i="9"/>
  <c r="G190" i="9"/>
  <c r="H190" i="9"/>
  <c r="F190" i="9"/>
  <c r="T191" i="12"/>
  <c r="R191" i="12"/>
  <c r="S191" i="12"/>
  <c r="O191" i="12"/>
  <c r="C191" i="12"/>
  <c r="D191" i="12"/>
  <c r="L191" i="12"/>
  <c r="I191" i="12"/>
  <c r="F191" i="12"/>
  <c r="G191" i="12"/>
  <c r="J191" i="12"/>
  <c r="M191" i="12"/>
  <c r="P191" i="12"/>
  <c r="K192" i="10"/>
  <c r="E192" i="10"/>
  <c r="B192" i="10"/>
  <c r="A193" i="10"/>
  <c r="H192" i="10"/>
  <c r="C190" i="9"/>
  <c r="D190" i="9"/>
  <c r="F191" i="5"/>
  <c r="H191" i="5"/>
  <c r="G191" i="5"/>
  <c r="D191" i="5"/>
  <c r="C191" i="5"/>
  <c r="B192" i="5"/>
  <c r="A193" i="5"/>
  <c r="E192" i="5"/>
  <c r="I191" i="10"/>
  <c r="D191" i="10"/>
  <c r="C191" i="10"/>
  <c r="M191" i="10"/>
  <c r="N191" i="10"/>
  <c r="J191" i="10"/>
  <c r="L191" i="10"/>
  <c r="G191" i="10"/>
  <c r="F191" i="10"/>
  <c r="A193" i="8"/>
  <c r="E192" i="8"/>
  <c r="H192" i="8"/>
  <c r="K192" i="8"/>
  <c r="B192" i="8"/>
  <c r="G191" i="8"/>
  <c r="I191" i="8"/>
  <c r="C191" i="8"/>
  <c r="J191" i="8"/>
  <c r="L191" i="8"/>
  <c r="F191" i="8"/>
  <c r="M191" i="8"/>
  <c r="D191" i="8"/>
  <c r="N191" i="8"/>
  <c r="CK38" i="24"/>
  <c r="CK75" i="24"/>
  <c r="CK18" i="24"/>
  <c r="CK46" i="24"/>
  <c r="CH79" i="24"/>
  <c r="CH57" i="24"/>
  <c r="CK32" i="24"/>
  <c r="CH19" i="24"/>
  <c r="CK57" i="24"/>
  <c r="CK80" i="24"/>
  <c r="CK68" i="24"/>
  <c r="CK48" i="24"/>
  <c r="CK40" i="24"/>
  <c r="CK47" i="24"/>
  <c r="CK45" i="24"/>
  <c r="CK29" i="24"/>
  <c r="CK16" i="24"/>
  <c r="CK41" i="24"/>
  <c r="CK66" i="24"/>
  <c r="CK23" i="24"/>
  <c r="CK54" i="24"/>
  <c r="CK63" i="24"/>
  <c r="CK35" i="24"/>
  <c r="CK51" i="24"/>
  <c r="CH84" i="24"/>
  <c r="CK84" i="24"/>
  <c r="CK33" i="24"/>
  <c r="CK42" i="24"/>
  <c r="CH61" i="24"/>
  <c r="CH50" i="24"/>
  <c r="CK61" i="24"/>
  <c r="CH30" i="24"/>
  <c r="CH32" i="24"/>
  <c r="CK17" i="24"/>
  <c r="CK62" i="24"/>
  <c r="CH49" i="24"/>
  <c r="CK26" i="24"/>
  <c r="CK31" i="24"/>
  <c r="CH23" i="24"/>
  <c r="CH41" i="24"/>
  <c r="CK52" i="24"/>
  <c r="CK34" i="24"/>
  <c r="CK58" i="24"/>
  <c r="CK37" i="24"/>
  <c r="CK76" i="24"/>
  <c r="CK22" i="24"/>
  <c r="CK71" i="24"/>
  <c r="CK30" i="24"/>
  <c r="CK83" i="24"/>
  <c r="CH83" i="24"/>
  <c r="CH65" i="24"/>
  <c r="CK24" i="24"/>
  <c r="CH35" i="24"/>
  <c r="CH18" i="24"/>
  <c r="CH48" i="24"/>
  <c r="CK36" i="24"/>
  <c r="CH37" i="24"/>
  <c r="CK44" i="24"/>
  <c r="CK20" i="24"/>
  <c r="CK39" i="24"/>
  <c r="CK78" i="24"/>
  <c r="CK64" i="24"/>
  <c r="CK69" i="24"/>
  <c r="CK74" i="24"/>
  <c r="CK67" i="24"/>
  <c r="CK53" i="24"/>
  <c r="CK55" i="24"/>
  <c r="CH68" i="24"/>
  <c r="CH25" i="24"/>
  <c r="CH26" i="24"/>
  <c r="CH55" i="24"/>
  <c r="CH59" i="24"/>
  <c r="CH22" i="24"/>
  <c r="CH31" i="24"/>
  <c r="CH52" i="24"/>
  <c r="CH51" i="24"/>
  <c r="CH74" i="24"/>
  <c r="CH28" i="24"/>
  <c r="CH78" i="24"/>
  <c r="CH58" i="24"/>
  <c r="CH56" i="24"/>
  <c r="CH66" i="24"/>
  <c r="CH24" i="24"/>
  <c r="CH21" i="24"/>
  <c r="CH43" i="24"/>
  <c r="CH47" i="24"/>
  <c r="CH42" i="24"/>
  <c r="CH39" i="24"/>
  <c r="CH64" i="24"/>
  <c r="CH62" i="24"/>
  <c r="CH70" i="24"/>
  <c r="CH44" i="24"/>
  <c r="CH46" i="24"/>
  <c r="CH53" i="24"/>
  <c r="CH54" i="24"/>
  <c r="CH20" i="24"/>
  <c r="CH40" i="24"/>
  <c r="CH16" i="24"/>
  <c r="CH36" i="24"/>
  <c r="CH33" i="24"/>
  <c r="CH29" i="24"/>
  <c r="CH80" i="24"/>
  <c r="CH38" i="24"/>
  <c r="CH75" i="24"/>
  <c r="CH71" i="24"/>
  <c r="CH69" i="24"/>
  <c r="CK27" i="24"/>
  <c r="CH60" i="24"/>
  <c r="CK72" i="24"/>
  <c r="CK59" i="24"/>
  <c r="CK73" i="24"/>
  <c r="CK49" i="24"/>
  <c r="CK43" i="24"/>
  <c r="CK79" i="24"/>
  <c r="CK70" i="24"/>
  <c r="CH67" i="24"/>
  <c r="CH72" i="24"/>
  <c r="CH76" i="24"/>
  <c r="CH34" i="24"/>
  <c r="CH27" i="24"/>
  <c r="CH82" i="24"/>
  <c r="CH81" i="24"/>
  <c r="CK82" i="24"/>
  <c r="CK81" i="24"/>
  <c r="CK25" i="24"/>
  <c r="CH63" i="24"/>
  <c r="CH17" i="24"/>
  <c r="CK19" i="24"/>
  <c r="CK21" i="24"/>
  <c r="CH73" i="24"/>
  <c r="CK65" i="24"/>
  <c r="CH45" i="24"/>
  <c r="CK60" i="24"/>
  <c r="CK28" i="24"/>
  <c r="CK77" i="24"/>
  <c r="CH77" i="24"/>
  <c r="CK56" i="24"/>
  <c r="CK15" i="24"/>
  <c r="CH15" i="24"/>
  <c r="D329" i="3" l="1"/>
  <c r="C329" i="3"/>
  <c r="H329" i="3"/>
  <c r="G329" i="3"/>
  <c r="F329" i="3"/>
  <c r="B330" i="3"/>
  <c r="A331" i="3"/>
  <c r="E330" i="3"/>
  <c r="K423" i="14"/>
  <c r="H423" i="14"/>
  <c r="N423" i="14"/>
  <c r="Q423" i="14"/>
  <c r="E423" i="14"/>
  <c r="B423" i="14"/>
  <c r="T423" i="14" s="1"/>
  <c r="A424" i="14"/>
  <c r="M422" i="14"/>
  <c r="C422" i="14"/>
  <c r="R422" i="14"/>
  <c r="S422" i="14"/>
  <c r="I422" i="14"/>
  <c r="J422" i="14"/>
  <c r="L422" i="14"/>
  <c r="D422" i="14"/>
  <c r="F422" i="14"/>
  <c r="P422" i="14"/>
  <c r="G422" i="14"/>
  <c r="O422" i="14"/>
  <c r="CM85" i="24"/>
  <c r="K323" i="2"/>
  <c r="J323" i="2"/>
  <c r="F323" i="2"/>
  <c r="C323" i="2"/>
  <c r="D323" i="2"/>
  <c r="G323" i="2"/>
  <c r="I323" i="2"/>
  <c r="CM50" i="24"/>
  <c r="DJ49" i="24" s="1"/>
  <c r="E324" i="2"/>
  <c r="B324" i="2"/>
  <c r="A325" i="2"/>
  <c r="H324" i="2"/>
  <c r="CM46" i="24"/>
  <c r="DJ45" i="24" s="1"/>
  <c r="A194" i="8"/>
  <c r="B193" i="8"/>
  <c r="K193" i="8"/>
  <c r="H193" i="8"/>
  <c r="E193" i="8"/>
  <c r="F192" i="10"/>
  <c r="I192" i="10"/>
  <c r="D192" i="10"/>
  <c r="C192" i="10"/>
  <c r="J192" i="10"/>
  <c r="L192" i="10"/>
  <c r="G192" i="10"/>
  <c r="M192" i="10"/>
  <c r="N192" i="10"/>
  <c r="M192" i="8"/>
  <c r="N192" i="8"/>
  <c r="I192" i="8"/>
  <c r="D192" i="8"/>
  <c r="L192" i="8"/>
  <c r="J192" i="8"/>
  <c r="C192" i="8"/>
  <c r="F192" i="8"/>
  <c r="G192" i="8"/>
  <c r="CM68" i="24"/>
  <c r="DJ67" i="24" s="1"/>
  <c r="D191" i="9"/>
  <c r="C191" i="9"/>
  <c r="B193" i="10"/>
  <c r="A194" i="10"/>
  <c r="H193" i="10"/>
  <c r="K193" i="10"/>
  <c r="E193" i="10"/>
  <c r="E192" i="9"/>
  <c r="A193" i="9"/>
  <c r="B192" i="9"/>
  <c r="C192" i="5"/>
  <c r="D192" i="5"/>
  <c r="K193" i="12"/>
  <c r="Q193" i="12"/>
  <c r="B193" i="12"/>
  <c r="A194" i="12"/>
  <c r="N193" i="12"/>
  <c r="H193" i="12"/>
  <c r="E193" i="12"/>
  <c r="F191" i="9"/>
  <c r="G191" i="9"/>
  <c r="H191" i="9"/>
  <c r="T192" i="12"/>
  <c r="O192" i="12"/>
  <c r="I192" i="12"/>
  <c r="L192" i="12"/>
  <c r="M192" i="12"/>
  <c r="D192" i="12"/>
  <c r="F192" i="12"/>
  <c r="G192" i="12"/>
  <c r="R192" i="12"/>
  <c r="P192" i="12"/>
  <c r="J192" i="12"/>
  <c r="S192" i="12"/>
  <c r="C192" i="12"/>
  <c r="H192" i="5"/>
  <c r="G192" i="5"/>
  <c r="F192" i="5"/>
  <c r="A194" i="5"/>
  <c r="B193" i="5"/>
  <c r="E193" i="5"/>
  <c r="CM29" i="24"/>
  <c r="DJ28" i="24" s="1"/>
  <c r="CM66" i="24"/>
  <c r="DJ65" i="24" s="1"/>
  <c r="CM83" i="24"/>
  <c r="DJ82" i="24" s="1"/>
  <c r="CM57" i="24"/>
  <c r="DJ56" i="24" s="1"/>
  <c r="CM80" i="24"/>
  <c r="DJ79" i="24" s="1"/>
  <c r="CM32" i="24"/>
  <c r="DJ31" i="24" s="1"/>
  <c r="CM19" i="24"/>
  <c r="DJ18" i="24" s="1"/>
  <c r="CM79" i="24"/>
  <c r="DJ78" i="24" s="1"/>
  <c r="CM47" i="24"/>
  <c r="DJ46" i="24" s="1"/>
  <c r="CM75" i="24"/>
  <c r="DJ74" i="24" s="1"/>
  <c r="CM41" i="24"/>
  <c r="DJ40" i="24" s="1"/>
  <c r="CM16" i="24"/>
  <c r="DJ15" i="24" s="1"/>
  <c r="CM55" i="24"/>
  <c r="DJ54" i="24" s="1"/>
  <c r="CM26" i="24"/>
  <c r="DJ25" i="24" s="1"/>
  <c r="CM84" i="24"/>
  <c r="DJ83" i="24" s="1"/>
  <c r="CM52" i="24"/>
  <c r="DJ51" i="24" s="1"/>
  <c r="CM62" i="24"/>
  <c r="DJ61" i="24" s="1"/>
  <c r="CM34" i="24"/>
  <c r="DJ33" i="24" s="1"/>
  <c r="CM76" i="24"/>
  <c r="DJ75" i="24" s="1"/>
  <c r="CM30" i="24"/>
  <c r="DJ29" i="24" s="1"/>
  <c r="CM17" i="24"/>
  <c r="DJ16" i="24" s="1"/>
  <c r="CM61" i="24"/>
  <c r="DJ60" i="24" s="1"/>
  <c r="CM53" i="24"/>
  <c r="DJ52" i="24" s="1"/>
  <c r="CM74" i="24"/>
  <c r="DJ73" i="24" s="1"/>
  <c r="CM69" i="24"/>
  <c r="DJ68" i="24" s="1"/>
  <c r="CM71" i="24"/>
  <c r="DJ70" i="24" s="1"/>
  <c r="CM36" i="24"/>
  <c r="DJ35" i="24" s="1"/>
  <c r="CM20" i="24"/>
  <c r="DJ19" i="24" s="1"/>
  <c r="CM44" i="24"/>
  <c r="DJ43" i="24" s="1"/>
  <c r="CM73" i="24"/>
  <c r="DJ72" i="24" s="1"/>
  <c r="CM67" i="24"/>
  <c r="DJ66" i="24" s="1"/>
  <c r="CM21" i="24"/>
  <c r="DJ20" i="24" s="1"/>
  <c r="CM24" i="24"/>
  <c r="DJ23" i="24" s="1"/>
  <c r="CM43" i="24"/>
  <c r="DJ42" i="24" s="1"/>
  <c r="DJ84" i="24"/>
  <c r="DN85" i="24" s="1"/>
  <c r="DR85" i="24" s="1"/>
  <c r="CM59" i="24"/>
  <c r="DJ58" i="24" s="1"/>
  <c r="CM64" i="24"/>
  <c r="DJ63" i="24" s="1"/>
  <c r="CM70" i="24"/>
  <c r="DJ69" i="24" s="1"/>
  <c r="CM25" i="24"/>
  <c r="DJ24" i="24" s="1"/>
  <c r="CM82" i="24"/>
  <c r="DJ81" i="24" s="1"/>
  <c r="CM51" i="24"/>
  <c r="DJ50" i="24" s="1"/>
  <c r="CM42" i="24"/>
  <c r="DJ41" i="24" s="1"/>
  <c r="CM23" i="24"/>
  <c r="DJ22" i="24" s="1"/>
  <c r="CM60" i="24"/>
  <c r="DJ59" i="24" s="1"/>
  <c r="CM33" i="24"/>
  <c r="DJ32" i="24" s="1"/>
  <c r="CM40" i="24"/>
  <c r="DJ39" i="24" s="1"/>
  <c r="CM72" i="24"/>
  <c r="DJ71" i="24" s="1"/>
  <c r="CM54" i="24"/>
  <c r="DJ53" i="24" s="1"/>
  <c r="CM18" i="24"/>
  <c r="DJ17" i="24" s="1"/>
  <c r="CM65" i="24"/>
  <c r="DJ64" i="24" s="1"/>
  <c r="CM31" i="24"/>
  <c r="DJ30" i="24" s="1"/>
  <c r="CM35" i="24"/>
  <c r="DJ34" i="24" s="1"/>
  <c r="CM38" i="24"/>
  <c r="DJ37" i="24" s="1"/>
  <c r="CM48" i="24"/>
  <c r="DJ47" i="24" s="1"/>
  <c r="CM37" i="24"/>
  <c r="DJ36" i="24" s="1"/>
  <c r="CM81" i="24"/>
  <c r="DJ80" i="24" s="1"/>
  <c r="CM27" i="24"/>
  <c r="DJ26" i="24" s="1"/>
  <c r="CM45" i="24"/>
  <c r="DJ44" i="24" s="1"/>
  <c r="CM77" i="24"/>
  <c r="DJ76" i="24" s="1"/>
  <c r="CM78" i="24"/>
  <c r="DJ77" i="24" s="1"/>
  <c r="DN77" i="24" s="1"/>
  <c r="DR77" i="24" s="1"/>
  <c r="CM58" i="24"/>
  <c r="DJ57" i="24" s="1"/>
  <c r="CM63" i="24"/>
  <c r="DJ62" i="24" s="1"/>
  <c r="CM56" i="24"/>
  <c r="DJ55" i="24" s="1"/>
  <c r="CM15" i="24"/>
  <c r="DJ14" i="24" s="1"/>
  <c r="DN14" i="24" s="1"/>
  <c r="DR14" i="24" s="1"/>
  <c r="CM22" i="24"/>
  <c r="DJ21" i="24" s="1"/>
  <c r="CM28" i="24"/>
  <c r="DJ27" i="24" s="1"/>
  <c r="CM49" i="24"/>
  <c r="DJ48" i="24" s="1"/>
  <c r="CM39" i="24"/>
  <c r="DJ38" i="24" s="1"/>
  <c r="E331" i="3" l="1"/>
  <c r="A332" i="3"/>
  <c r="B331" i="3"/>
  <c r="H330" i="3"/>
  <c r="C330" i="3"/>
  <c r="D330" i="3"/>
  <c r="G330" i="3"/>
  <c r="F330" i="3"/>
  <c r="I423" i="14"/>
  <c r="J423" i="14"/>
  <c r="L423" i="14"/>
  <c r="M423" i="14"/>
  <c r="O423" i="14"/>
  <c r="P423" i="14"/>
  <c r="R423" i="14"/>
  <c r="S423" i="14"/>
  <c r="D423" i="14"/>
  <c r="F423" i="14"/>
  <c r="G423" i="14"/>
  <c r="C423" i="14"/>
  <c r="A425" i="14"/>
  <c r="K424" i="14"/>
  <c r="Q424" i="14"/>
  <c r="N424" i="14"/>
  <c r="H424" i="14"/>
  <c r="B424" i="14"/>
  <c r="T424" i="14" s="1"/>
  <c r="E424" i="14"/>
  <c r="E325" i="2"/>
  <c r="A326" i="2"/>
  <c r="H325" i="2"/>
  <c r="B325" i="2"/>
  <c r="I324" i="2"/>
  <c r="G324" i="2"/>
  <c r="K324" i="2"/>
  <c r="J324" i="2"/>
  <c r="F324" i="2"/>
  <c r="D324" i="2"/>
  <c r="C324" i="2"/>
  <c r="DN46" i="24"/>
  <c r="DR46" i="24" s="1"/>
  <c r="DN79" i="24"/>
  <c r="DR79" i="24" s="1"/>
  <c r="DN82" i="24"/>
  <c r="DR82" i="24" s="1"/>
  <c r="DN29" i="24"/>
  <c r="DR29" i="24" s="1"/>
  <c r="DN57" i="24"/>
  <c r="DR57" i="24" s="1"/>
  <c r="DN83" i="24"/>
  <c r="DR83" i="24" s="1"/>
  <c r="D193" i="5"/>
  <c r="C193" i="5"/>
  <c r="H194" i="10"/>
  <c r="B194" i="10"/>
  <c r="A195" i="10"/>
  <c r="E194" i="10"/>
  <c r="K194" i="10"/>
  <c r="L193" i="10"/>
  <c r="M193" i="10"/>
  <c r="N193" i="10"/>
  <c r="C193" i="10"/>
  <c r="D193" i="10"/>
  <c r="I193" i="10"/>
  <c r="G193" i="10"/>
  <c r="J193" i="10"/>
  <c r="F193" i="10"/>
  <c r="G192" i="9"/>
  <c r="F192" i="9"/>
  <c r="H192" i="9"/>
  <c r="A195" i="5"/>
  <c r="E194" i="5"/>
  <c r="B194" i="5"/>
  <c r="DN66" i="24"/>
  <c r="DR66" i="24" s="1"/>
  <c r="H194" i="12"/>
  <c r="E194" i="12"/>
  <c r="B194" i="12"/>
  <c r="A195" i="12"/>
  <c r="K194" i="12"/>
  <c r="N194" i="12"/>
  <c r="Q194" i="12"/>
  <c r="DN68" i="24"/>
  <c r="DR68" i="24" s="1"/>
  <c r="T193" i="12"/>
  <c r="G193" i="12"/>
  <c r="R193" i="12"/>
  <c r="P193" i="12"/>
  <c r="I193" i="12"/>
  <c r="M193" i="12"/>
  <c r="F193" i="12"/>
  <c r="L193" i="12"/>
  <c r="D193" i="12"/>
  <c r="J193" i="12"/>
  <c r="O193" i="12"/>
  <c r="S193" i="12"/>
  <c r="C193" i="12"/>
  <c r="M193" i="8"/>
  <c r="C193" i="8"/>
  <c r="F193" i="8"/>
  <c r="G193" i="8"/>
  <c r="N193" i="8"/>
  <c r="I193" i="8"/>
  <c r="J193" i="8"/>
  <c r="D193" i="8"/>
  <c r="L193" i="8"/>
  <c r="D192" i="9"/>
  <c r="C192" i="9"/>
  <c r="H193" i="5"/>
  <c r="G193" i="5"/>
  <c r="F193" i="5"/>
  <c r="A194" i="9"/>
  <c r="E193" i="9"/>
  <c r="B193" i="9"/>
  <c r="B194" i="8"/>
  <c r="E194" i="8"/>
  <c r="A195" i="8"/>
  <c r="H194" i="8"/>
  <c r="K194" i="8"/>
  <c r="DN19" i="24"/>
  <c r="DR19" i="24" s="1"/>
  <c r="DN32" i="24"/>
  <c r="DR32" i="24" s="1"/>
  <c r="DN18" i="24"/>
  <c r="DR18" i="24" s="1"/>
  <c r="DN40" i="24"/>
  <c r="DR40" i="24" s="1"/>
  <c r="DN16" i="24"/>
  <c r="DR16" i="24" s="1"/>
  <c r="DN47" i="24"/>
  <c r="DR47" i="24" s="1"/>
  <c r="DN75" i="24"/>
  <c r="DR75" i="24" s="1"/>
  <c r="DN62" i="24"/>
  <c r="DR62" i="24" s="1"/>
  <c r="DN34" i="24"/>
  <c r="DR34" i="24" s="1"/>
  <c r="DN84" i="24"/>
  <c r="DR84" i="24" s="1"/>
  <c r="DN26" i="24"/>
  <c r="DR26" i="24" s="1"/>
  <c r="DN55" i="24"/>
  <c r="DR55" i="24" s="1"/>
  <c r="DN54" i="24"/>
  <c r="DR54" i="24" s="1"/>
  <c r="DN76" i="24"/>
  <c r="DR76" i="24" s="1"/>
  <c r="DN52" i="24"/>
  <c r="DR52" i="24" s="1"/>
  <c r="DN51" i="24"/>
  <c r="DR51" i="24" s="1"/>
  <c r="DN44" i="24"/>
  <c r="DR44" i="24" s="1"/>
  <c r="DN30" i="24"/>
  <c r="DR30" i="24" s="1"/>
  <c r="DN61" i="24"/>
  <c r="DR61" i="24" s="1"/>
  <c r="DN67" i="24"/>
  <c r="DR67" i="24" s="1"/>
  <c r="DN24" i="24"/>
  <c r="DR24" i="24" s="1"/>
  <c r="DN21" i="24"/>
  <c r="DR21" i="24" s="1"/>
  <c r="DN23" i="24"/>
  <c r="DR23" i="24" s="1"/>
  <c r="DN42" i="24"/>
  <c r="DR42" i="24" s="1"/>
  <c r="DN73" i="24"/>
  <c r="DR73" i="24" s="1"/>
  <c r="DN74" i="24"/>
  <c r="DR74" i="24" s="1"/>
  <c r="DN43" i="24"/>
  <c r="DR43" i="24" s="1"/>
  <c r="DN20" i="24"/>
  <c r="DR20" i="24" s="1"/>
  <c r="DN36" i="24"/>
  <c r="DR36" i="24" s="1"/>
  <c r="DN59" i="24"/>
  <c r="DR59" i="24" s="1"/>
  <c r="DN71" i="24"/>
  <c r="DR71" i="24" s="1"/>
  <c r="DN70" i="24"/>
  <c r="DR70" i="24" s="1"/>
  <c r="DN64" i="24"/>
  <c r="DR64" i="24" s="1"/>
  <c r="DN69" i="24"/>
  <c r="DR69" i="24" s="1"/>
  <c r="DN25" i="24"/>
  <c r="DR25" i="24" s="1"/>
  <c r="DN65" i="24"/>
  <c r="DR65" i="24" s="1"/>
  <c r="DN53" i="24"/>
  <c r="DR53" i="24" s="1"/>
  <c r="DN50" i="24"/>
  <c r="DR50" i="24" s="1"/>
  <c r="DN17" i="24"/>
  <c r="DR17" i="24" s="1"/>
  <c r="DN60" i="24"/>
  <c r="DR60" i="24" s="1"/>
  <c r="DN38" i="24"/>
  <c r="DR38" i="24" s="1"/>
  <c r="DN80" i="24"/>
  <c r="DR80" i="24" s="1"/>
  <c r="DN81" i="24"/>
  <c r="DR81" i="24" s="1"/>
  <c r="DN41" i="24"/>
  <c r="DR41" i="24" s="1"/>
  <c r="DN37" i="24"/>
  <c r="DR37" i="24" s="1"/>
  <c r="DN48" i="24"/>
  <c r="DR48" i="24" s="1"/>
  <c r="DN72" i="24"/>
  <c r="DR72" i="24" s="1"/>
  <c r="DN35" i="24"/>
  <c r="DR35" i="24" s="1"/>
  <c r="DN31" i="24"/>
  <c r="DR31" i="24" s="1"/>
  <c r="DN33" i="24"/>
  <c r="DR33" i="24" s="1"/>
  <c r="DN39" i="24"/>
  <c r="DR39" i="24" s="1"/>
  <c r="DN45" i="24"/>
  <c r="DR45" i="24" s="1"/>
  <c r="DN27" i="24"/>
  <c r="DR27" i="24" s="1"/>
  <c r="DN58" i="24"/>
  <c r="DR58" i="24" s="1"/>
  <c r="DN15" i="24"/>
  <c r="DR15" i="24" s="1"/>
  <c r="DN28" i="24"/>
  <c r="DR28" i="24" s="1"/>
  <c r="DN22" i="24"/>
  <c r="DR22" i="24" s="1"/>
  <c r="DN56" i="24"/>
  <c r="DR56" i="24" s="1"/>
  <c r="DN78" i="24"/>
  <c r="DR78" i="24" s="1"/>
  <c r="DN63" i="24"/>
  <c r="DR63" i="24" s="1"/>
  <c r="DN49" i="24"/>
  <c r="DR49" i="24" s="1"/>
  <c r="DN10" i="24"/>
  <c r="H331" i="3" l="1"/>
  <c r="C331" i="3"/>
  <c r="D331" i="3"/>
  <c r="B332" i="3"/>
  <c r="E332" i="3"/>
  <c r="A333" i="3"/>
  <c r="G331" i="3"/>
  <c r="F331" i="3"/>
  <c r="E425" i="14"/>
  <c r="K425" i="14"/>
  <c r="A426" i="14"/>
  <c r="B425" i="14"/>
  <c r="T425" i="14" s="1"/>
  <c r="H425" i="14"/>
  <c r="Q425" i="14"/>
  <c r="N425" i="14"/>
  <c r="P424" i="14"/>
  <c r="M424" i="14"/>
  <c r="O424" i="14"/>
  <c r="R424" i="14"/>
  <c r="I424" i="14"/>
  <c r="J424" i="14"/>
  <c r="L424" i="14"/>
  <c r="G424" i="14"/>
  <c r="S424" i="14"/>
  <c r="D424" i="14"/>
  <c r="C424" i="14"/>
  <c r="F424" i="14"/>
  <c r="DV85" i="24"/>
  <c r="EC85" i="24" s="1"/>
  <c r="D325" i="2"/>
  <c r="G325" i="2"/>
  <c r="F325" i="2"/>
  <c r="K325" i="2"/>
  <c r="J325" i="2"/>
  <c r="C325" i="2"/>
  <c r="I325" i="2"/>
  <c r="H326" i="2"/>
  <c r="B326" i="2"/>
  <c r="E326" i="2"/>
  <c r="A327" i="2"/>
  <c r="B195" i="5"/>
  <c r="A196" i="5"/>
  <c r="E195" i="5"/>
  <c r="C194" i="8"/>
  <c r="D194" i="8"/>
  <c r="N194" i="8"/>
  <c r="F194" i="8"/>
  <c r="G194" i="8"/>
  <c r="J194" i="8"/>
  <c r="I194" i="8"/>
  <c r="L194" i="8"/>
  <c r="M194" i="8"/>
  <c r="H193" i="9"/>
  <c r="F193" i="9"/>
  <c r="G193" i="9"/>
  <c r="B195" i="12"/>
  <c r="A196" i="12"/>
  <c r="K195" i="12"/>
  <c r="E195" i="12"/>
  <c r="Q195" i="12"/>
  <c r="H195" i="12"/>
  <c r="N195" i="12"/>
  <c r="D194" i="5"/>
  <c r="C194" i="5"/>
  <c r="A196" i="8"/>
  <c r="B195" i="8"/>
  <c r="H195" i="8"/>
  <c r="K195" i="8"/>
  <c r="E195" i="8"/>
  <c r="D193" i="9"/>
  <c r="C193" i="9"/>
  <c r="J194" i="10"/>
  <c r="N194" i="10"/>
  <c r="C194" i="10"/>
  <c r="D194" i="10"/>
  <c r="G194" i="10"/>
  <c r="I194" i="10"/>
  <c r="M194" i="10"/>
  <c r="L194" i="10"/>
  <c r="F194" i="10"/>
  <c r="T194" i="12"/>
  <c r="C194" i="12"/>
  <c r="D194" i="12"/>
  <c r="L194" i="12"/>
  <c r="R194" i="12"/>
  <c r="F194" i="12"/>
  <c r="G194" i="12"/>
  <c r="M194" i="12"/>
  <c r="P194" i="12"/>
  <c r="S194" i="12"/>
  <c r="O194" i="12"/>
  <c r="I194" i="12"/>
  <c r="J194" i="12"/>
  <c r="F194" i="5"/>
  <c r="G194" i="5"/>
  <c r="H194" i="5"/>
  <c r="E194" i="9"/>
  <c r="A195" i="9"/>
  <c r="B194" i="9"/>
  <c r="A196" i="10"/>
  <c r="B195" i="10"/>
  <c r="K195" i="10"/>
  <c r="H195" i="10"/>
  <c r="E195" i="10"/>
  <c r="DV82" i="24"/>
  <c r="DV83" i="24"/>
  <c r="EC83" i="24" s="1"/>
  <c r="DV84" i="24"/>
  <c r="EC84" i="24" s="1"/>
  <c r="DV18" i="24"/>
  <c r="EC18" i="24" s="1"/>
  <c r="DV81" i="24"/>
  <c r="DV22" i="24"/>
  <c r="EC22" i="24" s="1"/>
  <c r="DV30" i="24"/>
  <c r="EC30" i="24" s="1"/>
  <c r="DV73" i="24"/>
  <c r="EC73" i="24" s="1"/>
  <c r="DV29" i="24"/>
  <c r="EC29" i="24" s="1"/>
  <c r="DV17" i="24"/>
  <c r="EC17" i="24" s="1"/>
  <c r="DV16" i="24"/>
  <c r="EC16" i="24" s="1"/>
  <c r="DV19" i="24"/>
  <c r="EC19" i="24" s="1"/>
  <c r="DV27" i="24"/>
  <c r="EC27" i="24" s="1"/>
  <c r="DV32" i="24"/>
  <c r="EC32" i="24" s="1"/>
  <c r="DV66" i="24"/>
  <c r="EC66" i="24" s="1"/>
  <c r="DV28" i="24"/>
  <c r="EC28" i="24" s="1"/>
  <c r="DV15" i="24"/>
  <c r="EC15" i="24" s="1"/>
  <c r="DV21" i="24"/>
  <c r="EC21" i="24" s="1"/>
  <c r="DV42" i="24"/>
  <c r="EC42" i="24" s="1"/>
  <c r="DV59" i="24"/>
  <c r="EC59" i="24" s="1"/>
  <c r="DV68" i="24"/>
  <c r="EC68" i="24" s="1"/>
  <c r="DV36" i="24"/>
  <c r="EC36" i="24" s="1"/>
  <c r="DV71" i="24"/>
  <c r="EC71" i="24" s="1"/>
  <c r="DV79" i="24"/>
  <c r="EC79" i="24" s="1"/>
  <c r="DV62" i="24"/>
  <c r="EC62" i="24" s="1"/>
  <c r="DV37" i="24"/>
  <c r="EC37" i="24" s="1"/>
  <c r="DV43" i="24"/>
  <c r="EC43" i="24" s="1"/>
  <c r="DV58" i="24"/>
  <c r="EC58" i="24" s="1"/>
  <c r="DV48" i="24"/>
  <c r="EC48" i="24" s="1"/>
  <c r="DV74" i="24"/>
  <c r="EC74" i="24" s="1"/>
  <c r="DV53" i="24"/>
  <c r="EC53" i="24" s="1"/>
  <c r="DV45" i="24"/>
  <c r="EC45" i="24" s="1"/>
  <c r="DV34" i="24"/>
  <c r="EC34" i="24" s="1"/>
  <c r="DV55" i="24"/>
  <c r="EC55" i="24" s="1"/>
  <c r="DV33" i="24"/>
  <c r="EC33" i="24" s="1"/>
  <c r="DV57" i="24"/>
  <c r="EC57" i="24" s="1"/>
  <c r="DV47" i="24"/>
  <c r="EC47" i="24" s="1"/>
  <c r="DV41" i="24"/>
  <c r="EC41" i="24" s="1"/>
  <c r="DV56" i="24"/>
  <c r="EC56" i="24" s="1"/>
  <c r="DV38" i="24"/>
  <c r="EC38" i="24" s="1"/>
  <c r="DV39" i="24"/>
  <c r="EC39" i="24" s="1"/>
  <c r="DV46" i="24"/>
  <c r="EC46" i="24" s="1"/>
  <c r="DV23" i="24"/>
  <c r="EC23" i="24" s="1"/>
  <c r="DV26" i="24"/>
  <c r="EC26" i="24" s="1"/>
  <c r="DV40" i="24"/>
  <c r="EC40" i="24" s="1"/>
  <c r="DV31" i="24"/>
  <c r="EC31" i="24" s="1"/>
  <c r="DV44" i="24"/>
  <c r="EC44" i="24" s="1"/>
  <c r="DV24" i="24"/>
  <c r="EC24" i="24" s="1"/>
  <c r="DV20" i="24"/>
  <c r="EC20" i="24" s="1"/>
  <c r="DV35" i="24"/>
  <c r="EC35" i="24" s="1"/>
  <c r="DV67" i="24"/>
  <c r="EC67" i="24" s="1"/>
  <c r="DV51" i="24"/>
  <c r="EC51" i="24" s="1"/>
  <c r="DV50" i="24"/>
  <c r="EC50" i="24" s="1"/>
  <c r="DV25" i="24"/>
  <c r="EC25" i="24" s="1"/>
  <c r="DV49" i="24"/>
  <c r="EC49" i="24" s="1"/>
  <c r="DV65" i="24"/>
  <c r="EC65" i="24" s="1"/>
  <c r="DV63" i="24"/>
  <c r="EC63" i="24" s="1"/>
  <c r="DV60" i="24"/>
  <c r="EC60" i="24" s="1"/>
  <c r="DV54" i="24"/>
  <c r="EC54" i="24" s="1"/>
  <c r="DV75" i="24"/>
  <c r="EC75" i="24" s="1"/>
  <c r="DV64" i="24"/>
  <c r="EC64" i="24" s="1"/>
  <c r="DV80" i="24"/>
  <c r="EC80" i="24" s="1"/>
  <c r="DV77" i="24"/>
  <c r="EC77" i="24" s="1"/>
  <c r="DV78" i="24"/>
  <c r="EC78" i="24" s="1"/>
  <c r="DV52" i="24"/>
  <c r="EC52" i="24" s="1"/>
  <c r="DV70" i="24"/>
  <c r="EC70" i="24" s="1"/>
  <c r="DV72" i="24"/>
  <c r="EC72" i="24" s="1"/>
  <c r="DV61" i="24"/>
  <c r="EC61" i="24" s="1"/>
  <c r="DV76" i="24"/>
  <c r="EC76" i="24" s="1"/>
  <c r="DV69" i="24"/>
  <c r="EC69" i="24" s="1"/>
  <c r="E333" i="3" l="1"/>
  <c r="A334" i="3"/>
  <c r="B333" i="3"/>
  <c r="F332" i="3"/>
  <c r="G332" i="3"/>
  <c r="D332" i="3"/>
  <c r="C332" i="3"/>
  <c r="H332" i="3"/>
  <c r="C425" i="14"/>
  <c r="F425" i="14"/>
  <c r="G425" i="14"/>
  <c r="J425" i="14"/>
  <c r="L425" i="14"/>
  <c r="M425" i="14"/>
  <c r="S425" i="14"/>
  <c r="D425" i="14"/>
  <c r="I425" i="14"/>
  <c r="P425" i="14"/>
  <c r="R425" i="14"/>
  <c r="O425" i="14"/>
  <c r="A427" i="14"/>
  <c r="H426" i="14"/>
  <c r="B426" i="14"/>
  <c r="T426" i="14" s="1"/>
  <c r="E426" i="14"/>
  <c r="K426" i="14"/>
  <c r="N426" i="14"/>
  <c r="Q426" i="14"/>
  <c r="I326" i="2"/>
  <c r="G326" i="2"/>
  <c r="F326" i="2"/>
  <c r="K326" i="2"/>
  <c r="D326" i="2"/>
  <c r="C326" i="2"/>
  <c r="J326" i="2"/>
  <c r="B327" i="2"/>
  <c r="H327" i="2"/>
  <c r="A328" i="2"/>
  <c r="E327" i="2"/>
  <c r="J195" i="8"/>
  <c r="C195" i="8"/>
  <c r="F195" i="8"/>
  <c r="L195" i="8"/>
  <c r="D195" i="8"/>
  <c r="G195" i="8"/>
  <c r="M195" i="8"/>
  <c r="N195" i="8"/>
  <c r="I195" i="8"/>
  <c r="D194" i="9"/>
  <c r="C194" i="9"/>
  <c r="Q196" i="12"/>
  <c r="A197" i="12"/>
  <c r="N196" i="12"/>
  <c r="H196" i="12"/>
  <c r="K196" i="12"/>
  <c r="B196" i="12"/>
  <c r="E196" i="12"/>
  <c r="L195" i="10"/>
  <c r="D195" i="10"/>
  <c r="I195" i="10"/>
  <c r="N195" i="10"/>
  <c r="C195" i="10"/>
  <c r="G195" i="10"/>
  <c r="F195" i="10"/>
  <c r="J195" i="10"/>
  <c r="M195" i="10"/>
  <c r="A197" i="10"/>
  <c r="E196" i="10"/>
  <c r="H196" i="10"/>
  <c r="B196" i="10"/>
  <c r="K196" i="10"/>
  <c r="E196" i="8"/>
  <c r="A197" i="8"/>
  <c r="B196" i="8"/>
  <c r="K196" i="8"/>
  <c r="H196" i="8"/>
  <c r="T195" i="12"/>
  <c r="O195" i="12"/>
  <c r="M195" i="12"/>
  <c r="D195" i="12"/>
  <c r="C195" i="12"/>
  <c r="F195" i="12"/>
  <c r="I195" i="12"/>
  <c r="L195" i="12"/>
  <c r="G195" i="12"/>
  <c r="P195" i="12"/>
  <c r="R195" i="12"/>
  <c r="S195" i="12"/>
  <c r="J195" i="12"/>
  <c r="E195" i="9"/>
  <c r="B195" i="9"/>
  <c r="A196" i="9"/>
  <c r="F195" i="5"/>
  <c r="H195" i="5"/>
  <c r="G195" i="5"/>
  <c r="G194" i="9"/>
  <c r="F194" i="9"/>
  <c r="H194" i="9"/>
  <c r="A197" i="5"/>
  <c r="B196" i="5"/>
  <c r="E196" i="5"/>
  <c r="D195" i="5"/>
  <c r="C195" i="5"/>
  <c r="EC81" i="24"/>
  <c r="EC82" i="24"/>
  <c r="D333" i="3" l="1"/>
  <c r="H333" i="3"/>
  <c r="C333" i="3"/>
  <c r="A335" i="3"/>
  <c r="B334" i="3"/>
  <c r="E334" i="3"/>
  <c r="G333" i="3"/>
  <c r="F333" i="3"/>
  <c r="H427" i="14"/>
  <c r="A428" i="14"/>
  <c r="Q427" i="14"/>
  <c r="E427" i="14"/>
  <c r="B427" i="14"/>
  <c r="T427" i="14" s="1"/>
  <c r="N427" i="14"/>
  <c r="K427" i="14"/>
  <c r="M426" i="14"/>
  <c r="O426" i="14"/>
  <c r="S426" i="14"/>
  <c r="D426" i="14"/>
  <c r="F426" i="14"/>
  <c r="G426" i="14"/>
  <c r="C426" i="14"/>
  <c r="R426" i="14"/>
  <c r="J426" i="14"/>
  <c r="L426" i="14"/>
  <c r="P426" i="14"/>
  <c r="I426" i="14"/>
  <c r="A329" i="2"/>
  <c r="B328" i="2"/>
  <c r="H328" i="2"/>
  <c r="E328" i="2"/>
  <c r="J327" i="2"/>
  <c r="K327" i="2"/>
  <c r="D327" i="2"/>
  <c r="C327" i="2"/>
  <c r="I327" i="2"/>
  <c r="G327" i="2"/>
  <c r="F327" i="2"/>
  <c r="D196" i="5"/>
  <c r="C196" i="5"/>
  <c r="E197" i="5"/>
  <c r="A198" i="5"/>
  <c r="B197" i="5"/>
  <c r="K197" i="10"/>
  <c r="B197" i="10"/>
  <c r="E197" i="10"/>
  <c r="A198" i="10"/>
  <c r="H197" i="10"/>
  <c r="E196" i="9"/>
  <c r="A197" i="9"/>
  <c r="B196" i="9"/>
  <c r="T196" i="12"/>
  <c r="F196" i="12"/>
  <c r="G196" i="12"/>
  <c r="C196" i="12"/>
  <c r="S196" i="12"/>
  <c r="D196" i="12"/>
  <c r="J196" i="12"/>
  <c r="L196" i="12"/>
  <c r="O196" i="12"/>
  <c r="R196" i="12"/>
  <c r="P196" i="12"/>
  <c r="M196" i="12"/>
  <c r="I196" i="12"/>
  <c r="F196" i="10"/>
  <c r="L196" i="10"/>
  <c r="D196" i="10"/>
  <c r="M196" i="10"/>
  <c r="C196" i="10"/>
  <c r="I196" i="10"/>
  <c r="N196" i="10"/>
  <c r="J196" i="10"/>
  <c r="G196" i="10"/>
  <c r="G195" i="9"/>
  <c r="H195" i="9"/>
  <c r="F195" i="9"/>
  <c r="K197" i="12"/>
  <c r="Q197" i="12"/>
  <c r="B197" i="12"/>
  <c r="H197" i="12"/>
  <c r="A198" i="12"/>
  <c r="E197" i="12"/>
  <c r="N197" i="12"/>
  <c r="C195" i="9"/>
  <c r="D195" i="9"/>
  <c r="C196" i="8"/>
  <c r="D196" i="8"/>
  <c r="F196" i="8"/>
  <c r="I196" i="8"/>
  <c r="J196" i="8"/>
  <c r="M196" i="8"/>
  <c r="N196" i="8"/>
  <c r="G196" i="8"/>
  <c r="L196" i="8"/>
  <c r="G196" i="5"/>
  <c r="H196" i="5"/>
  <c r="F196" i="5"/>
  <c r="E197" i="8"/>
  <c r="B197" i="8"/>
  <c r="A198" i="8"/>
  <c r="H197" i="8"/>
  <c r="K197" i="8"/>
  <c r="F334" i="3" l="1"/>
  <c r="G334" i="3"/>
  <c r="C334" i="3"/>
  <c r="H334" i="3"/>
  <c r="D334" i="3"/>
  <c r="E335" i="3"/>
  <c r="B335" i="3"/>
  <c r="A336" i="3"/>
  <c r="G427" i="14"/>
  <c r="I427" i="14"/>
  <c r="J427" i="14"/>
  <c r="C427" i="14"/>
  <c r="M427" i="14"/>
  <c r="P427" i="14"/>
  <c r="R427" i="14"/>
  <c r="S427" i="14"/>
  <c r="D427" i="14"/>
  <c r="F427" i="14"/>
  <c r="L427" i="14"/>
  <c r="O427" i="14"/>
  <c r="E428" i="14"/>
  <c r="N428" i="14"/>
  <c r="B428" i="14"/>
  <c r="T428" i="14" s="1"/>
  <c r="Q428" i="14"/>
  <c r="H428" i="14"/>
  <c r="K428" i="14"/>
  <c r="A429" i="14"/>
  <c r="C328" i="2"/>
  <c r="I328" i="2"/>
  <c r="G328" i="2"/>
  <c r="F328" i="2"/>
  <c r="K328" i="2"/>
  <c r="D328" i="2"/>
  <c r="J328" i="2"/>
  <c r="E329" i="2"/>
  <c r="H329" i="2"/>
  <c r="B329" i="2"/>
  <c r="A330" i="2"/>
  <c r="D196" i="9"/>
  <c r="C196" i="9"/>
  <c r="A198" i="9"/>
  <c r="E197" i="9"/>
  <c r="B197" i="9"/>
  <c r="H196" i="9"/>
  <c r="F196" i="9"/>
  <c r="G196" i="9"/>
  <c r="K198" i="12"/>
  <c r="B198" i="12"/>
  <c r="E198" i="12"/>
  <c r="H198" i="12"/>
  <c r="N198" i="12"/>
  <c r="Q198" i="12"/>
  <c r="A199" i="12"/>
  <c r="E198" i="8"/>
  <c r="H198" i="8"/>
  <c r="K198" i="8"/>
  <c r="A199" i="8"/>
  <c r="B198" i="8"/>
  <c r="T197" i="12"/>
  <c r="S197" i="12"/>
  <c r="C197" i="12"/>
  <c r="P197" i="12"/>
  <c r="R197" i="12"/>
  <c r="J197" i="12"/>
  <c r="G197" i="12"/>
  <c r="D197" i="12"/>
  <c r="M197" i="12"/>
  <c r="I197" i="12"/>
  <c r="O197" i="12"/>
  <c r="L197" i="12"/>
  <c r="F197" i="12"/>
  <c r="D197" i="10"/>
  <c r="L197" i="10"/>
  <c r="J197" i="10"/>
  <c r="C197" i="10"/>
  <c r="G197" i="10"/>
  <c r="I197" i="10"/>
  <c r="M197" i="10"/>
  <c r="N197" i="10"/>
  <c r="F197" i="10"/>
  <c r="F197" i="5"/>
  <c r="G197" i="5"/>
  <c r="H197" i="5"/>
  <c r="L197" i="8"/>
  <c r="J197" i="8"/>
  <c r="F197" i="8"/>
  <c r="M197" i="8"/>
  <c r="C197" i="8"/>
  <c r="N197" i="8"/>
  <c r="D197" i="8"/>
  <c r="I197" i="8"/>
  <c r="G197" i="8"/>
  <c r="H198" i="10"/>
  <c r="E198" i="10"/>
  <c r="A199" i="10"/>
  <c r="K198" i="10"/>
  <c r="B198" i="10"/>
  <c r="D197" i="5"/>
  <c r="C197" i="5"/>
  <c r="B198" i="5"/>
  <c r="A199" i="5"/>
  <c r="E198" i="5"/>
  <c r="D335" i="3" l="1"/>
  <c r="C335" i="3"/>
  <c r="H335" i="3"/>
  <c r="F335" i="3"/>
  <c r="G335" i="3"/>
  <c r="A337" i="3"/>
  <c r="E336" i="3"/>
  <c r="B336" i="3"/>
  <c r="Q429" i="14"/>
  <c r="E429" i="14"/>
  <c r="B429" i="14"/>
  <c r="T429" i="14" s="1"/>
  <c r="H429" i="14"/>
  <c r="K429" i="14"/>
  <c r="A430" i="14"/>
  <c r="N429" i="14"/>
  <c r="G428" i="14"/>
  <c r="M428" i="14"/>
  <c r="O428" i="14"/>
  <c r="F428" i="14"/>
  <c r="C428" i="14"/>
  <c r="D428" i="14"/>
  <c r="R428" i="14"/>
  <c r="S428" i="14"/>
  <c r="I428" i="14"/>
  <c r="L428" i="14"/>
  <c r="J428" i="14"/>
  <c r="P428" i="14"/>
  <c r="D329" i="2"/>
  <c r="K329" i="2"/>
  <c r="J329" i="2"/>
  <c r="C329" i="2"/>
  <c r="I329" i="2"/>
  <c r="G329" i="2"/>
  <c r="F329" i="2"/>
  <c r="E330" i="2"/>
  <c r="B330" i="2"/>
  <c r="A331" i="2"/>
  <c r="H330" i="2"/>
  <c r="E199" i="5"/>
  <c r="B199" i="5"/>
  <c r="A200" i="5"/>
  <c r="H199" i="12"/>
  <c r="E199" i="12"/>
  <c r="N199" i="12"/>
  <c r="A200" i="12"/>
  <c r="B199" i="12"/>
  <c r="Q199" i="12"/>
  <c r="K199" i="12"/>
  <c r="T198" i="12"/>
  <c r="L198" i="12"/>
  <c r="M198" i="12"/>
  <c r="P198" i="12"/>
  <c r="I198" i="12"/>
  <c r="C198" i="12"/>
  <c r="O198" i="12"/>
  <c r="S198" i="12"/>
  <c r="F198" i="12"/>
  <c r="G198" i="12"/>
  <c r="R198" i="12"/>
  <c r="J198" i="12"/>
  <c r="D198" i="12"/>
  <c r="H198" i="5"/>
  <c r="F198" i="5"/>
  <c r="G198" i="5"/>
  <c r="J198" i="10"/>
  <c r="I198" i="10"/>
  <c r="F198" i="10"/>
  <c r="D198" i="10"/>
  <c r="G198" i="10"/>
  <c r="C198" i="10"/>
  <c r="L198" i="10"/>
  <c r="M198" i="10"/>
  <c r="N198" i="10"/>
  <c r="K199" i="10"/>
  <c r="A200" i="10"/>
  <c r="H199" i="10"/>
  <c r="B199" i="10"/>
  <c r="E199" i="10"/>
  <c r="C197" i="9"/>
  <c r="D197" i="9"/>
  <c r="A199" i="9"/>
  <c r="B198" i="9"/>
  <c r="E198" i="9"/>
  <c r="D198" i="5"/>
  <c r="C198" i="5"/>
  <c r="L198" i="8"/>
  <c r="M198" i="8"/>
  <c r="G198" i="8"/>
  <c r="I198" i="8"/>
  <c r="J198" i="8"/>
  <c r="F198" i="8"/>
  <c r="D198" i="8"/>
  <c r="N198" i="8"/>
  <c r="C198" i="8"/>
  <c r="A200" i="8"/>
  <c r="K199" i="8"/>
  <c r="B199" i="8"/>
  <c r="E199" i="8"/>
  <c r="H199" i="8"/>
  <c r="G197" i="9"/>
  <c r="H197" i="9"/>
  <c r="F197" i="9"/>
  <c r="F336" i="3" l="1"/>
  <c r="G336" i="3"/>
  <c r="B337" i="3"/>
  <c r="A338" i="3"/>
  <c r="E337" i="3"/>
  <c r="H336" i="3"/>
  <c r="D336" i="3"/>
  <c r="C336" i="3"/>
  <c r="S429" i="14"/>
  <c r="D429" i="14"/>
  <c r="F429" i="14"/>
  <c r="G429" i="14"/>
  <c r="I429" i="14"/>
  <c r="J429" i="14"/>
  <c r="M429" i="14"/>
  <c r="C429" i="14"/>
  <c r="O429" i="14"/>
  <c r="P429" i="14"/>
  <c r="R429" i="14"/>
  <c r="L429" i="14"/>
  <c r="H430" i="14"/>
  <c r="A431" i="14"/>
  <c r="K430" i="14"/>
  <c r="B430" i="14"/>
  <c r="T430" i="14" s="1"/>
  <c r="Q430" i="14"/>
  <c r="N430" i="14"/>
  <c r="E430" i="14"/>
  <c r="D330" i="2"/>
  <c r="K330" i="2"/>
  <c r="C330" i="2"/>
  <c r="J330" i="2"/>
  <c r="I330" i="2"/>
  <c r="F330" i="2"/>
  <c r="G330" i="2"/>
  <c r="H331" i="2"/>
  <c r="A332" i="2"/>
  <c r="B331" i="2"/>
  <c r="E331" i="2"/>
  <c r="G198" i="9"/>
  <c r="H198" i="9"/>
  <c r="F198" i="9"/>
  <c r="D198" i="9"/>
  <c r="C198" i="9"/>
  <c r="B200" i="8"/>
  <c r="A201" i="8"/>
  <c r="E200" i="8"/>
  <c r="H200" i="8"/>
  <c r="K200" i="8"/>
  <c r="E199" i="9"/>
  <c r="B199" i="9"/>
  <c r="A200" i="9"/>
  <c r="G199" i="8"/>
  <c r="C199" i="8"/>
  <c r="F199" i="8"/>
  <c r="M199" i="8"/>
  <c r="N199" i="8"/>
  <c r="J199" i="8"/>
  <c r="I199" i="8"/>
  <c r="L199" i="8"/>
  <c r="D199" i="8"/>
  <c r="K200" i="10"/>
  <c r="H200" i="10"/>
  <c r="A201" i="10"/>
  <c r="B200" i="10"/>
  <c r="E200" i="10"/>
  <c r="E200" i="5"/>
  <c r="A201" i="5"/>
  <c r="B200" i="5"/>
  <c r="J199" i="10"/>
  <c r="F199" i="10"/>
  <c r="D199" i="10"/>
  <c r="I199" i="10"/>
  <c r="C199" i="10"/>
  <c r="G199" i="10"/>
  <c r="L199" i="10"/>
  <c r="N199" i="10"/>
  <c r="M199" i="10"/>
  <c r="D199" i="5"/>
  <c r="C199" i="5"/>
  <c r="T199" i="12"/>
  <c r="D199" i="12"/>
  <c r="G199" i="12"/>
  <c r="J199" i="12"/>
  <c r="C199" i="12"/>
  <c r="P199" i="12"/>
  <c r="F199" i="12"/>
  <c r="M199" i="12"/>
  <c r="R199" i="12"/>
  <c r="S199" i="12"/>
  <c r="O199" i="12"/>
  <c r="L199" i="12"/>
  <c r="I199" i="12"/>
  <c r="H200" i="12"/>
  <c r="B200" i="12"/>
  <c r="Q200" i="12"/>
  <c r="N200" i="12"/>
  <c r="A201" i="12"/>
  <c r="K200" i="12"/>
  <c r="E200" i="12"/>
  <c r="G199" i="5"/>
  <c r="F199" i="5"/>
  <c r="H199" i="5"/>
  <c r="G337" i="3" l="1"/>
  <c r="F337" i="3"/>
  <c r="B338" i="3"/>
  <c r="E338" i="3"/>
  <c r="A339" i="3"/>
  <c r="D337" i="3"/>
  <c r="C337" i="3"/>
  <c r="H337" i="3"/>
  <c r="K431" i="14"/>
  <c r="A432" i="14"/>
  <c r="B431" i="14"/>
  <c r="T431" i="14" s="1"/>
  <c r="H431" i="14"/>
  <c r="N431" i="14"/>
  <c r="E431" i="14"/>
  <c r="Q431" i="14"/>
  <c r="G430" i="14"/>
  <c r="I430" i="14"/>
  <c r="D430" i="14"/>
  <c r="F430" i="14"/>
  <c r="J430" i="14"/>
  <c r="L430" i="14"/>
  <c r="R430" i="14"/>
  <c r="S430" i="14"/>
  <c r="O430" i="14"/>
  <c r="M430" i="14"/>
  <c r="P430" i="14"/>
  <c r="C430" i="14"/>
  <c r="K331" i="2"/>
  <c r="J331" i="2"/>
  <c r="G331" i="2"/>
  <c r="F331" i="2"/>
  <c r="D331" i="2"/>
  <c r="C331" i="2"/>
  <c r="I331" i="2"/>
  <c r="E332" i="2"/>
  <c r="A333" i="2"/>
  <c r="H332" i="2"/>
  <c r="B332" i="2"/>
  <c r="G200" i="5"/>
  <c r="H200" i="5"/>
  <c r="F200" i="5"/>
  <c r="C200" i="5"/>
  <c r="D200" i="5"/>
  <c r="M200" i="10"/>
  <c r="L200" i="10"/>
  <c r="I200" i="10"/>
  <c r="N200" i="10"/>
  <c r="F200" i="10"/>
  <c r="J200" i="10"/>
  <c r="C200" i="10"/>
  <c r="D200" i="10"/>
  <c r="G200" i="10"/>
  <c r="E200" i="9"/>
  <c r="A201" i="9"/>
  <c r="B200" i="9"/>
  <c r="T200" i="12"/>
  <c r="J200" i="12"/>
  <c r="F200" i="12"/>
  <c r="G200" i="12"/>
  <c r="M200" i="12"/>
  <c r="O200" i="12"/>
  <c r="C200" i="12"/>
  <c r="I200" i="12"/>
  <c r="L200" i="12"/>
  <c r="S200" i="12"/>
  <c r="D200" i="12"/>
  <c r="R200" i="12"/>
  <c r="P200" i="12"/>
  <c r="D199" i="9"/>
  <c r="C199" i="9"/>
  <c r="B201" i="5"/>
  <c r="E201" i="5"/>
  <c r="A202" i="5"/>
  <c r="N201" i="12"/>
  <c r="A202" i="12"/>
  <c r="H201" i="12"/>
  <c r="E201" i="12"/>
  <c r="Q201" i="12"/>
  <c r="K201" i="12"/>
  <c r="B201" i="12"/>
  <c r="F199" i="9"/>
  <c r="G199" i="9"/>
  <c r="H199" i="9"/>
  <c r="L200" i="8"/>
  <c r="M200" i="8"/>
  <c r="F200" i="8"/>
  <c r="C200" i="8"/>
  <c r="I200" i="8"/>
  <c r="N200" i="8"/>
  <c r="G200" i="8"/>
  <c r="J200" i="8"/>
  <c r="D200" i="8"/>
  <c r="H201" i="10"/>
  <c r="E201" i="10"/>
  <c r="K201" i="10"/>
  <c r="B201" i="10"/>
  <c r="A202" i="10"/>
  <c r="H201" i="8"/>
  <c r="E201" i="8"/>
  <c r="K201" i="8"/>
  <c r="A202" i="8"/>
  <c r="B201" i="8"/>
  <c r="B339" i="3" l="1"/>
  <c r="A340" i="3"/>
  <c r="E339" i="3"/>
  <c r="F338" i="3"/>
  <c r="G338" i="3"/>
  <c r="H338" i="3"/>
  <c r="D338" i="3"/>
  <c r="C338" i="3"/>
  <c r="I431" i="14"/>
  <c r="C431" i="14"/>
  <c r="D431" i="14"/>
  <c r="M431" i="14"/>
  <c r="J431" i="14"/>
  <c r="L431" i="14"/>
  <c r="F431" i="14"/>
  <c r="G431" i="14"/>
  <c r="O431" i="14"/>
  <c r="P431" i="14"/>
  <c r="R431" i="14"/>
  <c r="S431" i="14"/>
  <c r="A433" i="14"/>
  <c r="B432" i="14"/>
  <c r="T432" i="14" s="1"/>
  <c r="K432" i="14"/>
  <c r="N432" i="14"/>
  <c r="Q432" i="14"/>
  <c r="H432" i="14"/>
  <c r="E432" i="14"/>
  <c r="I332" i="2"/>
  <c r="F332" i="2"/>
  <c r="J332" i="2"/>
  <c r="C332" i="2"/>
  <c r="K332" i="2"/>
  <c r="G332" i="2"/>
  <c r="D332" i="2"/>
  <c r="H333" i="2"/>
  <c r="E333" i="2"/>
  <c r="B333" i="2"/>
  <c r="A334" i="2"/>
  <c r="C200" i="9"/>
  <c r="D200" i="9"/>
  <c r="F201" i="8"/>
  <c r="G201" i="8"/>
  <c r="D201" i="8"/>
  <c r="C201" i="8"/>
  <c r="J201" i="8"/>
  <c r="I201" i="8"/>
  <c r="L201" i="8"/>
  <c r="M201" i="8"/>
  <c r="N201" i="8"/>
  <c r="A202" i="9"/>
  <c r="E201" i="9"/>
  <c r="B201" i="9"/>
  <c r="F200" i="9"/>
  <c r="G200" i="9"/>
  <c r="H200" i="9"/>
  <c r="T201" i="12"/>
  <c r="J201" i="12"/>
  <c r="M201" i="12"/>
  <c r="O201" i="12"/>
  <c r="F201" i="12"/>
  <c r="L201" i="12"/>
  <c r="P201" i="12"/>
  <c r="S201" i="12"/>
  <c r="D201" i="12"/>
  <c r="G201" i="12"/>
  <c r="R201" i="12"/>
  <c r="C201" i="12"/>
  <c r="I201" i="12"/>
  <c r="M201" i="10"/>
  <c r="L201" i="10"/>
  <c r="J201" i="10"/>
  <c r="C201" i="10"/>
  <c r="G201" i="10"/>
  <c r="I201" i="10"/>
  <c r="F201" i="10"/>
  <c r="D201" i="10"/>
  <c r="N201" i="10"/>
  <c r="A203" i="5"/>
  <c r="B202" i="5"/>
  <c r="E202" i="5"/>
  <c r="B202" i="8"/>
  <c r="E202" i="8"/>
  <c r="A203" i="8"/>
  <c r="K202" i="8"/>
  <c r="H202" i="8"/>
  <c r="H202" i="12"/>
  <c r="N202" i="12"/>
  <c r="Q202" i="12"/>
  <c r="A203" i="12"/>
  <c r="K202" i="12"/>
  <c r="B202" i="12"/>
  <c r="E202" i="12"/>
  <c r="H201" i="5"/>
  <c r="G201" i="5"/>
  <c r="F201" i="5"/>
  <c r="A203" i="10"/>
  <c r="E202" i="10"/>
  <c r="H202" i="10"/>
  <c r="K202" i="10"/>
  <c r="B202" i="10"/>
  <c r="C201" i="5"/>
  <c r="D201" i="5"/>
  <c r="G339" i="3" l="1"/>
  <c r="F339" i="3"/>
  <c r="B340" i="3"/>
  <c r="A341" i="3"/>
  <c r="E340" i="3"/>
  <c r="H339" i="3"/>
  <c r="C339" i="3"/>
  <c r="D339" i="3"/>
  <c r="C432" i="14"/>
  <c r="R432" i="14"/>
  <c r="S432" i="14"/>
  <c r="D432" i="14"/>
  <c r="L432" i="14"/>
  <c r="M432" i="14"/>
  <c r="O432" i="14"/>
  <c r="G432" i="14"/>
  <c r="I432" i="14"/>
  <c r="J432" i="14"/>
  <c r="P432" i="14"/>
  <c r="F432" i="14"/>
  <c r="Q433" i="14"/>
  <c r="B433" i="14"/>
  <c r="T433" i="14" s="1"/>
  <c r="A434" i="14"/>
  <c r="E433" i="14"/>
  <c r="K433" i="14"/>
  <c r="N433" i="14"/>
  <c r="H433" i="14"/>
  <c r="B334" i="2"/>
  <c r="H334" i="2"/>
  <c r="A335" i="2"/>
  <c r="E334" i="2"/>
  <c r="D333" i="2"/>
  <c r="C333" i="2"/>
  <c r="J333" i="2"/>
  <c r="K333" i="2"/>
  <c r="I333" i="2"/>
  <c r="G333" i="2"/>
  <c r="F333" i="2"/>
  <c r="E203" i="10"/>
  <c r="B203" i="10"/>
  <c r="K203" i="10"/>
  <c r="H203" i="10"/>
  <c r="A204" i="10"/>
  <c r="T202" i="12"/>
  <c r="I202" i="12"/>
  <c r="R202" i="12"/>
  <c r="P202" i="12"/>
  <c r="C202" i="12"/>
  <c r="M202" i="12"/>
  <c r="F202" i="12"/>
  <c r="O202" i="12"/>
  <c r="D202" i="12"/>
  <c r="S202" i="12"/>
  <c r="G202" i="12"/>
  <c r="J202" i="12"/>
  <c r="L202" i="12"/>
  <c r="F201" i="9"/>
  <c r="H201" i="9"/>
  <c r="G201" i="9"/>
  <c r="C201" i="9"/>
  <c r="D201" i="9"/>
  <c r="E202" i="9"/>
  <c r="A203" i="9"/>
  <c r="B202" i="9"/>
  <c r="M202" i="8"/>
  <c r="C202" i="8"/>
  <c r="L202" i="8"/>
  <c r="I202" i="8"/>
  <c r="J202" i="8"/>
  <c r="G202" i="8"/>
  <c r="F202" i="8"/>
  <c r="N202" i="8"/>
  <c r="D202" i="8"/>
  <c r="B203" i="8"/>
  <c r="A204" i="8"/>
  <c r="K203" i="8"/>
  <c r="H203" i="8"/>
  <c r="E203" i="8"/>
  <c r="F202" i="5"/>
  <c r="H202" i="5"/>
  <c r="G202" i="5"/>
  <c r="D202" i="5"/>
  <c r="C202" i="5"/>
  <c r="A204" i="5"/>
  <c r="B203" i="5"/>
  <c r="E203" i="5"/>
  <c r="K203" i="12"/>
  <c r="B203" i="12"/>
  <c r="N203" i="12"/>
  <c r="H203" i="12"/>
  <c r="A204" i="12"/>
  <c r="E203" i="12"/>
  <c r="Q203" i="12"/>
  <c r="M202" i="10"/>
  <c r="L202" i="10"/>
  <c r="N202" i="10"/>
  <c r="G202" i="10"/>
  <c r="I202" i="10"/>
  <c r="J202" i="10"/>
  <c r="F202" i="10"/>
  <c r="C202" i="10"/>
  <c r="D202" i="10"/>
  <c r="F340" i="3" l="1"/>
  <c r="G340" i="3"/>
  <c r="A342" i="3"/>
  <c r="E341" i="3"/>
  <c r="B341" i="3"/>
  <c r="H340" i="3"/>
  <c r="D340" i="3"/>
  <c r="C340" i="3"/>
  <c r="Q434" i="14"/>
  <c r="N434" i="14"/>
  <c r="A435" i="14"/>
  <c r="B434" i="14"/>
  <c r="T434" i="14" s="1"/>
  <c r="E434" i="14"/>
  <c r="H434" i="14"/>
  <c r="K434" i="14"/>
  <c r="C433" i="14"/>
  <c r="O433" i="14"/>
  <c r="P433" i="14"/>
  <c r="R433" i="14"/>
  <c r="D433" i="14"/>
  <c r="F433" i="14"/>
  <c r="G433" i="14"/>
  <c r="L433" i="14"/>
  <c r="M433" i="14"/>
  <c r="I433" i="14"/>
  <c r="J433" i="14"/>
  <c r="S433" i="14"/>
  <c r="B335" i="2"/>
  <c r="A336" i="2"/>
  <c r="H335" i="2"/>
  <c r="E335" i="2"/>
  <c r="D334" i="2"/>
  <c r="G334" i="2"/>
  <c r="K334" i="2"/>
  <c r="I334" i="2"/>
  <c r="J334" i="2"/>
  <c r="C334" i="2"/>
  <c r="F334" i="2"/>
  <c r="K204" i="12"/>
  <c r="H204" i="12"/>
  <c r="B204" i="12"/>
  <c r="E204" i="12"/>
  <c r="Q204" i="12"/>
  <c r="A205" i="12"/>
  <c r="N204" i="12"/>
  <c r="E203" i="9"/>
  <c r="B203" i="9"/>
  <c r="A204" i="9"/>
  <c r="T203" i="12"/>
  <c r="M203" i="12"/>
  <c r="P203" i="12"/>
  <c r="C203" i="12"/>
  <c r="S203" i="12"/>
  <c r="O203" i="12"/>
  <c r="J203" i="12"/>
  <c r="L203" i="12"/>
  <c r="R203" i="12"/>
  <c r="G203" i="12"/>
  <c r="D203" i="12"/>
  <c r="F203" i="12"/>
  <c r="I203" i="12"/>
  <c r="A205" i="5"/>
  <c r="B204" i="5"/>
  <c r="E204" i="5"/>
  <c r="F203" i="5"/>
  <c r="H203" i="5"/>
  <c r="G203" i="5"/>
  <c r="F202" i="9"/>
  <c r="H202" i="9"/>
  <c r="G202" i="9"/>
  <c r="C203" i="5"/>
  <c r="D203" i="5"/>
  <c r="D202" i="9"/>
  <c r="C202" i="9"/>
  <c r="B204" i="8"/>
  <c r="A205" i="8"/>
  <c r="E204" i="8"/>
  <c r="H204" i="8"/>
  <c r="K204" i="8"/>
  <c r="B204" i="10"/>
  <c r="H204" i="10"/>
  <c r="K204" i="10"/>
  <c r="A205" i="10"/>
  <c r="E204" i="10"/>
  <c r="C203" i="8"/>
  <c r="L203" i="8"/>
  <c r="F203" i="8"/>
  <c r="G203" i="8"/>
  <c r="D203" i="8"/>
  <c r="N203" i="8"/>
  <c r="M203" i="8"/>
  <c r="J203" i="8"/>
  <c r="I203" i="8"/>
  <c r="F203" i="10"/>
  <c r="D203" i="10"/>
  <c r="N203" i="10"/>
  <c r="M203" i="10"/>
  <c r="G203" i="10"/>
  <c r="I203" i="10"/>
  <c r="J203" i="10"/>
  <c r="L203" i="10"/>
  <c r="C203" i="10"/>
  <c r="D341" i="3" l="1"/>
  <c r="C341" i="3"/>
  <c r="H341" i="3"/>
  <c r="G341" i="3"/>
  <c r="F341" i="3"/>
  <c r="B342" i="3"/>
  <c r="A343" i="3"/>
  <c r="E342" i="3"/>
  <c r="M434" i="14"/>
  <c r="O434" i="14"/>
  <c r="R434" i="14"/>
  <c r="S434" i="14"/>
  <c r="P434" i="14"/>
  <c r="C434" i="14"/>
  <c r="D434" i="14"/>
  <c r="F434" i="14"/>
  <c r="G434" i="14"/>
  <c r="L434" i="14"/>
  <c r="J434" i="14"/>
  <c r="I434" i="14"/>
  <c r="K435" i="14"/>
  <c r="B435" i="14"/>
  <c r="T435" i="14" s="1"/>
  <c r="A436" i="14"/>
  <c r="N435" i="14"/>
  <c r="Q435" i="14"/>
  <c r="E435" i="14"/>
  <c r="H435" i="14"/>
  <c r="H336" i="2"/>
  <c r="A337" i="2"/>
  <c r="E336" i="2"/>
  <c r="B336" i="2"/>
  <c r="D335" i="2"/>
  <c r="K335" i="2"/>
  <c r="J335" i="2"/>
  <c r="I335" i="2"/>
  <c r="F335" i="2"/>
  <c r="C335" i="2"/>
  <c r="G335" i="2"/>
  <c r="D204" i="5"/>
  <c r="C204" i="5"/>
  <c r="G204" i="5"/>
  <c r="F204" i="5"/>
  <c r="H204" i="5"/>
  <c r="B205" i="5"/>
  <c r="E205" i="5"/>
  <c r="A206" i="5"/>
  <c r="D203" i="9"/>
  <c r="C203" i="9"/>
  <c r="A206" i="10"/>
  <c r="B205" i="10"/>
  <c r="E205" i="10"/>
  <c r="H205" i="10"/>
  <c r="K205" i="10"/>
  <c r="I204" i="10"/>
  <c r="C204" i="10"/>
  <c r="D204" i="10"/>
  <c r="J204" i="10"/>
  <c r="G204" i="10"/>
  <c r="F204" i="10"/>
  <c r="L204" i="10"/>
  <c r="N204" i="10"/>
  <c r="M204" i="10"/>
  <c r="A205" i="9"/>
  <c r="E204" i="9"/>
  <c r="B204" i="9"/>
  <c r="F203" i="9"/>
  <c r="G203" i="9"/>
  <c r="H203" i="9"/>
  <c r="T204" i="12"/>
  <c r="D204" i="12"/>
  <c r="F204" i="12"/>
  <c r="I204" i="12"/>
  <c r="O204" i="12"/>
  <c r="L204" i="12"/>
  <c r="J204" i="12"/>
  <c r="M204" i="12"/>
  <c r="G204" i="12"/>
  <c r="C204" i="12"/>
  <c r="R204" i="12"/>
  <c r="S204" i="12"/>
  <c r="P204" i="12"/>
  <c r="H205" i="8"/>
  <c r="E205" i="8"/>
  <c r="A206" i="8"/>
  <c r="K205" i="8"/>
  <c r="B205" i="8"/>
  <c r="B205" i="12"/>
  <c r="Q205" i="12"/>
  <c r="H205" i="12"/>
  <c r="K205" i="12"/>
  <c r="E205" i="12"/>
  <c r="N205" i="12"/>
  <c r="A206" i="12"/>
  <c r="D204" i="8"/>
  <c r="C204" i="8"/>
  <c r="L204" i="8"/>
  <c r="F204" i="8"/>
  <c r="J204" i="8"/>
  <c r="G204" i="8"/>
  <c r="I204" i="8"/>
  <c r="M204" i="8"/>
  <c r="N204" i="8"/>
  <c r="A344" i="3" l="1"/>
  <c r="E343" i="3"/>
  <c r="B343" i="3"/>
  <c r="D342" i="3"/>
  <c r="H342" i="3"/>
  <c r="C342" i="3"/>
  <c r="G342" i="3"/>
  <c r="F342" i="3"/>
  <c r="E436" i="14"/>
  <c r="N436" i="14"/>
  <c r="Q436" i="14"/>
  <c r="A437" i="14"/>
  <c r="K436" i="14"/>
  <c r="H436" i="14"/>
  <c r="B436" i="14"/>
  <c r="T436" i="14" s="1"/>
  <c r="I435" i="14"/>
  <c r="J435" i="14"/>
  <c r="R435" i="14"/>
  <c r="M435" i="14"/>
  <c r="D435" i="14"/>
  <c r="C435" i="14"/>
  <c r="F435" i="14"/>
  <c r="G435" i="14"/>
  <c r="L435" i="14"/>
  <c r="O435" i="14"/>
  <c r="P435" i="14"/>
  <c r="S435" i="14"/>
  <c r="K336" i="2"/>
  <c r="F336" i="2"/>
  <c r="I336" i="2"/>
  <c r="J336" i="2"/>
  <c r="D336" i="2"/>
  <c r="C336" i="2"/>
  <c r="G336" i="2"/>
  <c r="B337" i="2"/>
  <c r="E337" i="2"/>
  <c r="A338" i="2"/>
  <c r="H337" i="2"/>
  <c r="D204" i="9"/>
  <c r="C204" i="9"/>
  <c r="A206" i="9"/>
  <c r="E205" i="9"/>
  <c r="B205" i="9"/>
  <c r="T205" i="12"/>
  <c r="P205" i="12"/>
  <c r="R205" i="12"/>
  <c r="L205" i="12"/>
  <c r="F205" i="12"/>
  <c r="G205" i="12"/>
  <c r="M205" i="12"/>
  <c r="O205" i="12"/>
  <c r="C205" i="12"/>
  <c r="D205" i="12"/>
  <c r="I205" i="12"/>
  <c r="S205" i="12"/>
  <c r="J205" i="12"/>
  <c r="G205" i="8"/>
  <c r="C205" i="8"/>
  <c r="F205" i="8"/>
  <c r="N205" i="8"/>
  <c r="L205" i="8"/>
  <c r="J205" i="8"/>
  <c r="M205" i="8"/>
  <c r="I205" i="8"/>
  <c r="D205" i="8"/>
  <c r="F204" i="9"/>
  <c r="H204" i="9"/>
  <c r="G204" i="9"/>
  <c r="M205" i="10"/>
  <c r="G205" i="10"/>
  <c r="F205" i="10"/>
  <c r="N205" i="10"/>
  <c r="C205" i="10"/>
  <c r="D205" i="10"/>
  <c r="I205" i="10"/>
  <c r="J205" i="10"/>
  <c r="L205" i="10"/>
  <c r="B206" i="10"/>
  <c r="E206" i="10"/>
  <c r="K206" i="10"/>
  <c r="A207" i="10"/>
  <c r="H206" i="10"/>
  <c r="A207" i="8"/>
  <c r="K206" i="8"/>
  <c r="H206" i="8"/>
  <c r="B206" i="8"/>
  <c r="E206" i="8"/>
  <c r="D205" i="5"/>
  <c r="C205" i="5"/>
  <c r="K206" i="12"/>
  <c r="B206" i="12"/>
  <c r="A207" i="12"/>
  <c r="H206" i="12"/>
  <c r="Q206" i="12"/>
  <c r="N206" i="12"/>
  <c r="E206" i="12"/>
  <c r="A207" i="5"/>
  <c r="B206" i="5"/>
  <c r="E206" i="5"/>
  <c r="H205" i="5"/>
  <c r="F205" i="5"/>
  <c r="G205" i="5"/>
  <c r="C343" i="3" l="1"/>
  <c r="H343" i="3"/>
  <c r="D343" i="3"/>
  <c r="F343" i="3"/>
  <c r="G343" i="3"/>
  <c r="A345" i="3"/>
  <c r="B344" i="3"/>
  <c r="E344" i="3"/>
  <c r="Q437" i="14"/>
  <c r="E437" i="14"/>
  <c r="B437" i="14"/>
  <c r="T437" i="14" s="1"/>
  <c r="K437" i="14"/>
  <c r="H437" i="14"/>
  <c r="N437" i="14"/>
  <c r="A438" i="14"/>
  <c r="G436" i="14"/>
  <c r="O436" i="14"/>
  <c r="P436" i="14"/>
  <c r="L436" i="14"/>
  <c r="M436" i="14"/>
  <c r="R436" i="14"/>
  <c r="I436" i="14"/>
  <c r="J436" i="14"/>
  <c r="S436" i="14"/>
  <c r="D436" i="14"/>
  <c r="F436" i="14"/>
  <c r="C436" i="14"/>
  <c r="D337" i="2"/>
  <c r="J337" i="2"/>
  <c r="F337" i="2"/>
  <c r="C337" i="2"/>
  <c r="G337" i="2"/>
  <c r="K337" i="2"/>
  <c r="I337" i="2"/>
  <c r="B338" i="2"/>
  <c r="A339" i="2"/>
  <c r="H338" i="2"/>
  <c r="E338" i="2"/>
  <c r="E207" i="5"/>
  <c r="B207" i="5"/>
  <c r="A208" i="5"/>
  <c r="N207" i="12"/>
  <c r="E207" i="12"/>
  <c r="H207" i="12"/>
  <c r="A208" i="12"/>
  <c r="B207" i="12"/>
  <c r="K207" i="12"/>
  <c r="Q207" i="12"/>
  <c r="K207" i="8"/>
  <c r="B207" i="8"/>
  <c r="E207" i="8"/>
  <c r="A208" i="8"/>
  <c r="H207" i="8"/>
  <c r="T206" i="12"/>
  <c r="P206" i="12"/>
  <c r="J206" i="12"/>
  <c r="L206" i="12"/>
  <c r="O206" i="12"/>
  <c r="R206" i="12"/>
  <c r="S206" i="12"/>
  <c r="C206" i="12"/>
  <c r="D206" i="12"/>
  <c r="F206" i="12"/>
  <c r="M206" i="12"/>
  <c r="G206" i="12"/>
  <c r="I206" i="12"/>
  <c r="A208" i="10"/>
  <c r="K207" i="10"/>
  <c r="H207" i="10"/>
  <c r="B207" i="10"/>
  <c r="E207" i="10"/>
  <c r="E206" i="9"/>
  <c r="A207" i="9"/>
  <c r="B206" i="9"/>
  <c r="F206" i="5"/>
  <c r="G206" i="5"/>
  <c r="H206" i="5"/>
  <c r="I206" i="8"/>
  <c r="J206" i="8"/>
  <c r="F206" i="8"/>
  <c r="D206" i="8"/>
  <c r="L206" i="8"/>
  <c r="G206" i="8"/>
  <c r="C206" i="8"/>
  <c r="M206" i="8"/>
  <c r="N206" i="8"/>
  <c r="G206" i="10"/>
  <c r="J206" i="10"/>
  <c r="I206" i="10"/>
  <c r="C206" i="10"/>
  <c r="F206" i="10"/>
  <c r="L206" i="10"/>
  <c r="N206" i="10"/>
  <c r="M206" i="10"/>
  <c r="D206" i="10"/>
  <c r="D205" i="9"/>
  <c r="C205" i="9"/>
  <c r="C206" i="5"/>
  <c r="D206" i="5"/>
  <c r="F205" i="9"/>
  <c r="G205" i="9"/>
  <c r="H205" i="9"/>
  <c r="C344" i="3" l="1"/>
  <c r="D344" i="3"/>
  <c r="H344" i="3"/>
  <c r="E345" i="3"/>
  <c r="A346" i="3"/>
  <c r="B345" i="3"/>
  <c r="F344" i="3"/>
  <c r="G344" i="3"/>
  <c r="Q438" i="14"/>
  <c r="K438" i="14"/>
  <c r="N438" i="14"/>
  <c r="E438" i="14"/>
  <c r="H438" i="14"/>
  <c r="B438" i="14"/>
  <c r="T438" i="14" s="1"/>
  <c r="A439" i="14"/>
  <c r="S437" i="14"/>
  <c r="C437" i="14"/>
  <c r="D437" i="14"/>
  <c r="O437" i="14"/>
  <c r="F437" i="14"/>
  <c r="G437" i="14"/>
  <c r="J437" i="14"/>
  <c r="L437" i="14"/>
  <c r="M437" i="14"/>
  <c r="I437" i="14"/>
  <c r="P437" i="14"/>
  <c r="R437" i="14"/>
  <c r="H339" i="2"/>
  <c r="A340" i="2"/>
  <c r="B339" i="2"/>
  <c r="E339" i="2"/>
  <c r="I338" i="2"/>
  <c r="G338" i="2"/>
  <c r="J338" i="2"/>
  <c r="D338" i="2"/>
  <c r="K338" i="2"/>
  <c r="F338" i="2"/>
  <c r="C338" i="2"/>
  <c r="K208" i="10"/>
  <c r="E208" i="10"/>
  <c r="A209" i="10"/>
  <c r="B208" i="10"/>
  <c r="H208" i="10"/>
  <c r="H208" i="8"/>
  <c r="E208" i="8"/>
  <c r="B208" i="8"/>
  <c r="K208" i="8"/>
  <c r="A209" i="8"/>
  <c r="G207" i="8"/>
  <c r="I207" i="8"/>
  <c r="J207" i="8"/>
  <c r="C207" i="8"/>
  <c r="N207" i="8"/>
  <c r="M207" i="8"/>
  <c r="D207" i="8"/>
  <c r="L207" i="8"/>
  <c r="F207" i="8"/>
  <c r="F207" i="10"/>
  <c r="L207" i="10"/>
  <c r="J207" i="10"/>
  <c r="N207" i="10"/>
  <c r="G207" i="10"/>
  <c r="M207" i="10"/>
  <c r="C207" i="10"/>
  <c r="I207" i="10"/>
  <c r="D207" i="10"/>
  <c r="T207" i="12"/>
  <c r="G207" i="12"/>
  <c r="J207" i="12"/>
  <c r="I207" i="12"/>
  <c r="S207" i="12"/>
  <c r="P207" i="12"/>
  <c r="F207" i="12"/>
  <c r="C207" i="12"/>
  <c r="R207" i="12"/>
  <c r="L207" i="12"/>
  <c r="D207" i="12"/>
  <c r="O207" i="12"/>
  <c r="M207" i="12"/>
  <c r="A208" i="9"/>
  <c r="E207" i="9"/>
  <c r="B207" i="9"/>
  <c r="B208" i="5"/>
  <c r="E208" i="5"/>
  <c r="A209" i="5"/>
  <c r="E208" i="12"/>
  <c r="A209" i="12"/>
  <c r="N208" i="12"/>
  <c r="Q208" i="12"/>
  <c r="B208" i="12"/>
  <c r="H208" i="12"/>
  <c r="K208" i="12"/>
  <c r="C206" i="9"/>
  <c r="D206" i="9"/>
  <c r="G206" i="9"/>
  <c r="H206" i="9"/>
  <c r="F206" i="9"/>
  <c r="C207" i="5"/>
  <c r="D207" i="5"/>
  <c r="G207" i="5"/>
  <c r="H207" i="5"/>
  <c r="F207" i="5"/>
  <c r="H345" i="3" l="1"/>
  <c r="D345" i="3"/>
  <c r="C345" i="3"/>
  <c r="E346" i="3"/>
  <c r="A347" i="3"/>
  <c r="B346" i="3"/>
  <c r="G345" i="3"/>
  <c r="F345" i="3"/>
  <c r="R438" i="14"/>
  <c r="S438" i="14"/>
  <c r="L438" i="14"/>
  <c r="M438" i="14"/>
  <c r="C438" i="14"/>
  <c r="J438" i="14"/>
  <c r="O438" i="14"/>
  <c r="P438" i="14"/>
  <c r="D438" i="14"/>
  <c r="F438" i="14"/>
  <c r="G438" i="14"/>
  <c r="I438" i="14"/>
  <c r="K439" i="14"/>
  <c r="N439" i="14"/>
  <c r="H439" i="14"/>
  <c r="E439" i="14"/>
  <c r="Q439" i="14"/>
  <c r="A440" i="14"/>
  <c r="B439" i="14"/>
  <c r="T439" i="14" s="1"/>
  <c r="C339" i="2"/>
  <c r="K339" i="2"/>
  <c r="G339" i="2"/>
  <c r="D339" i="2"/>
  <c r="F339" i="2"/>
  <c r="J339" i="2"/>
  <c r="I339" i="2"/>
  <c r="E340" i="2"/>
  <c r="B340" i="2"/>
  <c r="H340" i="2"/>
  <c r="A341" i="2"/>
  <c r="B209" i="12"/>
  <c r="A210" i="12"/>
  <c r="N209" i="12"/>
  <c r="Q209" i="12"/>
  <c r="E209" i="12"/>
  <c r="K209" i="12"/>
  <c r="H209" i="12"/>
  <c r="B209" i="5"/>
  <c r="E209" i="5"/>
  <c r="A210" i="5"/>
  <c r="C208" i="5"/>
  <c r="D208" i="5"/>
  <c r="F208" i="5"/>
  <c r="G208" i="5"/>
  <c r="H208" i="5"/>
  <c r="D207" i="9"/>
  <c r="C207" i="9"/>
  <c r="H207" i="9"/>
  <c r="F207" i="9"/>
  <c r="G207" i="9"/>
  <c r="E208" i="9"/>
  <c r="A209" i="9"/>
  <c r="B208" i="9"/>
  <c r="K209" i="8"/>
  <c r="B209" i="8"/>
  <c r="A210" i="8"/>
  <c r="E209" i="8"/>
  <c r="H209" i="8"/>
  <c r="T208" i="12"/>
  <c r="R208" i="12"/>
  <c r="S208" i="12"/>
  <c r="L208" i="12"/>
  <c r="O208" i="12"/>
  <c r="D208" i="12"/>
  <c r="F208" i="12"/>
  <c r="G208" i="12"/>
  <c r="I208" i="12"/>
  <c r="J208" i="12"/>
  <c r="M208" i="12"/>
  <c r="C208" i="12"/>
  <c r="P208" i="12"/>
  <c r="C208" i="8"/>
  <c r="L208" i="8"/>
  <c r="M208" i="8"/>
  <c r="F208" i="8"/>
  <c r="I208" i="8"/>
  <c r="N208" i="8"/>
  <c r="G208" i="8"/>
  <c r="D208" i="8"/>
  <c r="J208" i="8"/>
  <c r="A210" i="10"/>
  <c r="H209" i="10"/>
  <c r="B209" i="10"/>
  <c r="K209" i="10"/>
  <c r="E209" i="10"/>
  <c r="C208" i="10"/>
  <c r="D208" i="10"/>
  <c r="J208" i="10"/>
  <c r="M208" i="10"/>
  <c r="G208" i="10"/>
  <c r="L208" i="10"/>
  <c r="N208" i="10"/>
  <c r="F208" i="10"/>
  <c r="I208" i="10"/>
  <c r="H346" i="3" l="1"/>
  <c r="D346" i="3"/>
  <c r="C346" i="3"/>
  <c r="B347" i="3"/>
  <c r="E347" i="3"/>
  <c r="A348" i="3"/>
  <c r="F346" i="3"/>
  <c r="G346" i="3"/>
  <c r="I439" i="14"/>
  <c r="F439" i="14"/>
  <c r="G439" i="14"/>
  <c r="J439" i="14"/>
  <c r="L439" i="14"/>
  <c r="M439" i="14"/>
  <c r="O439" i="14"/>
  <c r="P439" i="14"/>
  <c r="R439" i="14"/>
  <c r="S439" i="14"/>
  <c r="C439" i="14"/>
  <c r="D439" i="14"/>
  <c r="A441" i="14"/>
  <c r="K440" i="14"/>
  <c r="H440" i="14"/>
  <c r="N440" i="14"/>
  <c r="E440" i="14"/>
  <c r="Q440" i="14"/>
  <c r="B440" i="14"/>
  <c r="T440" i="14" s="1"/>
  <c r="F340" i="2"/>
  <c r="I340" i="2"/>
  <c r="K340" i="2"/>
  <c r="C340" i="2"/>
  <c r="G340" i="2"/>
  <c r="D340" i="2"/>
  <c r="J340" i="2"/>
  <c r="H341" i="2"/>
  <c r="E341" i="2"/>
  <c r="B341" i="2"/>
  <c r="A342" i="2"/>
  <c r="A210" i="9"/>
  <c r="B209" i="9"/>
  <c r="E209" i="9"/>
  <c r="E210" i="8"/>
  <c r="B210" i="8"/>
  <c r="K210" i="8"/>
  <c r="H210" i="8"/>
  <c r="A211" i="8"/>
  <c r="L209" i="10"/>
  <c r="I209" i="10"/>
  <c r="N209" i="10"/>
  <c r="D209" i="10"/>
  <c r="G209" i="10"/>
  <c r="M209" i="10"/>
  <c r="C209" i="10"/>
  <c r="F209" i="10"/>
  <c r="J209" i="10"/>
  <c r="M209" i="8"/>
  <c r="N209" i="8"/>
  <c r="D209" i="8"/>
  <c r="F209" i="8"/>
  <c r="C209" i="8"/>
  <c r="G209" i="8"/>
  <c r="I209" i="8"/>
  <c r="L209" i="8"/>
  <c r="J209" i="8"/>
  <c r="H208" i="9"/>
  <c r="F208" i="9"/>
  <c r="G208" i="9"/>
  <c r="A211" i="10"/>
  <c r="B210" i="10"/>
  <c r="E210" i="10"/>
  <c r="K210" i="10"/>
  <c r="H210" i="10"/>
  <c r="A211" i="5"/>
  <c r="B210" i="5"/>
  <c r="E210" i="5"/>
  <c r="G209" i="5"/>
  <c r="F209" i="5"/>
  <c r="H209" i="5"/>
  <c r="D208" i="9"/>
  <c r="C208" i="9"/>
  <c r="A211" i="12"/>
  <c r="Q210" i="12"/>
  <c r="H210" i="12"/>
  <c r="B210" i="12"/>
  <c r="K210" i="12"/>
  <c r="E210" i="12"/>
  <c r="N210" i="12"/>
  <c r="C209" i="5"/>
  <c r="D209" i="5"/>
  <c r="T209" i="12"/>
  <c r="F209" i="12"/>
  <c r="J209" i="12"/>
  <c r="M209" i="12"/>
  <c r="G209" i="12"/>
  <c r="S209" i="12"/>
  <c r="C209" i="12"/>
  <c r="D209" i="12"/>
  <c r="O209" i="12"/>
  <c r="P209" i="12"/>
  <c r="I209" i="12"/>
  <c r="R209" i="12"/>
  <c r="L209" i="12"/>
  <c r="F347" i="3" l="1"/>
  <c r="G347" i="3"/>
  <c r="D347" i="3"/>
  <c r="C347" i="3"/>
  <c r="H347" i="3"/>
  <c r="A349" i="3"/>
  <c r="B348" i="3"/>
  <c r="E348" i="3"/>
  <c r="L440" i="14"/>
  <c r="M440" i="14"/>
  <c r="I440" i="14"/>
  <c r="J440" i="14"/>
  <c r="G440" i="14"/>
  <c r="R440" i="14"/>
  <c r="F440" i="14"/>
  <c r="O440" i="14"/>
  <c r="P440" i="14"/>
  <c r="S440" i="14"/>
  <c r="C440" i="14"/>
  <c r="D440" i="14"/>
  <c r="K441" i="14"/>
  <c r="N441" i="14"/>
  <c r="A442" i="14"/>
  <c r="B441" i="14"/>
  <c r="T441" i="14" s="1"/>
  <c r="Q441" i="14"/>
  <c r="H441" i="14"/>
  <c r="E441" i="14"/>
  <c r="F341" i="2"/>
  <c r="D341" i="2"/>
  <c r="C341" i="2"/>
  <c r="G341" i="2"/>
  <c r="I341" i="2"/>
  <c r="K341" i="2"/>
  <c r="J341" i="2"/>
  <c r="E342" i="2"/>
  <c r="H342" i="2"/>
  <c r="B342" i="2"/>
  <c r="A343" i="2"/>
  <c r="C210" i="10"/>
  <c r="L210" i="10"/>
  <c r="M210" i="10"/>
  <c r="G210" i="10"/>
  <c r="D210" i="10"/>
  <c r="I210" i="10"/>
  <c r="J210" i="10"/>
  <c r="N210" i="10"/>
  <c r="F210" i="10"/>
  <c r="B211" i="10"/>
  <c r="A212" i="10"/>
  <c r="K211" i="10"/>
  <c r="E211" i="10"/>
  <c r="H211" i="10"/>
  <c r="T210" i="12"/>
  <c r="S210" i="12"/>
  <c r="O210" i="12"/>
  <c r="R210" i="12"/>
  <c r="D210" i="12"/>
  <c r="P210" i="12"/>
  <c r="L210" i="12"/>
  <c r="I210" i="12"/>
  <c r="F210" i="12"/>
  <c r="J210" i="12"/>
  <c r="C210" i="12"/>
  <c r="G210" i="12"/>
  <c r="M210" i="12"/>
  <c r="K211" i="12"/>
  <c r="H211" i="12"/>
  <c r="E211" i="12"/>
  <c r="N211" i="12"/>
  <c r="B211" i="12"/>
  <c r="A212" i="12"/>
  <c r="Q211" i="12"/>
  <c r="G210" i="5"/>
  <c r="F210" i="5"/>
  <c r="H210" i="5"/>
  <c r="E211" i="5"/>
  <c r="A212" i="5"/>
  <c r="B211" i="5"/>
  <c r="H209" i="9"/>
  <c r="F209" i="9"/>
  <c r="G209" i="9"/>
  <c r="A212" i="8"/>
  <c r="B211" i="8"/>
  <c r="K211" i="8"/>
  <c r="E211" i="8"/>
  <c r="H211" i="8"/>
  <c r="F210" i="8"/>
  <c r="I210" i="8"/>
  <c r="L210" i="8"/>
  <c r="C210" i="8"/>
  <c r="D210" i="8"/>
  <c r="G210" i="8"/>
  <c r="N210" i="8"/>
  <c r="M210" i="8"/>
  <c r="J210" i="8"/>
  <c r="C210" i="5"/>
  <c r="D210" i="5"/>
  <c r="D209" i="9"/>
  <c r="C209" i="9"/>
  <c r="B210" i="9"/>
  <c r="A211" i="9"/>
  <c r="E210" i="9"/>
  <c r="B349" i="3" l="1"/>
  <c r="E349" i="3"/>
  <c r="A350" i="3"/>
  <c r="D348" i="3"/>
  <c r="C348" i="3"/>
  <c r="H348" i="3"/>
  <c r="F348" i="3"/>
  <c r="G348" i="3"/>
  <c r="C441" i="14"/>
  <c r="J441" i="14"/>
  <c r="L441" i="14"/>
  <c r="M441" i="14"/>
  <c r="S441" i="14"/>
  <c r="P441" i="14"/>
  <c r="R441" i="14"/>
  <c r="O441" i="14"/>
  <c r="F441" i="14"/>
  <c r="G441" i="14"/>
  <c r="I441" i="14"/>
  <c r="D441" i="14"/>
  <c r="E442" i="14"/>
  <c r="H442" i="14"/>
  <c r="K442" i="14"/>
  <c r="B442" i="14"/>
  <c r="T442" i="14" s="1"/>
  <c r="N442" i="14"/>
  <c r="Q442" i="14"/>
  <c r="A443" i="14"/>
  <c r="E343" i="2"/>
  <c r="B343" i="2"/>
  <c r="A344" i="2"/>
  <c r="H343" i="2"/>
  <c r="F342" i="2"/>
  <c r="J342" i="2"/>
  <c r="G342" i="2"/>
  <c r="C342" i="2"/>
  <c r="I342" i="2"/>
  <c r="D342" i="2"/>
  <c r="K342" i="2"/>
  <c r="T211" i="12"/>
  <c r="I211" i="12"/>
  <c r="O211" i="12"/>
  <c r="C211" i="12"/>
  <c r="S211" i="12"/>
  <c r="L211" i="12"/>
  <c r="P211" i="12"/>
  <c r="R211" i="12"/>
  <c r="F211" i="12"/>
  <c r="M211" i="12"/>
  <c r="D211" i="12"/>
  <c r="J211" i="12"/>
  <c r="G211" i="12"/>
  <c r="M211" i="8"/>
  <c r="N211" i="8"/>
  <c r="J211" i="8"/>
  <c r="D211" i="8"/>
  <c r="I211" i="8"/>
  <c r="L211" i="8"/>
  <c r="C211" i="8"/>
  <c r="G211" i="8"/>
  <c r="F211" i="8"/>
  <c r="F210" i="9"/>
  <c r="G210" i="9"/>
  <c r="H210" i="9"/>
  <c r="B211" i="9"/>
  <c r="E211" i="9"/>
  <c r="A212" i="9"/>
  <c r="E212" i="8"/>
  <c r="A213" i="8"/>
  <c r="B212" i="8"/>
  <c r="K212" i="8"/>
  <c r="H212" i="8"/>
  <c r="B212" i="10"/>
  <c r="K212" i="10"/>
  <c r="H212" i="10"/>
  <c r="A213" i="10"/>
  <c r="E212" i="10"/>
  <c r="D211" i="10"/>
  <c r="I211" i="10"/>
  <c r="C211" i="10"/>
  <c r="F211" i="10"/>
  <c r="J211" i="10"/>
  <c r="M211" i="10"/>
  <c r="N211" i="10"/>
  <c r="G211" i="10"/>
  <c r="L211" i="10"/>
  <c r="C210" i="9"/>
  <c r="D210" i="9"/>
  <c r="C211" i="5"/>
  <c r="D211" i="5"/>
  <c r="E212" i="5"/>
  <c r="B212" i="5"/>
  <c r="A213" i="5"/>
  <c r="H211" i="5"/>
  <c r="G211" i="5"/>
  <c r="F211" i="5"/>
  <c r="N212" i="12"/>
  <c r="K212" i="12"/>
  <c r="B212" i="12"/>
  <c r="H212" i="12"/>
  <c r="A213" i="12"/>
  <c r="Q212" i="12"/>
  <c r="E212" i="12"/>
  <c r="E350" i="3" l="1"/>
  <c r="B350" i="3"/>
  <c r="A351" i="3"/>
  <c r="G349" i="3"/>
  <c r="F349" i="3"/>
  <c r="C349" i="3"/>
  <c r="H349" i="3"/>
  <c r="D349" i="3"/>
  <c r="A444" i="14"/>
  <c r="H443" i="14"/>
  <c r="N443" i="14"/>
  <c r="K443" i="14"/>
  <c r="B443" i="14"/>
  <c r="T443" i="14" s="1"/>
  <c r="E443" i="14"/>
  <c r="Q443" i="14"/>
  <c r="M442" i="14"/>
  <c r="O442" i="14"/>
  <c r="F442" i="14"/>
  <c r="G442" i="14"/>
  <c r="I442" i="14"/>
  <c r="J442" i="14"/>
  <c r="R442" i="14"/>
  <c r="C442" i="14"/>
  <c r="S442" i="14"/>
  <c r="L442" i="14"/>
  <c r="D442" i="14"/>
  <c r="P442" i="14"/>
  <c r="B344" i="2"/>
  <c r="H344" i="2"/>
  <c r="A345" i="2"/>
  <c r="E344" i="2"/>
  <c r="K343" i="2"/>
  <c r="I343" i="2"/>
  <c r="F343" i="2"/>
  <c r="D343" i="2"/>
  <c r="C343" i="2"/>
  <c r="G343" i="2"/>
  <c r="J343" i="2"/>
  <c r="C212" i="5"/>
  <c r="D212" i="5"/>
  <c r="C212" i="8"/>
  <c r="D212" i="8"/>
  <c r="F212" i="8"/>
  <c r="M212" i="8"/>
  <c r="N212" i="8"/>
  <c r="L212" i="8"/>
  <c r="J212" i="8"/>
  <c r="G212" i="8"/>
  <c r="I212" i="8"/>
  <c r="H211" i="9"/>
  <c r="F211" i="9"/>
  <c r="G211" i="9"/>
  <c r="B213" i="8"/>
  <c r="A214" i="8"/>
  <c r="H213" i="8"/>
  <c r="E213" i="8"/>
  <c r="K213" i="8"/>
  <c r="D211" i="9"/>
  <c r="C211" i="9"/>
  <c r="H212" i="5"/>
  <c r="G212" i="5"/>
  <c r="F212" i="5"/>
  <c r="N213" i="12"/>
  <c r="H213" i="12"/>
  <c r="A214" i="12"/>
  <c r="K213" i="12"/>
  <c r="E213" i="12"/>
  <c r="Q213" i="12"/>
  <c r="B213" i="12"/>
  <c r="A214" i="5"/>
  <c r="E213" i="5"/>
  <c r="B213" i="5"/>
  <c r="K213" i="10"/>
  <c r="H213" i="10"/>
  <c r="A214" i="10"/>
  <c r="E213" i="10"/>
  <c r="B213" i="10"/>
  <c r="T212" i="12"/>
  <c r="C212" i="12"/>
  <c r="I212" i="12"/>
  <c r="S212" i="12"/>
  <c r="D212" i="12"/>
  <c r="M212" i="12"/>
  <c r="F212" i="12"/>
  <c r="P212" i="12"/>
  <c r="L212" i="12"/>
  <c r="R212" i="12"/>
  <c r="J212" i="12"/>
  <c r="G212" i="12"/>
  <c r="O212" i="12"/>
  <c r="E212" i="9"/>
  <c r="B212" i="9"/>
  <c r="A213" i="9"/>
  <c r="M212" i="10"/>
  <c r="D212" i="10"/>
  <c r="I212" i="10"/>
  <c r="J212" i="10"/>
  <c r="L212" i="10"/>
  <c r="F212" i="10"/>
  <c r="G212" i="10"/>
  <c r="N212" i="10"/>
  <c r="C212" i="10"/>
  <c r="A352" i="3" l="1"/>
  <c r="B351" i="3"/>
  <c r="E351" i="3"/>
  <c r="D350" i="3"/>
  <c r="C350" i="3"/>
  <c r="H350" i="3"/>
  <c r="F350" i="3"/>
  <c r="G350" i="3"/>
  <c r="S443" i="14"/>
  <c r="M443" i="14"/>
  <c r="O443" i="14"/>
  <c r="P443" i="14"/>
  <c r="G443" i="14"/>
  <c r="I443" i="14"/>
  <c r="J443" i="14"/>
  <c r="L443" i="14"/>
  <c r="C443" i="14"/>
  <c r="D443" i="14"/>
  <c r="R443" i="14"/>
  <c r="F443" i="14"/>
  <c r="E444" i="14"/>
  <c r="H444" i="14"/>
  <c r="Q444" i="14"/>
  <c r="N444" i="14"/>
  <c r="K444" i="14"/>
  <c r="A445" i="14"/>
  <c r="B444" i="14"/>
  <c r="T444" i="14" s="1"/>
  <c r="A346" i="2"/>
  <c r="E345" i="2"/>
  <c r="H345" i="2"/>
  <c r="B345" i="2"/>
  <c r="G344" i="2"/>
  <c r="J344" i="2"/>
  <c r="K344" i="2"/>
  <c r="I344" i="2"/>
  <c r="C344" i="2"/>
  <c r="F344" i="2"/>
  <c r="D344" i="2"/>
  <c r="T213" i="12"/>
  <c r="L213" i="12"/>
  <c r="M213" i="12"/>
  <c r="G213" i="12"/>
  <c r="F213" i="12"/>
  <c r="D213" i="12"/>
  <c r="C213" i="12"/>
  <c r="J213" i="12"/>
  <c r="O213" i="12"/>
  <c r="I213" i="12"/>
  <c r="R213" i="12"/>
  <c r="S213" i="12"/>
  <c r="P213" i="12"/>
  <c r="E214" i="12"/>
  <c r="H214" i="12"/>
  <c r="A215" i="12"/>
  <c r="B214" i="12"/>
  <c r="Q214" i="12"/>
  <c r="K214" i="12"/>
  <c r="N214" i="12"/>
  <c r="C212" i="9"/>
  <c r="D212" i="9"/>
  <c r="G212" i="9"/>
  <c r="F212" i="9"/>
  <c r="H212" i="9"/>
  <c r="B214" i="5"/>
  <c r="E214" i="5"/>
  <c r="A215" i="5"/>
  <c r="N213" i="8"/>
  <c r="C213" i="8"/>
  <c r="D213" i="8"/>
  <c r="I213" i="8"/>
  <c r="G213" i="8"/>
  <c r="F213" i="8"/>
  <c r="J213" i="8"/>
  <c r="L213" i="8"/>
  <c r="M213" i="8"/>
  <c r="B213" i="9"/>
  <c r="E213" i="9"/>
  <c r="A214" i="9"/>
  <c r="E214" i="8"/>
  <c r="A215" i="8"/>
  <c r="B214" i="8"/>
  <c r="H214" i="8"/>
  <c r="K214" i="8"/>
  <c r="G213" i="10"/>
  <c r="I213" i="10"/>
  <c r="F213" i="10"/>
  <c r="J213" i="10"/>
  <c r="L213" i="10"/>
  <c r="M213" i="10"/>
  <c r="D213" i="10"/>
  <c r="C213" i="10"/>
  <c r="N213" i="10"/>
  <c r="D213" i="5"/>
  <c r="C213" i="5"/>
  <c r="H214" i="10"/>
  <c r="B214" i="10"/>
  <c r="E214" i="10"/>
  <c r="K214" i="10"/>
  <c r="A215" i="10"/>
  <c r="G213" i="5"/>
  <c r="F213" i="5"/>
  <c r="H213" i="5"/>
  <c r="F351" i="3" l="1"/>
  <c r="G351" i="3"/>
  <c r="D351" i="3"/>
  <c r="H351" i="3"/>
  <c r="C351" i="3"/>
  <c r="A353" i="3"/>
  <c r="E352" i="3"/>
  <c r="B352" i="3"/>
  <c r="G444" i="14"/>
  <c r="F444" i="14"/>
  <c r="I444" i="14"/>
  <c r="J444" i="14"/>
  <c r="O444" i="14"/>
  <c r="P444" i="14"/>
  <c r="R444" i="14"/>
  <c r="L444" i="14"/>
  <c r="M444" i="14"/>
  <c r="S444" i="14"/>
  <c r="D444" i="14"/>
  <c r="C444" i="14"/>
  <c r="Q445" i="14"/>
  <c r="N445" i="14"/>
  <c r="E445" i="14"/>
  <c r="A446" i="14"/>
  <c r="B445" i="14"/>
  <c r="T445" i="14" s="1"/>
  <c r="K445" i="14"/>
  <c r="H445" i="14"/>
  <c r="G345" i="2"/>
  <c r="K345" i="2"/>
  <c r="D345" i="2"/>
  <c r="C345" i="2"/>
  <c r="F345" i="2"/>
  <c r="I345" i="2"/>
  <c r="J345" i="2"/>
  <c r="E346" i="2"/>
  <c r="H346" i="2"/>
  <c r="B346" i="2"/>
  <c r="A347" i="2"/>
  <c r="E215" i="5"/>
  <c r="A216" i="5"/>
  <c r="B215" i="5"/>
  <c r="F214" i="5"/>
  <c r="G214" i="5"/>
  <c r="H214" i="5"/>
  <c r="T214" i="12"/>
  <c r="L214" i="12"/>
  <c r="P214" i="12"/>
  <c r="C214" i="12"/>
  <c r="F214" i="12"/>
  <c r="R214" i="12"/>
  <c r="M214" i="12"/>
  <c r="D214" i="12"/>
  <c r="S214" i="12"/>
  <c r="G214" i="12"/>
  <c r="I214" i="12"/>
  <c r="O214" i="12"/>
  <c r="J214" i="12"/>
  <c r="L214" i="10"/>
  <c r="M214" i="10"/>
  <c r="C214" i="10"/>
  <c r="N214" i="10"/>
  <c r="F214" i="10"/>
  <c r="I214" i="10"/>
  <c r="D214" i="10"/>
  <c r="J214" i="10"/>
  <c r="G214" i="10"/>
  <c r="A216" i="10"/>
  <c r="K215" i="10"/>
  <c r="H215" i="10"/>
  <c r="B215" i="10"/>
  <c r="E215" i="10"/>
  <c r="G214" i="8"/>
  <c r="I214" i="8"/>
  <c r="M214" i="8"/>
  <c r="L214" i="8"/>
  <c r="J214" i="8"/>
  <c r="N214" i="8"/>
  <c r="F214" i="8"/>
  <c r="C214" i="8"/>
  <c r="D214" i="8"/>
  <c r="E215" i="8"/>
  <c r="B215" i="8"/>
  <c r="A216" i="8"/>
  <c r="K215" i="8"/>
  <c r="H215" i="8"/>
  <c r="D214" i="5"/>
  <c r="C214" i="5"/>
  <c r="A215" i="9"/>
  <c r="B214" i="9"/>
  <c r="E214" i="9"/>
  <c r="B215" i="12"/>
  <c r="E215" i="12"/>
  <c r="N215" i="12"/>
  <c r="K215" i="12"/>
  <c r="A216" i="12"/>
  <c r="Q215" i="12"/>
  <c r="H215" i="12"/>
  <c r="H213" i="9"/>
  <c r="F213" i="9"/>
  <c r="G213" i="9"/>
  <c r="D213" i="9"/>
  <c r="C213" i="9"/>
  <c r="G352" i="3" l="1"/>
  <c r="F352" i="3"/>
  <c r="E353" i="3"/>
  <c r="B353" i="3"/>
  <c r="A354" i="3"/>
  <c r="H352" i="3"/>
  <c r="C352" i="3"/>
  <c r="D352" i="3"/>
  <c r="S445" i="14"/>
  <c r="M445" i="14"/>
  <c r="O445" i="14"/>
  <c r="F445" i="14"/>
  <c r="L445" i="14"/>
  <c r="P445" i="14"/>
  <c r="R445" i="14"/>
  <c r="J445" i="14"/>
  <c r="D445" i="14"/>
  <c r="C445" i="14"/>
  <c r="I445" i="14"/>
  <c r="G445" i="14"/>
  <c r="E446" i="14"/>
  <c r="B446" i="14"/>
  <c r="T446" i="14" s="1"/>
  <c r="H446" i="14"/>
  <c r="N446" i="14"/>
  <c r="Q446" i="14"/>
  <c r="K446" i="14"/>
  <c r="A447" i="14"/>
  <c r="B347" i="2"/>
  <c r="E347" i="2"/>
  <c r="H347" i="2"/>
  <c r="A348" i="2"/>
  <c r="D346" i="2"/>
  <c r="G346" i="2"/>
  <c r="C346" i="2"/>
  <c r="I346" i="2"/>
  <c r="F346" i="2"/>
  <c r="K346" i="2"/>
  <c r="J346" i="2"/>
  <c r="B216" i="12"/>
  <c r="N216" i="12"/>
  <c r="E216" i="12"/>
  <c r="A217" i="12"/>
  <c r="Q216" i="12"/>
  <c r="K216" i="12"/>
  <c r="H216" i="12"/>
  <c r="D214" i="9"/>
  <c r="C214" i="9"/>
  <c r="T215" i="12"/>
  <c r="C215" i="12"/>
  <c r="D215" i="12"/>
  <c r="F215" i="12"/>
  <c r="P215" i="12"/>
  <c r="I215" i="12"/>
  <c r="G215" i="12"/>
  <c r="L215" i="12"/>
  <c r="M215" i="12"/>
  <c r="J215" i="12"/>
  <c r="O215" i="12"/>
  <c r="S215" i="12"/>
  <c r="R215" i="12"/>
  <c r="E216" i="8"/>
  <c r="A217" i="8"/>
  <c r="H216" i="8"/>
  <c r="K216" i="8"/>
  <c r="B216" i="8"/>
  <c r="D215" i="8"/>
  <c r="F215" i="8"/>
  <c r="C215" i="8"/>
  <c r="G215" i="8"/>
  <c r="M215" i="8"/>
  <c r="N215" i="8"/>
  <c r="L215" i="8"/>
  <c r="I215" i="8"/>
  <c r="J215" i="8"/>
  <c r="E215" i="9"/>
  <c r="A216" i="9"/>
  <c r="B215" i="9"/>
  <c r="C215" i="5"/>
  <c r="D215" i="5"/>
  <c r="B216" i="5"/>
  <c r="E216" i="5"/>
  <c r="A217" i="5"/>
  <c r="N215" i="10"/>
  <c r="M215" i="10"/>
  <c r="C215" i="10"/>
  <c r="F215" i="10"/>
  <c r="D215" i="10"/>
  <c r="G215" i="10"/>
  <c r="I215" i="10"/>
  <c r="J215" i="10"/>
  <c r="L215" i="10"/>
  <c r="K216" i="10"/>
  <c r="H216" i="10"/>
  <c r="A217" i="10"/>
  <c r="B216" i="10"/>
  <c r="E216" i="10"/>
  <c r="G214" i="9"/>
  <c r="H214" i="9"/>
  <c r="F214" i="9"/>
  <c r="G215" i="5"/>
  <c r="F215" i="5"/>
  <c r="H215" i="5"/>
  <c r="E354" i="3" l="1"/>
  <c r="A355" i="3"/>
  <c r="B354" i="3"/>
  <c r="D353" i="3"/>
  <c r="C353" i="3"/>
  <c r="H353" i="3"/>
  <c r="G353" i="3"/>
  <c r="F353" i="3"/>
  <c r="K447" i="14"/>
  <c r="H447" i="14"/>
  <c r="A448" i="14"/>
  <c r="B447" i="14"/>
  <c r="T447" i="14" s="1"/>
  <c r="E447" i="14"/>
  <c r="N447" i="14"/>
  <c r="Q447" i="14"/>
  <c r="D446" i="14"/>
  <c r="F446" i="14"/>
  <c r="G446" i="14"/>
  <c r="C446" i="14"/>
  <c r="O446" i="14"/>
  <c r="P446" i="14"/>
  <c r="I446" i="14"/>
  <c r="L446" i="14"/>
  <c r="S446" i="14"/>
  <c r="J446" i="14"/>
  <c r="M446" i="14"/>
  <c r="R446" i="14"/>
  <c r="B348" i="2"/>
  <c r="A349" i="2"/>
  <c r="H348" i="2"/>
  <c r="E348" i="2"/>
  <c r="G347" i="2"/>
  <c r="D347" i="2"/>
  <c r="K347" i="2"/>
  <c r="C347" i="2"/>
  <c r="J347" i="2"/>
  <c r="I347" i="2"/>
  <c r="F347" i="2"/>
  <c r="I216" i="8"/>
  <c r="L216" i="8"/>
  <c r="M216" i="8"/>
  <c r="F216" i="8"/>
  <c r="C216" i="8"/>
  <c r="N216" i="8"/>
  <c r="D216" i="8"/>
  <c r="G216" i="8"/>
  <c r="J216" i="8"/>
  <c r="M216" i="10"/>
  <c r="I216" i="10"/>
  <c r="F216" i="10"/>
  <c r="L216" i="10"/>
  <c r="C216" i="10"/>
  <c r="D216" i="10"/>
  <c r="G216" i="10"/>
  <c r="J216" i="10"/>
  <c r="N216" i="10"/>
  <c r="H217" i="10"/>
  <c r="B217" i="10"/>
  <c r="K217" i="10"/>
  <c r="A218" i="10"/>
  <c r="E217" i="10"/>
  <c r="H217" i="8"/>
  <c r="A218" i="8"/>
  <c r="B217" i="8"/>
  <c r="E217" i="8"/>
  <c r="K217" i="8"/>
  <c r="B217" i="5"/>
  <c r="A218" i="5"/>
  <c r="E217" i="5"/>
  <c r="G216" i="5"/>
  <c r="F216" i="5"/>
  <c r="H216" i="5"/>
  <c r="D216" i="5"/>
  <c r="C216" i="5"/>
  <c r="C215" i="9"/>
  <c r="D215" i="9"/>
  <c r="E216" i="9"/>
  <c r="B216" i="9"/>
  <c r="A217" i="9"/>
  <c r="G215" i="9"/>
  <c r="H215" i="9"/>
  <c r="F215" i="9"/>
  <c r="Q217" i="12"/>
  <c r="E217" i="12"/>
  <c r="K217" i="12"/>
  <c r="A218" i="12"/>
  <c r="H217" i="12"/>
  <c r="B217" i="12"/>
  <c r="N217" i="12"/>
  <c r="T216" i="12"/>
  <c r="R216" i="12"/>
  <c r="J216" i="12"/>
  <c r="C216" i="12"/>
  <c r="L216" i="12"/>
  <c r="G216" i="12"/>
  <c r="I216" i="12"/>
  <c r="O216" i="12"/>
  <c r="M216" i="12"/>
  <c r="P216" i="12"/>
  <c r="D216" i="12"/>
  <c r="S216" i="12"/>
  <c r="F216" i="12"/>
  <c r="H354" i="3" l="1"/>
  <c r="D354" i="3"/>
  <c r="C354" i="3"/>
  <c r="A356" i="3"/>
  <c r="B355" i="3"/>
  <c r="E355" i="3"/>
  <c r="G354" i="3"/>
  <c r="F354" i="3"/>
  <c r="I447" i="14"/>
  <c r="G447" i="14"/>
  <c r="J447" i="14"/>
  <c r="C447" i="14"/>
  <c r="D447" i="14"/>
  <c r="F447" i="14"/>
  <c r="L447" i="14"/>
  <c r="M447" i="14"/>
  <c r="O447" i="14"/>
  <c r="P447" i="14"/>
  <c r="R447" i="14"/>
  <c r="S447" i="14"/>
  <c r="A449" i="14"/>
  <c r="B448" i="14"/>
  <c r="T448" i="14" s="1"/>
  <c r="H448" i="14"/>
  <c r="K448" i="14"/>
  <c r="N448" i="14"/>
  <c r="Q448" i="14"/>
  <c r="E448" i="14"/>
  <c r="A350" i="2"/>
  <c r="B349" i="2"/>
  <c r="E349" i="2"/>
  <c r="H349" i="2"/>
  <c r="G348" i="2"/>
  <c r="F348" i="2"/>
  <c r="K348" i="2"/>
  <c r="J348" i="2"/>
  <c r="I348" i="2"/>
  <c r="D348" i="2"/>
  <c r="C348" i="2"/>
  <c r="A219" i="5"/>
  <c r="B218" i="5"/>
  <c r="E218" i="5"/>
  <c r="K218" i="8"/>
  <c r="A219" i="8"/>
  <c r="E218" i="8"/>
  <c r="B218" i="8"/>
  <c r="H218" i="8"/>
  <c r="M217" i="10"/>
  <c r="N217" i="10"/>
  <c r="D217" i="10"/>
  <c r="I217" i="10"/>
  <c r="J217" i="10"/>
  <c r="F217" i="10"/>
  <c r="C217" i="10"/>
  <c r="G217" i="10"/>
  <c r="L217" i="10"/>
  <c r="H217" i="5"/>
  <c r="F217" i="5"/>
  <c r="G217" i="5"/>
  <c r="K218" i="10"/>
  <c r="A219" i="10"/>
  <c r="B218" i="10"/>
  <c r="E218" i="10"/>
  <c r="H218" i="10"/>
  <c r="C217" i="5"/>
  <c r="D217" i="5"/>
  <c r="K218" i="12"/>
  <c r="Q218" i="12"/>
  <c r="H218" i="12"/>
  <c r="E218" i="12"/>
  <c r="N218" i="12"/>
  <c r="A219" i="12"/>
  <c r="B218" i="12"/>
  <c r="B217" i="9"/>
  <c r="E217" i="9"/>
  <c r="A218" i="9"/>
  <c r="G216" i="9"/>
  <c r="H216" i="9"/>
  <c r="F216" i="9"/>
  <c r="D217" i="8"/>
  <c r="F217" i="8"/>
  <c r="G217" i="8"/>
  <c r="L217" i="8"/>
  <c r="M217" i="8"/>
  <c r="J217" i="8"/>
  <c r="I217" i="8"/>
  <c r="N217" i="8"/>
  <c r="C217" i="8"/>
  <c r="T217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C216" i="9"/>
  <c r="D216" i="9"/>
  <c r="G355" i="3" l="1"/>
  <c r="F355" i="3"/>
  <c r="C355" i="3"/>
  <c r="D355" i="3"/>
  <c r="H355" i="3"/>
  <c r="B356" i="3"/>
  <c r="A357" i="3"/>
  <c r="E356" i="3"/>
  <c r="C448" i="14"/>
  <c r="D448" i="14"/>
  <c r="S448" i="14"/>
  <c r="F448" i="14"/>
  <c r="G448" i="14"/>
  <c r="I448" i="14"/>
  <c r="O448" i="14"/>
  <c r="J448" i="14"/>
  <c r="L448" i="14"/>
  <c r="M448" i="14"/>
  <c r="R448" i="14"/>
  <c r="P448" i="14"/>
  <c r="B449" i="14"/>
  <c r="T449" i="14" s="1"/>
  <c r="E449" i="14"/>
  <c r="A450" i="14"/>
  <c r="Q449" i="14"/>
  <c r="N449" i="14"/>
  <c r="H449" i="14"/>
  <c r="K449" i="14"/>
  <c r="K349" i="2"/>
  <c r="F349" i="2"/>
  <c r="D349" i="2"/>
  <c r="G349" i="2"/>
  <c r="C349" i="2"/>
  <c r="I349" i="2"/>
  <c r="J349" i="2"/>
  <c r="A351" i="2"/>
  <c r="B350" i="2"/>
  <c r="H350" i="2"/>
  <c r="E350" i="2"/>
  <c r="L218" i="10"/>
  <c r="J218" i="10"/>
  <c r="C218" i="10"/>
  <c r="N218" i="10"/>
  <c r="I218" i="10"/>
  <c r="D218" i="10"/>
  <c r="F218" i="10"/>
  <c r="G218" i="10"/>
  <c r="M218" i="10"/>
  <c r="B219" i="10"/>
  <c r="H219" i="10"/>
  <c r="K219" i="10"/>
  <c r="A220" i="10"/>
  <c r="E219" i="10"/>
  <c r="N218" i="8"/>
  <c r="D218" i="8"/>
  <c r="G218" i="8"/>
  <c r="M218" i="8"/>
  <c r="J218" i="8"/>
  <c r="F218" i="8"/>
  <c r="I218" i="8"/>
  <c r="L218" i="8"/>
  <c r="C218" i="8"/>
  <c r="E219" i="8"/>
  <c r="B219" i="8"/>
  <c r="H219" i="8"/>
  <c r="A220" i="8"/>
  <c r="K219" i="8"/>
  <c r="H217" i="9"/>
  <c r="G217" i="9"/>
  <c r="F217" i="9"/>
  <c r="C217" i="9"/>
  <c r="D217" i="9"/>
  <c r="H218" i="5"/>
  <c r="F218" i="5"/>
  <c r="G218" i="5"/>
  <c r="D218" i="5"/>
  <c r="C218" i="5"/>
  <c r="A219" i="9"/>
  <c r="B218" i="9"/>
  <c r="E218" i="9"/>
  <c r="T218" i="12"/>
  <c r="L218" i="12"/>
  <c r="O218" i="12"/>
  <c r="C218" i="12"/>
  <c r="J218" i="12"/>
  <c r="P218" i="12"/>
  <c r="S218" i="12"/>
  <c r="D218" i="12"/>
  <c r="F218" i="12"/>
  <c r="G218" i="12"/>
  <c r="I218" i="12"/>
  <c r="R218" i="12"/>
  <c r="M218" i="12"/>
  <c r="N219" i="12"/>
  <c r="E219" i="12"/>
  <c r="Q219" i="12"/>
  <c r="A220" i="12"/>
  <c r="B219" i="12"/>
  <c r="H219" i="12"/>
  <c r="K219" i="12"/>
  <c r="B219" i="5"/>
  <c r="A220" i="5"/>
  <c r="E219" i="5"/>
  <c r="B357" i="3" l="1"/>
  <c r="E357" i="3"/>
  <c r="A358" i="3"/>
  <c r="D356" i="3"/>
  <c r="H356" i="3"/>
  <c r="C356" i="3"/>
  <c r="G356" i="3"/>
  <c r="F356" i="3"/>
  <c r="C449" i="14"/>
  <c r="D449" i="14"/>
  <c r="R449" i="14"/>
  <c r="S449" i="14"/>
  <c r="J449" i="14"/>
  <c r="P449" i="14"/>
  <c r="M449" i="14"/>
  <c r="O449" i="14"/>
  <c r="G449" i="14"/>
  <c r="I449" i="14"/>
  <c r="F449" i="14"/>
  <c r="L449" i="14"/>
  <c r="Q450" i="14"/>
  <c r="A451" i="14"/>
  <c r="H450" i="14"/>
  <c r="K450" i="14"/>
  <c r="B450" i="14"/>
  <c r="T450" i="14" s="1"/>
  <c r="N450" i="14"/>
  <c r="E450" i="14"/>
  <c r="I350" i="2"/>
  <c r="D350" i="2"/>
  <c r="F350" i="2"/>
  <c r="K350" i="2"/>
  <c r="J350" i="2"/>
  <c r="G350" i="2"/>
  <c r="C350" i="2"/>
  <c r="B351" i="2"/>
  <c r="E351" i="2"/>
  <c r="A352" i="2"/>
  <c r="H351" i="2"/>
  <c r="E220" i="5"/>
  <c r="A221" i="5"/>
  <c r="B220" i="5"/>
  <c r="C219" i="8"/>
  <c r="D219" i="8"/>
  <c r="J219" i="8"/>
  <c r="L219" i="8"/>
  <c r="I219" i="8"/>
  <c r="M219" i="8"/>
  <c r="N219" i="8"/>
  <c r="G219" i="8"/>
  <c r="F219" i="8"/>
  <c r="A221" i="10"/>
  <c r="H220" i="10"/>
  <c r="E220" i="10"/>
  <c r="K220" i="10"/>
  <c r="B220" i="10"/>
  <c r="D219" i="5"/>
  <c r="C219" i="5"/>
  <c r="F219" i="10"/>
  <c r="I219" i="10"/>
  <c r="C219" i="10"/>
  <c r="D219" i="10"/>
  <c r="G219" i="10"/>
  <c r="M219" i="10"/>
  <c r="L219" i="10"/>
  <c r="N219" i="10"/>
  <c r="J219" i="10"/>
  <c r="E220" i="8"/>
  <c r="K220" i="8"/>
  <c r="B220" i="8"/>
  <c r="H220" i="8"/>
  <c r="A221" i="8"/>
  <c r="Q220" i="12"/>
  <c r="A221" i="12"/>
  <c r="E220" i="12"/>
  <c r="B220" i="12"/>
  <c r="K220" i="12"/>
  <c r="N220" i="12"/>
  <c r="H220" i="12"/>
  <c r="F218" i="9"/>
  <c r="G218" i="9"/>
  <c r="H218" i="9"/>
  <c r="C218" i="9"/>
  <c r="D218" i="9"/>
  <c r="H219" i="5"/>
  <c r="G219" i="5"/>
  <c r="F219" i="5"/>
  <c r="T219" i="12"/>
  <c r="R219" i="12"/>
  <c r="D219" i="12"/>
  <c r="J219" i="12"/>
  <c r="L219" i="12"/>
  <c r="F219" i="12"/>
  <c r="C219" i="12"/>
  <c r="G219" i="12"/>
  <c r="I219" i="12"/>
  <c r="M219" i="12"/>
  <c r="O219" i="12"/>
  <c r="S219" i="12"/>
  <c r="P219" i="12"/>
  <c r="B219" i="9"/>
  <c r="E219" i="9"/>
  <c r="A220" i="9"/>
  <c r="E358" i="3" l="1"/>
  <c r="B358" i="3"/>
  <c r="A359" i="3"/>
  <c r="G357" i="3"/>
  <c r="F357" i="3"/>
  <c r="C357" i="3"/>
  <c r="D357" i="3"/>
  <c r="H357" i="3"/>
  <c r="Q451" i="14"/>
  <c r="H451" i="14"/>
  <c r="A452" i="14"/>
  <c r="N451" i="14"/>
  <c r="K451" i="14"/>
  <c r="E451" i="14"/>
  <c r="B451" i="14"/>
  <c r="T451" i="14" s="1"/>
  <c r="M450" i="14"/>
  <c r="O450" i="14"/>
  <c r="R450" i="14"/>
  <c r="S450" i="14"/>
  <c r="I450" i="14"/>
  <c r="J450" i="14"/>
  <c r="C450" i="14"/>
  <c r="D450" i="14"/>
  <c r="F450" i="14"/>
  <c r="L450" i="14"/>
  <c r="G450" i="14"/>
  <c r="P450" i="14"/>
  <c r="A353" i="2"/>
  <c r="B352" i="2"/>
  <c r="E352" i="2"/>
  <c r="H352" i="2"/>
  <c r="D351" i="2"/>
  <c r="J351" i="2"/>
  <c r="F351" i="2"/>
  <c r="G351" i="2"/>
  <c r="C351" i="2"/>
  <c r="I351" i="2"/>
  <c r="K351" i="2"/>
  <c r="F220" i="10"/>
  <c r="M220" i="10"/>
  <c r="N220" i="10"/>
  <c r="G220" i="10"/>
  <c r="I220" i="10"/>
  <c r="L220" i="10"/>
  <c r="C220" i="10"/>
  <c r="J220" i="10"/>
  <c r="D220" i="10"/>
  <c r="E220" i="9"/>
  <c r="B220" i="9"/>
  <c r="A221" i="9"/>
  <c r="E221" i="10"/>
  <c r="B221" i="10"/>
  <c r="A222" i="10"/>
  <c r="K221" i="10"/>
  <c r="H221" i="10"/>
  <c r="L220" i="8"/>
  <c r="M220" i="8"/>
  <c r="C220" i="8"/>
  <c r="D220" i="8"/>
  <c r="F220" i="8"/>
  <c r="I220" i="8"/>
  <c r="N220" i="8"/>
  <c r="J220" i="8"/>
  <c r="G220" i="8"/>
  <c r="H221" i="12"/>
  <c r="A222" i="12"/>
  <c r="E221" i="12"/>
  <c r="B221" i="12"/>
  <c r="K221" i="12"/>
  <c r="N221" i="12"/>
  <c r="Q221" i="12"/>
  <c r="C220" i="5"/>
  <c r="D220" i="5"/>
  <c r="D219" i="9"/>
  <c r="C219" i="9"/>
  <c r="T220" i="12"/>
  <c r="S220" i="12"/>
  <c r="G220" i="12"/>
  <c r="J220" i="12"/>
  <c r="R220" i="12"/>
  <c r="I220" i="12"/>
  <c r="C220" i="12"/>
  <c r="F220" i="12"/>
  <c r="L220" i="12"/>
  <c r="M220" i="12"/>
  <c r="O220" i="12"/>
  <c r="P220" i="12"/>
  <c r="D220" i="12"/>
  <c r="B221" i="5"/>
  <c r="A222" i="5"/>
  <c r="E221" i="5"/>
  <c r="H219" i="9"/>
  <c r="G219" i="9"/>
  <c r="F219" i="9"/>
  <c r="H221" i="8"/>
  <c r="B221" i="8"/>
  <c r="E221" i="8"/>
  <c r="A222" i="8"/>
  <c r="K221" i="8"/>
  <c r="H220" i="5"/>
  <c r="G220" i="5"/>
  <c r="F220" i="5"/>
  <c r="A360" i="3" l="1"/>
  <c r="B359" i="3"/>
  <c r="E359" i="3"/>
  <c r="D358" i="3"/>
  <c r="C358" i="3"/>
  <c r="H358" i="3"/>
  <c r="G358" i="3"/>
  <c r="F358" i="3"/>
  <c r="O451" i="14"/>
  <c r="P451" i="14"/>
  <c r="R451" i="14"/>
  <c r="L451" i="14"/>
  <c r="F451" i="14"/>
  <c r="J451" i="14"/>
  <c r="M451" i="14"/>
  <c r="S451" i="14"/>
  <c r="G451" i="14"/>
  <c r="I451" i="14"/>
  <c r="C451" i="14"/>
  <c r="D451" i="14"/>
  <c r="E452" i="14"/>
  <c r="K452" i="14"/>
  <c r="Q452" i="14"/>
  <c r="N452" i="14"/>
  <c r="B452" i="14"/>
  <c r="T452" i="14" s="1"/>
  <c r="H452" i="14"/>
  <c r="A453" i="14"/>
  <c r="G352" i="2"/>
  <c r="C352" i="2"/>
  <c r="J352" i="2"/>
  <c r="D352" i="2"/>
  <c r="K352" i="2"/>
  <c r="I352" i="2"/>
  <c r="F352" i="2"/>
  <c r="E353" i="2"/>
  <c r="H353" i="2"/>
  <c r="B353" i="2"/>
  <c r="A354" i="2"/>
  <c r="F221" i="8"/>
  <c r="G221" i="8"/>
  <c r="C221" i="8"/>
  <c r="L221" i="8"/>
  <c r="M221" i="8"/>
  <c r="N221" i="8"/>
  <c r="D221" i="8"/>
  <c r="I221" i="8"/>
  <c r="J221" i="8"/>
  <c r="G221" i="5"/>
  <c r="F221" i="5"/>
  <c r="H221" i="5"/>
  <c r="T221" i="12"/>
  <c r="O221" i="12"/>
  <c r="G221" i="12"/>
  <c r="L221" i="12"/>
  <c r="R221" i="12"/>
  <c r="C221" i="12"/>
  <c r="J221" i="12"/>
  <c r="P221" i="12"/>
  <c r="F221" i="12"/>
  <c r="I221" i="12"/>
  <c r="M221" i="12"/>
  <c r="S221" i="12"/>
  <c r="D221" i="12"/>
  <c r="E222" i="8"/>
  <c r="K222" i="8"/>
  <c r="H222" i="8"/>
  <c r="B222" i="8"/>
  <c r="A223" i="8"/>
  <c r="A223" i="5"/>
  <c r="E222" i="5"/>
  <c r="B222" i="5"/>
  <c r="B222" i="10"/>
  <c r="E222" i="10"/>
  <c r="A223" i="10"/>
  <c r="H222" i="10"/>
  <c r="K222" i="10"/>
  <c r="L221" i="10"/>
  <c r="I221" i="10"/>
  <c r="J221" i="10"/>
  <c r="F221" i="10"/>
  <c r="M221" i="10"/>
  <c r="N221" i="10"/>
  <c r="D221" i="10"/>
  <c r="C221" i="10"/>
  <c r="G221" i="10"/>
  <c r="E221" i="9"/>
  <c r="A222" i="9"/>
  <c r="B221" i="9"/>
  <c r="D221" i="5"/>
  <c r="C221" i="5"/>
  <c r="C220" i="9"/>
  <c r="D220" i="9"/>
  <c r="G220" i="9"/>
  <c r="H220" i="9"/>
  <c r="F220" i="9"/>
  <c r="A223" i="12"/>
  <c r="Q222" i="12"/>
  <c r="H222" i="12"/>
  <c r="B222" i="12"/>
  <c r="N222" i="12"/>
  <c r="K222" i="12"/>
  <c r="E222" i="12"/>
  <c r="G359" i="3" l="1"/>
  <c r="F359" i="3"/>
  <c r="H359" i="3"/>
  <c r="D359" i="3"/>
  <c r="C359" i="3"/>
  <c r="A361" i="3"/>
  <c r="B360" i="3"/>
  <c r="E360" i="3"/>
  <c r="Q453" i="14"/>
  <c r="N453" i="14"/>
  <c r="E453" i="14"/>
  <c r="A454" i="14"/>
  <c r="K453" i="14"/>
  <c r="B453" i="14"/>
  <c r="T453" i="14" s="1"/>
  <c r="H453" i="14"/>
  <c r="G452" i="14"/>
  <c r="L452" i="14"/>
  <c r="M452" i="14"/>
  <c r="R452" i="14"/>
  <c r="O452" i="14"/>
  <c r="P452" i="14"/>
  <c r="S452" i="14"/>
  <c r="I452" i="14"/>
  <c r="J452" i="14"/>
  <c r="C452" i="14"/>
  <c r="D452" i="14"/>
  <c r="F452" i="14"/>
  <c r="E354" i="2"/>
  <c r="B354" i="2"/>
  <c r="H354" i="2"/>
  <c r="A355" i="2"/>
  <c r="K353" i="2"/>
  <c r="F353" i="2"/>
  <c r="J353" i="2"/>
  <c r="D353" i="2"/>
  <c r="G353" i="2"/>
  <c r="C353" i="2"/>
  <c r="I353" i="2"/>
  <c r="H222" i="5"/>
  <c r="G222" i="5"/>
  <c r="F222" i="5"/>
  <c r="C221" i="9"/>
  <c r="D221" i="9"/>
  <c r="E222" i="9"/>
  <c r="A223" i="9"/>
  <c r="B222" i="9"/>
  <c r="N223" i="12"/>
  <c r="K223" i="12"/>
  <c r="B223" i="12"/>
  <c r="E223" i="12"/>
  <c r="A224" i="12"/>
  <c r="H223" i="12"/>
  <c r="Q223" i="12"/>
  <c r="F221" i="9"/>
  <c r="G221" i="9"/>
  <c r="H221" i="9"/>
  <c r="B223" i="5"/>
  <c r="A224" i="5"/>
  <c r="E223" i="5"/>
  <c r="A224" i="8"/>
  <c r="E223" i="8"/>
  <c r="B223" i="8"/>
  <c r="K223" i="8"/>
  <c r="H223" i="8"/>
  <c r="M222" i="8"/>
  <c r="L222" i="8"/>
  <c r="F222" i="8"/>
  <c r="J222" i="8"/>
  <c r="N222" i="8"/>
  <c r="D222" i="8"/>
  <c r="G222" i="8"/>
  <c r="C222" i="8"/>
  <c r="I222" i="8"/>
  <c r="T222" i="12"/>
  <c r="L222" i="12"/>
  <c r="G222" i="12"/>
  <c r="I222" i="12"/>
  <c r="F222" i="12"/>
  <c r="S222" i="12"/>
  <c r="C222" i="12"/>
  <c r="D222" i="12"/>
  <c r="O222" i="12"/>
  <c r="R222" i="12"/>
  <c r="M222" i="12"/>
  <c r="P222" i="12"/>
  <c r="J222" i="12"/>
  <c r="D222" i="10"/>
  <c r="I222" i="10"/>
  <c r="J222" i="10"/>
  <c r="M222" i="10"/>
  <c r="N222" i="10"/>
  <c r="L222" i="10"/>
  <c r="C222" i="10"/>
  <c r="F222" i="10"/>
  <c r="G222" i="10"/>
  <c r="H223" i="10"/>
  <c r="B223" i="10"/>
  <c r="A224" i="10"/>
  <c r="E223" i="10"/>
  <c r="K223" i="10"/>
  <c r="C222" i="5"/>
  <c r="D222" i="5"/>
  <c r="D360" i="3" l="1"/>
  <c r="H360" i="3"/>
  <c r="C360" i="3"/>
  <c r="B361" i="3"/>
  <c r="A362" i="3"/>
  <c r="E361" i="3"/>
  <c r="G360" i="3"/>
  <c r="F360" i="3"/>
  <c r="E454" i="14"/>
  <c r="A455" i="14"/>
  <c r="B454" i="14"/>
  <c r="T454" i="14" s="1"/>
  <c r="H454" i="14"/>
  <c r="K454" i="14"/>
  <c r="Q454" i="14"/>
  <c r="N454" i="14"/>
  <c r="S453" i="14"/>
  <c r="L453" i="14"/>
  <c r="M453" i="14"/>
  <c r="O453" i="14"/>
  <c r="C453" i="14"/>
  <c r="D453" i="14"/>
  <c r="F453" i="14"/>
  <c r="P453" i="14"/>
  <c r="R453" i="14"/>
  <c r="J453" i="14"/>
  <c r="I453" i="14"/>
  <c r="G453" i="14"/>
  <c r="H355" i="2"/>
  <c r="E355" i="2"/>
  <c r="B355" i="2"/>
  <c r="A356" i="2"/>
  <c r="K354" i="2"/>
  <c r="D354" i="2"/>
  <c r="J354" i="2"/>
  <c r="C354" i="2"/>
  <c r="I354" i="2"/>
  <c r="G354" i="2"/>
  <c r="F354" i="2"/>
  <c r="H224" i="10"/>
  <c r="A225" i="10"/>
  <c r="K224" i="10"/>
  <c r="E224" i="10"/>
  <c r="B224" i="10"/>
  <c r="J223" i="10"/>
  <c r="G223" i="10"/>
  <c r="I223" i="10"/>
  <c r="D223" i="10"/>
  <c r="L223" i="10"/>
  <c r="N223" i="10"/>
  <c r="M223" i="10"/>
  <c r="F223" i="10"/>
  <c r="C223" i="10"/>
  <c r="A225" i="8"/>
  <c r="K224" i="8"/>
  <c r="B224" i="8"/>
  <c r="E224" i="8"/>
  <c r="H224" i="8"/>
  <c r="F223" i="5"/>
  <c r="G223" i="5"/>
  <c r="H223" i="5"/>
  <c r="N224" i="12"/>
  <c r="B224" i="12"/>
  <c r="E224" i="12"/>
  <c r="A225" i="12"/>
  <c r="H224" i="12"/>
  <c r="K224" i="12"/>
  <c r="Q224" i="12"/>
  <c r="A225" i="5"/>
  <c r="B224" i="5"/>
  <c r="E224" i="5"/>
  <c r="T223" i="12"/>
  <c r="C223" i="12"/>
  <c r="P223" i="12"/>
  <c r="I223" i="12"/>
  <c r="O223" i="12"/>
  <c r="G223" i="12"/>
  <c r="F223" i="12"/>
  <c r="S223" i="12"/>
  <c r="D223" i="12"/>
  <c r="R223" i="12"/>
  <c r="L223" i="12"/>
  <c r="J223" i="12"/>
  <c r="M223" i="12"/>
  <c r="I223" i="8"/>
  <c r="G223" i="8"/>
  <c r="J223" i="8"/>
  <c r="L223" i="8"/>
  <c r="F223" i="8"/>
  <c r="M223" i="8"/>
  <c r="N223" i="8"/>
  <c r="C223" i="8"/>
  <c r="D223" i="8"/>
  <c r="D223" i="5"/>
  <c r="C223" i="5"/>
  <c r="C222" i="9"/>
  <c r="D222" i="9"/>
  <c r="E223" i="9"/>
  <c r="B223" i="9"/>
  <c r="A224" i="9"/>
  <c r="H222" i="9"/>
  <c r="G222" i="9"/>
  <c r="F222" i="9"/>
  <c r="F361" i="3" l="1"/>
  <c r="G361" i="3"/>
  <c r="E362" i="3"/>
  <c r="A363" i="3"/>
  <c r="B362" i="3"/>
  <c r="D361" i="3"/>
  <c r="C361" i="3"/>
  <c r="H361" i="3"/>
  <c r="F454" i="14"/>
  <c r="G454" i="14"/>
  <c r="O454" i="14"/>
  <c r="R454" i="14"/>
  <c r="S454" i="14"/>
  <c r="I454" i="14"/>
  <c r="L454" i="14"/>
  <c r="D454" i="14"/>
  <c r="J454" i="14"/>
  <c r="M454" i="14"/>
  <c r="C454" i="14"/>
  <c r="P454" i="14"/>
  <c r="K455" i="14"/>
  <c r="A456" i="14"/>
  <c r="N455" i="14"/>
  <c r="E455" i="14"/>
  <c r="B455" i="14"/>
  <c r="T455" i="14" s="1"/>
  <c r="H455" i="14"/>
  <c r="Q455" i="14"/>
  <c r="B356" i="2"/>
  <c r="A357" i="2"/>
  <c r="H356" i="2"/>
  <c r="E356" i="2"/>
  <c r="J355" i="2"/>
  <c r="F355" i="2"/>
  <c r="D355" i="2"/>
  <c r="C355" i="2"/>
  <c r="I355" i="2"/>
  <c r="G355" i="2"/>
  <c r="K355" i="2"/>
  <c r="C223" i="9"/>
  <c r="D223" i="9"/>
  <c r="A225" i="9"/>
  <c r="B224" i="9"/>
  <c r="E224" i="9"/>
  <c r="G223" i="9"/>
  <c r="H223" i="9"/>
  <c r="F223" i="9"/>
  <c r="E225" i="12"/>
  <c r="H225" i="12"/>
  <c r="N225" i="12"/>
  <c r="A226" i="12"/>
  <c r="B225" i="12"/>
  <c r="K225" i="12"/>
  <c r="Q225" i="12"/>
  <c r="T224" i="12"/>
  <c r="P224" i="12"/>
  <c r="M224" i="12"/>
  <c r="C224" i="12"/>
  <c r="I224" i="12"/>
  <c r="O224" i="12"/>
  <c r="D224" i="12"/>
  <c r="J224" i="12"/>
  <c r="L224" i="12"/>
  <c r="S224" i="12"/>
  <c r="F224" i="12"/>
  <c r="R224" i="12"/>
  <c r="G224" i="12"/>
  <c r="D224" i="5"/>
  <c r="C224" i="5"/>
  <c r="E225" i="5"/>
  <c r="B225" i="5"/>
  <c r="A226" i="5"/>
  <c r="I224" i="8"/>
  <c r="F224" i="8"/>
  <c r="N224" i="8"/>
  <c r="M224" i="8"/>
  <c r="J224" i="8"/>
  <c r="L224" i="8"/>
  <c r="G224" i="8"/>
  <c r="C224" i="8"/>
  <c r="D224" i="8"/>
  <c r="A226" i="8"/>
  <c r="E225" i="8"/>
  <c r="K225" i="8"/>
  <c r="H225" i="8"/>
  <c r="B225" i="8"/>
  <c r="F224" i="5"/>
  <c r="G224" i="5"/>
  <c r="H224" i="5"/>
  <c r="C224" i="10"/>
  <c r="F224" i="10"/>
  <c r="I224" i="10"/>
  <c r="G224" i="10"/>
  <c r="N224" i="10"/>
  <c r="D224" i="10"/>
  <c r="J224" i="10"/>
  <c r="M224" i="10"/>
  <c r="L224" i="10"/>
  <c r="A226" i="10"/>
  <c r="E225" i="10"/>
  <c r="H225" i="10"/>
  <c r="B225" i="10"/>
  <c r="K225" i="10"/>
  <c r="C362" i="3" l="1"/>
  <c r="H362" i="3"/>
  <c r="D362" i="3"/>
  <c r="B363" i="3"/>
  <c r="E363" i="3"/>
  <c r="A364" i="3"/>
  <c r="G362" i="3"/>
  <c r="F362" i="3"/>
  <c r="I455" i="14"/>
  <c r="S455" i="14"/>
  <c r="J455" i="14"/>
  <c r="L455" i="14"/>
  <c r="M455" i="14"/>
  <c r="D455" i="14"/>
  <c r="F455" i="14"/>
  <c r="G455" i="14"/>
  <c r="C455" i="14"/>
  <c r="P455" i="14"/>
  <c r="O455" i="14"/>
  <c r="R455" i="14"/>
  <c r="A457" i="14"/>
  <c r="E456" i="14"/>
  <c r="H456" i="14"/>
  <c r="B456" i="14"/>
  <c r="T456" i="14" s="1"/>
  <c r="N456" i="14"/>
  <c r="Q456" i="14"/>
  <c r="K456" i="14"/>
  <c r="A358" i="2"/>
  <c r="H357" i="2"/>
  <c r="B357" i="2"/>
  <c r="E357" i="2"/>
  <c r="D356" i="2"/>
  <c r="G356" i="2"/>
  <c r="F356" i="2"/>
  <c r="I356" i="2"/>
  <c r="C356" i="2"/>
  <c r="J356" i="2"/>
  <c r="K356" i="2"/>
  <c r="N225" i="10"/>
  <c r="I225" i="10"/>
  <c r="L225" i="10"/>
  <c r="C225" i="10"/>
  <c r="D225" i="10"/>
  <c r="F225" i="10"/>
  <c r="M225" i="10"/>
  <c r="J225" i="10"/>
  <c r="G225" i="10"/>
  <c r="K226" i="10"/>
  <c r="H226" i="10"/>
  <c r="B226" i="10"/>
  <c r="E226" i="10"/>
  <c r="A227" i="10"/>
  <c r="T225" i="12"/>
  <c r="G225" i="12"/>
  <c r="R225" i="12"/>
  <c r="S225" i="12"/>
  <c r="L225" i="12"/>
  <c r="J225" i="12"/>
  <c r="M225" i="12"/>
  <c r="P225" i="12"/>
  <c r="I225" i="12"/>
  <c r="D225" i="12"/>
  <c r="C225" i="12"/>
  <c r="O225" i="12"/>
  <c r="F225" i="12"/>
  <c r="F225" i="5"/>
  <c r="H225" i="5"/>
  <c r="G225" i="5"/>
  <c r="H226" i="12"/>
  <c r="Q226" i="12"/>
  <c r="B226" i="12"/>
  <c r="K226" i="12"/>
  <c r="E226" i="12"/>
  <c r="A227" i="12"/>
  <c r="N226" i="12"/>
  <c r="A226" i="9"/>
  <c r="E225" i="9"/>
  <c r="B225" i="9"/>
  <c r="C225" i="5"/>
  <c r="D225" i="5"/>
  <c r="M225" i="8"/>
  <c r="N225" i="8"/>
  <c r="G225" i="8"/>
  <c r="D225" i="8"/>
  <c r="I225" i="8"/>
  <c r="C225" i="8"/>
  <c r="F225" i="8"/>
  <c r="J225" i="8"/>
  <c r="L225" i="8"/>
  <c r="F224" i="9"/>
  <c r="G224" i="9"/>
  <c r="H224" i="9"/>
  <c r="B226" i="8"/>
  <c r="A227" i="8"/>
  <c r="E226" i="8"/>
  <c r="H226" i="8"/>
  <c r="K226" i="8"/>
  <c r="C224" i="9"/>
  <c r="D224" i="9"/>
  <c r="E226" i="5"/>
  <c r="A227" i="5"/>
  <c r="B226" i="5"/>
  <c r="E364" i="3" l="1"/>
  <c r="B364" i="3"/>
  <c r="A365" i="3"/>
  <c r="F363" i="3"/>
  <c r="G363" i="3"/>
  <c r="H363" i="3"/>
  <c r="D363" i="3"/>
  <c r="C363" i="3"/>
  <c r="N457" i="14"/>
  <c r="H457" i="14"/>
  <c r="K457" i="14"/>
  <c r="B457" i="14"/>
  <c r="T457" i="14" s="1"/>
  <c r="A458" i="14"/>
  <c r="Q457" i="14"/>
  <c r="E457" i="14"/>
  <c r="S456" i="14"/>
  <c r="L456" i="14"/>
  <c r="D456" i="14"/>
  <c r="F456" i="14"/>
  <c r="G456" i="14"/>
  <c r="C456" i="14"/>
  <c r="I456" i="14"/>
  <c r="J456" i="14"/>
  <c r="O456" i="14"/>
  <c r="P456" i="14"/>
  <c r="R456" i="14"/>
  <c r="M456" i="14"/>
  <c r="K357" i="2"/>
  <c r="F357" i="2"/>
  <c r="G357" i="2"/>
  <c r="I357" i="2"/>
  <c r="D357" i="2"/>
  <c r="C357" i="2"/>
  <c r="J357" i="2"/>
  <c r="B358" i="2"/>
  <c r="A359" i="2"/>
  <c r="H358" i="2"/>
  <c r="E358" i="2"/>
  <c r="A228" i="5"/>
  <c r="B227" i="5"/>
  <c r="E227" i="5"/>
  <c r="B227" i="8"/>
  <c r="K227" i="8"/>
  <c r="H227" i="8"/>
  <c r="A228" i="8"/>
  <c r="E227" i="8"/>
  <c r="N226" i="8"/>
  <c r="C226" i="8"/>
  <c r="F226" i="8"/>
  <c r="M226" i="8"/>
  <c r="I226" i="8"/>
  <c r="L226" i="8"/>
  <c r="D226" i="8"/>
  <c r="J226" i="8"/>
  <c r="G226" i="8"/>
  <c r="G226" i="5"/>
  <c r="H226" i="5"/>
  <c r="F226" i="5"/>
  <c r="I226" i="10"/>
  <c r="C226" i="10"/>
  <c r="G226" i="10"/>
  <c r="M226" i="10"/>
  <c r="F226" i="10"/>
  <c r="L226" i="10"/>
  <c r="D226" i="10"/>
  <c r="J226" i="10"/>
  <c r="N226" i="10"/>
  <c r="E227" i="10"/>
  <c r="K227" i="10"/>
  <c r="H227" i="10"/>
  <c r="A228" i="10"/>
  <c r="B227" i="10"/>
  <c r="G225" i="9"/>
  <c r="H225" i="9"/>
  <c r="F225" i="9"/>
  <c r="A227" i="9"/>
  <c r="E226" i="9"/>
  <c r="B226" i="9"/>
  <c r="C226" i="5"/>
  <c r="D226" i="5"/>
  <c r="C225" i="9"/>
  <c r="D225" i="9"/>
  <c r="K227" i="12"/>
  <c r="A228" i="12"/>
  <c r="H227" i="12"/>
  <c r="N227" i="12"/>
  <c r="Q227" i="12"/>
  <c r="B227" i="12"/>
  <c r="E227" i="12"/>
  <c r="T226" i="12"/>
  <c r="R226" i="12"/>
  <c r="D226" i="12"/>
  <c r="J226" i="12"/>
  <c r="G226" i="12"/>
  <c r="S226" i="12"/>
  <c r="C226" i="12"/>
  <c r="I226" i="12"/>
  <c r="P226" i="12"/>
  <c r="F226" i="12"/>
  <c r="M226" i="12"/>
  <c r="L226" i="12"/>
  <c r="O226" i="12"/>
  <c r="B365" i="3" l="1"/>
  <c r="E365" i="3"/>
  <c r="A366" i="3"/>
  <c r="D364" i="3"/>
  <c r="H364" i="3"/>
  <c r="C364" i="3"/>
  <c r="F364" i="3"/>
  <c r="G364" i="3"/>
  <c r="B458" i="14"/>
  <c r="T458" i="14" s="1"/>
  <c r="A459" i="14"/>
  <c r="N458" i="14"/>
  <c r="Q458" i="14"/>
  <c r="E458" i="14"/>
  <c r="H458" i="14"/>
  <c r="K458" i="14"/>
  <c r="C457" i="14"/>
  <c r="M457" i="14"/>
  <c r="O457" i="14"/>
  <c r="I457" i="14"/>
  <c r="J457" i="14"/>
  <c r="D457" i="14"/>
  <c r="S457" i="14"/>
  <c r="P457" i="14"/>
  <c r="R457" i="14"/>
  <c r="F457" i="14"/>
  <c r="G457" i="14"/>
  <c r="L457" i="14"/>
  <c r="B359" i="2"/>
  <c r="H359" i="2"/>
  <c r="A360" i="2"/>
  <c r="E359" i="2"/>
  <c r="D358" i="2"/>
  <c r="K358" i="2"/>
  <c r="C358" i="2"/>
  <c r="J358" i="2"/>
  <c r="I358" i="2"/>
  <c r="G358" i="2"/>
  <c r="F358" i="2"/>
  <c r="T227" i="12"/>
  <c r="R227" i="12"/>
  <c r="C227" i="12"/>
  <c r="G227" i="12"/>
  <c r="F227" i="12"/>
  <c r="J227" i="12"/>
  <c r="D227" i="12"/>
  <c r="I227" i="12"/>
  <c r="S227" i="12"/>
  <c r="M227" i="12"/>
  <c r="P227" i="12"/>
  <c r="O227" i="12"/>
  <c r="L227" i="12"/>
  <c r="H228" i="12"/>
  <c r="E228" i="12"/>
  <c r="K228" i="12"/>
  <c r="B228" i="12"/>
  <c r="A229" i="12"/>
  <c r="N228" i="12"/>
  <c r="Q228" i="12"/>
  <c r="H226" i="9"/>
  <c r="F226" i="9"/>
  <c r="G226" i="9"/>
  <c r="A229" i="8"/>
  <c r="H228" i="8"/>
  <c r="B228" i="8"/>
  <c r="E228" i="8"/>
  <c r="K228" i="8"/>
  <c r="E227" i="9"/>
  <c r="A228" i="9"/>
  <c r="B227" i="9"/>
  <c r="J227" i="8"/>
  <c r="N227" i="8"/>
  <c r="L227" i="8"/>
  <c r="M227" i="8"/>
  <c r="I227" i="8"/>
  <c r="G227" i="8"/>
  <c r="F227" i="8"/>
  <c r="C227" i="8"/>
  <c r="D227" i="8"/>
  <c r="F227" i="5"/>
  <c r="G227" i="5"/>
  <c r="H227" i="5"/>
  <c r="C226" i="9"/>
  <c r="D226" i="9"/>
  <c r="D227" i="5"/>
  <c r="C227" i="5"/>
  <c r="C227" i="10"/>
  <c r="D227" i="10"/>
  <c r="J227" i="10"/>
  <c r="I227" i="10"/>
  <c r="L227" i="10"/>
  <c r="N227" i="10"/>
  <c r="F227" i="10"/>
  <c r="G227" i="10"/>
  <c r="M227" i="10"/>
  <c r="E228" i="10"/>
  <c r="H228" i="10"/>
  <c r="B228" i="10"/>
  <c r="A229" i="10"/>
  <c r="K228" i="10"/>
  <c r="B228" i="5"/>
  <c r="A229" i="5"/>
  <c r="E228" i="5"/>
  <c r="B366" i="3" l="1"/>
  <c r="A367" i="3"/>
  <c r="E366" i="3"/>
  <c r="G365" i="3"/>
  <c r="F365" i="3"/>
  <c r="H365" i="3"/>
  <c r="C365" i="3"/>
  <c r="D365" i="3"/>
  <c r="H459" i="14"/>
  <c r="E459" i="14"/>
  <c r="K459" i="14"/>
  <c r="B459" i="14"/>
  <c r="T459" i="14" s="1"/>
  <c r="Q459" i="14"/>
  <c r="A460" i="14"/>
  <c r="N459" i="14"/>
  <c r="M458" i="14"/>
  <c r="O458" i="14"/>
  <c r="F458" i="14"/>
  <c r="R458" i="14"/>
  <c r="S458" i="14"/>
  <c r="C458" i="14"/>
  <c r="D458" i="14"/>
  <c r="P458" i="14"/>
  <c r="G458" i="14"/>
  <c r="I458" i="14"/>
  <c r="J458" i="14"/>
  <c r="L458" i="14"/>
  <c r="A361" i="2"/>
  <c r="B360" i="2"/>
  <c r="H360" i="2"/>
  <c r="E360" i="2"/>
  <c r="F359" i="2"/>
  <c r="K359" i="2"/>
  <c r="D359" i="2"/>
  <c r="I359" i="2"/>
  <c r="G359" i="2"/>
  <c r="C359" i="2"/>
  <c r="J359" i="2"/>
  <c r="A230" i="8"/>
  <c r="K229" i="8"/>
  <c r="B229" i="8"/>
  <c r="H229" i="8"/>
  <c r="E229" i="8"/>
  <c r="K229" i="12"/>
  <c r="Q229" i="12"/>
  <c r="B229" i="12"/>
  <c r="N229" i="12"/>
  <c r="A230" i="12"/>
  <c r="H229" i="12"/>
  <c r="E229" i="12"/>
  <c r="T228" i="12"/>
  <c r="D228" i="12"/>
  <c r="M228" i="12"/>
  <c r="F228" i="12"/>
  <c r="G228" i="12"/>
  <c r="S228" i="12"/>
  <c r="L228" i="12"/>
  <c r="R228" i="12"/>
  <c r="J228" i="12"/>
  <c r="O228" i="12"/>
  <c r="P228" i="12"/>
  <c r="I228" i="12"/>
  <c r="C228" i="12"/>
  <c r="G228" i="5"/>
  <c r="F228" i="5"/>
  <c r="H228" i="5"/>
  <c r="D227" i="9"/>
  <c r="C227" i="9"/>
  <c r="F228" i="10"/>
  <c r="G228" i="10"/>
  <c r="C228" i="10"/>
  <c r="D228" i="10"/>
  <c r="I228" i="10"/>
  <c r="J228" i="10"/>
  <c r="L228" i="10"/>
  <c r="M228" i="10"/>
  <c r="N228" i="10"/>
  <c r="D228" i="5"/>
  <c r="C228" i="5"/>
  <c r="B228" i="9"/>
  <c r="A229" i="9"/>
  <c r="E228" i="9"/>
  <c r="A230" i="5"/>
  <c r="E229" i="5"/>
  <c r="B229" i="5"/>
  <c r="I228" i="8"/>
  <c r="J228" i="8"/>
  <c r="L228" i="8"/>
  <c r="C228" i="8"/>
  <c r="D228" i="8"/>
  <c r="F228" i="8"/>
  <c r="G228" i="8"/>
  <c r="M228" i="8"/>
  <c r="N228" i="8"/>
  <c r="H227" i="9"/>
  <c r="F227" i="9"/>
  <c r="G227" i="9"/>
  <c r="K229" i="10"/>
  <c r="H229" i="10"/>
  <c r="E229" i="10"/>
  <c r="A230" i="10"/>
  <c r="B229" i="10"/>
  <c r="G366" i="3" l="1"/>
  <c r="F366" i="3"/>
  <c r="A368" i="3"/>
  <c r="B367" i="3"/>
  <c r="E367" i="3"/>
  <c r="H366" i="3"/>
  <c r="C366" i="3"/>
  <c r="D366" i="3"/>
  <c r="G459" i="14"/>
  <c r="I459" i="14"/>
  <c r="F459" i="14"/>
  <c r="J459" i="14"/>
  <c r="C459" i="14"/>
  <c r="D459" i="14"/>
  <c r="L459" i="14"/>
  <c r="M459" i="14"/>
  <c r="R459" i="14"/>
  <c r="S459" i="14"/>
  <c r="O459" i="14"/>
  <c r="P459" i="14"/>
  <c r="E460" i="14"/>
  <c r="A461" i="14"/>
  <c r="H460" i="14"/>
  <c r="K460" i="14"/>
  <c r="N460" i="14"/>
  <c r="Q460" i="14"/>
  <c r="B460" i="14"/>
  <c r="T460" i="14" s="1"/>
  <c r="C360" i="2"/>
  <c r="G360" i="2"/>
  <c r="K360" i="2"/>
  <c r="F360" i="2"/>
  <c r="I360" i="2"/>
  <c r="J360" i="2"/>
  <c r="D360" i="2"/>
  <c r="E361" i="2"/>
  <c r="H361" i="2"/>
  <c r="B361" i="2"/>
  <c r="A362" i="2"/>
  <c r="D229" i="5"/>
  <c r="C229" i="5"/>
  <c r="H229" i="5"/>
  <c r="G229" i="5"/>
  <c r="F229" i="5"/>
  <c r="E230" i="5"/>
  <c r="B230" i="5"/>
  <c r="A231" i="5"/>
  <c r="H228" i="9"/>
  <c r="G228" i="9"/>
  <c r="F228" i="9"/>
  <c r="E229" i="9"/>
  <c r="A230" i="9"/>
  <c r="B229" i="9"/>
  <c r="C228" i="9"/>
  <c r="D228" i="9"/>
  <c r="B230" i="12"/>
  <c r="H230" i="12"/>
  <c r="Q230" i="12"/>
  <c r="E230" i="12"/>
  <c r="A231" i="12"/>
  <c r="K230" i="12"/>
  <c r="N230" i="12"/>
  <c r="L229" i="8"/>
  <c r="C229" i="8"/>
  <c r="D229" i="8"/>
  <c r="N229" i="8"/>
  <c r="M229" i="8"/>
  <c r="I229" i="8"/>
  <c r="J229" i="8"/>
  <c r="G229" i="8"/>
  <c r="F229" i="8"/>
  <c r="I229" i="10"/>
  <c r="L229" i="10"/>
  <c r="M229" i="10"/>
  <c r="C229" i="10"/>
  <c r="D229" i="10"/>
  <c r="F229" i="10"/>
  <c r="G229" i="10"/>
  <c r="J229" i="10"/>
  <c r="N229" i="10"/>
  <c r="A231" i="10"/>
  <c r="E230" i="10"/>
  <c r="H230" i="10"/>
  <c r="K230" i="10"/>
  <c r="B230" i="10"/>
  <c r="T229" i="12"/>
  <c r="L229" i="12"/>
  <c r="M229" i="12"/>
  <c r="I229" i="12"/>
  <c r="O229" i="12"/>
  <c r="J229" i="12"/>
  <c r="G229" i="12"/>
  <c r="S229" i="12"/>
  <c r="P229" i="12"/>
  <c r="D229" i="12"/>
  <c r="R229" i="12"/>
  <c r="C229" i="12"/>
  <c r="F229" i="12"/>
  <c r="K230" i="8"/>
  <c r="E230" i="8"/>
  <c r="B230" i="8"/>
  <c r="H230" i="8"/>
  <c r="A231" i="8"/>
  <c r="F367" i="3" l="1"/>
  <c r="G367" i="3"/>
  <c r="D367" i="3"/>
  <c r="H367" i="3"/>
  <c r="C367" i="3"/>
  <c r="E368" i="3"/>
  <c r="B368" i="3"/>
  <c r="A369" i="3"/>
  <c r="G460" i="14"/>
  <c r="I460" i="14"/>
  <c r="F460" i="14"/>
  <c r="J460" i="14"/>
  <c r="O460" i="14"/>
  <c r="S460" i="14"/>
  <c r="M460" i="14"/>
  <c r="P460" i="14"/>
  <c r="R460" i="14"/>
  <c r="C460" i="14"/>
  <c r="D460" i="14"/>
  <c r="L460" i="14"/>
  <c r="Q461" i="14"/>
  <c r="B461" i="14"/>
  <c r="T461" i="14" s="1"/>
  <c r="E461" i="14"/>
  <c r="H461" i="14"/>
  <c r="K461" i="14"/>
  <c r="N461" i="14"/>
  <c r="A462" i="14"/>
  <c r="A363" i="2"/>
  <c r="B362" i="2"/>
  <c r="E362" i="2"/>
  <c r="H362" i="2"/>
  <c r="C361" i="2"/>
  <c r="J361" i="2"/>
  <c r="F361" i="2"/>
  <c r="D361" i="2"/>
  <c r="K361" i="2"/>
  <c r="G361" i="2"/>
  <c r="I361" i="2"/>
  <c r="K231" i="12"/>
  <c r="B231" i="12"/>
  <c r="E231" i="12"/>
  <c r="H231" i="12"/>
  <c r="N231" i="12"/>
  <c r="Q231" i="12"/>
  <c r="A232" i="12"/>
  <c r="T230" i="12"/>
  <c r="J230" i="12"/>
  <c r="O230" i="12"/>
  <c r="S230" i="12"/>
  <c r="G230" i="12"/>
  <c r="I230" i="12"/>
  <c r="L230" i="12"/>
  <c r="R230" i="12"/>
  <c r="M230" i="12"/>
  <c r="C230" i="12"/>
  <c r="F230" i="12"/>
  <c r="P230" i="12"/>
  <c r="D230" i="12"/>
  <c r="A232" i="8"/>
  <c r="E231" i="8"/>
  <c r="H231" i="8"/>
  <c r="K231" i="8"/>
  <c r="B231" i="8"/>
  <c r="A231" i="9"/>
  <c r="B230" i="9"/>
  <c r="E230" i="9"/>
  <c r="D229" i="9"/>
  <c r="C229" i="9"/>
  <c r="H229" i="9"/>
  <c r="G229" i="9"/>
  <c r="F229" i="9"/>
  <c r="F230" i="8"/>
  <c r="M230" i="8"/>
  <c r="J230" i="8"/>
  <c r="C230" i="8"/>
  <c r="G230" i="8"/>
  <c r="D230" i="8"/>
  <c r="I230" i="8"/>
  <c r="L230" i="8"/>
  <c r="N230" i="8"/>
  <c r="J230" i="10"/>
  <c r="M230" i="10"/>
  <c r="L230" i="10"/>
  <c r="N230" i="10"/>
  <c r="F230" i="10"/>
  <c r="G230" i="10"/>
  <c r="I230" i="10"/>
  <c r="D230" i="10"/>
  <c r="C230" i="10"/>
  <c r="H231" i="10"/>
  <c r="K231" i="10"/>
  <c r="A232" i="10"/>
  <c r="E231" i="10"/>
  <c r="B231" i="10"/>
  <c r="E231" i="5"/>
  <c r="B231" i="5"/>
  <c r="A232" i="5"/>
  <c r="C230" i="5"/>
  <c r="D230" i="5"/>
  <c r="F230" i="5"/>
  <c r="G230" i="5"/>
  <c r="H230" i="5"/>
  <c r="D368" i="3" l="1"/>
  <c r="C368" i="3"/>
  <c r="H368" i="3"/>
  <c r="G368" i="3"/>
  <c r="F368" i="3"/>
  <c r="A370" i="3"/>
  <c r="B369" i="3"/>
  <c r="E369" i="3"/>
  <c r="Q462" i="14"/>
  <c r="N462" i="14"/>
  <c r="E462" i="14"/>
  <c r="B462" i="14"/>
  <c r="T462" i="14" s="1"/>
  <c r="H462" i="14"/>
  <c r="K462" i="14"/>
  <c r="A463" i="14"/>
  <c r="S461" i="14"/>
  <c r="C461" i="14"/>
  <c r="F461" i="14"/>
  <c r="G461" i="14"/>
  <c r="J461" i="14"/>
  <c r="L461" i="14"/>
  <c r="M461" i="14"/>
  <c r="R461" i="14"/>
  <c r="I461" i="14"/>
  <c r="D461" i="14"/>
  <c r="P461" i="14"/>
  <c r="O461" i="14"/>
  <c r="I362" i="2"/>
  <c r="C362" i="2"/>
  <c r="F362" i="2"/>
  <c r="G362" i="2"/>
  <c r="D362" i="2"/>
  <c r="J362" i="2"/>
  <c r="K362" i="2"/>
  <c r="B363" i="2"/>
  <c r="H363" i="2"/>
  <c r="E363" i="2"/>
  <c r="A364" i="2"/>
  <c r="F231" i="5"/>
  <c r="G231" i="5"/>
  <c r="H231" i="5"/>
  <c r="K232" i="10"/>
  <c r="H232" i="10"/>
  <c r="B232" i="10"/>
  <c r="A233" i="10"/>
  <c r="E232" i="10"/>
  <c r="A233" i="8"/>
  <c r="K232" i="8"/>
  <c r="H232" i="8"/>
  <c r="E232" i="8"/>
  <c r="B232" i="8"/>
  <c r="G230" i="9"/>
  <c r="H230" i="9"/>
  <c r="F230" i="9"/>
  <c r="E232" i="5"/>
  <c r="A233" i="5"/>
  <c r="B232" i="5"/>
  <c r="E231" i="9"/>
  <c r="B231" i="9"/>
  <c r="A232" i="9"/>
  <c r="D231" i="5"/>
  <c r="C231" i="5"/>
  <c r="L231" i="10"/>
  <c r="I231" i="10"/>
  <c r="N231" i="10"/>
  <c r="M231" i="10"/>
  <c r="J231" i="10"/>
  <c r="C231" i="10"/>
  <c r="D231" i="10"/>
  <c r="F231" i="10"/>
  <c r="G231" i="10"/>
  <c r="H232" i="12"/>
  <c r="N232" i="12"/>
  <c r="E232" i="12"/>
  <c r="B232" i="12"/>
  <c r="A233" i="12"/>
  <c r="Q232" i="12"/>
  <c r="K232" i="12"/>
  <c r="C231" i="8"/>
  <c r="M231" i="8"/>
  <c r="N231" i="8"/>
  <c r="D231" i="8"/>
  <c r="F231" i="8"/>
  <c r="G231" i="8"/>
  <c r="I231" i="8"/>
  <c r="J231" i="8"/>
  <c r="L231" i="8"/>
  <c r="T231" i="12"/>
  <c r="J231" i="12"/>
  <c r="R231" i="12"/>
  <c r="O231" i="12"/>
  <c r="G231" i="12"/>
  <c r="I231" i="12"/>
  <c r="M231" i="12"/>
  <c r="S231" i="12"/>
  <c r="D231" i="12"/>
  <c r="P231" i="12"/>
  <c r="F231" i="12"/>
  <c r="C231" i="12"/>
  <c r="L231" i="12"/>
  <c r="D230" i="9"/>
  <c r="C230" i="9"/>
  <c r="H369" i="3" l="1"/>
  <c r="D369" i="3"/>
  <c r="C369" i="3"/>
  <c r="A371" i="3"/>
  <c r="B370" i="3"/>
  <c r="E370" i="3"/>
  <c r="G369" i="3"/>
  <c r="F369" i="3"/>
  <c r="O462" i="14"/>
  <c r="P462" i="14"/>
  <c r="J462" i="14"/>
  <c r="R462" i="14"/>
  <c r="S462" i="14"/>
  <c r="C462" i="14"/>
  <c r="D462" i="14"/>
  <c r="F462" i="14"/>
  <c r="G462" i="14"/>
  <c r="I462" i="14"/>
  <c r="L462" i="14"/>
  <c r="M462" i="14"/>
  <c r="K463" i="14"/>
  <c r="B463" i="14"/>
  <c r="T463" i="14" s="1"/>
  <c r="E463" i="14"/>
  <c r="N463" i="14"/>
  <c r="H463" i="14"/>
  <c r="A464" i="14"/>
  <c r="Q463" i="14"/>
  <c r="H364" i="2"/>
  <c r="B364" i="2"/>
  <c r="E364" i="2"/>
  <c r="A365" i="2"/>
  <c r="K363" i="2"/>
  <c r="C363" i="2"/>
  <c r="F363" i="2"/>
  <c r="I363" i="2"/>
  <c r="D363" i="2"/>
  <c r="J363" i="2"/>
  <c r="G363" i="2"/>
  <c r="E232" i="9"/>
  <c r="A233" i="9"/>
  <c r="B232" i="9"/>
  <c r="D232" i="5"/>
  <c r="C232" i="5"/>
  <c r="A234" i="5"/>
  <c r="B233" i="5"/>
  <c r="E233" i="5"/>
  <c r="F232" i="5"/>
  <c r="G232" i="5"/>
  <c r="H232" i="5"/>
  <c r="F231" i="9"/>
  <c r="H231" i="9"/>
  <c r="G231" i="9"/>
  <c r="J232" i="8"/>
  <c r="C232" i="8"/>
  <c r="L232" i="8"/>
  <c r="G232" i="8"/>
  <c r="F232" i="8"/>
  <c r="D232" i="8"/>
  <c r="I232" i="8"/>
  <c r="M232" i="8"/>
  <c r="N232" i="8"/>
  <c r="K233" i="12"/>
  <c r="B233" i="12"/>
  <c r="H233" i="12"/>
  <c r="A234" i="12"/>
  <c r="N233" i="12"/>
  <c r="E233" i="12"/>
  <c r="Q233" i="12"/>
  <c r="A234" i="10"/>
  <c r="K233" i="10"/>
  <c r="E233" i="10"/>
  <c r="B233" i="10"/>
  <c r="H233" i="10"/>
  <c r="T232" i="12"/>
  <c r="M232" i="12"/>
  <c r="S232" i="12"/>
  <c r="J232" i="12"/>
  <c r="F232" i="12"/>
  <c r="G232" i="12"/>
  <c r="R232" i="12"/>
  <c r="I232" i="12"/>
  <c r="P232" i="12"/>
  <c r="D232" i="12"/>
  <c r="O232" i="12"/>
  <c r="C232" i="12"/>
  <c r="L232" i="12"/>
  <c r="D231" i="9"/>
  <c r="C231" i="9"/>
  <c r="H233" i="8"/>
  <c r="B233" i="8"/>
  <c r="E233" i="8"/>
  <c r="A234" i="8"/>
  <c r="K233" i="8"/>
  <c r="I232" i="10"/>
  <c r="M232" i="10"/>
  <c r="J232" i="10"/>
  <c r="N232" i="10"/>
  <c r="F232" i="10"/>
  <c r="C232" i="10"/>
  <c r="G232" i="10"/>
  <c r="L232" i="10"/>
  <c r="D232" i="10"/>
  <c r="G370" i="3" l="1"/>
  <c r="F370" i="3"/>
  <c r="C370" i="3"/>
  <c r="D370" i="3"/>
  <c r="H370" i="3"/>
  <c r="B371" i="3"/>
  <c r="A372" i="3"/>
  <c r="E371" i="3"/>
  <c r="A465" i="14"/>
  <c r="K464" i="14"/>
  <c r="E464" i="14"/>
  <c r="Q464" i="14"/>
  <c r="B464" i="14"/>
  <c r="T464" i="14" s="1"/>
  <c r="N464" i="14"/>
  <c r="H464" i="14"/>
  <c r="I463" i="14"/>
  <c r="C463" i="14"/>
  <c r="D463" i="14"/>
  <c r="M463" i="14"/>
  <c r="O463" i="14"/>
  <c r="P463" i="14"/>
  <c r="S463" i="14"/>
  <c r="G463" i="14"/>
  <c r="J463" i="14"/>
  <c r="L463" i="14"/>
  <c r="R463" i="14"/>
  <c r="F463" i="14"/>
  <c r="A366" i="2"/>
  <c r="H365" i="2"/>
  <c r="E365" i="2"/>
  <c r="B365" i="2"/>
  <c r="I364" i="2"/>
  <c r="F364" i="2"/>
  <c r="J364" i="2"/>
  <c r="G364" i="2"/>
  <c r="D364" i="2"/>
  <c r="C364" i="2"/>
  <c r="K364" i="2"/>
  <c r="B234" i="12"/>
  <c r="E234" i="12"/>
  <c r="Q234" i="12"/>
  <c r="N234" i="12"/>
  <c r="A235" i="12"/>
  <c r="H234" i="12"/>
  <c r="K234" i="12"/>
  <c r="E234" i="8"/>
  <c r="K234" i="8"/>
  <c r="A235" i="8"/>
  <c r="H234" i="8"/>
  <c r="B234" i="8"/>
  <c r="L233" i="8"/>
  <c r="N233" i="8"/>
  <c r="C233" i="8"/>
  <c r="F233" i="8"/>
  <c r="M233" i="8"/>
  <c r="G233" i="8"/>
  <c r="J233" i="8"/>
  <c r="D233" i="8"/>
  <c r="I233" i="8"/>
  <c r="H234" i="10"/>
  <c r="K234" i="10"/>
  <c r="A235" i="10"/>
  <c r="B234" i="10"/>
  <c r="E234" i="10"/>
  <c r="T233" i="12"/>
  <c r="I233" i="12"/>
  <c r="S233" i="12"/>
  <c r="G233" i="12"/>
  <c r="C233" i="12"/>
  <c r="J233" i="12"/>
  <c r="F233" i="12"/>
  <c r="L233" i="12"/>
  <c r="M233" i="12"/>
  <c r="O233" i="12"/>
  <c r="D233" i="12"/>
  <c r="P233" i="12"/>
  <c r="R233" i="12"/>
  <c r="F233" i="5"/>
  <c r="G233" i="5"/>
  <c r="H233" i="5"/>
  <c r="A235" i="5"/>
  <c r="B234" i="5"/>
  <c r="E234" i="5"/>
  <c r="D232" i="9"/>
  <c r="C232" i="9"/>
  <c r="C233" i="5"/>
  <c r="D233" i="5"/>
  <c r="I233" i="10"/>
  <c r="J233" i="10"/>
  <c r="G233" i="10"/>
  <c r="N233" i="10"/>
  <c r="C233" i="10"/>
  <c r="L233" i="10"/>
  <c r="M233" i="10"/>
  <c r="D233" i="10"/>
  <c r="F233" i="10"/>
  <c r="B233" i="9"/>
  <c r="E233" i="9"/>
  <c r="A234" i="9"/>
  <c r="F232" i="9"/>
  <c r="G232" i="9"/>
  <c r="H232" i="9"/>
  <c r="A373" i="3" l="1"/>
  <c r="E372" i="3"/>
  <c r="B372" i="3"/>
  <c r="D371" i="3"/>
  <c r="C371" i="3"/>
  <c r="H371" i="3"/>
  <c r="G371" i="3"/>
  <c r="F371" i="3"/>
  <c r="I464" i="14"/>
  <c r="R464" i="14"/>
  <c r="S464" i="14"/>
  <c r="M464" i="14"/>
  <c r="L464" i="14"/>
  <c r="O464" i="14"/>
  <c r="P464" i="14"/>
  <c r="C464" i="14"/>
  <c r="J464" i="14"/>
  <c r="G464" i="14"/>
  <c r="D464" i="14"/>
  <c r="F464" i="14"/>
  <c r="B465" i="14"/>
  <c r="T465" i="14" s="1"/>
  <c r="N465" i="14"/>
  <c r="H465" i="14"/>
  <c r="K465" i="14"/>
  <c r="E465" i="14"/>
  <c r="A466" i="14"/>
  <c r="Q465" i="14"/>
  <c r="D365" i="2"/>
  <c r="J365" i="2"/>
  <c r="C365" i="2"/>
  <c r="G365" i="2"/>
  <c r="K365" i="2"/>
  <c r="I365" i="2"/>
  <c r="F365" i="2"/>
  <c r="A367" i="2"/>
  <c r="B366" i="2"/>
  <c r="E366" i="2"/>
  <c r="H366" i="2"/>
  <c r="C233" i="9"/>
  <c r="D233" i="9"/>
  <c r="M234" i="10"/>
  <c r="C234" i="10"/>
  <c r="F234" i="10"/>
  <c r="L234" i="10"/>
  <c r="N234" i="10"/>
  <c r="I234" i="10"/>
  <c r="D234" i="10"/>
  <c r="J234" i="10"/>
  <c r="G234" i="10"/>
  <c r="A235" i="9"/>
  <c r="B234" i="9"/>
  <c r="E234" i="9"/>
  <c r="G234" i="5"/>
  <c r="F234" i="5"/>
  <c r="H234" i="5"/>
  <c r="C234" i="5"/>
  <c r="D234" i="5"/>
  <c r="M234" i="8"/>
  <c r="L234" i="8"/>
  <c r="I234" i="8"/>
  <c r="N234" i="8"/>
  <c r="C234" i="8"/>
  <c r="D234" i="8"/>
  <c r="J234" i="8"/>
  <c r="F234" i="8"/>
  <c r="G234" i="8"/>
  <c r="H233" i="9"/>
  <c r="F233" i="9"/>
  <c r="G233" i="9"/>
  <c r="E235" i="5"/>
  <c r="A236" i="5"/>
  <c r="B235" i="5"/>
  <c r="B235" i="10"/>
  <c r="E235" i="10"/>
  <c r="H235" i="10"/>
  <c r="K235" i="10"/>
  <c r="A236" i="10"/>
  <c r="A236" i="8"/>
  <c r="B235" i="8"/>
  <c r="E235" i="8"/>
  <c r="H235" i="8"/>
  <c r="K235" i="8"/>
  <c r="B235" i="12"/>
  <c r="A236" i="12"/>
  <c r="K235" i="12"/>
  <c r="H235" i="12"/>
  <c r="N235" i="12"/>
  <c r="Q235" i="12"/>
  <c r="E235" i="12"/>
  <c r="T234" i="12"/>
  <c r="S234" i="12"/>
  <c r="P234" i="12"/>
  <c r="M234" i="12"/>
  <c r="O234" i="12"/>
  <c r="R234" i="12"/>
  <c r="C234" i="12"/>
  <c r="F234" i="12"/>
  <c r="L234" i="12"/>
  <c r="J234" i="12"/>
  <c r="I234" i="12"/>
  <c r="G234" i="12"/>
  <c r="D234" i="12"/>
  <c r="H372" i="3" l="1"/>
  <c r="D372" i="3"/>
  <c r="C372" i="3"/>
  <c r="G372" i="3"/>
  <c r="F372" i="3"/>
  <c r="B373" i="3"/>
  <c r="A374" i="3"/>
  <c r="E373" i="3"/>
  <c r="C465" i="14"/>
  <c r="M465" i="14"/>
  <c r="O465" i="14"/>
  <c r="P465" i="14"/>
  <c r="I465" i="14"/>
  <c r="J465" i="14"/>
  <c r="D465" i="14"/>
  <c r="F465" i="14"/>
  <c r="G465" i="14"/>
  <c r="L465" i="14"/>
  <c r="S465" i="14"/>
  <c r="R465" i="14"/>
  <c r="E466" i="14"/>
  <c r="Q466" i="14"/>
  <c r="N466" i="14"/>
  <c r="K466" i="14"/>
  <c r="A467" i="14"/>
  <c r="H466" i="14"/>
  <c r="B466" i="14"/>
  <c r="T466" i="14" s="1"/>
  <c r="F366" i="2"/>
  <c r="D366" i="2"/>
  <c r="C366" i="2"/>
  <c r="K366" i="2"/>
  <c r="I366" i="2"/>
  <c r="J366" i="2"/>
  <c r="G366" i="2"/>
  <c r="B367" i="2"/>
  <c r="A368" i="2"/>
  <c r="H367" i="2"/>
  <c r="E367" i="2"/>
  <c r="G235" i="5"/>
  <c r="F235" i="5"/>
  <c r="H235" i="5"/>
  <c r="D234" i="9"/>
  <c r="C234" i="9"/>
  <c r="H234" i="9"/>
  <c r="G234" i="9"/>
  <c r="F234" i="9"/>
  <c r="K236" i="12"/>
  <c r="A237" i="12"/>
  <c r="H236" i="12"/>
  <c r="N236" i="12"/>
  <c r="Q236" i="12"/>
  <c r="B236" i="12"/>
  <c r="E236" i="12"/>
  <c r="G235" i="8"/>
  <c r="C235" i="8"/>
  <c r="D235" i="8"/>
  <c r="F235" i="8"/>
  <c r="M235" i="8"/>
  <c r="N235" i="8"/>
  <c r="I235" i="8"/>
  <c r="L235" i="8"/>
  <c r="J235" i="8"/>
  <c r="K236" i="8"/>
  <c r="E236" i="8"/>
  <c r="A237" i="8"/>
  <c r="H236" i="8"/>
  <c r="B236" i="8"/>
  <c r="K236" i="10"/>
  <c r="E236" i="10"/>
  <c r="H236" i="10"/>
  <c r="A237" i="10"/>
  <c r="B236" i="10"/>
  <c r="D235" i="5"/>
  <c r="C235" i="5"/>
  <c r="T235" i="12"/>
  <c r="M235" i="12"/>
  <c r="J235" i="12"/>
  <c r="O235" i="12"/>
  <c r="P235" i="12"/>
  <c r="I235" i="12"/>
  <c r="F235" i="12"/>
  <c r="L235" i="12"/>
  <c r="R235" i="12"/>
  <c r="S235" i="12"/>
  <c r="G235" i="12"/>
  <c r="C235" i="12"/>
  <c r="D235" i="12"/>
  <c r="E235" i="9"/>
  <c r="A236" i="9"/>
  <c r="B235" i="9"/>
  <c r="D235" i="10"/>
  <c r="F235" i="10"/>
  <c r="M235" i="10"/>
  <c r="N235" i="10"/>
  <c r="C235" i="10"/>
  <c r="G235" i="10"/>
  <c r="I235" i="10"/>
  <c r="J235" i="10"/>
  <c r="L235" i="10"/>
  <c r="A237" i="5"/>
  <c r="B236" i="5"/>
  <c r="E236" i="5"/>
  <c r="E374" i="3" l="1"/>
  <c r="A375" i="3"/>
  <c r="B374" i="3"/>
  <c r="G373" i="3"/>
  <c r="F373" i="3"/>
  <c r="C373" i="3"/>
  <c r="D373" i="3"/>
  <c r="H373" i="3"/>
  <c r="M466" i="14"/>
  <c r="C466" i="14"/>
  <c r="O466" i="14"/>
  <c r="P466" i="14"/>
  <c r="R466" i="14"/>
  <c r="L466" i="14"/>
  <c r="J466" i="14"/>
  <c r="S466" i="14"/>
  <c r="D466" i="14"/>
  <c r="F466" i="14"/>
  <c r="G466" i="14"/>
  <c r="I466" i="14"/>
  <c r="N467" i="14"/>
  <c r="Q467" i="14"/>
  <c r="A468" i="14"/>
  <c r="K467" i="14"/>
  <c r="B467" i="14"/>
  <c r="T467" i="14" s="1"/>
  <c r="E467" i="14"/>
  <c r="H467" i="14"/>
  <c r="H368" i="2"/>
  <c r="E368" i="2"/>
  <c r="B368" i="2"/>
  <c r="A369" i="2"/>
  <c r="J367" i="2"/>
  <c r="F367" i="2"/>
  <c r="I367" i="2"/>
  <c r="C367" i="2"/>
  <c r="D367" i="2"/>
  <c r="G367" i="2"/>
  <c r="K367" i="2"/>
  <c r="F236" i="5"/>
  <c r="G236" i="5"/>
  <c r="H236" i="5"/>
  <c r="A238" i="5"/>
  <c r="E237" i="5"/>
  <c r="B237" i="5"/>
  <c r="K237" i="8"/>
  <c r="A238" i="8"/>
  <c r="B237" i="8"/>
  <c r="H237" i="8"/>
  <c r="E237" i="8"/>
  <c r="F235" i="9"/>
  <c r="G235" i="9"/>
  <c r="H235" i="9"/>
  <c r="T236" i="12"/>
  <c r="D236" i="12"/>
  <c r="O236" i="12"/>
  <c r="L236" i="12"/>
  <c r="S236" i="12"/>
  <c r="P236" i="12"/>
  <c r="C236" i="12"/>
  <c r="F236" i="12"/>
  <c r="R236" i="12"/>
  <c r="J236" i="12"/>
  <c r="M236" i="12"/>
  <c r="G236" i="12"/>
  <c r="I236" i="12"/>
  <c r="C236" i="8"/>
  <c r="F236" i="8"/>
  <c r="N236" i="8"/>
  <c r="G236" i="8"/>
  <c r="M236" i="8"/>
  <c r="L236" i="8"/>
  <c r="I236" i="8"/>
  <c r="D236" i="8"/>
  <c r="J236" i="8"/>
  <c r="H237" i="12"/>
  <c r="Q237" i="12"/>
  <c r="N237" i="12"/>
  <c r="E237" i="12"/>
  <c r="K237" i="12"/>
  <c r="B237" i="12"/>
  <c r="A238" i="12"/>
  <c r="D236" i="5"/>
  <c r="C236" i="5"/>
  <c r="D235" i="9"/>
  <c r="C235" i="9"/>
  <c r="E236" i="9"/>
  <c r="A237" i="9"/>
  <c r="B236" i="9"/>
  <c r="N236" i="10"/>
  <c r="L236" i="10"/>
  <c r="D236" i="10"/>
  <c r="I236" i="10"/>
  <c r="J236" i="10"/>
  <c r="F236" i="10"/>
  <c r="M236" i="10"/>
  <c r="C236" i="10"/>
  <c r="G236" i="10"/>
  <c r="K237" i="10"/>
  <c r="B237" i="10"/>
  <c r="A238" i="10"/>
  <c r="H237" i="10"/>
  <c r="E237" i="10"/>
  <c r="H374" i="3" l="1"/>
  <c r="C374" i="3"/>
  <c r="D374" i="3"/>
  <c r="B375" i="3"/>
  <c r="A376" i="3"/>
  <c r="E375" i="3"/>
  <c r="G374" i="3"/>
  <c r="F374" i="3"/>
  <c r="P467" i="14"/>
  <c r="R467" i="14"/>
  <c r="L467" i="14"/>
  <c r="M467" i="14"/>
  <c r="O467" i="14"/>
  <c r="S467" i="14"/>
  <c r="J467" i="14"/>
  <c r="I467" i="14"/>
  <c r="C467" i="14"/>
  <c r="D467" i="14"/>
  <c r="F467" i="14"/>
  <c r="G467" i="14"/>
  <c r="E468" i="14"/>
  <c r="K468" i="14"/>
  <c r="Q468" i="14"/>
  <c r="B468" i="14"/>
  <c r="T468" i="14" s="1"/>
  <c r="H468" i="14"/>
  <c r="N468" i="14"/>
  <c r="A469" i="14"/>
  <c r="B369" i="2"/>
  <c r="H369" i="2"/>
  <c r="A370" i="2"/>
  <c r="E369" i="2"/>
  <c r="F368" i="2"/>
  <c r="K368" i="2"/>
  <c r="I368" i="2"/>
  <c r="J368" i="2"/>
  <c r="C368" i="2"/>
  <c r="G368" i="2"/>
  <c r="D368" i="2"/>
  <c r="L237" i="10"/>
  <c r="M237" i="10"/>
  <c r="N237" i="10"/>
  <c r="D237" i="10"/>
  <c r="I237" i="10"/>
  <c r="F237" i="10"/>
  <c r="C237" i="10"/>
  <c r="J237" i="10"/>
  <c r="G237" i="10"/>
  <c r="C236" i="9"/>
  <c r="D236" i="9"/>
  <c r="A238" i="9"/>
  <c r="E237" i="9"/>
  <c r="B237" i="9"/>
  <c r="H236" i="9"/>
  <c r="G236" i="9"/>
  <c r="F236" i="9"/>
  <c r="H238" i="12"/>
  <c r="K238" i="12"/>
  <c r="A239" i="12"/>
  <c r="B238" i="12"/>
  <c r="N238" i="12"/>
  <c r="Q238" i="12"/>
  <c r="E238" i="12"/>
  <c r="T237" i="12"/>
  <c r="R237" i="12"/>
  <c r="J237" i="12"/>
  <c r="D237" i="12"/>
  <c r="C237" i="12"/>
  <c r="I237" i="12"/>
  <c r="O237" i="12"/>
  <c r="P237" i="12"/>
  <c r="F237" i="12"/>
  <c r="G237" i="12"/>
  <c r="L237" i="12"/>
  <c r="M237" i="12"/>
  <c r="S237" i="12"/>
  <c r="I237" i="8"/>
  <c r="J237" i="8"/>
  <c r="C237" i="8"/>
  <c r="D237" i="8"/>
  <c r="N237" i="8"/>
  <c r="F237" i="8"/>
  <c r="G237" i="8"/>
  <c r="L237" i="8"/>
  <c r="M237" i="8"/>
  <c r="B238" i="8"/>
  <c r="E238" i="8"/>
  <c r="H238" i="8"/>
  <c r="K238" i="8"/>
  <c r="A239" i="8"/>
  <c r="F237" i="5"/>
  <c r="G237" i="5"/>
  <c r="H237" i="5"/>
  <c r="E238" i="5"/>
  <c r="B238" i="5"/>
  <c r="A239" i="5"/>
  <c r="B238" i="10"/>
  <c r="E238" i="10"/>
  <c r="K238" i="10"/>
  <c r="H238" i="10"/>
  <c r="A239" i="10"/>
  <c r="C237" i="5"/>
  <c r="D237" i="5"/>
  <c r="G375" i="3" l="1"/>
  <c r="F375" i="3"/>
  <c r="E376" i="3"/>
  <c r="B376" i="3"/>
  <c r="A377" i="3"/>
  <c r="D375" i="3"/>
  <c r="C375" i="3"/>
  <c r="H375" i="3"/>
  <c r="Q469" i="14"/>
  <c r="K469" i="14"/>
  <c r="N469" i="14"/>
  <c r="B469" i="14"/>
  <c r="T469" i="14" s="1"/>
  <c r="A470" i="14"/>
  <c r="E469" i="14"/>
  <c r="H469" i="14"/>
  <c r="J468" i="14"/>
  <c r="L468" i="14"/>
  <c r="M468" i="14"/>
  <c r="C468" i="14"/>
  <c r="D468" i="14"/>
  <c r="F468" i="14"/>
  <c r="O468" i="14"/>
  <c r="G468" i="14"/>
  <c r="I468" i="14"/>
  <c r="P468" i="14"/>
  <c r="R468" i="14"/>
  <c r="S468" i="14"/>
  <c r="H370" i="2"/>
  <c r="E370" i="2"/>
  <c r="A371" i="2"/>
  <c r="B370" i="2"/>
  <c r="F369" i="2"/>
  <c r="G369" i="2"/>
  <c r="C369" i="2"/>
  <c r="K369" i="2"/>
  <c r="J369" i="2"/>
  <c r="I369" i="2"/>
  <c r="D369" i="2"/>
  <c r="G238" i="5"/>
  <c r="F238" i="5"/>
  <c r="H238" i="5"/>
  <c r="C237" i="9"/>
  <c r="D237" i="9"/>
  <c r="A240" i="5"/>
  <c r="E239" i="5"/>
  <c r="B239" i="5"/>
  <c r="K239" i="10"/>
  <c r="H239" i="10"/>
  <c r="A240" i="10"/>
  <c r="E239" i="10"/>
  <c r="B239" i="10"/>
  <c r="J238" i="10"/>
  <c r="C238" i="10"/>
  <c r="N238" i="10"/>
  <c r="F238" i="10"/>
  <c r="D238" i="10"/>
  <c r="G238" i="10"/>
  <c r="I238" i="10"/>
  <c r="L238" i="10"/>
  <c r="M238" i="10"/>
  <c r="D238" i="5"/>
  <c r="C238" i="5"/>
  <c r="T238" i="12"/>
  <c r="G238" i="12"/>
  <c r="R238" i="12"/>
  <c r="O238" i="12"/>
  <c r="M238" i="12"/>
  <c r="I238" i="12"/>
  <c r="J238" i="12"/>
  <c r="L238" i="12"/>
  <c r="P238" i="12"/>
  <c r="S238" i="12"/>
  <c r="C238" i="12"/>
  <c r="D238" i="12"/>
  <c r="F238" i="12"/>
  <c r="A240" i="12"/>
  <c r="E239" i="12"/>
  <c r="K239" i="12"/>
  <c r="B239" i="12"/>
  <c r="H239" i="12"/>
  <c r="N239" i="12"/>
  <c r="Q239" i="12"/>
  <c r="A240" i="8"/>
  <c r="K239" i="8"/>
  <c r="E239" i="8"/>
  <c r="H239" i="8"/>
  <c r="B239" i="8"/>
  <c r="F237" i="9"/>
  <c r="H237" i="9"/>
  <c r="G237" i="9"/>
  <c r="F238" i="8"/>
  <c r="G238" i="8"/>
  <c r="J238" i="8"/>
  <c r="C238" i="8"/>
  <c r="D238" i="8"/>
  <c r="I238" i="8"/>
  <c r="M238" i="8"/>
  <c r="L238" i="8"/>
  <c r="N238" i="8"/>
  <c r="E238" i="9"/>
  <c r="B238" i="9"/>
  <c r="A239" i="9"/>
  <c r="A378" i="3" l="1"/>
  <c r="B377" i="3"/>
  <c r="E377" i="3"/>
  <c r="D376" i="3"/>
  <c r="C376" i="3"/>
  <c r="H376" i="3"/>
  <c r="F376" i="3"/>
  <c r="G376" i="3"/>
  <c r="E470" i="14"/>
  <c r="H470" i="14"/>
  <c r="Q470" i="14"/>
  <c r="B470" i="14"/>
  <c r="T470" i="14" s="1"/>
  <c r="K470" i="14"/>
  <c r="A471" i="14"/>
  <c r="N470" i="14"/>
  <c r="I469" i="14"/>
  <c r="M469" i="14"/>
  <c r="O469" i="14"/>
  <c r="P469" i="14"/>
  <c r="G469" i="14"/>
  <c r="S469" i="14"/>
  <c r="R469" i="14"/>
  <c r="C469" i="14"/>
  <c r="D469" i="14"/>
  <c r="F469" i="14"/>
  <c r="J469" i="14"/>
  <c r="L469" i="14"/>
  <c r="G370" i="2"/>
  <c r="C370" i="2"/>
  <c r="K370" i="2"/>
  <c r="D370" i="2"/>
  <c r="J370" i="2"/>
  <c r="I370" i="2"/>
  <c r="F370" i="2"/>
  <c r="H371" i="2"/>
  <c r="A372" i="2"/>
  <c r="E371" i="2"/>
  <c r="B371" i="2"/>
  <c r="C238" i="9"/>
  <c r="D238" i="9"/>
  <c r="E239" i="9"/>
  <c r="A240" i="9"/>
  <c r="B239" i="9"/>
  <c r="H238" i="9"/>
  <c r="G238" i="9"/>
  <c r="F238" i="9"/>
  <c r="M239" i="8"/>
  <c r="N239" i="8"/>
  <c r="L239" i="8"/>
  <c r="D239" i="8"/>
  <c r="C239" i="8"/>
  <c r="F239" i="8"/>
  <c r="I239" i="8"/>
  <c r="G239" i="8"/>
  <c r="J239" i="8"/>
  <c r="D239" i="10"/>
  <c r="L239" i="10"/>
  <c r="I239" i="10"/>
  <c r="G239" i="10"/>
  <c r="J239" i="10"/>
  <c r="N239" i="10"/>
  <c r="M239" i="10"/>
  <c r="F239" i="10"/>
  <c r="C239" i="10"/>
  <c r="B240" i="10"/>
  <c r="K240" i="10"/>
  <c r="A241" i="10"/>
  <c r="H240" i="10"/>
  <c r="E240" i="10"/>
  <c r="C239" i="5"/>
  <c r="D239" i="5"/>
  <c r="F239" i="5"/>
  <c r="H239" i="5"/>
  <c r="G239" i="5"/>
  <c r="B240" i="5"/>
  <c r="A241" i="5"/>
  <c r="E240" i="5"/>
  <c r="H240" i="12"/>
  <c r="Q240" i="12"/>
  <c r="B240" i="12"/>
  <c r="K240" i="12"/>
  <c r="N240" i="12"/>
  <c r="E240" i="12"/>
  <c r="A241" i="12"/>
  <c r="K240" i="8"/>
  <c r="H240" i="8"/>
  <c r="A241" i="8"/>
  <c r="E240" i="8"/>
  <c r="B240" i="8"/>
  <c r="T239" i="12"/>
  <c r="C239" i="12"/>
  <c r="O239" i="12"/>
  <c r="S239" i="12"/>
  <c r="F239" i="12"/>
  <c r="L239" i="12"/>
  <c r="M239" i="12"/>
  <c r="P239" i="12"/>
  <c r="R239" i="12"/>
  <c r="J239" i="12"/>
  <c r="D239" i="12"/>
  <c r="G239" i="12"/>
  <c r="I239" i="12"/>
  <c r="F377" i="3" l="1"/>
  <c r="G377" i="3"/>
  <c r="D377" i="3"/>
  <c r="H377" i="3"/>
  <c r="C377" i="3"/>
  <c r="B378" i="3"/>
  <c r="A379" i="3"/>
  <c r="E378" i="3"/>
  <c r="B471" i="14"/>
  <c r="T471" i="14" s="1"/>
  <c r="A472" i="14"/>
  <c r="N471" i="14"/>
  <c r="H471" i="14"/>
  <c r="K471" i="14"/>
  <c r="Q471" i="14"/>
  <c r="E471" i="14"/>
  <c r="F470" i="14"/>
  <c r="G470" i="14"/>
  <c r="P470" i="14"/>
  <c r="C470" i="14"/>
  <c r="D470" i="14"/>
  <c r="I470" i="14"/>
  <c r="J470" i="14"/>
  <c r="R470" i="14"/>
  <c r="S470" i="14"/>
  <c r="M470" i="14"/>
  <c r="O470" i="14"/>
  <c r="L470" i="14"/>
  <c r="A373" i="2"/>
  <c r="H372" i="2"/>
  <c r="E372" i="2"/>
  <c r="B372" i="2"/>
  <c r="F371" i="2"/>
  <c r="K371" i="2"/>
  <c r="D371" i="2"/>
  <c r="C371" i="2"/>
  <c r="J371" i="2"/>
  <c r="I371" i="2"/>
  <c r="G371" i="2"/>
  <c r="C240" i="10"/>
  <c r="D240" i="10"/>
  <c r="L240" i="10"/>
  <c r="M240" i="10"/>
  <c r="F240" i="10"/>
  <c r="G240" i="10"/>
  <c r="I240" i="10"/>
  <c r="J240" i="10"/>
  <c r="N240" i="10"/>
  <c r="E241" i="8"/>
  <c r="A242" i="8"/>
  <c r="B241" i="8"/>
  <c r="K241" i="8"/>
  <c r="H241" i="8"/>
  <c r="H241" i="10"/>
  <c r="A242" i="10"/>
  <c r="B241" i="10"/>
  <c r="E241" i="10"/>
  <c r="K241" i="10"/>
  <c r="T240" i="12"/>
  <c r="P240" i="12"/>
  <c r="D240" i="12"/>
  <c r="F240" i="12"/>
  <c r="J240" i="12"/>
  <c r="I240" i="12"/>
  <c r="M240" i="12"/>
  <c r="O240" i="12"/>
  <c r="R240" i="12"/>
  <c r="S240" i="12"/>
  <c r="C240" i="12"/>
  <c r="G240" i="12"/>
  <c r="L240" i="12"/>
  <c r="H241" i="12"/>
  <c r="Q241" i="12"/>
  <c r="K241" i="12"/>
  <c r="A242" i="12"/>
  <c r="E241" i="12"/>
  <c r="N241" i="12"/>
  <c r="B241" i="12"/>
  <c r="D239" i="9"/>
  <c r="C239" i="9"/>
  <c r="N240" i="8"/>
  <c r="M240" i="8"/>
  <c r="L240" i="8"/>
  <c r="G240" i="8"/>
  <c r="I240" i="8"/>
  <c r="J240" i="8"/>
  <c r="F240" i="8"/>
  <c r="C240" i="8"/>
  <c r="D240" i="8"/>
  <c r="A242" i="5"/>
  <c r="E241" i="5"/>
  <c r="B241" i="5"/>
  <c r="C240" i="5"/>
  <c r="D240" i="5"/>
  <c r="B240" i="9"/>
  <c r="E240" i="9"/>
  <c r="A241" i="9"/>
  <c r="H239" i="9"/>
  <c r="G239" i="9"/>
  <c r="F239" i="9"/>
  <c r="H240" i="5"/>
  <c r="G240" i="5"/>
  <c r="F240" i="5"/>
  <c r="A380" i="3" l="1"/>
  <c r="E379" i="3"/>
  <c r="B379" i="3"/>
  <c r="H378" i="3"/>
  <c r="D378" i="3"/>
  <c r="C378" i="3"/>
  <c r="G378" i="3"/>
  <c r="F378" i="3"/>
  <c r="A473" i="14"/>
  <c r="Q472" i="14"/>
  <c r="B472" i="14"/>
  <c r="T472" i="14" s="1"/>
  <c r="K472" i="14"/>
  <c r="N472" i="14"/>
  <c r="H472" i="14"/>
  <c r="E472" i="14"/>
  <c r="I471" i="14"/>
  <c r="D471" i="14"/>
  <c r="M471" i="14"/>
  <c r="O471" i="14"/>
  <c r="P471" i="14"/>
  <c r="R471" i="14"/>
  <c r="G471" i="14"/>
  <c r="J471" i="14"/>
  <c r="L471" i="14"/>
  <c r="F471" i="14"/>
  <c r="S471" i="14"/>
  <c r="C471" i="14"/>
  <c r="C372" i="2"/>
  <c r="D372" i="2"/>
  <c r="G372" i="2"/>
  <c r="J372" i="2"/>
  <c r="I372" i="2"/>
  <c r="K372" i="2"/>
  <c r="F372" i="2"/>
  <c r="H373" i="2"/>
  <c r="E373" i="2"/>
  <c r="B373" i="2"/>
  <c r="A374" i="2"/>
  <c r="D240" i="9"/>
  <c r="C240" i="9"/>
  <c r="D241" i="5"/>
  <c r="C241" i="5"/>
  <c r="F241" i="5"/>
  <c r="H241" i="5"/>
  <c r="G241" i="5"/>
  <c r="C241" i="10"/>
  <c r="F241" i="10"/>
  <c r="G241" i="10"/>
  <c r="I241" i="10"/>
  <c r="J241" i="10"/>
  <c r="D241" i="10"/>
  <c r="L241" i="10"/>
  <c r="M241" i="10"/>
  <c r="N241" i="10"/>
  <c r="A242" i="9"/>
  <c r="B241" i="9"/>
  <c r="E241" i="9"/>
  <c r="T241" i="12"/>
  <c r="D241" i="12"/>
  <c r="F241" i="12"/>
  <c r="C241" i="12"/>
  <c r="I241" i="12"/>
  <c r="G241" i="12"/>
  <c r="M241" i="12"/>
  <c r="J241" i="12"/>
  <c r="L241" i="12"/>
  <c r="O241" i="12"/>
  <c r="P241" i="12"/>
  <c r="R241" i="12"/>
  <c r="S241" i="12"/>
  <c r="H240" i="9"/>
  <c r="F240" i="9"/>
  <c r="G240" i="9"/>
  <c r="A243" i="5"/>
  <c r="E242" i="5"/>
  <c r="B242" i="5"/>
  <c r="E242" i="10"/>
  <c r="H242" i="10"/>
  <c r="B242" i="10"/>
  <c r="K242" i="10"/>
  <c r="A243" i="10"/>
  <c r="F241" i="8"/>
  <c r="G241" i="8"/>
  <c r="L241" i="8"/>
  <c r="C241" i="8"/>
  <c r="D241" i="8"/>
  <c r="M241" i="8"/>
  <c r="N241" i="8"/>
  <c r="I241" i="8"/>
  <c r="J241" i="8"/>
  <c r="K242" i="12"/>
  <c r="B242" i="12"/>
  <c r="A243" i="12"/>
  <c r="Q242" i="12"/>
  <c r="H242" i="12"/>
  <c r="N242" i="12"/>
  <c r="E242" i="12"/>
  <c r="E242" i="8"/>
  <c r="H242" i="8"/>
  <c r="A243" i="8"/>
  <c r="K242" i="8"/>
  <c r="B242" i="8"/>
  <c r="C379" i="3" l="1"/>
  <c r="H379" i="3"/>
  <c r="D379" i="3"/>
  <c r="F379" i="3"/>
  <c r="G379" i="3"/>
  <c r="E380" i="3"/>
  <c r="B380" i="3"/>
  <c r="A381" i="3"/>
  <c r="O472" i="14"/>
  <c r="C472" i="14"/>
  <c r="P472" i="14"/>
  <c r="L472" i="14"/>
  <c r="M472" i="14"/>
  <c r="G472" i="14"/>
  <c r="F472" i="14"/>
  <c r="I472" i="14"/>
  <c r="D472" i="14"/>
  <c r="R472" i="14"/>
  <c r="S472" i="14"/>
  <c r="J472" i="14"/>
  <c r="Q473" i="14"/>
  <c r="N473" i="14"/>
  <c r="A474" i="14"/>
  <c r="K473" i="14"/>
  <c r="E473" i="14"/>
  <c r="H473" i="14"/>
  <c r="B473" i="14"/>
  <c r="T473" i="14" s="1"/>
  <c r="D373" i="2"/>
  <c r="G373" i="2"/>
  <c r="F373" i="2"/>
  <c r="I373" i="2"/>
  <c r="K373" i="2"/>
  <c r="J373" i="2"/>
  <c r="C373" i="2"/>
  <c r="H374" i="2"/>
  <c r="E374" i="2"/>
  <c r="B374" i="2"/>
  <c r="A375" i="2"/>
  <c r="H243" i="8"/>
  <c r="K243" i="8"/>
  <c r="E243" i="8"/>
  <c r="A244" i="8"/>
  <c r="B243" i="8"/>
  <c r="A243" i="9"/>
  <c r="B242" i="9"/>
  <c r="E242" i="9"/>
  <c r="T242" i="12"/>
  <c r="L242" i="12"/>
  <c r="G242" i="12"/>
  <c r="O242" i="12"/>
  <c r="F242" i="12"/>
  <c r="P242" i="12"/>
  <c r="J242" i="12"/>
  <c r="I242" i="12"/>
  <c r="C242" i="12"/>
  <c r="D242" i="12"/>
  <c r="M242" i="12"/>
  <c r="S242" i="12"/>
  <c r="R242" i="12"/>
  <c r="F241" i="9"/>
  <c r="G241" i="9"/>
  <c r="H241" i="9"/>
  <c r="D242" i="5"/>
  <c r="C242" i="5"/>
  <c r="D241" i="9"/>
  <c r="C241" i="9"/>
  <c r="A244" i="10"/>
  <c r="H243" i="10"/>
  <c r="K243" i="10"/>
  <c r="B243" i="10"/>
  <c r="E243" i="10"/>
  <c r="B243" i="5"/>
  <c r="A244" i="5"/>
  <c r="E243" i="5"/>
  <c r="G242" i="5"/>
  <c r="F242" i="5"/>
  <c r="H242" i="5"/>
  <c r="C242" i="8"/>
  <c r="N242" i="8"/>
  <c r="J242" i="8"/>
  <c r="F242" i="8"/>
  <c r="I242" i="8"/>
  <c r="D242" i="8"/>
  <c r="M242" i="8"/>
  <c r="L242" i="8"/>
  <c r="G242" i="8"/>
  <c r="N243" i="12"/>
  <c r="B243" i="12"/>
  <c r="A244" i="12"/>
  <c r="E243" i="12"/>
  <c r="K243" i="12"/>
  <c r="H243" i="12"/>
  <c r="Q243" i="12"/>
  <c r="M242" i="10"/>
  <c r="F242" i="10"/>
  <c r="L242" i="10"/>
  <c r="J242" i="10"/>
  <c r="C242" i="10"/>
  <c r="D242" i="10"/>
  <c r="G242" i="10"/>
  <c r="I242" i="10"/>
  <c r="N242" i="10"/>
  <c r="D380" i="3" l="1"/>
  <c r="H380" i="3"/>
  <c r="C380" i="3"/>
  <c r="G380" i="3"/>
  <c r="F380" i="3"/>
  <c r="A382" i="3"/>
  <c r="B381" i="3"/>
  <c r="E381" i="3"/>
  <c r="O473" i="14"/>
  <c r="P473" i="14"/>
  <c r="R473" i="14"/>
  <c r="L473" i="14"/>
  <c r="M473" i="14"/>
  <c r="S473" i="14"/>
  <c r="I473" i="14"/>
  <c r="J473" i="14"/>
  <c r="F473" i="14"/>
  <c r="G473" i="14"/>
  <c r="C473" i="14"/>
  <c r="D473" i="14"/>
  <c r="H474" i="14"/>
  <c r="Q474" i="14"/>
  <c r="A475" i="14"/>
  <c r="K474" i="14"/>
  <c r="N474" i="14"/>
  <c r="E474" i="14"/>
  <c r="B474" i="14"/>
  <c r="T474" i="14" s="1"/>
  <c r="I374" i="2"/>
  <c r="F374" i="2"/>
  <c r="K374" i="2"/>
  <c r="G374" i="2"/>
  <c r="J374" i="2"/>
  <c r="D374" i="2"/>
  <c r="C374" i="2"/>
  <c r="B375" i="2"/>
  <c r="A376" i="2"/>
  <c r="H375" i="2"/>
  <c r="E375" i="2"/>
  <c r="A245" i="10"/>
  <c r="B244" i="10"/>
  <c r="E244" i="10"/>
  <c r="H244" i="10"/>
  <c r="K244" i="10"/>
  <c r="D242" i="9"/>
  <c r="C242" i="9"/>
  <c r="H242" i="9"/>
  <c r="G242" i="9"/>
  <c r="F242" i="9"/>
  <c r="E243" i="9"/>
  <c r="A244" i="9"/>
  <c r="B243" i="9"/>
  <c r="T243" i="12"/>
  <c r="L243" i="12"/>
  <c r="R243" i="12"/>
  <c r="M243" i="12"/>
  <c r="O243" i="12"/>
  <c r="P243" i="12"/>
  <c r="S243" i="12"/>
  <c r="F243" i="12"/>
  <c r="J243" i="12"/>
  <c r="I243" i="12"/>
  <c r="G243" i="12"/>
  <c r="C243" i="12"/>
  <c r="D243" i="12"/>
  <c r="F243" i="8"/>
  <c r="G243" i="8"/>
  <c r="J243" i="8"/>
  <c r="M243" i="8"/>
  <c r="L243" i="8"/>
  <c r="D243" i="8"/>
  <c r="I243" i="8"/>
  <c r="C243" i="8"/>
  <c r="N243" i="8"/>
  <c r="F243" i="5"/>
  <c r="G243" i="5"/>
  <c r="H243" i="5"/>
  <c r="B244" i="8"/>
  <c r="A245" i="8"/>
  <c r="K244" i="8"/>
  <c r="H244" i="8"/>
  <c r="E244" i="8"/>
  <c r="D243" i="5"/>
  <c r="C243" i="5"/>
  <c r="J243" i="10"/>
  <c r="I243" i="10"/>
  <c r="N243" i="10"/>
  <c r="M243" i="10"/>
  <c r="L243" i="10"/>
  <c r="D243" i="10"/>
  <c r="G243" i="10"/>
  <c r="C243" i="10"/>
  <c r="F243" i="10"/>
  <c r="N244" i="12"/>
  <c r="A245" i="12"/>
  <c r="B244" i="12"/>
  <c r="E244" i="12"/>
  <c r="H244" i="12"/>
  <c r="Q244" i="12"/>
  <c r="K244" i="12"/>
  <c r="B244" i="5"/>
  <c r="E244" i="5"/>
  <c r="A245" i="5"/>
  <c r="D381" i="3" l="1"/>
  <c r="H381" i="3"/>
  <c r="C381" i="3"/>
  <c r="A383" i="3"/>
  <c r="E382" i="3"/>
  <c r="B382" i="3"/>
  <c r="F381" i="3"/>
  <c r="G381" i="3"/>
  <c r="M474" i="14"/>
  <c r="J474" i="14"/>
  <c r="S474" i="14"/>
  <c r="P474" i="14"/>
  <c r="I474" i="14"/>
  <c r="F474" i="14"/>
  <c r="G474" i="14"/>
  <c r="L474" i="14"/>
  <c r="C474" i="14"/>
  <c r="D474" i="14"/>
  <c r="R474" i="14"/>
  <c r="O474" i="14"/>
  <c r="A476" i="14"/>
  <c r="K475" i="14"/>
  <c r="Q475" i="14"/>
  <c r="B475" i="14"/>
  <c r="T475" i="14" s="1"/>
  <c r="E475" i="14"/>
  <c r="H475" i="14"/>
  <c r="N475" i="14"/>
  <c r="A377" i="2"/>
  <c r="H376" i="2"/>
  <c r="E376" i="2"/>
  <c r="B376" i="2"/>
  <c r="D375" i="2"/>
  <c r="G375" i="2"/>
  <c r="C375" i="2"/>
  <c r="F375" i="2"/>
  <c r="J375" i="2"/>
  <c r="I375" i="2"/>
  <c r="K375" i="2"/>
  <c r="A246" i="5"/>
  <c r="B245" i="5"/>
  <c r="E245" i="5"/>
  <c r="C244" i="5"/>
  <c r="D244" i="5"/>
  <c r="A246" i="12"/>
  <c r="B245" i="12"/>
  <c r="N245" i="12"/>
  <c r="E245" i="12"/>
  <c r="K245" i="12"/>
  <c r="H245" i="12"/>
  <c r="Q245" i="12"/>
  <c r="H244" i="5"/>
  <c r="F244" i="5"/>
  <c r="G244" i="5"/>
  <c r="T244" i="12"/>
  <c r="L244" i="12"/>
  <c r="M244" i="12"/>
  <c r="I244" i="12"/>
  <c r="G244" i="12"/>
  <c r="P244" i="12"/>
  <c r="R244" i="12"/>
  <c r="F244" i="12"/>
  <c r="O244" i="12"/>
  <c r="C244" i="12"/>
  <c r="S244" i="12"/>
  <c r="J244" i="12"/>
  <c r="D244" i="12"/>
  <c r="G244" i="8"/>
  <c r="I244" i="8"/>
  <c r="N244" i="8"/>
  <c r="D244" i="8"/>
  <c r="C244" i="8"/>
  <c r="J244" i="8"/>
  <c r="F244" i="8"/>
  <c r="L244" i="8"/>
  <c r="M244" i="8"/>
  <c r="D243" i="9"/>
  <c r="C243" i="9"/>
  <c r="H245" i="8"/>
  <c r="E245" i="8"/>
  <c r="B245" i="8"/>
  <c r="A246" i="8"/>
  <c r="K245" i="8"/>
  <c r="H243" i="9"/>
  <c r="F243" i="9"/>
  <c r="G243" i="9"/>
  <c r="F244" i="10"/>
  <c r="J244" i="10"/>
  <c r="L244" i="10"/>
  <c r="C244" i="10"/>
  <c r="M244" i="10"/>
  <c r="G244" i="10"/>
  <c r="D244" i="10"/>
  <c r="N244" i="10"/>
  <c r="I244" i="10"/>
  <c r="E244" i="9"/>
  <c r="B244" i="9"/>
  <c r="A245" i="9"/>
  <c r="E245" i="10"/>
  <c r="A246" i="10"/>
  <c r="B245" i="10"/>
  <c r="K245" i="10"/>
  <c r="H245" i="10"/>
  <c r="H382" i="3" l="1"/>
  <c r="D382" i="3"/>
  <c r="C382" i="3"/>
  <c r="G382" i="3"/>
  <c r="F382" i="3"/>
  <c r="E383" i="3"/>
  <c r="A384" i="3"/>
  <c r="B383" i="3"/>
  <c r="E476" i="14"/>
  <c r="H476" i="14"/>
  <c r="K476" i="14"/>
  <c r="Q476" i="14"/>
  <c r="N476" i="14"/>
  <c r="A477" i="14"/>
  <c r="B476" i="14"/>
  <c r="T476" i="14" s="1"/>
  <c r="J475" i="14"/>
  <c r="L475" i="14"/>
  <c r="M475" i="14"/>
  <c r="O475" i="14"/>
  <c r="P475" i="14"/>
  <c r="R475" i="14"/>
  <c r="D475" i="14"/>
  <c r="C475" i="14"/>
  <c r="F475" i="14"/>
  <c r="G475" i="14"/>
  <c r="I475" i="14"/>
  <c r="S475" i="14"/>
  <c r="K376" i="2"/>
  <c r="I376" i="2"/>
  <c r="G376" i="2"/>
  <c r="J376" i="2"/>
  <c r="F376" i="2"/>
  <c r="D376" i="2"/>
  <c r="C376" i="2"/>
  <c r="H377" i="2"/>
  <c r="A378" i="2"/>
  <c r="E377" i="2"/>
  <c r="B377" i="2"/>
  <c r="B245" i="9"/>
  <c r="E245" i="9"/>
  <c r="A246" i="9"/>
  <c r="N245" i="8"/>
  <c r="L245" i="8"/>
  <c r="F245" i="8"/>
  <c r="C245" i="8"/>
  <c r="M245" i="8"/>
  <c r="D245" i="8"/>
  <c r="G245" i="8"/>
  <c r="J245" i="8"/>
  <c r="I245" i="8"/>
  <c r="J245" i="10"/>
  <c r="M245" i="10"/>
  <c r="I245" i="10"/>
  <c r="F245" i="10"/>
  <c r="C245" i="10"/>
  <c r="N245" i="10"/>
  <c r="D245" i="10"/>
  <c r="G245" i="10"/>
  <c r="L245" i="10"/>
  <c r="C244" i="9"/>
  <c r="D244" i="9"/>
  <c r="T245" i="12"/>
  <c r="G245" i="12"/>
  <c r="O245" i="12"/>
  <c r="P245" i="12"/>
  <c r="D245" i="12"/>
  <c r="I245" i="12"/>
  <c r="L245" i="12"/>
  <c r="M245" i="12"/>
  <c r="J245" i="12"/>
  <c r="R245" i="12"/>
  <c r="F245" i="12"/>
  <c r="S245" i="12"/>
  <c r="C245" i="12"/>
  <c r="Q246" i="12"/>
  <c r="E246" i="12"/>
  <c r="H246" i="12"/>
  <c r="N246" i="12"/>
  <c r="B246" i="12"/>
  <c r="A247" i="12"/>
  <c r="K246" i="12"/>
  <c r="B246" i="10"/>
  <c r="K246" i="10"/>
  <c r="H246" i="10"/>
  <c r="E246" i="10"/>
  <c r="A247" i="10"/>
  <c r="G245" i="5"/>
  <c r="F245" i="5"/>
  <c r="H245" i="5"/>
  <c r="C245" i="5"/>
  <c r="D245" i="5"/>
  <c r="F244" i="9"/>
  <c r="G244" i="9"/>
  <c r="H244" i="9"/>
  <c r="H246" i="8"/>
  <c r="K246" i="8"/>
  <c r="E246" i="8"/>
  <c r="B246" i="8"/>
  <c r="A247" i="8"/>
  <c r="A247" i="5"/>
  <c r="E246" i="5"/>
  <c r="B246" i="5"/>
  <c r="A385" i="3" l="1"/>
  <c r="B384" i="3"/>
  <c r="E384" i="3"/>
  <c r="G383" i="3"/>
  <c r="F383" i="3"/>
  <c r="D383" i="3"/>
  <c r="H383" i="3"/>
  <c r="C383" i="3"/>
  <c r="C476" i="14"/>
  <c r="P476" i="14"/>
  <c r="J476" i="14"/>
  <c r="L476" i="14"/>
  <c r="M476" i="14"/>
  <c r="O476" i="14"/>
  <c r="R476" i="14"/>
  <c r="S476" i="14"/>
  <c r="G476" i="14"/>
  <c r="I476" i="14"/>
  <c r="D476" i="14"/>
  <c r="F476" i="14"/>
  <c r="Q477" i="14"/>
  <c r="N477" i="14"/>
  <c r="E477" i="14"/>
  <c r="H477" i="14"/>
  <c r="B477" i="14"/>
  <c r="T477" i="14" s="1"/>
  <c r="K477" i="14"/>
  <c r="A478" i="14"/>
  <c r="D377" i="2"/>
  <c r="C377" i="2"/>
  <c r="K377" i="2"/>
  <c r="F377" i="2"/>
  <c r="G377" i="2"/>
  <c r="J377" i="2"/>
  <c r="I377" i="2"/>
  <c r="B378" i="2"/>
  <c r="H378" i="2"/>
  <c r="A379" i="2"/>
  <c r="E378" i="2"/>
  <c r="F246" i="5"/>
  <c r="G246" i="5"/>
  <c r="H246" i="5"/>
  <c r="K247" i="8"/>
  <c r="A248" i="8"/>
  <c r="B247" i="8"/>
  <c r="H247" i="8"/>
  <c r="E247" i="8"/>
  <c r="H247" i="10"/>
  <c r="K247" i="10"/>
  <c r="B247" i="10"/>
  <c r="A248" i="10"/>
  <c r="E247" i="10"/>
  <c r="B247" i="12"/>
  <c r="Q247" i="12"/>
  <c r="N247" i="12"/>
  <c r="H247" i="12"/>
  <c r="E247" i="12"/>
  <c r="K247" i="12"/>
  <c r="A248" i="12"/>
  <c r="N246" i="10"/>
  <c r="L246" i="10"/>
  <c r="C246" i="10"/>
  <c r="I246" i="10"/>
  <c r="M246" i="10"/>
  <c r="J246" i="10"/>
  <c r="G246" i="10"/>
  <c r="F246" i="10"/>
  <c r="D246" i="10"/>
  <c r="D246" i="5"/>
  <c r="C246" i="5"/>
  <c r="T246" i="12"/>
  <c r="M246" i="12"/>
  <c r="S246" i="12"/>
  <c r="L246" i="12"/>
  <c r="I246" i="12"/>
  <c r="D246" i="12"/>
  <c r="O246" i="12"/>
  <c r="P246" i="12"/>
  <c r="R246" i="12"/>
  <c r="F246" i="12"/>
  <c r="C246" i="12"/>
  <c r="G246" i="12"/>
  <c r="J246" i="12"/>
  <c r="A248" i="5"/>
  <c r="E247" i="5"/>
  <c r="B247" i="5"/>
  <c r="L246" i="8"/>
  <c r="N246" i="8"/>
  <c r="M246" i="8"/>
  <c r="F246" i="8"/>
  <c r="C246" i="8"/>
  <c r="G246" i="8"/>
  <c r="J246" i="8"/>
  <c r="D246" i="8"/>
  <c r="I246" i="8"/>
  <c r="B246" i="9"/>
  <c r="A247" i="9"/>
  <c r="E246" i="9"/>
  <c r="F245" i="9"/>
  <c r="G245" i="9"/>
  <c r="H245" i="9"/>
  <c r="D245" i="9"/>
  <c r="C245" i="9"/>
  <c r="F384" i="3" l="1"/>
  <c r="G384" i="3"/>
  <c r="H384" i="3"/>
  <c r="C384" i="3"/>
  <c r="D384" i="3"/>
  <c r="E385" i="3"/>
  <c r="A386" i="3"/>
  <c r="B385" i="3"/>
  <c r="A479" i="14"/>
  <c r="N478" i="14"/>
  <c r="Q478" i="14"/>
  <c r="E478" i="14"/>
  <c r="H478" i="14"/>
  <c r="K478" i="14"/>
  <c r="B478" i="14"/>
  <c r="T478" i="14" s="1"/>
  <c r="P477" i="14"/>
  <c r="F477" i="14"/>
  <c r="G477" i="14"/>
  <c r="O477" i="14"/>
  <c r="R477" i="14"/>
  <c r="S477" i="14"/>
  <c r="C477" i="14"/>
  <c r="D477" i="14"/>
  <c r="I477" i="14"/>
  <c r="J477" i="14"/>
  <c r="L477" i="14"/>
  <c r="M477" i="14"/>
  <c r="H379" i="2"/>
  <c r="A380" i="2"/>
  <c r="B379" i="2"/>
  <c r="E379" i="2"/>
  <c r="C378" i="2"/>
  <c r="F378" i="2"/>
  <c r="J378" i="2"/>
  <c r="K378" i="2"/>
  <c r="D378" i="2"/>
  <c r="G378" i="2"/>
  <c r="I378" i="2"/>
  <c r="D246" i="9"/>
  <c r="C246" i="9"/>
  <c r="C247" i="5"/>
  <c r="D247" i="5"/>
  <c r="H247" i="5"/>
  <c r="F247" i="5"/>
  <c r="G247" i="5"/>
  <c r="A248" i="9"/>
  <c r="E247" i="9"/>
  <c r="B247" i="9"/>
  <c r="B248" i="5"/>
  <c r="E248" i="5"/>
  <c r="A249" i="5"/>
  <c r="G247" i="8"/>
  <c r="F247" i="8"/>
  <c r="I247" i="8"/>
  <c r="C247" i="8"/>
  <c r="N247" i="8"/>
  <c r="D247" i="8"/>
  <c r="M247" i="8"/>
  <c r="J247" i="8"/>
  <c r="L247" i="8"/>
  <c r="A249" i="8"/>
  <c r="H248" i="8"/>
  <c r="B248" i="8"/>
  <c r="E248" i="8"/>
  <c r="K248" i="8"/>
  <c r="G246" i="9"/>
  <c r="F246" i="9"/>
  <c r="H246" i="9"/>
  <c r="N248" i="12"/>
  <c r="B248" i="12"/>
  <c r="E248" i="12"/>
  <c r="K248" i="12"/>
  <c r="Q248" i="12"/>
  <c r="H248" i="12"/>
  <c r="A249" i="12"/>
  <c r="K248" i="10"/>
  <c r="E248" i="10"/>
  <c r="B248" i="10"/>
  <c r="A249" i="10"/>
  <c r="H248" i="10"/>
  <c r="T247" i="12"/>
  <c r="O247" i="12"/>
  <c r="R247" i="12"/>
  <c r="S247" i="12"/>
  <c r="F247" i="12"/>
  <c r="G247" i="12"/>
  <c r="I247" i="12"/>
  <c r="P247" i="12"/>
  <c r="L247" i="12"/>
  <c r="M247" i="12"/>
  <c r="J247" i="12"/>
  <c r="D247" i="12"/>
  <c r="C247" i="12"/>
  <c r="G247" i="10"/>
  <c r="J247" i="10"/>
  <c r="C247" i="10"/>
  <c r="I247" i="10"/>
  <c r="N247" i="10"/>
  <c r="F247" i="10"/>
  <c r="L247" i="10"/>
  <c r="D247" i="10"/>
  <c r="M247" i="10"/>
  <c r="A387" i="3" l="1"/>
  <c r="E386" i="3"/>
  <c r="B386" i="3"/>
  <c r="G385" i="3"/>
  <c r="F385" i="3"/>
  <c r="H385" i="3"/>
  <c r="C385" i="3"/>
  <c r="D385" i="3"/>
  <c r="O478" i="14"/>
  <c r="L478" i="14"/>
  <c r="D478" i="14"/>
  <c r="G478" i="14"/>
  <c r="I478" i="14"/>
  <c r="J478" i="14"/>
  <c r="M478" i="14"/>
  <c r="F478" i="14"/>
  <c r="P478" i="14"/>
  <c r="R478" i="14"/>
  <c r="S478" i="14"/>
  <c r="C478" i="14"/>
  <c r="B479" i="14"/>
  <c r="T479" i="14" s="1"/>
  <c r="Q479" i="14"/>
  <c r="N479" i="14"/>
  <c r="E479" i="14"/>
  <c r="H479" i="14"/>
  <c r="K479" i="14"/>
  <c r="A480" i="14"/>
  <c r="D379" i="2"/>
  <c r="G379" i="2"/>
  <c r="C379" i="2"/>
  <c r="F379" i="2"/>
  <c r="K379" i="2"/>
  <c r="J379" i="2"/>
  <c r="I379" i="2"/>
  <c r="E380" i="2"/>
  <c r="A381" i="2"/>
  <c r="B380" i="2"/>
  <c r="H380" i="2"/>
  <c r="A250" i="8"/>
  <c r="E249" i="8"/>
  <c r="K249" i="8"/>
  <c r="H249" i="8"/>
  <c r="B249" i="8"/>
  <c r="E249" i="5"/>
  <c r="B249" i="5"/>
  <c r="A250" i="5"/>
  <c r="C247" i="9"/>
  <c r="D247" i="9"/>
  <c r="D248" i="8"/>
  <c r="M248" i="8"/>
  <c r="C248" i="8"/>
  <c r="J248" i="8"/>
  <c r="F248" i="8"/>
  <c r="G248" i="8"/>
  <c r="I248" i="8"/>
  <c r="N248" i="8"/>
  <c r="L248" i="8"/>
  <c r="E249" i="10"/>
  <c r="A250" i="10"/>
  <c r="B249" i="10"/>
  <c r="K249" i="10"/>
  <c r="H249" i="10"/>
  <c r="G247" i="9"/>
  <c r="F247" i="9"/>
  <c r="H247" i="9"/>
  <c r="C248" i="5"/>
  <c r="D248" i="5"/>
  <c r="E249" i="12"/>
  <c r="B249" i="12"/>
  <c r="N249" i="12"/>
  <c r="Q249" i="12"/>
  <c r="K249" i="12"/>
  <c r="A250" i="12"/>
  <c r="H249" i="12"/>
  <c r="T248" i="12"/>
  <c r="J248" i="12"/>
  <c r="P248" i="12"/>
  <c r="F248" i="12"/>
  <c r="D248" i="12"/>
  <c r="M248" i="12"/>
  <c r="R248" i="12"/>
  <c r="O248" i="12"/>
  <c r="L248" i="12"/>
  <c r="S248" i="12"/>
  <c r="C248" i="12"/>
  <c r="G248" i="12"/>
  <c r="I248" i="12"/>
  <c r="A249" i="9"/>
  <c r="E248" i="9"/>
  <c r="B248" i="9"/>
  <c r="H248" i="5"/>
  <c r="F248" i="5"/>
  <c r="G248" i="5"/>
  <c r="G248" i="10"/>
  <c r="N248" i="10"/>
  <c r="J248" i="10"/>
  <c r="M248" i="10"/>
  <c r="F248" i="10"/>
  <c r="C248" i="10"/>
  <c r="D248" i="10"/>
  <c r="I248" i="10"/>
  <c r="L248" i="10"/>
  <c r="H386" i="3" l="1"/>
  <c r="C386" i="3"/>
  <c r="D386" i="3"/>
  <c r="G386" i="3"/>
  <c r="F386" i="3"/>
  <c r="E387" i="3"/>
  <c r="B387" i="3"/>
  <c r="A388" i="3"/>
  <c r="G479" i="14"/>
  <c r="I479" i="14"/>
  <c r="C479" i="14"/>
  <c r="O479" i="14"/>
  <c r="P479" i="14"/>
  <c r="R479" i="14"/>
  <c r="M479" i="14"/>
  <c r="S479" i="14"/>
  <c r="D479" i="14"/>
  <c r="F479" i="14"/>
  <c r="J479" i="14"/>
  <c r="L479" i="14"/>
  <c r="A481" i="14"/>
  <c r="N480" i="14"/>
  <c r="Q480" i="14"/>
  <c r="E480" i="14"/>
  <c r="H480" i="14"/>
  <c r="K480" i="14"/>
  <c r="B480" i="14"/>
  <c r="T480" i="14" s="1"/>
  <c r="H381" i="2"/>
  <c r="A382" i="2"/>
  <c r="E381" i="2"/>
  <c r="B381" i="2"/>
  <c r="C380" i="2"/>
  <c r="G380" i="2"/>
  <c r="K380" i="2"/>
  <c r="J380" i="2"/>
  <c r="I380" i="2"/>
  <c r="D380" i="2"/>
  <c r="F380" i="2"/>
  <c r="G249" i="10"/>
  <c r="D249" i="10"/>
  <c r="M249" i="10"/>
  <c r="N249" i="10"/>
  <c r="I249" i="10"/>
  <c r="J249" i="10"/>
  <c r="C249" i="10"/>
  <c r="L249" i="10"/>
  <c r="F249" i="10"/>
  <c r="H250" i="10"/>
  <c r="B250" i="10"/>
  <c r="K250" i="10"/>
  <c r="E250" i="10"/>
  <c r="A251" i="10"/>
  <c r="T249" i="12"/>
  <c r="G249" i="12"/>
  <c r="I249" i="12"/>
  <c r="C249" i="12"/>
  <c r="F249" i="12"/>
  <c r="J249" i="12"/>
  <c r="M249" i="12"/>
  <c r="L249" i="12"/>
  <c r="D249" i="12"/>
  <c r="P249" i="12"/>
  <c r="S249" i="12"/>
  <c r="O249" i="12"/>
  <c r="R249" i="12"/>
  <c r="H248" i="9"/>
  <c r="F248" i="9"/>
  <c r="G248" i="9"/>
  <c r="A251" i="5"/>
  <c r="B250" i="5"/>
  <c r="E250" i="5"/>
  <c r="D249" i="5"/>
  <c r="C249" i="5"/>
  <c r="H249" i="5"/>
  <c r="G249" i="5"/>
  <c r="F249" i="5"/>
  <c r="G249" i="8"/>
  <c r="D249" i="8"/>
  <c r="J249" i="8"/>
  <c r="C249" i="8"/>
  <c r="L249" i="8"/>
  <c r="F249" i="8"/>
  <c r="N249" i="8"/>
  <c r="M249" i="8"/>
  <c r="I249" i="8"/>
  <c r="D248" i="9"/>
  <c r="C248" i="9"/>
  <c r="B249" i="9"/>
  <c r="A250" i="9"/>
  <c r="E249" i="9"/>
  <c r="H250" i="12"/>
  <c r="A251" i="12"/>
  <c r="E250" i="12"/>
  <c r="K250" i="12"/>
  <c r="B250" i="12"/>
  <c r="Q250" i="12"/>
  <c r="N250" i="12"/>
  <c r="B250" i="8"/>
  <c r="E250" i="8"/>
  <c r="A251" i="8"/>
  <c r="K250" i="8"/>
  <c r="H250" i="8"/>
  <c r="D387" i="3" l="1"/>
  <c r="C387" i="3"/>
  <c r="H387" i="3"/>
  <c r="F387" i="3"/>
  <c r="G387" i="3"/>
  <c r="A389" i="3"/>
  <c r="E388" i="3"/>
  <c r="B388" i="3"/>
  <c r="S480" i="14"/>
  <c r="O480" i="14"/>
  <c r="P480" i="14"/>
  <c r="M480" i="14"/>
  <c r="L480" i="14"/>
  <c r="D480" i="14"/>
  <c r="F480" i="14"/>
  <c r="G480" i="14"/>
  <c r="R480" i="14"/>
  <c r="C480" i="14"/>
  <c r="I480" i="14"/>
  <c r="J480" i="14"/>
  <c r="N481" i="14"/>
  <c r="A482" i="14"/>
  <c r="B481" i="14"/>
  <c r="T481" i="14" s="1"/>
  <c r="H481" i="14"/>
  <c r="K481" i="14"/>
  <c r="Q481" i="14"/>
  <c r="E481" i="14"/>
  <c r="F381" i="2"/>
  <c r="D381" i="2"/>
  <c r="G381" i="2"/>
  <c r="I381" i="2"/>
  <c r="K381" i="2"/>
  <c r="J381" i="2"/>
  <c r="C381" i="2"/>
  <c r="A383" i="2"/>
  <c r="E382" i="2"/>
  <c r="H382" i="2"/>
  <c r="B382" i="2"/>
  <c r="D250" i="8"/>
  <c r="L250" i="8"/>
  <c r="N250" i="8"/>
  <c r="I250" i="8"/>
  <c r="M250" i="8"/>
  <c r="C250" i="8"/>
  <c r="J250" i="8"/>
  <c r="F250" i="8"/>
  <c r="G250" i="8"/>
  <c r="A251" i="9"/>
  <c r="E250" i="9"/>
  <c r="B250" i="9"/>
  <c r="K251" i="10"/>
  <c r="H251" i="10"/>
  <c r="A252" i="10"/>
  <c r="E251" i="10"/>
  <c r="B251" i="10"/>
  <c r="C249" i="9"/>
  <c r="D249" i="9"/>
  <c r="G249" i="9"/>
  <c r="H249" i="9"/>
  <c r="F249" i="9"/>
  <c r="Q251" i="12"/>
  <c r="B251" i="12"/>
  <c r="E251" i="12"/>
  <c r="H251" i="12"/>
  <c r="A252" i="12"/>
  <c r="K251" i="12"/>
  <c r="N251" i="12"/>
  <c r="J250" i="10"/>
  <c r="N250" i="10"/>
  <c r="I250" i="10"/>
  <c r="G250" i="10"/>
  <c r="L250" i="10"/>
  <c r="M250" i="10"/>
  <c r="C250" i="10"/>
  <c r="D250" i="10"/>
  <c r="F250" i="10"/>
  <c r="D250" i="5"/>
  <c r="C250" i="5"/>
  <c r="T250" i="12"/>
  <c r="D250" i="12"/>
  <c r="I250" i="12"/>
  <c r="L250" i="12"/>
  <c r="F250" i="12"/>
  <c r="G250" i="12"/>
  <c r="M250" i="12"/>
  <c r="S250" i="12"/>
  <c r="P250" i="12"/>
  <c r="C250" i="12"/>
  <c r="J250" i="12"/>
  <c r="O250" i="12"/>
  <c r="R250" i="12"/>
  <c r="B251" i="8"/>
  <c r="H251" i="8"/>
  <c r="E251" i="8"/>
  <c r="A252" i="8"/>
  <c r="K251" i="8"/>
  <c r="A252" i="5"/>
  <c r="B251" i="5"/>
  <c r="E251" i="5"/>
  <c r="H250" i="5"/>
  <c r="G250" i="5"/>
  <c r="F250" i="5"/>
  <c r="G388" i="3" l="1"/>
  <c r="F388" i="3"/>
  <c r="H388" i="3"/>
  <c r="D388" i="3"/>
  <c r="C388" i="3"/>
  <c r="A390" i="3"/>
  <c r="E389" i="3"/>
  <c r="B389" i="3"/>
  <c r="M481" i="14"/>
  <c r="O481" i="14"/>
  <c r="P481" i="14"/>
  <c r="R481" i="14"/>
  <c r="S481" i="14"/>
  <c r="J481" i="14"/>
  <c r="C481" i="14"/>
  <c r="G481" i="14"/>
  <c r="I481" i="14"/>
  <c r="L481" i="14"/>
  <c r="D481" i="14"/>
  <c r="F481" i="14"/>
  <c r="K482" i="14"/>
  <c r="H482" i="14"/>
  <c r="Q482" i="14"/>
  <c r="B482" i="14"/>
  <c r="T482" i="14" s="1"/>
  <c r="E482" i="14"/>
  <c r="N482" i="14"/>
  <c r="A483" i="14"/>
  <c r="I382" i="2"/>
  <c r="G382" i="2"/>
  <c r="F382" i="2"/>
  <c r="D382" i="2"/>
  <c r="C382" i="2"/>
  <c r="K382" i="2"/>
  <c r="J382" i="2"/>
  <c r="H383" i="2"/>
  <c r="E383" i="2"/>
  <c r="B383" i="2"/>
  <c r="A384" i="2"/>
  <c r="G251" i="5"/>
  <c r="F251" i="5"/>
  <c r="H251" i="5"/>
  <c r="G251" i="8"/>
  <c r="M251" i="8"/>
  <c r="I251" i="8"/>
  <c r="N251" i="8"/>
  <c r="D251" i="8"/>
  <c r="F251" i="8"/>
  <c r="C251" i="8"/>
  <c r="J251" i="8"/>
  <c r="L251" i="8"/>
  <c r="N252" i="12"/>
  <c r="B252" i="12"/>
  <c r="A253" i="12"/>
  <c r="E252" i="12"/>
  <c r="K252" i="12"/>
  <c r="Q252" i="12"/>
  <c r="H252" i="12"/>
  <c r="L251" i="10"/>
  <c r="I251" i="10"/>
  <c r="C251" i="10"/>
  <c r="G251" i="10"/>
  <c r="J251" i="10"/>
  <c r="N251" i="10"/>
  <c r="M251" i="10"/>
  <c r="D251" i="10"/>
  <c r="F251" i="10"/>
  <c r="E252" i="10"/>
  <c r="B252" i="10"/>
  <c r="H252" i="10"/>
  <c r="K252" i="10"/>
  <c r="A253" i="10"/>
  <c r="B252" i="5"/>
  <c r="E252" i="5"/>
  <c r="A253" i="5"/>
  <c r="K252" i="8"/>
  <c r="A253" i="8"/>
  <c r="B252" i="8"/>
  <c r="E252" i="8"/>
  <c r="H252" i="8"/>
  <c r="C250" i="9"/>
  <c r="D250" i="9"/>
  <c r="E251" i="9"/>
  <c r="A252" i="9"/>
  <c r="B251" i="9"/>
  <c r="D251" i="5"/>
  <c r="C251" i="5"/>
  <c r="T251" i="12"/>
  <c r="L251" i="12"/>
  <c r="O251" i="12"/>
  <c r="I251" i="12"/>
  <c r="S251" i="12"/>
  <c r="F251" i="12"/>
  <c r="C251" i="12"/>
  <c r="G251" i="12"/>
  <c r="J251" i="12"/>
  <c r="R251" i="12"/>
  <c r="D251" i="12"/>
  <c r="M251" i="12"/>
  <c r="P251" i="12"/>
  <c r="G250" i="9"/>
  <c r="F250" i="9"/>
  <c r="H250" i="9"/>
  <c r="F389" i="3" l="1"/>
  <c r="G389" i="3"/>
  <c r="A391" i="3"/>
  <c r="E390" i="3"/>
  <c r="B390" i="3"/>
  <c r="D389" i="3"/>
  <c r="H389" i="3"/>
  <c r="C389" i="3"/>
  <c r="K483" i="14"/>
  <c r="N483" i="14"/>
  <c r="E483" i="14"/>
  <c r="H483" i="14"/>
  <c r="B483" i="14"/>
  <c r="T483" i="14" s="1"/>
  <c r="A484" i="14"/>
  <c r="Q483" i="14"/>
  <c r="M482" i="14"/>
  <c r="I482" i="14"/>
  <c r="J482" i="14"/>
  <c r="L482" i="14"/>
  <c r="C482" i="14"/>
  <c r="D482" i="14"/>
  <c r="S482" i="14"/>
  <c r="F482" i="14"/>
  <c r="G482" i="14"/>
  <c r="R482" i="14"/>
  <c r="O482" i="14"/>
  <c r="P482" i="14"/>
  <c r="A385" i="2"/>
  <c r="B384" i="2"/>
  <c r="H384" i="2"/>
  <c r="E384" i="2"/>
  <c r="D383" i="2"/>
  <c r="F383" i="2"/>
  <c r="I383" i="2"/>
  <c r="J383" i="2"/>
  <c r="G383" i="2"/>
  <c r="C383" i="2"/>
  <c r="K383" i="2"/>
  <c r="K253" i="12"/>
  <c r="N253" i="12"/>
  <c r="E253" i="12"/>
  <c r="B253" i="12"/>
  <c r="H253" i="12"/>
  <c r="Q253" i="12"/>
  <c r="A254" i="12"/>
  <c r="C252" i="10"/>
  <c r="G252" i="10"/>
  <c r="J252" i="10"/>
  <c r="N252" i="10"/>
  <c r="D252" i="10"/>
  <c r="F252" i="10"/>
  <c r="I252" i="10"/>
  <c r="L252" i="10"/>
  <c r="M252" i="10"/>
  <c r="H251" i="9"/>
  <c r="F251" i="9"/>
  <c r="G251" i="9"/>
  <c r="C251" i="9"/>
  <c r="D251" i="9"/>
  <c r="L252" i="8"/>
  <c r="C252" i="8"/>
  <c r="J252" i="8"/>
  <c r="M252" i="8"/>
  <c r="N252" i="8"/>
  <c r="F252" i="8"/>
  <c r="G252" i="8"/>
  <c r="D252" i="8"/>
  <c r="I252" i="8"/>
  <c r="T252" i="12"/>
  <c r="F252" i="12"/>
  <c r="O252" i="12"/>
  <c r="S252" i="12"/>
  <c r="C252" i="12"/>
  <c r="D252" i="12"/>
  <c r="L252" i="12"/>
  <c r="G252" i="12"/>
  <c r="I252" i="12"/>
  <c r="J252" i="12"/>
  <c r="P252" i="12"/>
  <c r="R252" i="12"/>
  <c r="M252" i="12"/>
  <c r="B252" i="9"/>
  <c r="E252" i="9"/>
  <c r="A253" i="9"/>
  <c r="B253" i="5"/>
  <c r="E253" i="5"/>
  <c r="A254" i="5"/>
  <c r="G252" i="5"/>
  <c r="F252" i="5"/>
  <c r="H252" i="5"/>
  <c r="K253" i="8"/>
  <c r="B253" i="8"/>
  <c r="A254" i="8"/>
  <c r="E253" i="8"/>
  <c r="H253" i="8"/>
  <c r="D252" i="5"/>
  <c r="C252" i="5"/>
  <c r="K253" i="10"/>
  <c r="E253" i="10"/>
  <c r="A254" i="10"/>
  <c r="H253" i="10"/>
  <c r="B253" i="10"/>
  <c r="H390" i="3" l="1"/>
  <c r="D390" i="3"/>
  <c r="C390" i="3"/>
  <c r="F390" i="3"/>
  <c r="G390" i="3"/>
  <c r="B391" i="3"/>
  <c r="A392" i="3"/>
  <c r="E391" i="3"/>
  <c r="L483" i="14"/>
  <c r="M483" i="14"/>
  <c r="D483" i="14"/>
  <c r="F483" i="14"/>
  <c r="G483" i="14"/>
  <c r="I483" i="14"/>
  <c r="R483" i="14"/>
  <c r="S483" i="14"/>
  <c r="C483" i="14"/>
  <c r="J483" i="14"/>
  <c r="O483" i="14"/>
  <c r="P483" i="14"/>
  <c r="E484" i="14"/>
  <c r="B484" i="14"/>
  <c r="T484" i="14" s="1"/>
  <c r="K484" i="14"/>
  <c r="Q484" i="14"/>
  <c r="A485" i="14"/>
  <c r="H484" i="14"/>
  <c r="N484" i="14"/>
  <c r="G384" i="2"/>
  <c r="D384" i="2"/>
  <c r="C384" i="2"/>
  <c r="J384" i="2"/>
  <c r="K384" i="2"/>
  <c r="F384" i="2"/>
  <c r="I384" i="2"/>
  <c r="H385" i="2"/>
  <c r="B385" i="2"/>
  <c r="A386" i="2"/>
  <c r="E385" i="2"/>
  <c r="C253" i="8"/>
  <c r="G253" i="8"/>
  <c r="L253" i="8"/>
  <c r="I253" i="8"/>
  <c r="J253" i="8"/>
  <c r="D253" i="8"/>
  <c r="F253" i="8"/>
  <c r="M253" i="8"/>
  <c r="N253" i="8"/>
  <c r="E254" i="5"/>
  <c r="A255" i="5"/>
  <c r="B254" i="5"/>
  <c r="F253" i="5"/>
  <c r="G253" i="5"/>
  <c r="H253" i="5"/>
  <c r="A255" i="10"/>
  <c r="H254" i="10"/>
  <c r="B254" i="10"/>
  <c r="K254" i="10"/>
  <c r="E254" i="10"/>
  <c r="D253" i="5"/>
  <c r="C253" i="5"/>
  <c r="D253" i="10"/>
  <c r="G253" i="10"/>
  <c r="J253" i="10"/>
  <c r="F253" i="10"/>
  <c r="M253" i="10"/>
  <c r="N253" i="10"/>
  <c r="I253" i="10"/>
  <c r="L253" i="10"/>
  <c r="C253" i="10"/>
  <c r="B254" i="12"/>
  <c r="A255" i="12"/>
  <c r="K254" i="12"/>
  <c r="N254" i="12"/>
  <c r="E254" i="12"/>
  <c r="Q254" i="12"/>
  <c r="H254" i="12"/>
  <c r="H252" i="9"/>
  <c r="G252" i="9"/>
  <c r="F252" i="9"/>
  <c r="K254" i="8"/>
  <c r="H254" i="8"/>
  <c r="A255" i="8"/>
  <c r="B254" i="8"/>
  <c r="E254" i="8"/>
  <c r="T253" i="12"/>
  <c r="C253" i="12"/>
  <c r="G253" i="12"/>
  <c r="M253" i="12"/>
  <c r="L253" i="12"/>
  <c r="J253" i="12"/>
  <c r="F253" i="12"/>
  <c r="R253" i="12"/>
  <c r="D253" i="12"/>
  <c r="I253" i="12"/>
  <c r="P253" i="12"/>
  <c r="S253" i="12"/>
  <c r="O253" i="12"/>
  <c r="E253" i="9"/>
  <c r="B253" i="9"/>
  <c r="A254" i="9"/>
  <c r="C252" i="9"/>
  <c r="D252" i="9"/>
  <c r="B392" i="3" l="1"/>
  <c r="A393" i="3"/>
  <c r="E392" i="3"/>
  <c r="C391" i="3"/>
  <c r="D391" i="3"/>
  <c r="H391" i="3"/>
  <c r="G391" i="3"/>
  <c r="F391" i="3"/>
  <c r="Q485" i="14"/>
  <c r="A486" i="14"/>
  <c r="K485" i="14"/>
  <c r="H485" i="14"/>
  <c r="B485" i="14"/>
  <c r="T485" i="14" s="1"/>
  <c r="E485" i="14"/>
  <c r="N485" i="14"/>
  <c r="C484" i="14"/>
  <c r="D484" i="14"/>
  <c r="F484" i="14"/>
  <c r="G484" i="14"/>
  <c r="O484" i="14"/>
  <c r="I484" i="14"/>
  <c r="J484" i="14"/>
  <c r="L484" i="14"/>
  <c r="R484" i="14"/>
  <c r="S484" i="14"/>
  <c r="P484" i="14"/>
  <c r="M484" i="14"/>
  <c r="E386" i="2"/>
  <c r="H386" i="2"/>
  <c r="A387" i="2"/>
  <c r="B386" i="2"/>
  <c r="F385" i="2"/>
  <c r="C385" i="2"/>
  <c r="J385" i="2"/>
  <c r="I385" i="2"/>
  <c r="D385" i="2"/>
  <c r="K385" i="2"/>
  <c r="G385" i="2"/>
  <c r="T254" i="12"/>
  <c r="F254" i="12"/>
  <c r="O254" i="12"/>
  <c r="G254" i="12"/>
  <c r="J254" i="12"/>
  <c r="L254" i="12"/>
  <c r="I254" i="12"/>
  <c r="P254" i="12"/>
  <c r="R254" i="12"/>
  <c r="D254" i="12"/>
  <c r="M254" i="12"/>
  <c r="S254" i="12"/>
  <c r="C254" i="12"/>
  <c r="H255" i="10"/>
  <c r="K255" i="10"/>
  <c r="B255" i="10"/>
  <c r="E255" i="10"/>
  <c r="A256" i="10"/>
  <c r="G254" i="5"/>
  <c r="F254" i="5"/>
  <c r="H254" i="5"/>
  <c r="H253" i="9"/>
  <c r="G253" i="9"/>
  <c r="F253" i="9"/>
  <c r="E255" i="5"/>
  <c r="B255" i="5"/>
  <c r="A256" i="5"/>
  <c r="A255" i="9"/>
  <c r="B254" i="9"/>
  <c r="E254" i="9"/>
  <c r="C254" i="5"/>
  <c r="D254" i="5"/>
  <c r="G254" i="10"/>
  <c r="M254" i="10"/>
  <c r="C254" i="10"/>
  <c r="D254" i="10"/>
  <c r="F254" i="10"/>
  <c r="I254" i="10"/>
  <c r="J254" i="10"/>
  <c r="L254" i="10"/>
  <c r="N254" i="10"/>
  <c r="L254" i="8"/>
  <c r="G254" i="8"/>
  <c r="J254" i="8"/>
  <c r="C254" i="8"/>
  <c r="N254" i="8"/>
  <c r="M254" i="8"/>
  <c r="D254" i="8"/>
  <c r="F254" i="8"/>
  <c r="I254" i="8"/>
  <c r="H255" i="8"/>
  <c r="A256" i="8"/>
  <c r="B255" i="8"/>
  <c r="K255" i="8"/>
  <c r="E255" i="8"/>
  <c r="D253" i="9"/>
  <c r="C253" i="9"/>
  <c r="K255" i="12"/>
  <c r="Q255" i="12"/>
  <c r="B255" i="12"/>
  <c r="H255" i="12"/>
  <c r="E255" i="12"/>
  <c r="A256" i="12"/>
  <c r="N255" i="12"/>
  <c r="G392" i="3" l="1"/>
  <c r="F392" i="3"/>
  <c r="B393" i="3"/>
  <c r="A394" i="3"/>
  <c r="E393" i="3"/>
  <c r="C392" i="3"/>
  <c r="H392" i="3"/>
  <c r="D392" i="3"/>
  <c r="O485" i="14"/>
  <c r="R485" i="14"/>
  <c r="S485" i="14"/>
  <c r="I485" i="14"/>
  <c r="J485" i="14"/>
  <c r="L485" i="14"/>
  <c r="C485" i="14"/>
  <c r="D485" i="14"/>
  <c r="F485" i="14"/>
  <c r="G485" i="14"/>
  <c r="M485" i="14"/>
  <c r="P485" i="14"/>
  <c r="N486" i="14"/>
  <c r="K486" i="14"/>
  <c r="Q486" i="14"/>
  <c r="A487" i="14"/>
  <c r="E486" i="14"/>
  <c r="B486" i="14"/>
  <c r="T486" i="14" s="1"/>
  <c r="H486" i="14"/>
  <c r="F386" i="2"/>
  <c r="D386" i="2"/>
  <c r="C386" i="2"/>
  <c r="K386" i="2"/>
  <c r="G386" i="2"/>
  <c r="J386" i="2"/>
  <c r="I386" i="2"/>
  <c r="E387" i="2"/>
  <c r="H387" i="2"/>
  <c r="B387" i="2"/>
  <c r="A388" i="2"/>
  <c r="H254" i="9"/>
  <c r="F254" i="9"/>
  <c r="G254" i="9"/>
  <c r="M255" i="8"/>
  <c r="D255" i="8"/>
  <c r="N255" i="8"/>
  <c r="L255" i="8"/>
  <c r="J255" i="8"/>
  <c r="I255" i="8"/>
  <c r="C255" i="8"/>
  <c r="F255" i="8"/>
  <c r="G255" i="8"/>
  <c r="A257" i="8"/>
  <c r="E256" i="8"/>
  <c r="B256" i="8"/>
  <c r="K256" i="8"/>
  <c r="H256" i="8"/>
  <c r="E255" i="9"/>
  <c r="B255" i="9"/>
  <c r="A256" i="9"/>
  <c r="L255" i="10"/>
  <c r="G255" i="10"/>
  <c r="D255" i="10"/>
  <c r="F255" i="10"/>
  <c r="I255" i="10"/>
  <c r="J255" i="10"/>
  <c r="N255" i="10"/>
  <c r="C255" i="10"/>
  <c r="M255" i="10"/>
  <c r="F255" i="5"/>
  <c r="G255" i="5"/>
  <c r="H255" i="5"/>
  <c r="C254" i="9"/>
  <c r="D254" i="9"/>
  <c r="T255" i="12"/>
  <c r="D255" i="12"/>
  <c r="F255" i="12"/>
  <c r="S255" i="12"/>
  <c r="G255" i="12"/>
  <c r="J255" i="12"/>
  <c r="C255" i="12"/>
  <c r="L255" i="12"/>
  <c r="P255" i="12"/>
  <c r="O255" i="12"/>
  <c r="M255" i="12"/>
  <c r="I255" i="12"/>
  <c r="R255" i="12"/>
  <c r="C255" i="5"/>
  <c r="D255" i="5"/>
  <c r="K256" i="10"/>
  <c r="E256" i="10"/>
  <c r="B256" i="10"/>
  <c r="H256" i="10"/>
  <c r="A257" i="10"/>
  <c r="K256" i="12"/>
  <c r="A257" i="12"/>
  <c r="E256" i="12"/>
  <c r="H256" i="12"/>
  <c r="N256" i="12"/>
  <c r="Q256" i="12"/>
  <c r="B256" i="12"/>
  <c r="A257" i="5"/>
  <c r="E256" i="5"/>
  <c r="B256" i="5"/>
  <c r="G393" i="3" l="1"/>
  <c r="F393" i="3"/>
  <c r="B394" i="3"/>
  <c r="E394" i="3"/>
  <c r="A395" i="3"/>
  <c r="H393" i="3"/>
  <c r="D393" i="3"/>
  <c r="C393" i="3"/>
  <c r="N487" i="14"/>
  <c r="H487" i="14"/>
  <c r="K487" i="14"/>
  <c r="A488" i="14"/>
  <c r="E487" i="14"/>
  <c r="Q487" i="14"/>
  <c r="B487" i="14"/>
  <c r="T487" i="14" s="1"/>
  <c r="M486" i="14"/>
  <c r="L486" i="14"/>
  <c r="O486" i="14"/>
  <c r="P486" i="14"/>
  <c r="F486" i="14"/>
  <c r="I486" i="14"/>
  <c r="J486" i="14"/>
  <c r="S486" i="14"/>
  <c r="G486" i="14"/>
  <c r="C486" i="14"/>
  <c r="D486" i="14"/>
  <c r="R486" i="14"/>
  <c r="H388" i="2"/>
  <c r="A389" i="2"/>
  <c r="E388" i="2"/>
  <c r="B388" i="2"/>
  <c r="I387" i="2"/>
  <c r="D387" i="2"/>
  <c r="F387" i="2"/>
  <c r="C387" i="2"/>
  <c r="K387" i="2"/>
  <c r="J387" i="2"/>
  <c r="G387" i="2"/>
  <c r="B257" i="12"/>
  <c r="K257" i="12"/>
  <c r="N257" i="12"/>
  <c r="Q257" i="12"/>
  <c r="A258" i="12"/>
  <c r="E257" i="12"/>
  <c r="H257" i="12"/>
  <c r="K257" i="10"/>
  <c r="B257" i="10"/>
  <c r="A258" i="10"/>
  <c r="E257" i="10"/>
  <c r="H257" i="10"/>
  <c r="G256" i="5"/>
  <c r="H256" i="5"/>
  <c r="F256" i="5"/>
  <c r="N256" i="10"/>
  <c r="J256" i="10"/>
  <c r="L256" i="10"/>
  <c r="M256" i="10"/>
  <c r="F256" i="10"/>
  <c r="G256" i="10"/>
  <c r="C256" i="10"/>
  <c r="D256" i="10"/>
  <c r="I256" i="10"/>
  <c r="A257" i="9"/>
  <c r="E256" i="9"/>
  <c r="B256" i="9"/>
  <c r="C255" i="9"/>
  <c r="D255" i="9"/>
  <c r="C256" i="5"/>
  <c r="D256" i="5"/>
  <c r="A258" i="5"/>
  <c r="E257" i="5"/>
  <c r="B257" i="5"/>
  <c r="H255" i="9"/>
  <c r="G255" i="9"/>
  <c r="F255" i="9"/>
  <c r="F256" i="8"/>
  <c r="M256" i="8"/>
  <c r="G256" i="8"/>
  <c r="D256" i="8"/>
  <c r="J256" i="8"/>
  <c r="C256" i="8"/>
  <c r="N256" i="8"/>
  <c r="I256" i="8"/>
  <c r="L256" i="8"/>
  <c r="T256" i="12"/>
  <c r="M256" i="12"/>
  <c r="C256" i="12"/>
  <c r="D256" i="12"/>
  <c r="R256" i="12"/>
  <c r="F256" i="12"/>
  <c r="L256" i="12"/>
  <c r="P256" i="12"/>
  <c r="S256" i="12"/>
  <c r="J256" i="12"/>
  <c r="O256" i="12"/>
  <c r="G256" i="12"/>
  <c r="I256" i="12"/>
  <c r="K257" i="8"/>
  <c r="E257" i="8"/>
  <c r="B257" i="8"/>
  <c r="H257" i="8"/>
  <c r="A258" i="8"/>
  <c r="A396" i="3" l="1"/>
  <c r="B395" i="3"/>
  <c r="E395" i="3"/>
  <c r="F394" i="3"/>
  <c r="G394" i="3"/>
  <c r="H394" i="3"/>
  <c r="C394" i="3"/>
  <c r="D394" i="3"/>
  <c r="A489" i="14"/>
  <c r="K488" i="14"/>
  <c r="Q488" i="14"/>
  <c r="E488" i="14"/>
  <c r="H488" i="14"/>
  <c r="N488" i="14"/>
  <c r="B488" i="14"/>
  <c r="T488" i="14" s="1"/>
  <c r="G487" i="14"/>
  <c r="I487" i="14"/>
  <c r="L487" i="14"/>
  <c r="M487" i="14"/>
  <c r="O487" i="14"/>
  <c r="J487" i="14"/>
  <c r="P487" i="14"/>
  <c r="F487" i="14"/>
  <c r="R487" i="14"/>
  <c r="C487" i="14"/>
  <c r="D487" i="14"/>
  <c r="S487" i="14"/>
  <c r="D388" i="2"/>
  <c r="J388" i="2"/>
  <c r="I388" i="2"/>
  <c r="K388" i="2"/>
  <c r="C388" i="2"/>
  <c r="G388" i="2"/>
  <c r="F388" i="2"/>
  <c r="B389" i="2"/>
  <c r="E389" i="2"/>
  <c r="A390" i="2"/>
  <c r="H389" i="2"/>
  <c r="D256" i="9"/>
  <c r="C256" i="9"/>
  <c r="G256" i="9"/>
  <c r="H256" i="9"/>
  <c r="F256" i="9"/>
  <c r="B258" i="8"/>
  <c r="E258" i="8"/>
  <c r="H258" i="8"/>
  <c r="A259" i="8"/>
  <c r="K258" i="8"/>
  <c r="G257" i="8"/>
  <c r="J257" i="8"/>
  <c r="D257" i="8"/>
  <c r="C257" i="8"/>
  <c r="N257" i="8"/>
  <c r="M257" i="8"/>
  <c r="L257" i="8"/>
  <c r="F257" i="8"/>
  <c r="I257" i="8"/>
  <c r="A259" i="5"/>
  <c r="B258" i="5"/>
  <c r="E258" i="5"/>
  <c r="E258" i="10"/>
  <c r="B258" i="10"/>
  <c r="H258" i="10"/>
  <c r="A259" i="10"/>
  <c r="K258" i="10"/>
  <c r="E257" i="9"/>
  <c r="A258" i="9"/>
  <c r="B257" i="9"/>
  <c r="N258" i="12"/>
  <c r="B258" i="12"/>
  <c r="H258" i="12"/>
  <c r="K258" i="12"/>
  <c r="E258" i="12"/>
  <c r="Q258" i="12"/>
  <c r="A259" i="12"/>
  <c r="D257" i="5"/>
  <c r="C257" i="5"/>
  <c r="D257" i="10"/>
  <c r="M257" i="10"/>
  <c r="N257" i="10"/>
  <c r="G257" i="10"/>
  <c r="I257" i="10"/>
  <c r="J257" i="10"/>
  <c r="L257" i="10"/>
  <c r="C257" i="10"/>
  <c r="F257" i="10"/>
  <c r="H257" i="5"/>
  <c r="F257" i="5"/>
  <c r="G257" i="5"/>
  <c r="T257" i="12"/>
  <c r="C257" i="12"/>
  <c r="F257" i="12"/>
  <c r="S257" i="12"/>
  <c r="G257" i="12"/>
  <c r="J257" i="12"/>
  <c r="R257" i="12"/>
  <c r="D257" i="12"/>
  <c r="L257" i="12"/>
  <c r="I257" i="12"/>
  <c r="M257" i="12"/>
  <c r="O257" i="12"/>
  <c r="P257" i="12"/>
  <c r="F395" i="3" l="1"/>
  <c r="G395" i="3"/>
  <c r="D395" i="3"/>
  <c r="H395" i="3"/>
  <c r="C395" i="3"/>
  <c r="A397" i="3"/>
  <c r="B396" i="3"/>
  <c r="E396" i="3"/>
  <c r="S488" i="14"/>
  <c r="P488" i="14"/>
  <c r="R488" i="14"/>
  <c r="O488" i="14"/>
  <c r="D488" i="14"/>
  <c r="F488" i="14"/>
  <c r="G488" i="14"/>
  <c r="I488" i="14"/>
  <c r="J488" i="14"/>
  <c r="L488" i="14"/>
  <c r="M488" i="14"/>
  <c r="C488" i="14"/>
  <c r="H489" i="14"/>
  <c r="K489" i="14"/>
  <c r="N489" i="14"/>
  <c r="Q489" i="14"/>
  <c r="B489" i="14"/>
  <c r="T489" i="14" s="1"/>
  <c r="A490" i="14"/>
  <c r="E489" i="14"/>
  <c r="E390" i="2"/>
  <c r="B390" i="2"/>
  <c r="A391" i="2"/>
  <c r="H390" i="2"/>
  <c r="J389" i="2"/>
  <c r="F389" i="2"/>
  <c r="I389" i="2"/>
  <c r="G389" i="2"/>
  <c r="K389" i="2"/>
  <c r="D389" i="2"/>
  <c r="C389" i="2"/>
  <c r="E258" i="9"/>
  <c r="B258" i="9"/>
  <c r="A259" i="9"/>
  <c r="F258" i="5"/>
  <c r="H258" i="5"/>
  <c r="G258" i="5"/>
  <c r="F257" i="9"/>
  <c r="G257" i="9"/>
  <c r="H257" i="9"/>
  <c r="K259" i="10"/>
  <c r="A260" i="10"/>
  <c r="B259" i="10"/>
  <c r="E259" i="10"/>
  <c r="H259" i="10"/>
  <c r="J258" i="8"/>
  <c r="D258" i="8"/>
  <c r="F258" i="8"/>
  <c r="I258" i="8"/>
  <c r="L258" i="8"/>
  <c r="M258" i="8"/>
  <c r="C258" i="8"/>
  <c r="N258" i="8"/>
  <c r="G258" i="8"/>
  <c r="D257" i="9"/>
  <c r="C257" i="9"/>
  <c r="D258" i="5"/>
  <c r="C258" i="5"/>
  <c r="E259" i="5"/>
  <c r="A260" i="5"/>
  <c r="B259" i="5"/>
  <c r="Q259" i="12"/>
  <c r="B259" i="12"/>
  <c r="E259" i="12"/>
  <c r="H259" i="12"/>
  <c r="K259" i="12"/>
  <c r="N259" i="12"/>
  <c r="A260" i="12"/>
  <c r="T258" i="12"/>
  <c r="G258" i="12"/>
  <c r="J258" i="12"/>
  <c r="L258" i="12"/>
  <c r="S258" i="12"/>
  <c r="C258" i="12"/>
  <c r="O258" i="12"/>
  <c r="R258" i="12"/>
  <c r="F258" i="12"/>
  <c r="I258" i="12"/>
  <c r="P258" i="12"/>
  <c r="M258" i="12"/>
  <c r="D258" i="12"/>
  <c r="C258" i="10"/>
  <c r="L258" i="10"/>
  <c r="N258" i="10"/>
  <c r="M258" i="10"/>
  <c r="I258" i="10"/>
  <c r="D258" i="10"/>
  <c r="F258" i="10"/>
  <c r="G258" i="10"/>
  <c r="J258" i="10"/>
  <c r="B259" i="8"/>
  <c r="E259" i="8"/>
  <c r="K259" i="8"/>
  <c r="A260" i="8"/>
  <c r="H259" i="8"/>
  <c r="D396" i="3" l="1"/>
  <c r="C396" i="3"/>
  <c r="H396" i="3"/>
  <c r="B397" i="3"/>
  <c r="A398" i="3"/>
  <c r="E397" i="3"/>
  <c r="G396" i="3"/>
  <c r="F396" i="3"/>
  <c r="K490" i="14"/>
  <c r="A491" i="14"/>
  <c r="E490" i="14"/>
  <c r="B490" i="14"/>
  <c r="T490" i="14" s="1"/>
  <c r="N490" i="14"/>
  <c r="Q490" i="14"/>
  <c r="H490" i="14"/>
  <c r="F489" i="14"/>
  <c r="G489" i="14"/>
  <c r="I489" i="14"/>
  <c r="L489" i="14"/>
  <c r="M489" i="14"/>
  <c r="R489" i="14"/>
  <c r="S489" i="14"/>
  <c r="C489" i="14"/>
  <c r="D489" i="14"/>
  <c r="O489" i="14"/>
  <c r="P489" i="14"/>
  <c r="J489" i="14"/>
  <c r="A392" i="2"/>
  <c r="B391" i="2"/>
  <c r="H391" i="2"/>
  <c r="E391" i="2"/>
  <c r="J390" i="2"/>
  <c r="I390" i="2"/>
  <c r="K390" i="2"/>
  <c r="G390" i="2"/>
  <c r="F390" i="2"/>
  <c r="D390" i="2"/>
  <c r="C390" i="2"/>
  <c r="T259" i="12"/>
  <c r="C259" i="12"/>
  <c r="R259" i="12"/>
  <c r="D259" i="12"/>
  <c r="S259" i="12"/>
  <c r="I259" i="12"/>
  <c r="P259" i="12"/>
  <c r="F259" i="12"/>
  <c r="J259" i="12"/>
  <c r="M259" i="12"/>
  <c r="G259" i="12"/>
  <c r="L259" i="12"/>
  <c r="O259" i="12"/>
  <c r="B260" i="8"/>
  <c r="E260" i="8"/>
  <c r="K260" i="8"/>
  <c r="H260" i="8"/>
  <c r="A261" i="8"/>
  <c r="D259" i="5"/>
  <c r="C259" i="5"/>
  <c r="A261" i="5"/>
  <c r="E260" i="5"/>
  <c r="B260" i="5"/>
  <c r="J259" i="8"/>
  <c r="N259" i="8"/>
  <c r="C259" i="8"/>
  <c r="F259" i="8"/>
  <c r="G259" i="8"/>
  <c r="I259" i="8"/>
  <c r="L259" i="8"/>
  <c r="D259" i="8"/>
  <c r="M259" i="8"/>
  <c r="G259" i="5"/>
  <c r="F259" i="5"/>
  <c r="H259" i="5"/>
  <c r="M259" i="10"/>
  <c r="N259" i="10"/>
  <c r="F259" i="10"/>
  <c r="C259" i="10"/>
  <c r="I259" i="10"/>
  <c r="J259" i="10"/>
  <c r="L259" i="10"/>
  <c r="D259" i="10"/>
  <c r="G259" i="10"/>
  <c r="E260" i="12"/>
  <c r="B260" i="12"/>
  <c r="A261" i="12"/>
  <c r="K260" i="12"/>
  <c r="H260" i="12"/>
  <c r="Q260" i="12"/>
  <c r="N260" i="12"/>
  <c r="A261" i="10"/>
  <c r="H260" i="10"/>
  <c r="K260" i="10"/>
  <c r="B260" i="10"/>
  <c r="E260" i="10"/>
  <c r="C258" i="9"/>
  <c r="D258" i="9"/>
  <c r="A260" i="9"/>
  <c r="B259" i="9"/>
  <c r="E259" i="9"/>
  <c r="H258" i="9"/>
  <c r="F258" i="9"/>
  <c r="G258" i="9"/>
  <c r="G397" i="3" l="1"/>
  <c r="F397" i="3"/>
  <c r="E398" i="3"/>
  <c r="B398" i="3"/>
  <c r="A399" i="3"/>
  <c r="D397" i="3"/>
  <c r="H397" i="3"/>
  <c r="C397" i="3"/>
  <c r="M490" i="14"/>
  <c r="I490" i="14"/>
  <c r="D490" i="14"/>
  <c r="C490" i="14"/>
  <c r="F490" i="14"/>
  <c r="G490" i="14"/>
  <c r="R490" i="14"/>
  <c r="S490" i="14"/>
  <c r="O490" i="14"/>
  <c r="P490" i="14"/>
  <c r="J490" i="14"/>
  <c r="L490" i="14"/>
  <c r="B491" i="14"/>
  <c r="T491" i="14" s="1"/>
  <c r="K491" i="14"/>
  <c r="E491" i="14"/>
  <c r="H491" i="14"/>
  <c r="Q491" i="14"/>
  <c r="N491" i="14"/>
  <c r="A492" i="14"/>
  <c r="J391" i="2"/>
  <c r="C391" i="2"/>
  <c r="D391" i="2"/>
  <c r="K391" i="2"/>
  <c r="G391" i="2"/>
  <c r="F391" i="2"/>
  <c r="I391" i="2"/>
  <c r="H392" i="2"/>
  <c r="B392" i="2"/>
  <c r="E392" i="2"/>
  <c r="A393" i="2"/>
  <c r="B260" i="9"/>
  <c r="A261" i="9"/>
  <c r="E260" i="9"/>
  <c r="E261" i="5"/>
  <c r="B261" i="5"/>
  <c r="A262" i="5"/>
  <c r="H261" i="10"/>
  <c r="K261" i="10"/>
  <c r="A262" i="10"/>
  <c r="B261" i="10"/>
  <c r="E261" i="10"/>
  <c r="F259" i="9"/>
  <c r="H259" i="9"/>
  <c r="G259" i="9"/>
  <c r="D260" i="5"/>
  <c r="C260" i="5"/>
  <c r="T260" i="12"/>
  <c r="O260" i="12"/>
  <c r="R260" i="12"/>
  <c r="I260" i="12"/>
  <c r="M260" i="12"/>
  <c r="G260" i="12"/>
  <c r="C260" i="12"/>
  <c r="D260" i="12"/>
  <c r="P260" i="12"/>
  <c r="S260" i="12"/>
  <c r="J260" i="12"/>
  <c r="L260" i="12"/>
  <c r="F260" i="12"/>
  <c r="N260" i="8"/>
  <c r="G260" i="8"/>
  <c r="M260" i="8"/>
  <c r="L260" i="8"/>
  <c r="C260" i="8"/>
  <c r="F260" i="8"/>
  <c r="I260" i="8"/>
  <c r="J260" i="8"/>
  <c r="D260" i="8"/>
  <c r="D259" i="9"/>
  <c r="C259" i="9"/>
  <c r="F260" i="10"/>
  <c r="N260" i="10"/>
  <c r="D260" i="10"/>
  <c r="G260" i="10"/>
  <c r="C260" i="10"/>
  <c r="I260" i="10"/>
  <c r="L260" i="10"/>
  <c r="M260" i="10"/>
  <c r="J260" i="10"/>
  <c r="B261" i="8"/>
  <c r="K261" i="8"/>
  <c r="H261" i="8"/>
  <c r="A262" i="8"/>
  <c r="E261" i="8"/>
  <c r="E261" i="12"/>
  <c r="N261" i="12"/>
  <c r="K261" i="12"/>
  <c r="A262" i="12"/>
  <c r="B261" i="12"/>
  <c r="H261" i="12"/>
  <c r="Q261" i="12"/>
  <c r="H260" i="5"/>
  <c r="F260" i="5"/>
  <c r="G260" i="5"/>
  <c r="A400" i="3" l="1"/>
  <c r="B399" i="3"/>
  <c r="E399" i="3"/>
  <c r="D398" i="3"/>
  <c r="C398" i="3"/>
  <c r="H398" i="3"/>
  <c r="G398" i="3"/>
  <c r="F398" i="3"/>
  <c r="E492" i="14"/>
  <c r="N492" i="14"/>
  <c r="Q492" i="14"/>
  <c r="A493" i="14"/>
  <c r="B492" i="14"/>
  <c r="T492" i="14" s="1"/>
  <c r="H492" i="14"/>
  <c r="K492" i="14"/>
  <c r="C491" i="14"/>
  <c r="I491" i="14"/>
  <c r="J491" i="14"/>
  <c r="L491" i="14"/>
  <c r="F491" i="14"/>
  <c r="G491" i="14"/>
  <c r="D491" i="14"/>
  <c r="O491" i="14"/>
  <c r="P491" i="14"/>
  <c r="M491" i="14"/>
  <c r="R491" i="14"/>
  <c r="S491" i="14"/>
  <c r="E393" i="2"/>
  <c r="B393" i="2"/>
  <c r="A394" i="2"/>
  <c r="H393" i="2"/>
  <c r="K392" i="2"/>
  <c r="G392" i="2"/>
  <c r="C392" i="2"/>
  <c r="F392" i="2"/>
  <c r="D392" i="2"/>
  <c r="I392" i="2"/>
  <c r="J392" i="2"/>
  <c r="H262" i="8"/>
  <c r="A263" i="8"/>
  <c r="K262" i="8"/>
  <c r="E262" i="8"/>
  <c r="B262" i="8"/>
  <c r="B262" i="12"/>
  <c r="A263" i="12"/>
  <c r="H262" i="12"/>
  <c r="K262" i="12"/>
  <c r="Q262" i="12"/>
  <c r="E262" i="12"/>
  <c r="N262" i="12"/>
  <c r="T261" i="12"/>
  <c r="J261" i="12"/>
  <c r="I261" i="12"/>
  <c r="M261" i="12"/>
  <c r="F261" i="12"/>
  <c r="L261" i="12"/>
  <c r="R261" i="12"/>
  <c r="G261" i="12"/>
  <c r="S261" i="12"/>
  <c r="C261" i="12"/>
  <c r="D261" i="12"/>
  <c r="O261" i="12"/>
  <c r="P261" i="12"/>
  <c r="I261" i="10"/>
  <c r="N261" i="10"/>
  <c r="G261" i="10"/>
  <c r="L261" i="10"/>
  <c r="J261" i="10"/>
  <c r="M261" i="10"/>
  <c r="C261" i="10"/>
  <c r="D261" i="10"/>
  <c r="F261" i="10"/>
  <c r="A263" i="10"/>
  <c r="E262" i="10"/>
  <c r="H262" i="10"/>
  <c r="B262" i="10"/>
  <c r="K262" i="10"/>
  <c r="A263" i="5"/>
  <c r="B262" i="5"/>
  <c r="E262" i="5"/>
  <c r="C261" i="5"/>
  <c r="D261" i="5"/>
  <c r="H261" i="5"/>
  <c r="G261" i="5"/>
  <c r="F261" i="5"/>
  <c r="G261" i="8"/>
  <c r="C261" i="8"/>
  <c r="J261" i="8"/>
  <c r="F261" i="8"/>
  <c r="L261" i="8"/>
  <c r="I261" i="8"/>
  <c r="M261" i="8"/>
  <c r="N261" i="8"/>
  <c r="D261" i="8"/>
  <c r="H260" i="9"/>
  <c r="G260" i="9"/>
  <c r="F260" i="9"/>
  <c r="E261" i="9"/>
  <c r="A262" i="9"/>
  <c r="B261" i="9"/>
  <c r="C260" i="9"/>
  <c r="D260" i="9"/>
  <c r="G399" i="3" l="1"/>
  <c r="F399" i="3"/>
  <c r="C399" i="3"/>
  <c r="D399" i="3"/>
  <c r="H399" i="3"/>
  <c r="B400" i="3"/>
  <c r="E400" i="3"/>
  <c r="A401" i="3"/>
  <c r="C492" i="14"/>
  <c r="O492" i="14"/>
  <c r="P492" i="14"/>
  <c r="I492" i="14"/>
  <c r="J492" i="14"/>
  <c r="S492" i="14"/>
  <c r="R492" i="14"/>
  <c r="D492" i="14"/>
  <c r="F492" i="14"/>
  <c r="L492" i="14"/>
  <c r="M492" i="14"/>
  <c r="G492" i="14"/>
  <c r="Q493" i="14"/>
  <c r="H493" i="14"/>
  <c r="N493" i="14"/>
  <c r="B493" i="14"/>
  <c r="T493" i="14" s="1"/>
  <c r="E493" i="14"/>
  <c r="K493" i="14"/>
  <c r="A494" i="14"/>
  <c r="B394" i="2"/>
  <c r="E394" i="2"/>
  <c r="A395" i="2"/>
  <c r="H394" i="2"/>
  <c r="J393" i="2"/>
  <c r="C393" i="2"/>
  <c r="D393" i="2"/>
  <c r="I393" i="2"/>
  <c r="K393" i="2"/>
  <c r="G393" i="2"/>
  <c r="F393" i="2"/>
  <c r="H262" i="5"/>
  <c r="G262" i="5"/>
  <c r="F262" i="5"/>
  <c r="F261" i="9"/>
  <c r="G261" i="9"/>
  <c r="H261" i="9"/>
  <c r="C261" i="9"/>
  <c r="D261" i="9"/>
  <c r="B262" i="9"/>
  <c r="A263" i="9"/>
  <c r="E262" i="9"/>
  <c r="D262" i="5"/>
  <c r="C262" i="5"/>
  <c r="N263" i="12"/>
  <c r="K263" i="12"/>
  <c r="Q263" i="12"/>
  <c r="B263" i="12"/>
  <c r="A264" i="12"/>
  <c r="E263" i="12"/>
  <c r="H263" i="12"/>
  <c r="T262" i="12"/>
  <c r="R262" i="12"/>
  <c r="G262" i="12"/>
  <c r="J262" i="12"/>
  <c r="D262" i="12"/>
  <c r="I262" i="12"/>
  <c r="S262" i="12"/>
  <c r="F262" i="12"/>
  <c r="C262" i="12"/>
  <c r="O262" i="12"/>
  <c r="M262" i="12"/>
  <c r="L262" i="12"/>
  <c r="P262" i="12"/>
  <c r="B263" i="5"/>
  <c r="A264" i="5"/>
  <c r="E263" i="5"/>
  <c r="G262" i="10"/>
  <c r="I262" i="10"/>
  <c r="M262" i="10"/>
  <c r="F262" i="10"/>
  <c r="J262" i="10"/>
  <c r="N262" i="10"/>
  <c r="C262" i="10"/>
  <c r="D262" i="10"/>
  <c r="L262" i="10"/>
  <c r="F262" i="8"/>
  <c r="M262" i="8"/>
  <c r="J262" i="8"/>
  <c r="D262" i="8"/>
  <c r="N262" i="8"/>
  <c r="L262" i="8"/>
  <c r="C262" i="8"/>
  <c r="I262" i="8"/>
  <c r="G262" i="8"/>
  <c r="E263" i="10"/>
  <c r="H263" i="10"/>
  <c r="B263" i="10"/>
  <c r="A264" i="10"/>
  <c r="K263" i="10"/>
  <c r="H263" i="8"/>
  <c r="E263" i="8"/>
  <c r="B263" i="8"/>
  <c r="K263" i="8"/>
  <c r="A264" i="8"/>
  <c r="G400" i="3" l="1"/>
  <c r="F400" i="3"/>
  <c r="H400" i="3"/>
  <c r="D400" i="3"/>
  <c r="C400" i="3"/>
  <c r="B401" i="3"/>
  <c r="E401" i="3"/>
  <c r="A402" i="3"/>
  <c r="H494" i="14"/>
  <c r="K494" i="14"/>
  <c r="Q494" i="14"/>
  <c r="N494" i="14"/>
  <c r="E494" i="14"/>
  <c r="A495" i="14"/>
  <c r="B494" i="14"/>
  <c r="T494" i="14" s="1"/>
  <c r="O493" i="14"/>
  <c r="G493" i="14"/>
  <c r="I493" i="14"/>
  <c r="J493" i="14"/>
  <c r="L493" i="14"/>
  <c r="M493" i="14"/>
  <c r="P493" i="14"/>
  <c r="C493" i="14"/>
  <c r="D493" i="14"/>
  <c r="F493" i="14"/>
  <c r="R493" i="14"/>
  <c r="S493" i="14"/>
  <c r="B395" i="2"/>
  <c r="H395" i="2"/>
  <c r="A396" i="2"/>
  <c r="E395" i="2"/>
  <c r="J394" i="2"/>
  <c r="I394" i="2"/>
  <c r="G394" i="2"/>
  <c r="F394" i="2"/>
  <c r="C394" i="2"/>
  <c r="K394" i="2"/>
  <c r="D394" i="2"/>
  <c r="K264" i="10"/>
  <c r="E264" i="10"/>
  <c r="B264" i="10"/>
  <c r="A265" i="10"/>
  <c r="H264" i="10"/>
  <c r="I263" i="10"/>
  <c r="N263" i="10"/>
  <c r="J263" i="10"/>
  <c r="M263" i="10"/>
  <c r="G263" i="10"/>
  <c r="L263" i="10"/>
  <c r="C263" i="10"/>
  <c r="D263" i="10"/>
  <c r="F263" i="10"/>
  <c r="C263" i="8"/>
  <c r="F263" i="8"/>
  <c r="L263" i="8"/>
  <c r="I263" i="8"/>
  <c r="D263" i="8"/>
  <c r="G263" i="8"/>
  <c r="J263" i="8"/>
  <c r="M263" i="8"/>
  <c r="N263" i="8"/>
  <c r="Q264" i="12"/>
  <c r="B264" i="12"/>
  <c r="K264" i="12"/>
  <c r="N264" i="12"/>
  <c r="E264" i="12"/>
  <c r="A265" i="12"/>
  <c r="H264" i="12"/>
  <c r="T263" i="12"/>
  <c r="R263" i="12"/>
  <c r="D263" i="12"/>
  <c r="J263" i="12"/>
  <c r="I263" i="12"/>
  <c r="L263" i="12"/>
  <c r="S263" i="12"/>
  <c r="C263" i="12"/>
  <c r="F263" i="12"/>
  <c r="G263" i="12"/>
  <c r="M263" i="12"/>
  <c r="O263" i="12"/>
  <c r="P263" i="12"/>
  <c r="A264" i="9"/>
  <c r="E263" i="9"/>
  <c r="B263" i="9"/>
  <c r="C262" i="9"/>
  <c r="D262" i="9"/>
  <c r="A265" i="8"/>
  <c r="E264" i="8"/>
  <c r="H264" i="8"/>
  <c r="K264" i="8"/>
  <c r="B264" i="8"/>
  <c r="F263" i="5"/>
  <c r="G263" i="5"/>
  <c r="H263" i="5"/>
  <c r="H262" i="9"/>
  <c r="G262" i="9"/>
  <c r="F262" i="9"/>
  <c r="E264" i="5"/>
  <c r="A265" i="5"/>
  <c r="B264" i="5"/>
  <c r="C263" i="5"/>
  <c r="D263" i="5"/>
  <c r="G401" i="3" l="1"/>
  <c r="F401" i="3"/>
  <c r="C401" i="3"/>
  <c r="H401" i="3"/>
  <c r="D401" i="3"/>
  <c r="B402" i="3"/>
  <c r="A403" i="3"/>
  <c r="E402" i="3"/>
  <c r="I494" i="14"/>
  <c r="J494" i="14"/>
  <c r="G494" i="14"/>
  <c r="L494" i="14"/>
  <c r="M494" i="14"/>
  <c r="O494" i="14"/>
  <c r="P494" i="14"/>
  <c r="R494" i="14"/>
  <c r="S494" i="14"/>
  <c r="F494" i="14"/>
  <c r="C494" i="14"/>
  <c r="D494" i="14"/>
  <c r="E495" i="14"/>
  <c r="H495" i="14"/>
  <c r="Q495" i="14"/>
  <c r="N495" i="14"/>
  <c r="B495" i="14"/>
  <c r="T495" i="14" s="1"/>
  <c r="K495" i="14"/>
  <c r="A496" i="14"/>
  <c r="E396" i="2"/>
  <c r="B396" i="2"/>
  <c r="H396" i="2"/>
  <c r="A397" i="2"/>
  <c r="D395" i="2"/>
  <c r="K395" i="2"/>
  <c r="J395" i="2"/>
  <c r="C395" i="2"/>
  <c r="F395" i="2"/>
  <c r="I395" i="2"/>
  <c r="G395" i="2"/>
  <c r="D264" i="5"/>
  <c r="C264" i="5"/>
  <c r="N264" i="8"/>
  <c r="I264" i="8"/>
  <c r="M264" i="8"/>
  <c r="L264" i="8"/>
  <c r="C264" i="8"/>
  <c r="D264" i="8"/>
  <c r="F264" i="8"/>
  <c r="G264" i="8"/>
  <c r="J264" i="8"/>
  <c r="T264" i="12"/>
  <c r="I264" i="12"/>
  <c r="J264" i="12"/>
  <c r="L264" i="12"/>
  <c r="O264" i="12"/>
  <c r="P264" i="12"/>
  <c r="C264" i="12"/>
  <c r="M264" i="12"/>
  <c r="S264" i="12"/>
  <c r="R264" i="12"/>
  <c r="F264" i="12"/>
  <c r="G264" i="12"/>
  <c r="D264" i="12"/>
  <c r="E265" i="5"/>
  <c r="B265" i="5"/>
  <c r="A266" i="5"/>
  <c r="B265" i="8"/>
  <c r="A266" i="8"/>
  <c r="E265" i="8"/>
  <c r="H265" i="8"/>
  <c r="K265" i="8"/>
  <c r="D263" i="9"/>
  <c r="C263" i="9"/>
  <c r="G263" i="9"/>
  <c r="F263" i="9"/>
  <c r="H263" i="9"/>
  <c r="A265" i="9"/>
  <c r="B264" i="9"/>
  <c r="E264" i="9"/>
  <c r="F264" i="5"/>
  <c r="G264" i="5"/>
  <c r="H264" i="5"/>
  <c r="A266" i="10"/>
  <c r="E265" i="10"/>
  <c r="K265" i="10"/>
  <c r="H265" i="10"/>
  <c r="B265" i="10"/>
  <c r="G264" i="10"/>
  <c r="D264" i="10"/>
  <c r="F264" i="10"/>
  <c r="I264" i="10"/>
  <c r="J264" i="10"/>
  <c r="N264" i="10"/>
  <c r="L264" i="10"/>
  <c r="M264" i="10"/>
  <c r="C264" i="10"/>
  <c r="Q265" i="12"/>
  <c r="E265" i="12"/>
  <c r="N265" i="12"/>
  <c r="A266" i="12"/>
  <c r="B265" i="12"/>
  <c r="K265" i="12"/>
  <c r="H265" i="12"/>
  <c r="A404" i="3" l="1"/>
  <c r="E403" i="3"/>
  <c r="B403" i="3"/>
  <c r="C402" i="3"/>
  <c r="H402" i="3"/>
  <c r="D402" i="3"/>
  <c r="F402" i="3"/>
  <c r="G402" i="3"/>
  <c r="G495" i="14"/>
  <c r="I495" i="14"/>
  <c r="F495" i="14"/>
  <c r="J495" i="14"/>
  <c r="R495" i="14"/>
  <c r="S495" i="14"/>
  <c r="M495" i="14"/>
  <c r="O495" i="14"/>
  <c r="P495" i="14"/>
  <c r="C495" i="14"/>
  <c r="D495" i="14"/>
  <c r="L495" i="14"/>
  <c r="A497" i="14"/>
  <c r="B496" i="14"/>
  <c r="T496" i="14" s="1"/>
  <c r="E496" i="14"/>
  <c r="K496" i="14"/>
  <c r="Q496" i="14"/>
  <c r="H496" i="14"/>
  <c r="N496" i="14"/>
  <c r="A398" i="2"/>
  <c r="E397" i="2"/>
  <c r="B397" i="2"/>
  <c r="H397" i="2"/>
  <c r="F396" i="2"/>
  <c r="D396" i="2"/>
  <c r="C396" i="2"/>
  <c r="G396" i="2"/>
  <c r="J396" i="2"/>
  <c r="K396" i="2"/>
  <c r="I396" i="2"/>
  <c r="D265" i="5"/>
  <c r="C265" i="5"/>
  <c r="H265" i="5"/>
  <c r="G265" i="5"/>
  <c r="F265" i="5"/>
  <c r="E266" i="12"/>
  <c r="Q266" i="12"/>
  <c r="A267" i="12"/>
  <c r="B266" i="12"/>
  <c r="H266" i="12"/>
  <c r="K266" i="12"/>
  <c r="N266" i="12"/>
  <c r="H266" i="10"/>
  <c r="A267" i="10"/>
  <c r="B266" i="10"/>
  <c r="E266" i="10"/>
  <c r="K266" i="10"/>
  <c r="C264" i="9"/>
  <c r="D264" i="9"/>
  <c r="T265" i="12"/>
  <c r="I265" i="12"/>
  <c r="P265" i="12"/>
  <c r="R265" i="12"/>
  <c r="L265" i="12"/>
  <c r="M265" i="12"/>
  <c r="D265" i="12"/>
  <c r="C265" i="12"/>
  <c r="F265" i="12"/>
  <c r="G265" i="12"/>
  <c r="J265" i="12"/>
  <c r="O265" i="12"/>
  <c r="S265" i="12"/>
  <c r="D265" i="10"/>
  <c r="I265" i="10"/>
  <c r="C265" i="10"/>
  <c r="G265" i="10"/>
  <c r="M265" i="10"/>
  <c r="F265" i="10"/>
  <c r="N265" i="10"/>
  <c r="J265" i="10"/>
  <c r="L265" i="10"/>
  <c r="E265" i="9"/>
  <c r="A266" i="9"/>
  <c r="B265" i="9"/>
  <c r="A267" i="5"/>
  <c r="B266" i="5"/>
  <c r="E266" i="5"/>
  <c r="G264" i="9"/>
  <c r="H264" i="9"/>
  <c r="F264" i="9"/>
  <c r="E266" i="8"/>
  <c r="H266" i="8"/>
  <c r="K266" i="8"/>
  <c r="A267" i="8"/>
  <c r="B266" i="8"/>
  <c r="I265" i="8"/>
  <c r="L265" i="8"/>
  <c r="G265" i="8"/>
  <c r="M265" i="8"/>
  <c r="F265" i="8"/>
  <c r="J265" i="8"/>
  <c r="N265" i="8"/>
  <c r="D265" i="8"/>
  <c r="C265" i="8"/>
  <c r="C403" i="3" l="1"/>
  <c r="H403" i="3"/>
  <c r="D403" i="3"/>
  <c r="G403" i="3"/>
  <c r="F403" i="3"/>
  <c r="E404" i="3"/>
  <c r="A405" i="3"/>
  <c r="B404" i="3"/>
  <c r="S496" i="14"/>
  <c r="C496" i="14"/>
  <c r="D496" i="14"/>
  <c r="I496" i="14"/>
  <c r="J496" i="14"/>
  <c r="L496" i="14"/>
  <c r="M496" i="14"/>
  <c r="R496" i="14"/>
  <c r="O496" i="14"/>
  <c r="P496" i="14"/>
  <c r="G496" i="14"/>
  <c r="F496" i="14"/>
  <c r="Q497" i="14"/>
  <c r="E497" i="14"/>
  <c r="H497" i="14"/>
  <c r="B497" i="14"/>
  <c r="T497" i="14" s="1"/>
  <c r="K497" i="14"/>
  <c r="N497" i="14"/>
  <c r="A498" i="14"/>
  <c r="C397" i="2"/>
  <c r="K397" i="2"/>
  <c r="D397" i="2"/>
  <c r="J397" i="2"/>
  <c r="I397" i="2"/>
  <c r="G397" i="2"/>
  <c r="F397" i="2"/>
  <c r="A399" i="2"/>
  <c r="B398" i="2"/>
  <c r="H398" i="2"/>
  <c r="E398" i="2"/>
  <c r="I266" i="8"/>
  <c r="M266" i="8"/>
  <c r="J266" i="8"/>
  <c r="F266" i="8"/>
  <c r="C266" i="8"/>
  <c r="N266" i="8"/>
  <c r="L266" i="8"/>
  <c r="D266" i="8"/>
  <c r="G266" i="8"/>
  <c r="E267" i="8"/>
  <c r="A268" i="8"/>
  <c r="K267" i="8"/>
  <c r="B267" i="8"/>
  <c r="H267" i="8"/>
  <c r="H266" i="5"/>
  <c r="F266" i="5"/>
  <c r="G266" i="5"/>
  <c r="B267" i="10"/>
  <c r="E267" i="10"/>
  <c r="H267" i="10"/>
  <c r="K267" i="10"/>
  <c r="A268" i="10"/>
  <c r="F265" i="9"/>
  <c r="H265" i="9"/>
  <c r="G265" i="9"/>
  <c r="G266" i="10"/>
  <c r="F266" i="10"/>
  <c r="I266" i="10"/>
  <c r="D266" i="10"/>
  <c r="J266" i="10"/>
  <c r="C266" i="10"/>
  <c r="L266" i="10"/>
  <c r="M266" i="10"/>
  <c r="N266" i="10"/>
  <c r="E267" i="5"/>
  <c r="B267" i="5"/>
  <c r="A268" i="5"/>
  <c r="B266" i="9"/>
  <c r="E266" i="9"/>
  <c r="A267" i="9"/>
  <c r="D266" i="5"/>
  <c r="C266" i="5"/>
  <c r="H267" i="12"/>
  <c r="E267" i="12"/>
  <c r="A268" i="12"/>
  <c r="Q267" i="12"/>
  <c r="B267" i="12"/>
  <c r="K267" i="12"/>
  <c r="N267" i="12"/>
  <c r="D265" i="9"/>
  <c r="C265" i="9"/>
  <c r="T266" i="12"/>
  <c r="F266" i="12"/>
  <c r="O266" i="12"/>
  <c r="I266" i="12"/>
  <c r="G266" i="12"/>
  <c r="M266" i="12"/>
  <c r="P266" i="12"/>
  <c r="L266" i="12"/>
  <c r="J266" i="12"/>
  <c r="D266" i="12"/>
  <c r="R266" i="12"/>
  <c r="C266" i="12"/>
  <c r="S266" i="12"/>
  <c r="G404" i="3" l="1"/>
  <c r="F404" i="3"/>
  <c r="E405" i="3"/>
  <c r="B405" i="3"/>
  <c r="A406" i="3"/>
  <c r="C404" i="3"/>
  <c r="D404" i="3"/>
  <c r="H404" i="3"/>
  <c r="P497" i="14"/>
  <c r="R497" i="14"/>
  <c r="S497" i="14"/>
  <c r="F497" i="14"/>
  <c r="G497" i="14"/>
  <c r="C497" i="14"/>
  <c r="M497" i="14"/>
  <c r="O497" i="14"/>
  <c r="I497" i="14"/>
  <c r="J497" i="14"/>
  <c r="D497" i="14"/>
  <c r="L497" i="14"/>
  <c r="K498" i="14"/>
  <c r="E498" i="14"/>
  <c r="H498" i="14"/>
  <c r="N498" i="14"/>
  <c r="B498" i="14"/>
  <c r="T498" i="14" s="1"/>
  <c r="Q498" i="14"/>
  <c r="A499" i="14"/>
  <c r="B399" i="2"/>
  <c r="A400" i="2"/>
  <c r="H399" i="2"/>
  <c r="E399" i="2"/>
  <c r="F398" i="2"/>
  <c r="J398" i="2"/>
  <c r="G398" i="2"/>
  <c r="K398" i="2"/>
  <c r="C398" i="2"/>
  <c r="I398" i="2"/>
  <c r="D398" i="2"/>
  <c r="E267" i="9"/>
  <c r="B267" i="9"/>
  <c r="A268" i="9"/>
  <c r="E268" i="5"/>
  <c r="B268" i="5"/>
  <c r="A269" i="5"/>
  <c r="C267" i="8"/>
  <c r="N267" i="8"/>
  <c r="I267" i="8"/>
  <c r="L267" i="8"/>
  <c r="J267" i="8"/>
  <c r="F267" i="8"/>
  <c r="G267" i="8"/>
  <c r="D267" i="8"/>
  <c r="M267" i="8"/>
  <c r="D267" i="5"/>
  <c r="C267" i="5"/>
  <c r="B268" i="8"/>
  <c r="K268" i="8"/>
  <c r="H268" i="8"/>
  <c r="E268" i="8"/>
  <c r="A269" i="8"/>
  <c r="C266" i="9"/>
  <c r="D266" i="9"/>
  <c r="G267" i="5"/>
  <c r="H267" i="5"/>
  <c r="F267" i="5"/>
  <c r="B268" i="10"/>
  <c r="K268" i="10"/>
  <c r="E268" i="10"/>
  <c r="H268" i="10"/>
  <c r="A269" i="10"/>
  <c r="T267" i="12"/>
  <c r="P267" i="12"/>
  <c r="C267" i="12"/>
  <c r="F267" i="12"/>
  <c r="O267" i="12"/>
  <c r="I267" i="12"/>
  <c r="J267" i="12"/>
  <c r="L267" i="12"/>
  <c r="G267" i="12"/>
  <c r="M267" i="12"/>
  <c r="S267" i="12"/>
  <c r="D267" i="12"/>
  <c r="R267" i="12"/>
  <c r="C267" i="10"/>
  <c r="G267" i="10"/>
  <c r="N267" i="10"/>
  <c r="I267" i="10"/>
  <c r="L267" i="10"/>
  <c r="D267" i="10"/>
  <c r="F267" i="10"/>
  <c r="J267" i="10"/>
  <c r="M267" i="10"/>
  <c r="N268" i="12"/>
  <c r="A269" i="12"/>
  <c r="Q268" i="12"/>
  <c r="H268" i="12"/>
  <c r="K268" i="12"/>
  <c r="E268" i="12"/>
  <c r="B268" i="12"/>
  <c r="F266" i="9"/>
  <c r="G266" i="9"/>
  <c r="H266" i="9"/>
  <c r="B406" i="3" l="1"/>
  <c r="E406" i="3"/>
  <c r="A407" i="3"/>
  <c r="C405" i="3"/>
  <c r="D405" i="3"/>
  <c r="H405" i="3"/>
  <c r="G405" i="3"/>
  <c r="F405" i="3"/>
  <c r="K499" i="14"/>
  <c r="E499" i="14"/>
  <c r="N499" i="14"/>
  <c r="H499" i="14"/>
  <c r="A500" i="14"/>
  <c r="B499" i="14"/>
  <c r="T499" i="14" s="1"/>
  <c r="Q499" i="14"/>
  <c r="M498" i="14"/>
  <c r="G498" i="14"/>
  <c r="D498" i="14"/>
  <c r="F498" i="14"/>
  <c r="J498" i="14"/>
  <c r="L498" i="14"/>
  <c r="O498" i="14"/>
  <c r="C498" i="14"/>
  <c r="I498" i="14"/>
  <c r="P498" i="14"/>
  <c r="R498" i="14"/>
  <c r="S498" i="14"/>
  <c r="E400" i="2"/>
  <c r="A401" i="2"/>
  <c r="B400" i="2"/>
  <c r="H400" i="2"/>
  <c r="K399" i="2"/>
  <c r="C399" i="2"/>
  <c r="G399" i="2"/>
  <c r="J399" i="2"/>
  <c r="I399" i="2"/>
  <c r="D399" i="2"/>
  <c r="F399" i="2"/>
  <c r="B269" i="10"/>
  <c r="E269" i="10"/>
  <c r="A270" i="10"/>
  <c r="H269" i="10"/>
  <c r="K269" i="10"/>
  <c r="L268" i="10"/>
  <c r="G268" i="10"/>
  <c r="J268" i="10"/>
  <c r="D268" i="10"/>
  <c r="I268" i="10"/>
  <c r="N268" i="10"/>
  <c r="F268" i="10"/>
  <c r="M268" i="10"/>
  <c r="C268" i="10"/>
  <c r="T268" i="12"/>
  <c r="G268" i="12"/>
  <c r="I268" i="12"/>
  <c r="J268" i="12"/>
  <c r="F268" i="12"/>
  <c r="L268" i="12"/>
  <c r="M268" i="12"/>
  <c r="P268" i="12"/>
  <c r="O268" i="12"/>
  <c r="C268" i="12"/>
  <c r="R268" i="12"/>
  <c r="D268" i="12"/>
  <c r="S268" i="12"/>
  <c r="K269" i="12"/>
  <c r="N269" i="12"/>
  <c r="B269" i="12"/>
  <c r="A270" i="12"/>
  <c r="E269" i="12"/>
  <c r="H269" i="12"/>
  <c r="Q269" i="12"/>
  <c r="K269" i="8"/>
  <c r="E269" i="8"/>
  <c r="H269" i="8"/>
  <c r="B269" i="8"/>
  <c r="A270" i="8"/>
  <c r="J268" i="8"/>
  <c r="C268" i="8"/>
  <c r="D268" i="8"/>
  <c r="I268" i="8"/>
  <c r="M268" i="8"/>
  <c r="F268" i="8"/>
  <c r="N268" i="8"/>
  <c r="G268" i="8"/>
  <c r="L268" i="8"/>
  <c r="E269" i="5"/>
  <c r="A270" i="5"/>
  <c r="B269" i="5"/>
  <c r="D268" i="5"/>
  <c r="C268" i="5"/>
  <c r="F268" i="5"/>
  <c r="H268" i="5"/>
  <c r="G268" i="5"/>
  <c r="A269" i="9"/>
  <c r="B268" i="9"/>
  <c r="E268" i="9"/>
  <c r="C267" i="9"/>
  <c r="D267" i="9"/>
  <c r="H267" i="9"/>
  <c r="F267" i="9"/>
  <c r="G267" i="9"/>
  <c r="A408" i="3" l="1"/>
  <c r="B407" i="3"/>
  <c r="E407" i="3"/>
  <c r="F406" i="3"/>
  <c r="G406" i="3"/>
  <c r="C406" i="3"/>
  <c r="H406" i="3"/>
  <c r="D406" i="3"/>
  <c r="J499" i="14"/>
  <c r="L499" i="14"/>
  <c r="C499" i="14"/>
  <c r="D499" i="14"/>
  <c r="F499" i="14"/>
  <c r="I499" i="14"/>
  <c r="R499" i="14"/>
  <c r="M499" i="14"/>
  <c r="O499" i="14"/>
  <c r="P499" i="14"/>
  <c r="G499" i="14"/>
  <c r="S499" i="14"/>
  <c r="E500" i="14"/>
  <c r="A501" i="14"/>
  <c r="K500" i="14"/>
  <c r="B500" i="14"/>
  <c r="T500" i="14" s="1"/>
  <c r="Q500" i="14"/>
  <c r="N500" i="14"/>
  <c r="H500" i="14"/>
  <c r="J400" i="2"/>
  <c r="D400" i="2"/>
  <c r="F400" i="2"/>
  <c r="C400" i="2"/>
  <c r="K400" i="2"/>
  <c r="I400" i="2"/>
  <c r="G400" i="2"/>
  <c r="H401" i="2"/>
  <c r="A402" i="2"/>
  <c r="E401" i="2"/>
  <c r="B401" i="2"/>
  <c r="D268" i="9"/>
  <c r="C268" i="9"/>
  <c r="C269" i="5"/>
  <c r="D269" i="5"/>
  <c r="T269" i="12"/>
  <c r="P269" i="12"/>
  <c r="C269" i="12"/>
  <c r="F269" i="12"/>
  <c r="J269" i="12"/>
  <c r="O269" i="12"/>
  <c r="L269" i="12"/>
  <c r="G269" i="12"/>
  <c r="I269" i="12"/>
  <c r="D269" i="12"/>
  <c r="S269" i="12"/>
  <c r="R269" i="12"/>
  <c r="M269" i="12"/>
  <c r="E270" i="5"/>
  <c r="A271" i="5"/>
  <c r="B270" i="5"/>
  <c r="F268" i="9"/>
  <c r="G268" i="9"/>
  <c r="H268" i="9"/>
  <c r="E269" i="9"/>
  <c r="B269" i="9"/>
  <c r="A270" i="9"/>
  <c r="G269" i="8"/>
  <c r="L269" i="8"/>
  <c r="I269" i="8"/>
  <c r="M269" i="8"/>
  <c r="D269" i="8"/>
  <c r="J269" i="8"/>
  <c r="C269" i="8"/>
  <c r="F269" i="8"/>
  <c r="N269" i="8"/>
  <c r="K270" i="10"/>
  <c r="E270" i="10"/>
  <c r="A271" i="10"/>
  <c r="B270" i="10"/>
  <c r="H270" i="10"/>
  <c r="H269" i="5"/>
  <c r="G269" i="5"/>
  <c r="F269" i="5"/>
  <c r="E270" i="8"/>
  <c r="H270" i="8"/>
  <c r="B270" i="8"/>
  <c r="A271" i="8"/>
  <c r="K270" i="8"/>
  <c r="E270" i="12"/>
  <c r="B270" i="12"/>
  <c r="Q270" i="12"/>
  <c r="A271" i="12"/>
  <c r="K270" i="12"/>
  <c r="H270" i="12"/>
  <c r="N270" i="12"/>
  <c r="J269" i="10"/>
  <c r="L269" i="10"/>
  <c r="F269" i="10"/>
  <c r="I269" i="10"/>
  <c r="D269" i="10"/>
  <c r="M269" i="10"/>
  <c r="C269" i="10"/>
  <c r="G269" i="10"/>
  <c r="N269" i="10"/>
  <c r="F407" i="3" l="1"/>
  <c r="G407" i="3"/>
  <c r="H407" i="3"/>
  <c r="D407" i="3"/>
  <c r="C407" i="3"/>
  <c r="B408" i="3"/>
  <c r="A409" i="3"/>
  <c r="E408" i="3"/>
  <c r="C500" i="14"/>
  <c r="F500" i="14"/>
  <c r="I500" i="14"/>
  <c r="J500" i="14"/>
  <c r="L500" i="14"/>
  <c r="S500" i="14"/>
  <c r="P500" i="14"/>
  <c r="R500" i="14"/>
  <c r="D500" i="14"/>
  <c r="O500" i="14"/>
  <c r="G500" i="14"/>
  <c r="M500" i="14"/>
  <c r="Q501" i="14"/>
  <c r="E501" i="14"/>
  <c r="B501" i="14"/>
  <c r="T501" i="14" s="1"/>
  <c r="N501" i="14"/>
  <c r="H501" i="14"/>
  <c r="K501" i="14"/>
  <c r="A502" i="14"/>
  <c r="D401" i="2"/>
  <c r="I401" i="2"/>
  <c r="G401" i="2"/>
  <c r="F401" i="2"/>
  <c r="J401" i="2"/>
  <c r="K401" i="2"/>
  <c r="C401" i="2"/>
  <c r="A403" i="2"/>
  <c r="E402" i="2"/>
  <c r="B402" i="2"/>
  <c r="H402" i="2"/>
  <c r="C269" i="9"/>
  <c r="D269" i="9"/>
  <c r="B271" i="12"/>
  <c r="H271" i="12"/>
  <c r="N271" i="12"/>
  <c r="E271" i="12"/>
  <c r="Q271" i="12"/>
  <c r="K271" i="12"/>
  <c r="A272" i="12"/>
  <c r="B271" i="5"/>
  <c r="E271" i="5"/>
  <c r="A272" i="5"/>
  <c r="T270" i="12"/>
  <c r="O270" i="12"/>
  <c r="F270" i="12"/>
  <c r="P270" i="12"/>
  <c r="M270" i="12"/>
  <c r="R270" i="12"/>
  <c r="D270" i="12"/>
  <c r="G270" i="12"/>
  <c r="C270" i="12"/>
  <c r="J270" i="12"/>
  <c r="L270" i="12"/>
  <c r="S270" i="12"/>
  <c r="I270" i="12"/>
  <c r="F270" i="5"/>
  <c r="H270" i="5"/>
  <c r="G270" i="5"/>
  <c r="F269" i="9"/>
  <c r="G269" i="9"/>
  <c r="H269" i="9"/>
  <c r="D270" i="5"/>
  <c r="C270" i="5"/>
  <c r="A271" i="9"/>
  <c r="E270" i="9"/>
  <c r="B270" i="9"/>
  <c r="E271" i="8"/>
  <c r="H271" i="8"/>
  <c r="K271" i="8"/>
  <c r="A272" i="8"/>
  <c r="B271" i="8"/>
  <c r="E271" i="10"/>
  <c r="B271" i="10"/>
  <c r="K271" i="10"/>
  <c r="A272" i="10"/>
  <c r="H271" i="10"/>
  <c r="C270" i="10"/>
  <c r="M270" i="10"/>
  <c r="F270" i="10"/>
  <c r="L270" i="10"/>
  <c r="D270" i="10"/>
  <c r="G270" i="10"/>
  <c r="I270" i="10"/>
  <c r="J270" i="10"/>
  <c r="N270" i="10"/>
  <c r="J270" i="8"/>
  <c r="I270" i="8"/>
  <c r="L270" i="8"/>
  <c r="G270" i="8"/>
  <c r="N270" i="8"/>
  <c r="D270" i="8"/>
  <c r="F270" i="8"/>
  <c r="M270" i="8"/>
  <c r="C270" i="8"/>
  <c r="F408" i="3" l="1"/>
  <c r="G408" i="3"/>
  <c r="E409" i="3"/>
  <c r="B409" i="3"/>
  <c r="A410" i="3"/>
  <c r="C408" i="3"/>
  <c r="H408" i="3"/>
  <c r="D408" i="3"/>
  <c r="Q502" i="14"/>
  <c r="A503" i="14"/>
  <c r="K502" i="14"/>
  <c r="N502" i="14"/>
  <c r="H502" i="14"/>
  <c r="E502" i="14"/>
  <c r="B502" i="14"/>
  <c r="T502" i="14" s="1"/>
  <c r="O501" i="14"/>
  <c r="D501" i="14"/>
  <c r="F501" i="14"/>
  <c r="C501" i="14"/>
  <c r="G501" i="14"/>
  <c r="I501" i="14"/>
  <c r="J501" i="14"/>
  <c r="M501" i="14"/>
  <c r="P501" i="14"/>
  <c r="R501" i="14"/>
  <c r="L501" i="14"/>
  <c r="S501" i="14"/>
  <c r="I402" i="2"/>
  <c r="D402" i="2"/>
  <c r="C402" i="2"/>
  <c r="K402" i="2"/>
  <c r="G402" i="2"/>
  <c r="J402" i="2"/>
  <c r="F402" i="2"/>
  <c r="A404" i="2"/>
  <c r="H403" i="2"/>
  <c r="E403" i="2"/>
  <c r="B403" i="2"/>
  <c r="K272" i="10"/>
  <c r="A273" i="10"/>
  <c r="B272" i="10"/>
  <c r="E272" i="10"/>
  <c r="H272" i="10"/>
  <c r="A273" i="5"/>
  <c r="B272" i="5"/>
  <c r="E272" i="5"/>
  <c r="N271" i="10"/>
  <c r="C271" i="10"/>
  <c r="F271" i="10"/>
  <c r="I271" i="10"/>
  <c r="D271" i="10"/>
  <c r="J271" i="10"/>
  <c r="G271" i="10"/>
  <c r="L271" i="10"/>
  <c r="M271" i="10"/>
  <c r="D271" i="5"/>
  <c r="C271" i="5"/>
  <c r="K272" i="8"/>
  <c r="B272" i="8"/>
  <c r="H272" i="8"/>
  <c r="E272" i="8"/>
  <c r="A273" i="8"/>
  <c r="G271" i="5"/>
  <c r="F271" i="5"/>
  <c r="H271" i="5"/>
  <c r="J271" i="8"/>
  <c r="G271" i="8"/>
  <c r="I271" i="8"/>
  <c r="M271" i="8"/>
  <c r="D271" i="8"/>
  <c r="L271" i="8"/>
  <c r="C271" i="8"/>
  <c r="F271" i="8"/>
  <c r="N271" i="8"/>
  <c r="T271" i="12"/>
  <c r="D271" i="12"/>
  <c r="I271" i="12"/>
  <c r="J271" i="12"/>
  <c r="P271" i="12"/>
  <c r="M271" i="12"/>
  <c r="C271" i="12"/>
  <c r="G271" i="12"/>
  <c r="F271" i="12"/>
  <c r="L271" i="12"/>
  <c r="O271" i="12"/>
  <c r="R271" i="12"/>
  <c r="S271" i="12"/>
  <c r="N272" i="12"/>
  <c r="Q272" i="12"/>
  <c r="B272" i="12"/>
  <c r="E272" i="12"/>
  <c r="H272" i="12"/>
  <c r="K272" i="12"/>
  <c r="A273" i="12"/>
  <c r="C270" i="9"/>
  <c r="D270" i="9"/>
  <c r="H270" i="9"/>
  <c r="F270" i="9"/>
  <c r="G270" i="9"/>
  <c r="E271" i="9"/>
  <c r="B271" i="9"/>
  <c r="A272" i="9"/>
  <c r="B410" i="3" l="1"/>
  <c r="A411" i="3"/>
  <c r="E410" i="3"/>
  <c r="H409" i="3"/>
  <c r="D409" i="3"/>
  <c r="C409" i="3"/>
  <c r="G409" i="3"/>
  <c r="F409" i="3"/>
  <c r="B503" i="14"/>
  <c r="T503" i="14" s="1"/>
  <c r="Q503" i="14"/>
  <c r="K503" i="14"/>
  <c r="N503" i="14"/>
  <c r="E503" i="14"/>
  <c r="H503" i="14"/>
  <c r="A504" i="14"/>
  <c r="R502" i="14"/>
  <c r="S502" i="14"/>
  <c r="C502" i="14"/>
  <c r="L502" i="14"/>
  <c r="M502" i="14"/>
  <c r="I502" i="14"/>
  <c r="J502" i="14"/>
  <c r="O502" i="14"/>
  <c r="P502" i="14"/>
  <c r="D502" i="14"/>
  <c r="F502" i="14"/>
  <c r="G502" i="14"/>
  <c r="H404" i="2"/>
  <c r="E404" i="2"/>
  <c r="A405" i="2"/>
  <c r="B404" i="2"/>
  <c r="J403" i="2"/>
  <c r="K403" i="2"/>
  <c r="F403" i="2"/>
  <c r="I403" i="2"/>
  <c r="G403" i="2"/>
  <c r="C403" i="2"/>
  <c r="D403" i="2"/>
  <c r="E272" i="9"/>
  <c r="B272" i="9"/>
  <c r="A273" i="9"/>
  <c r="M272" i="8"/>
  <c r="I272" i="8"/>
  <c r="N272" i="8"/>
  <c r="J272" i="8"/>
  <c r="F272" i="8"/>
  <c r="C272" i="8"/>
  <c r="D272" i="8"/>
  <c r="L272" i="8"/>
  <c r="G272" i="8"/>
  <c r="C272" i="5"/>
  <c r="D272" i="5"/>
  <c r="E273" i="5"/>
  <c r="A274" i="5"/>
  <c r="B273" i="5"/>
  <c r="Q273" i="12"/>
  <c r="A274" i="12"/>
  <c r="E273" i="12"/>
  <c r="H273" i="12"/>
  <c r="N273" i="12"/>
  <c r="B273" i="12"/>
  <c r="K273" i="12"/>
  <c r="F271" i="9"/>
  <c r="G271" i="9"/>
  <c r="H271" i="9"/>
  <c r="A274" i="8"/>
  <c r="B273" i="8"/>
  <c r="K273" i="8"/>
  <c r="E273" i="8"/>
  <c r="H273" i="8"/>
  <c r="D272" i="10"/>
  <c r="G272" i="10"/>
  <c r="C272" i="10"/>
  <c r="F272" i="10"/>
  <c r="I272" i="10"/>
  <c r="N272" i="10"/>
  <c r="J272" i="10"/>
  <c r="L272" i="10"/>
  <c r="M272" i="10"/>
  <c r="K273" i="10"/>
  <c r="B273" i="10"/>
  <c r="H273" i="10"/>
  <c r="A274" i="10"/>
  <c r="E273" i="10"/>
  <c r="C271" i="9"/>
  <c r="D271" i="9"/>
  <c r="T272" i="12"/>
  <c r="P272" i="12"/>
  <c r="G272" i="12"/>
  <c r="R272" i="12"/>
  <c r="C272" i="12"/>
  <c r="M272" i="12"/>
  <c r="O272" i="12"/>
  <c r="F272" i="12"/>
  <c r="S272" i="12"/>
  <c r="D272" i="12"/>
  <c r="L272" i="12"/>
  <c r="J272" i="12"/>
  <c r="I272" i="12"/>
  <c r="F272" i="5"/>
  <c r="G272" i="5"/>
  <c r="H272" i="5"/>
  <c r="F410" i="3" l="1"/>
  <c r="G410" i="3"/>
  <c r="A412" i="3"/>
  <c r="E411" i="3"/>
  <c r="B411" i="3"/>
  <c r="C410" i="3"/>
  <c r="D410" i="3"/>
  <c r="H410" i="3"/>
  <c r="A505" i="14"/>
  <c r="N504" i="14"/>
  <c r="Q504" i="14"/>
  <c r="E504" i="14"/>
  <c r="K504" i="14"/>
  <c r="H504" i="14"/>
  <c r="B504" i="14"/>
  <c r="T504" i="14" s="1"/>
  <c r="G503" i="14"/>
  <c r="I503" i="14"/>
  <c r="C503" i="14"/>
  <c r="R503" i="14"/>
  <c r="O503" i="14"/>
  <c r="P503" i="14"/>
  <c r="S503" i="14"/>
  <c r="L503" i="14"/>
  <c r="D503" i="14"/>
  <c r="F503" i="14"/>
  <c r="J503" i="14"/>
  <c r="M503" i="14"/>
  <c r="K404" i="2"/>
  <c r="D404" i="2"/>
  <c r="I404" i="2"/>
  <c r="G404" i="2"/>
  <c r="C404" i="2"/>
  <c r="F404" i="2"/>
  <c r="J404" i="2"/>
  <c r="H405" i="2"/>
  <c r="B405" i="2"/>
  <c r="A406" i="2"/>
  <c r="E405" i="2"/>
  <c r="B274" i="8"/>
  <c r="H274" i="8"/>
  <c r="A275" i="8"/>
  <c r="K274" i="8"/>
  <c r="E274" i="8"/>
  <c r="A275" i="12"/>
  <c r="B274" i="12"/>
  <c r="N274" i="12"/>
  <c r="K274" i="12"/>
  <c r="H274" i="12"/>
  <c r="E274" i="12"/>
  <c r="Q274" i="12"/>
  <c r="D273" i="5"/>
  <c r="C273" i="5"/>
  <c r="T273" i="12"/>
  <c r="G273" i="12"/>
  <c r="J273" i="12"/>
  <c r="M273" i="12"/>
  <c r="O273" i="12"/>
  <c r="C273" i="12"/>
  <c r="F273" i="12"/>
  <c r="D273" i="12"/>
  <c r="I273" i="12"/>
  <c r="S273" i="12"/>
  <c r="L273" i="12"/>
  <c r="P273" i="12"/>
  <c r="R273" i="12"/>
  <c r="N273" i="8"/>
  <c r="F273" i="8"/>
  <c r="D273" i="8"/>
  <c r="C273" i="8"/>
  <c r="I273" i="8"/>
  <c r="M273" i="8"/>
  <c r="G273" i="8"/>
  <c r="L273" i="8"/>
  <c r="J273" i="8"/>
  <c r="A275" i="5"/>
  <c r="B274" i="5"/>
  <c r="E274" i="5"/>
  <c r="E274" i="10"/>
  <c r="B274" i="10"/>
  <c r="K274" i="10"/>
  <c r="A275" i="10"/>
  <c r="H274" i="10"/>
  <c r="C272" i="9"/>
  <c r="D272" i="9"/>
  <c r="G273" i="5"/>
  <c r="F273" i="5"/>
  <c r="H273" i="5"/>
  <c r="N273" i="10"/>
  <c r="I273" i="10"/>
  <c r="L273" i="10"/>
  <c r="C273" i="10"/>
  <c r="F273" i="10"/>
  <c r="M273" i="10"/>
  <c r="J273" i="10"/>
  <c r="G273" i="10"/>
  <c r="D273" i="10"/>
  <c r="A274" i="9"/>
  <c r="B273" i="9"/>
  <c r="E273" i="9"/>
  <c r="F272" i="9"/>
  <c r="H272" i="9"/>
  <c r="G272" i="9"/>
  <c r="D411" i="3" l="1"/>
  <c r="H411" i="3"/>
  <c r="C411" i="3"/>
  <c r="G411" i="3"/>
  <c r="F411" i="3"/>
  <c r="B412" i="3"/>
  <c r="A413" i="3"/>
  <c r="E412" i="3"/>
  <c r="S504" i="14"/>
  <c r="L504" i="14"/>
  <c r="M504" i="14"/>
  <c r="R504" i="14"/>
  <c r="P504" i="14"/>
  <c r="C504" i="14"/>
  <c r="F504" i="14"/>
  <c r="J504" i="14"/>
  <c r="O504" i="14"/>
  <c r="D504" i="14"/>
  <c r="G504" i="14"/>
  <c r="I504" i="14"/>
  <c r="B505" i="14"/>
  <c r="T505" i="14" s="1"/>
  <c r="Q505" i="14"/>
  <c r="E505" i="14"/>
  <c r="A506" i="14"/>
  <c r="H505" i="14"/>
  <c r="N505" i="14"/>
  <c r="K505" i="14"/>
  <c r="A407" i="2"/>
  <c r="H406" i="2"/>
  <c r="B406" i="2"/>
  <c r="E406" i="2"/>
  <c r="C405" i="2"/>
  <c r="K405" i="2"/>
  <c r="D405" i="2"/>
  <c r="F405" i="2"/>
  <c r="G405" i="2"/>
  <c r="J405" i="2"/>
  <c r="I405" i="2"/>
  <c r="E275" i="10"/>
  <c r="H275" i="10"/>
  <c r="K275" i="10"/>
  <c r="B275" i="10"/>
  <c r="A276" i="10"/>
  <c r="H274" i="5"/>
  <c r="G274" i="5"/>
  <c r="F274" i="5"/>
  <c r="G273" i="9"/>
  <c r="F273" i="9"/>
  <c r="H273" i="9"/>
  <c r="I274" i="10"/>
  <c r="C274" i="10"/>
  <c r="D274" i="10"/>
  <c r="F274" i="10"/>
  <c r="N274" i="10"/>
  <c r="M274" i="10"/>
  <c r="G274" i="10"/>
  <c r="J274" i="10"/>
  <c r="L274" i="10"/>
  <c r="T274" i="12"/>
  <c r="F274" i="12"/>
  <c r="G274" i="12"/>
  <c r="I274" i="12"/>
  <c r="J274" i="12"/>
  <c r="O274" i="12"/>
  <c r="L274" i="12"/>
  <c r="R274" i="12"/>
  <c r="S274" i="12"/>
  <c r="M274" i="12"/>
  <c r="D274" i="12"/>
  <c r="C274" i="12"/>
  <c r="P274" i="12"/>
  <c r="B275" i="12"/>
  <c r="E275" i="12"/>
  <c r="N275" i="12"/>
  <c r="Q275" i="12"/>
  <c r="A276" i="12"/>
  <c r="H275" i="12"/>
  <c r="K275" i="12"/>
  <c r="A276" i="5"/>
  <c r="B275" i="5"/>
  <c r="E275" i="5"/>
  <c r="D273" i="9"/>
  <c r="C273" i="9"/>
  <c r="D274" i="5"/>
  <c r="C274" i="5"/>
  <c r="H275" i="8"/>
  <c r="B275" i="8"/>
  <c r="E275" i="8"/>
  <c r="K275" i="8"/>
  <c r="A276" i="8"/>
  <c r="A275" i="9"/>
  <c r="E274" i="9"/>
  <c r="B274" i="9"/>
  <c r="N274" i="8"/>
  <c r="J274" i="8"/>
  <c r="F274" i="8"/>
  <c r="I274" i="8"/>
  <c r="D274" i="8"/>
  <c r="G274" i="8"/>
  <c r="L274" i="8"/>
  <c r="M274" i="8"/>
  <c r="C274" i="8"/>
  <c r="B413" i="3" l="1"/>
  <c r="A414" i="3"/>
  <c r="E413" i="3"/>
  <c r="G412" i="3"/>
  <c r="F412" i="3"/>
  <c r="H412" i="3"/>
  <c r="D412" i="3"/>
  <c r="C412" i="3"/>
  <c r="K506" i="14"/>
  <c r="H506" i="14"/>
  <c r="Q506" i="14"/>
  <c r="E506" i="14"/>
  <c r="B506" i="14"/>
  <c r="T506" i="14" s="1"/>
  <c r="A507" i="14"/>
  <c r="N506" i="14"/>
  <c r="C505" i="14"/>
  <c r="D505" i="14"/>
  <c r="O505" i="14"/>
  <c r="P505" i="14"/>
  <c r="R505" i="14"/>
  <c r="J505" i="14"/>
  <c r="L505" i="14"/>
  <c r="F505" i="14"/>
  <c r="G505" i="14"/>
  <c r="M505" i="14"/>
  <c r="S505" i="14"/>
  <c r="I505" i="14"/>
  <c r="D406" i="2"/>
  <c r="F406" i="2"/>
  <c r="G406" i="2"/>
  <c r="I406" i="2"/>
  <c r="K406" i="2"/>
  <c r="J406" i="2"/>
  <c r="C406" i="2"/>
  <c r="A408" i="2"/>
  <c r="B407" i="2"/>
  <c r="E407" i="2"/>
  <c r="H407" i="2"/>
  <c r="A277" i="5"/>
  <c r="B276" i="5"/>
  <c r="E276" i="5"/>
  <c r="A277" i="12"/>
  <c r="B276" i="12"/>
  <c r="H276" i="12"/>
  <c r="K276" i="12"/>
  <c r="Q276" i="12"/>
  <c r="N276" i="12"/>
  <c r="E276" i="12"/>
  <c r="F275" i="10"/>
  <c r="G275" i="10"/>
  <c r="N275" i="10"/>
  <c r="J275" i="10"/>
  <c r="I275" i="10"/>
  <c r="D275" i="10"/>
  <c r="M275" i="10"/>
  <c r="L275" i="10"/>
  <c r="C275" i="10"/>
  <c r="H276" i="10"/>
  <c r="E276" i="10"/>
  <c r="K276" i="10"/>
  <c r="A277" i="10"/>
  <c r="B276" i="10"/>
  <c r="G275" i="5"/>
  <c r="F275" i="5"/>
  <c r="H275" i="5"/>
  <c r="C274" i="9"/>
  <c r="D274" i="9"/>
  <c r="F274" i="9"/>
  <c r="H274" i="9"/>
  <c r="G274" i="9"/>
  <c r="A276" i="9"/>
  <c r="B275" i="9"/>
  <c r="E275" i="9"/>
  <c r="B276" i="8"/>
  <c r="A277" i="8"/>
  <c r="H276" i="8"/>
  <c r="K276" i="8"/>
  <c r="E276" i="8"/>
  <c r="C275" i="8"/>
  <c r="N275" i="8"/>
  <c r="F275" i="8"/>
  <c r="D275" i="8"/>
  <c r="J275" i="8"/>
  <c r="I275" i="8"/>
  <c r="L275" i="8"/>
  <c r="G275" i="8"/>
  <c r="M275" i="8"/>
  <c r="D275" i="5"/>
  <c r="C275" i="5"/>
  <c r="T275" i="12"/>
  <c r="M275" i="12"/>
  <c r="C275" i="12"/>
  <c r="G275" i="12"/>
  <c r="L275" i="12"/>
  <c r="S275" i="12"/>
  <c r="F275" i="12"/>
  <c r="D275" i="12"/>
  <c r="I275" i="12"/>
  <c r="J275" i="12"/>
  <c r="P275" i="12"/>
  <c r="R275" i="12"/>
  <c r="O275" i="12"/>
  <c r="G413" i="3" l="1"/>
  <c r="F413" i="3"/>
  <c r="E414" i="3"/>
  <c r="A415" i="3"/>
  <c r="B414" i="3"/>
  <c r="H413" i="3"/>
  <c r="D413" i="3"/>
  <c r="C413" i="3"/>
  <c r="M506" i="14"/>
  <c r="F506" i="14"/>
  <c r="G506" i="14"/>
  <c r="P506" i="14"/>
  <c r="R506" i="14"/>
  <c r="S506" i="14"/>
  <c r="D506" i="14"/>
  <c r="I506" i="14"/>
  <c r="J506" i="14"/>
  <c r="C506" i="14"/>
  <c r="L506" i="14"/>
  <c r="O506" i="14"/>
  <c r="A508" i="14"/>
  <c r="N507" i="14"/>
  <c r="E507" i="14"/>
  <c r="H507" i="14"/>
  <c r="K507" i="14"/>
  <c r="Q507" i="14"/>
  <c r="B507" i="14"/>
  <c r="T507" i="14" s="1"/>
  <c r="H408" i="2"/>
  <c r="E408" i="2"/>
  <c r="A409" i="2"/>
  <c r="B408" i="2"/>
  <c r="I407" i="2"/>
  <c r="C407" i="2"/>
  <c r="K407" i="2"/>
  <c r="D407" i="2"/>
  <c r="F407" i="2"/>
  <c r="J407" i="2"/>
  <c r="G407" i="2"/>
  <c r="D276" i="10"/>
  <c r="L276" i="10"/>
  <c r="M276" i="10"/>
  <c r="F276" i="10"/>
  <c r="G276" i="10"/>
  <c r="C276" i="10"/>
  <c r="I276" i="10"/>
  <c r="J276" i="10"/>
  <c r="N276" i="10"/>
  <c r="A278" i="10"/>
  <c r="K277" i="10"/>
  <c r="H277" i="10"/>
  <c r="B277" i="10"/>
  <c r="E277" i="10"/>
  <c r="T276" i="12"/>
  <c r="L276" i="12"/>
  <c r="P276" i="12"/>
  <c r="M276" i="12"/>
  <c r="R276" i="12"/>
  <c r="D276" i="12"/>
  <c r="C276" i="12"/>
  <c r="O276" i="12"/>
  <c r="J276" i="12"/>
  <c r="G276" i="12"/>
  <c r="I276" i="12"/>
  <c r="S276" i="12"/>
  <c r="F276" i="12"/>
  <c r="M276" i="8"/>
  <c r="N276" i="8"/>
  <c r="C276" i="8"/>
  <c r="D276" i="8"/>
  <c r="L276" i="8"/>
  <c r="F276" i="8"/>
  <c r="J276" i="8"/>
  <c r="G276" i="8"/>
  <c r="I276" i="8"/>
  <c r="N277" i="12"/>
  <c r="B277" i="12"/>
  <c r="A278" i="12"/>
  <c r="E277" i="12"/>
  <c r="H277" i="12"/>
  <c r="K277" i="12"/>
  <c r="Q277" i="12"/>
  <c r="G275" i="9"/>
  <c r="H275" i="9"/>
  <c r="F275" i="9"/>
  <c r="F276" i="5"/>
  <c r="H276" i="5"/>
  <c r="G276" i="5"/>
  <c r="E277" i="8"/>
  <c r="H277" i="8"/>
  <c r="A278" i="8"/>
  <c r="K277" i="8"/>
  <c r="B277" i="8"/>
  <c r="D276" i="5"/>
  <c r="C276" i="5"/>
  <c r="D275" i="9"/>
  <c r="C275" i="9"/>
  <c r="A277" i="9"/>
  <c r="B276" i="9"/>
  <c r="E276" i="9"/>
  <c r="B277" i="5"/>
  <c r="A278" i="5"/>
  <c r="E277" i="5"/>
  <c r="H414" i="3" l="1"/>
  <c r="D414" i="3"/>
  <c r="C414" i="3"/>
  <c r="A416" i="3"/>
  <c r="B415" i="3"/>
  <c r="E415" i="3"/>
  <c r="G414" i="3"/>
  <c r="F414" i="3"/>
  <c r="D507" i="14"/>
  <c r="F507" i="14"/>
  <c r="G507" i="14"/>
  <c r="P507" i="14"/>
  <c r="J507" i="14"/>
  <c r="L507" i="14"/>
  <c r="M507" i="14"/>
  <c r="C507" i="14"/>
  <c r="I507" i="14"/>
  <c r="O507" i="14"/>
  <c r="R507" i="14"/>
  <c r="S507" i="14"/>
  <c r="E508" i="14"/>
  <c r="B508" i="14"/>
  <c r="T508" i="14" s="1"/>
  <c r="N508" i="14"/>
  <c r="H508" i="14"/>
  <c r="A509" i="14"/>
  <c r="Q508" i="14"/>
  <c r="K508" i="14"/>
  <c r="I408" i="2"/>
  <c r="F408" i="2"/>
  <c r="K408" i="2"/>
  <c r="J408" i="2"/>
  <c r="G408" i="2"/>
  <c r="D408" i="2"/>
  <c r="C408" i="2"/>
  <c r="E409" i="2"/>
  <c r="H409" i="2"/>
  <c r="A410" i="2"/>
  <c r="B409" i="2"/>
  <c r="N277" i="8"/>
  <c r="J277" i="8"/>
  <c r="C277" i="8"/>
  <c r="D277" i="8"/>
  <c r="L277" i="8"/>
  <c r="F277" i="8"/>
  <c r="G277" i="8"/>
  <c r="M277" i="8"/>
  <c r="I277" i="8"/>
  <c r="K278" i="8"/>
  <c r="H278" i="8"/>
  <c r="E278" i="8"/>
  <c r="A279" i="8"/>
  <c r="B278" i="8"/>
  <c r="G277" i="5"/>
  <c r="H277" i="5"/>
  <c r="F277" i="5"/>
  <c r="F276" i="9"/>
  <c r="G276" i="9"/>
  <c r="H276" i="9"/>
  <c r="B278" i="10"/>
  <c r="A279" i="10"/>
  <c r="H278" i="10"/>
  <c r="E278" i="10"/>
  <c r="K278" i="10"/>
  <c r="D276" i="9"/>
  <c r="C276" i="9"/>
  <c r="A279" i="12"/>
  <c r="H278" i="12"/>
  <c r="K278" i="12"/>
  <c r="B278" i="12"/>
  <c r="E278" i="12"/>
  <c r="Q278" i="12"/>
  <c r="N278" i="12"/>
  <c r="T277" i="12"/>
  <c r="J277" i="12"/>
  <c r="O277" i="12"/>
  <c r="S277" i="12"/>
  <c r="M277" i="12"/>
  <c r="G277" i="12"/>
  <c r="P277" i="12"/>
  <c r="C277" i="12"/>
  <c r="R277" i="12"/>
  <c r="I277" i="12"/>
  <c r="L277" i="12"/>
  <c r="F277" i="12"/>
  <c r="D277" i="12"/>
  <c r="A279" i="5"/>
  <c r="E278" i="5"/>
  <c r="B278" i="5"/>
  <c r="B277" i="9"/>
  <c r="A278" i="9"/>
  <c r="E277" i="9"/>
  <c r="C277" i="5"/>
  <c r="D277" i="5"/>
  <c r="G277" i="10"/>
  <c r="N277" i="10"/>
  <c r="J277" i="10"/>
  <c r="I277" i="10"/>
  <c r="L277" i="10"/>
  <c r="M277" i="10"/>
  <c r="F277" i="10"/>
  <c r="D277" i="10"/>
  <c r="C277" i="10"/>
  <c r="G415" i="3" l="1"/>
  <c r="F415" i="3"/>
  <c r="H415" i="3"/>
  <c r="D415" i="3"/>
  <c r="C415" i="3"/>
  <c r="B416" i="3"/>
  <c r="A417" i="3"/>
  <c r="E416" i="3"/>
  <c r="Q509" i="14"/>
  <c r="N509" i="14"/>
  <c r="K509" i="14"/>
  <c r="H509" i="14"/>
  <c r="B509" i="14"/>
  <c r="T509" i="14" s="1"/>
  <c r="A510" i="14"/>
  <c r="E509" i="14"/>
  <c r="C508" i="14"/>
  <c r="M508" i="14"/>
  <c r="O508" i="14"/>
  <c r="P508" i="14"/>
  <c r="R508" i="14"/>
  <c r="S508" i="14"/>
  <c r="D508" i="14"/>
  <c r="F508" i="14"/>
  <c r="G508" i="14"/>
  <c r="L508" i="14"/>
  <c r="I508" i="14"/>
  <c r="J508" i="14"/>
  <c r="K409" i="2"/>
  <c r="D409" i="2"/>
  <c r="J409" i="2"/>
  <c r="C409" i="2"/>
  <c r="G409" i="2"/>
  <c r="I409" i="2"/>
  <c r="F409" i="2"/>
  <c r="A411" i="2"/>
  <c r="E410" i="2"/>
  <c r="H410" i="2"/>
  <c r="B410" i="2"/>
  <c r="A280" i="10"/>
  <c r="B279" i="10"/>
  <c r="K279" i="10"/>
  <c r="E279" i="10"/>
  <c r="H279" i="10"/>
  <c r="G277" i="9"/>
  <c r="H277" i="9"/>
  <c r="F277" i="9"/>
  <c r="G278" i="10"/>
  <c r="J278" i="10"/>
  <c r="M278" i="10"/>
  <c r="C278" i="10"/>
  <c r="N278" i="10"/>
  <c r="D278" i="10"/>
  <c r="F278" i="10"/>
  <c r="L278" i="10"/>
  <c r="I278" i="10"/>
  <c r="B278" i="9"/>
  <c r="E278" i="9"/>
  <c r="A279" i="9"/>
  <c r="C277" i="9"/>
  <c r="D277" i="9"/>
  <c r="C278" i="5"/>
  <c r="D278" i="5"/>
  <c r="T278" i="12"/>
  <c r="C278" i="12"/>
  <c r="F278" i="12"/>
  <c r="G278" i="12"/>
  <c r="I278" i="12"/>
  <c r="J278" i="12"/>
  <c r="M278" i="12"/>
  <c r="L278" i="12"/>
  <c r="P278" i="12"/>
  <c r="R278" i="12"/>
  <c r="O278" i="12"/>
  <c r="S278" i="12"/>
  <c r="D278" i="12"/>
  <c r="N278" i="8"/>
  <c r="C278" i="8"/>
  <c r="F278" i="8"/>
  <c r="D278" i="8"/>
  <c r="G278" i="8"/>
  <c r="L278" i="8"/>
  <c r="I278" i="8"/>
  <c r="M278" i="8"/>
  <c r="J278" i="8"/>
  <c r="A280" i="8"/>
  <c r="E279" i="8"/>
  <c r="B279" i="8"/>
  <c r="H279" i="8"/>
  <c r="K279" i="8"/>
  <c r="Q279" i="12"/>
  <c r="B279" i="12"/>
  <c r="K279" i="12"/>
  <c r="N279" i="12"/>
  <c r="H279" i="12"/>
  <c r="E279" i="12"/>
  <c r="A280" i="12"/>
  <c r="F278" i="5"/>
  <c r="G278" i="5"/>
  <c r="H278" i="5"/>
  <c r="E279" i="5"/>
  <c r="A280" i="5"/>
  <c r="B279" i="5"/>
  <c r="H416" i="3" l="1"/>
  <c r="C416" i="3"/>
  <c r="D416" i="3"/>
  <c r="F416" i="3"/>
  <c r="G416" i="3"/>
  <c r="E417" i="3"/>
  <c r="A418" i="3"/>
  <c r="B417" i="3"/>
  <c r="O509" i="14"/>
  <c r="P509" i="14"/>
  <c r="R509" i="14"/>
  <c r="F509" i="14"/>
  <c r="G509" i="14"/>
  <c r="I509" i="14"/>
  <c r="C509" i="14"/>
  <c r="D509" i="14"/>
  <c r="M509" i="14"/>
  <c r="S509" i="14"/>
  <c r="L509" i="14"/>
  <c r="J509" i="14"/>
  <c r="K510" i="14"/>
  <c r="N510" i="14"/>
  <c r="H510" i="14"/>
  <c r="B510" i="14"/>
  <c r="T510" i="14" s="1"/>
  <c r="Q510" i="14"/>
  <c r="E510" i="14"/>
  <c r="A511" i="14"/>
  <c r="G410" i="2"/>
  <c r="C410" i="2"/>
  <c r="F410" i="2"/>
  <c r="I410" i="2"/>
  <c r="K410" i="2"/>
  <c r="J410" i="2"/>
  <c r="D410" i="2"/>
  <c r="A412" i="2"/>
  <c r="E411" i="2"/>
  <c r="B411" i="2"/>
  <c r="H411" i="2"/>
  <c r="H278" i="9"/>
  <c r="F278" i="9"/>
  <c r="G278" i="9"/>
  <c r="C278" i="9"/>
  <c r="D278" i="9"/>
  <c r="C279" i="5"/>
  <c r="D279" i="5"/>
  <c r="E280" i="5"/>
  <c r="B280" i="5"/>
  <c r="A281" i="5"/>
  <c r="B280" i="12"/>
  <c r="N280" i="12"/>
  <c r="E280" i="12"/>
  <c r="A281" i="12"/>
  <c r="H280" i="12"/>
  <c r="Q280" i="12"/>
  <c r="K280" i="12"/>
  <c r="I279" i="8"/>
  <c r="J279" i="8"/>
  <c r="F279" i="8"/>
  <c r="G279" i="8"/>
  <c r="C279" i="8"/>
  <c r="D279" i="8"/>
  <c r="M279" i="8"/>
  <c r="N279" i="8"/>
  <c r="L279" i="8"/>
  <c r="T279" i="12"/>
  <c r="O279" i="12"/>
  <c r="J279" i="12"/>
  <c r="D279" i="12"/>
  <c r="S279" i="12"/>
  <c r="C279" i="12"/>
  <c r="F279" i="12"/>
  <c r="L279" i="12"/>
  <c r="I279" i="12"/>
  <c r="P279" i="12"/>
  <c r="G279" i="12"/>
  <c r="M279" i="12"/>
  <c r="R279" i="12"/>
  <c r="E279" i="9"/>
  <c r="A280" i="9"/>
  <c r="B279" i="9"/>
  <c r="A281" i="8"/>
  <c r="B280" i="8"/>
  <c r="E280" i="8"/>
  <c r="H280" i="8"/>
  <c r="K280" i="8"/>
  <c r="F279" i="10"/>
  <c r="L279" i="10"/>
  <c r="I279" i="10"/>
  <c r="N279" i="10"/>
  <c r="C279" i="10"/>
  <c r="M279" i="10"/>
  <c r="J279" i="10"/>
  <c r="G279" i="10"/>
  <c r="D279" i="10"/>
  <c r="H279" i="5"/>
  <c r="G279" i="5"/>
  <c r="F279" i="5"/>
  <c r="B280" i="10"/>
  <c r="H280" i="10"/>
  <c r="A281" i="10"/>
  <c r="E280" i="10"/>
  <c r="K280" i="10"/>
  <c r="F417" i="3" l="1"/>
  <c r="G417" i="3"/>
  <c r="H417" i="3"/>
  <c r="D417" i="3"/>
  <c r="C417" i="3"/>
  <c r="A419" i="3"/>
  <c r="E418" i="3"/>
  <c r="B418" i="3"/>
  <c r="K511" i="14"/>
  <c r="N511" i="14"/>
  <c r="Q511" i="14"/>
  <c r="H511" i="14"/>
  <c r="B511" i="14"/>
  <c r="T511" i="14" s="1"/>
  <c r="E511" i="14"/>
  <c r="A512" i="14"/>
  <c r="J510" i="14"/>
  <c r="L510" i="14"/>
  <c r="M510" i="14"/>
  <c r="F510" i="14"/>
  <c r="O510" i="14"/>
  <c r="C510" i="14"/>
  <c r="D510" i="14"/>
  <c r="P510" i="14"/>
  <c r="R510" i="14"/>
  <c r="S510" i="14"/>
  <c r="G510" i="14"/>
  <c r="I510" i="14"/>
  <c r="H412" i="2"/>
  <c r="E412" i="2"/>
  <c r="B412" i="2"/>
  <c r="A413" i="2"/>
  <c r="F411" i="2"/>
  <c r="G411" i="2"/>
  <c r="K411" i="2"/>
  <c r="C411" i="2"/>
  <c r="D411" i="2"/>
  <c r="I411" i="2"/>
  <c r="J411" i="2"/>
  <c r="D280" i="8"/>
  <c r="F280" i="8"/>
  <c r="I280" i="8"/>
  <c r="G280" i="8"/>
  <c r="J280" i="8"/>
  <c r="N280" i="8"/>
  <c r="L280" i="8"/>
  <c r="M280" i="8"/>
  <c r="C280" i="8"/>
  <c r="K281" i="12"/>
  <c r="Q281" i="12"/>
  <c r="B281" i="12"/>
  <c r="E281" i="12"/>
  <c r="H281" i="12"/>
  <c r="N281" i="12"/>
  <c r="A282" i="12"/>
  <c r="H281" i="10"/>
  <c r="B281" i="10"/>
  <c r="E281" i="10"/>
  <c r="K281" i="10"/>
  <c r="A282" i="10"/>
  <c r="J280" i="10"/>
  <c r="D280" i="10"/>
  <c r="I280" i="10"/>
  <c r="L280" i="10"/>
  <c r="M280" i="10"/>
  <c r="G280" i="10"/>
  <c r="N280" i="10"/>
  <c r="F280" i="10"/>
  <c r="C280" i="10"/>
  <c r="A282" i="5"/>
  <c r="E281" i="5"/>
  <c r="B281" i="5"/>
  <c r="T280" i="12"/>
  <c r="L280" i="12"/>
  <c r="I280" i="12"/>
  <c r="M280" i="12"/>
  <c r="S280" i="12"/>
  <c r="J280" i="12"/>
  <c r="C280" i="12"/>
  <c r="D280" i="12"/>
  <c r="O280" i="12"/>
  <c r="R280" i="12"/>
  <c r="G280" i="12"/>
  <c r="P280" i="12"/>
  <c r="F280" i="12"/>
  <c r="K281" i="8"/>
  <c r="B281" i="8"/>
  <c r="H281" i="8"/>
  <c r="E281" i="8"/>
  <c r="A282" i="8"/>
  <c r="F279" i="9"/>
  <c r="G279" i="9"/>
  <c r="H279" i="9"/>
  <c r="D279" i="9"/>
  <c r="C279" i="9"/>
  <c r="E280" i="9"/>
  <c r="A281" i="9"/>
  <c r="B280" i="9"/>
  <c r="C280" i="5"/>
  <c r="D280" i="5"/>
  <c r="F280" i="5"/>
  <c r="H280" i="5"/>
  <c r="G280" i="5"/>
  <c r="E419" i="3" l="1"/>
  <c r="B419" i="3"/>
  <c r="A420" i="3"/>
  <c r="G418" i="3"/>
  <c r="F418" i="3"/>
  <c r="H418" i="3"/>
  <c r="C418" i="3"/>
  <c r="D418" i="3"/>
  <c r="A513" i="14"/>
  <c r="H512" i="14"/>
  <c r="E512" i="14"/>
  <c r="B512" i="14"/>
  <c r="T512" i="14" s="1"/>
  <c r="K512" i="14"/>
  <c r="Q512" i="14"/>
  <c r="N512" i="14"/>
  <c r="G511" i="14"/>
  <c r="I511" i="14"/>
  <c r="J511" i="14"/>
  <c r="L511" i="14"/>
  <c r="M511" i="14"/>
  <c r="O511" i="14"/>
  <c r="P511" i="14"/>
  <c r="R511" i="14"/>
  <c r="S511" i="14"/>
  <c r="C511" i="14"/>
  <c r="F511" i="14"/>
  <c r="D511" i="14"/>
  <c r="B413" i="2"/>
  <c r="A414" i="2"/>
  <c r="H413" i="2"/>
  <c r="E413" i="2"/>
  <c r="K412" i="2"/>
  <c r="C412" i="2"/>
  <c r="J412" i="2"/>
  <c r="I412" i="2"/>
  <c r="F412" i="2"/>
  <c r="D412" i="2"/>
  <c r="G412" i="2"/>
  <c r="G281" i="5"/>
  <c r="H281" i="5"/>
  <c r="F281" i="5"/>
  <c r="E282" i="10"/>
  <c r="A283" i="10"/>
  <c r="B282" i="10"/>
  <c r="H282" i="10"/>
  <c r="K282" i="10"/>
  <c r="A283" i="8"/>
  <c r="K282" i="8"/>
  <c r="E282" i="8"/>
  <c r="H282" i="8"/>
  <c r="B282" i="8"/>
  <c r="N281" i="10"/>
  <c r="J281" i="10"/>
  <c r="I281" i="10"/>
  <c r="F281" i="10"/>
  <c r="L281" i="10"/>
  <c r="D281" i="10"/>
  <c r="G281" i="10"/>
  <c r="M281" i="10"/>
  <c r="C281" i="10"/>
  <c r="C281" i="8"/>
  <c r="D281" i="8"/>
  <c r="F281" i="8"/>
  <c r="J281" i="8"/>
  <c r="L281" i="8"/>
  <c r="G281" i="8"/>
  <c r="M281" i="8"/>
  <c r="N281" i="8"/>
  <c r="I281" i="8"/>
  <c r="E282" i="12"/>
  <c r="N282" i="12"/>
  <c r="H282" i="12"/>
  <c r="B282" i="12"/>
  <c r="Q282" i="12"/>
  <c r="K282" i="12"/>
  <c r="A283" i="12"/>
  <c r="T281" i="12"/>
  <c r="O281" i="12"/>
  <c r="S281" i="12"/>
  <c r="M281" i="12"/>
  <c r="P281" i="12"/>
  <c r="R281" i="12"/>
  <c r="J281" i="12"/>
  <c r="L281" i="12"/>
  <c r="F281" i="12"/>
  <c r="C281" i="12"/>
  <c r="I281" i="12"/>
  <c r="G281" i="12"/>
  <c r="D281" i="12"/>
  <c r="G280" i="9"/>
  <c r="H280" i="9"/>
  <c r="F280" i="9"/>
  <c r="A282" i="9"/>
  <c r="E281" i="9"/>
  <c r="B281" i="9"/>
  <c r="C280" i="9"/>
  <c r="D280" i="9"/>
  <c r="B282" i="5"/>
  <c r="A283" i="5"/>
  <c r="E282" i="5"/>
  <c r="C281" i="5"/>
  <c r="D281" i="5"/>
  <c r="E420" i="3" l="1"/>
  <c r="A421" i="3"/>
  <c r="B420" i="3"/>
  <c r="D419" i="3"/>
  <c r="C419" i="3"/>
  <c r="H419" i="3"/>
  <c r="F419" i="3"/>
  <c r="G419" i="3"/>
  <c r="S512" i="14"/>
  <c r="G512" i="14"/>
  <c r="I512" i="14"/>
  <c r="J512" i="14"/>
  <c r="P512" i="14"/>
  <c r="C512" i="14"/>
  <c r="D512" i="14"/>
  <c r="F512" i="14"/>
  <c r="L512" i="14"/>
  <c r="R512" i="14"/>
  <c r="M512" i="14"/>
  <c r="O512" i="14"/>
  <c r="E513" i="14"/>
  <c r="Q513" i="14"/>
  <c r="B513" i="14"/>
  <c r="T513" i="14" s="1"/>
  <c r="H513" i="14"/>
  <c r="K513" i="14"/>
  <c r="N513" i="14"/>
  <c r="A514" i="14"/>
  <c r="H414" i="2"/>
  <c r="A415" i="2"/>
  <c r="E414" i="2"/>
  <c r="B414" i="2"/>
  <c r="K413" i="2"/>
  <c r="J413" i="2"/>
  <c r="C413" i="2"/>
  <c r="F413" i="2"/>
  <c r="G413" i="2"/>
  <c r="I413" i="2"/>
  <c r="D413" i="2"/>
  <c r="F282" i="5"/>
  <c r="H282" i="5"/>
  <c r="G282" i="5"/>
  <c r="A284" i="5"/>
  <c r="E283" i="5"/>
  <c r="B283" i="5"/>
  <c r="C282" i="5"/>
  <c r="D282" i="5"/>
  <c r="A284" i="10"/>
  <c r="B283" i="10"/>
  <c r="H283" i="10"/>
  <c r="K283" i="10"/>
  <c r="E283" i="10"/>
  <c r="C281" i="9"/>
  <c r="D281" i="9"/>
  <c r="T282" i="12"/>
  <c r="I282" i="12"/>
  <c r="C282" i="12"/>
  <c r="M282" i="12"/>
  <c r="D282" i="12"/>
  <c r="F282" i="12"/>
  <c r="G282" i="12"/>
  <c r="J282" i="12"/>
  <c r="R282" i="12"/>
  <c r="L282" i="12"/>
  <c r="S282" i="12"/>
  <c r="O282" i="12"/>
  <c r="P282" i="12"/>
  <c r="G281" i="9"/>
  <c r="H281" i="9"/>
  <c r="F281" i="9"/>
  <c r="A283" i="9"/>
  <c r="B282" i="9"/>
  <c r="E282" i="9"/>
  <c r="I282" i="8"/>
  <c r="J282" i="8"/>
  <c r="M282" i="8"/>
  <c r="L282" i="8"/>
  <c r="C282" i="8"/>
  <c r="D282" i="8"/>
  <c r="G282" i="8"/>
  <c r="N282" i="8"/>
  <c r="F282" i="8"/>
  <c r="Q283" i="12"/>
  <c r="A284" i="12"/>
  <c r="N283" i="12"/>
  <c r="B283" i="12"/>
  <c r="K283" i="12"/>
  <c r="E283" i="12"/>
  <c r="H283" i="12"/>
  <c r="J282" i="10"/>
  <c r="C282" i="10"/>
  <c r="F282" i="10"/>
  <c r="G282" i="10"/>
  <c r="I282" i="10"/>
  <c r="D282" i="10"/>
  <c r="L282" i="10"/>
  <c r="M282" i="10"/>
  <c r="N282" i="10"/>
  <c r="B283" i="8"/>
  <c r="H283" i="8"/>
  <c r="A284" i="8"/>
  <c r="K283" i="8"/>
  <c r="E283" i="8"/>
  <c r="D420" i="3" l="1"/>
  <c r="H420" i="3"/>
  <c r="C420" i="3"/>
  <c r="B421" i="3"/>
  <c r="E421" i="3"/>
  <c r="A422" i="3"/>
  <c r="F420" i="3"/>
  <c r="G420" i="3"/>
  <c r="D513" i="14"/>
  <c r="F513" i="14"/>
  <c r="J513" i="14"/>
  <c r="P513" i="14"/>
  <c r="R513" i="14"/>
  <c r="S513" i="14"/>
  <c r="I513" i="14"/>
  <c r="M513" i="14"/>
  <c r="G513" i="14"/>
  <c r="L513" i="14"/>
  <c r="O513" i="14"/>
  <c r="C513" i="14"/>
  <c r="K514" i="14"/>
  <c r="E514" i="14"/>
  <c r="H514" i="14"/>
  <c r="N514" i="14"/>
  <c r="B514" i="14"/>
  <c r="T514" i="14" s="1"/>
  <c r="Q514" i="14"/>
  <c r="A515" i="14"/>
  <c r="I414" i="2"/>
  <c r="J414" i="2"/>
  <c r="C414" i="2"/>
  <c r="K414" i="2"/>
  <c r="F414" i="2"/>
  <c r="G414" i="2"/>
  <c r="D414" i="2"/>
  <c r="H415" i="2"/>
  <c r="B415" i="2"/>
  <c r="E415" i="2"/>
  <c r="A416" i="2"/>
  <c r="H284" i="8"/>
  <c r="B284" i="8"/>
  <c r="K284" i="8"/>
  <c r="E284" i="8"/>
  <c r="A285" i="8"/>
  <c r="N283" i="8"/>
  <c r="C283" i="8"/>
  <c r="J283" i="8"/>
  <c r="D283" i="8"/>
  <c r="L283" i="8"/>
  <c r="I283" i="8"/>
  <c r="F283" i="8"/>
  <c r="M283" i="8"/>
  <c r="G283" i="8"/>
  <c r="A284" i="9"/>
  <c r="B283" i="9"/>
  <c r="E283" i="9"/>
  <c r="M283" i="10"/>
  <c r="F283" i="10"/>
  <c r="N283" i="10"/>
  <c r="C283" i="10"/>
  <c r="D283" i="10"/>
  <c r="G283" i="10"/>
  <c r="J283" i="10"/>
  <c r="L283" i="10"/>
  <c r="I283" i="10"/>
  <c r="B284" i="12"/>
  <c r="H284" i="12"/>
  <c r="E284" i="12"/>
  <c r="Q284" i="12"/>
  <c r="K284" i="12"/>
  <c r="A285" i="12"/>
  <c r="N284" i="12"/>
  <c r="H284" i="10"/>
  <c r="B284" i="10"/>
  <c r="E284" i="10"/>
  <c r="K284" i="10"/>
  <c r="A285" i="10"/>
  <c r="T283" i="12"/>
  <c r="R283" i="12"/>
  <c r="D283" i="12"/>
  <c r="I283" i="12"/>
  <c r="G283" i="12"/>
  <c r="L283" i="12"/>
  <c r="C283" i="12"/>
  <c r="O283" i="12"/>
  <c r="J283" i="12"/>
  <c r="S283" i="12"/>
  <c r="F283" i="12"/>
  <c r="M283" i="12"/>
  <c r="P283" i="12"/>
  <c r="D283" i="5"/>
  <c r="C283" i="5"/>
  <c r="F283" i="5"/>
  <c r="G283" i="5"/>
  <c r="H283" i="5"/>
  <c r="E284" i="5"/>
  <c r="B284" i="5"/>
  <c r="A285" i="5"/>
  <c r="F282" i="9"/>
  <c r="G282" i="9"/>
  <c r="H282" i="9"/>
  <c r="C282" i="9"/>
  <c r="D282" i="9"/>
  <c r="B422" i="3" l="1"/>
  <c r="E422" i="3"/>
  <c r="A423" i="3"/>
  <c r="G421" i="3"/>
  <c r="F421" i="3"/>
  <c r="H421" i="3"/>
  <c r="D421" i="3"/>
  <c r="C421" i="3"/>
  <c r="A516" i="14"/>
  <c r="E515" i="14"/>
  <c r="H515" i="14"/>
  <c r="B515" i="14"/>
  <c r="T515" i="14" s="1"/>
  <c r="K515" i="14"/>
  <c r="N515" i="14"/>
  <c r="Q515" i="14"/>
  <c r="M514" i="14"/>
  <c r="R514" i="14"/>
  <c r="S514" i="14"/>
  <c r="D514" i="14"/>
  <c r="F514" i="14"/>
  <c r="G514" i="14"/>
  <c r="I514" i="14"/>
  <c r="J514" i="14"/>
  <c r="L514" i="14"/>
  <c r="C514" i="14"/>
  <c r="O514" i="14"/>
  <c r="P514" i="14"/>
  <c r="B416" i="2"/>
  <c r="A417" i="2"/>
  <c r="H416" i="2"/>
  <c r="E416" i="2"/>
  <c r="K415" i="2"/>
  <c r="D415" i="2"/>
  <c r="F415" i="2"/>
  <c r="C415" i="2"/>
  <c r="I415" i="2"/>
  <c r="G415" i="2"/>
  <c r="J415" i="2"/>
  <c r="C284" i="8"/>
  <c r="D284" i="8"/>
  <c r="F284" i="8"/>
  <c r="J284" i="8"/>
  <c r="L284" i="8"/>
  <c r="I284" i="8"/>
  <c r="M284" i="8"/>
  <c r="G284" i="8"/>
  <c r="N284" i="8"/>
  <c r="A286" i="12"/>
  <c r="N285" i="12"/>
  <c r="Q285" i="12"/>
  <c r="K285" i="12"/>
  <c r="B285" i="12"/>
  <c r="E285" i="12"/>
  <c r="H285" i="12"/>
  <c r="A286" i="5"/>
  <c r="B285" i="5"/>
  <c r="E285" i="5"/>
  <c r="T284" i="12"/>
  <c r="J284" i="12"/>
  <c r="L284" i="12"/>
  <c r="D284" i="12"/>
  <c r="S284" i="12"/>
  <c r="C284" i="12"/>
  <c r="M284" i="12"/>
  <c r="G284" i="12"/>
  <c r="I284" i="12"/>
  <c r="F284" i="12"/>
  <c r="P284" i="12"/>
  <c r="R284" i="12"/>
  <c r="O284" i="12"/>
  <c r="C284" i="5"/>
  <c r="D284" i="5"/>
  <c r="H285" i="8"/>
  <c r="B285" i="8"/>
  <c r="K285" i="8"/>
  <c r="A286" i="8"/>
  <c r="E285" i="8"/>
  <c r="N284" i="10"/>
  <c r="C284" i="10"/>
  <c r="I284" i="10"/>
  <c r="F284" i="10"/>
  <c r="G284" i="10"/>
  <c r="D284" i="10"/>
  <c r="J284" i="10"/>
  <c r="L284" i="10"/>
  <c r="M284" i="10"/>
  <c r="F284" i="5"/>
  <c r="G284" i="5"/>
  <c r="H284" i="5"/>
  <c r="H283" i="9"/>
  <c r="G283" i="9"/>
  <c r="F283" i="9"/>
  <c r="A285" i="9"/>
  <c r="E284" i="9"/>
  <c r="B284" i="9"/>
  <c r="D283" i="9"/>
  <c r="C283" i="9"/>
  <c r="H285" i="10"/>
  <c r="K285" i="10"/>
  <c r="A286" i="10"/>
  <c r="B285" i="10"/>
  <c r="E285" i="10"/>
  <c r="A424" i="3" l="1"/>
  <c r="B423" i="3"/>
  <c r="E423" i="3"/>
  <c r="F422" i="3"/>
  <c r="G422" i="3"/>
  <c r="H422" i="3"/>
  <c r="C422" i="3"/>
  <c r="D422" i="3"/>
  <c r="G515" i="14"/>
  <c r="R515" i="14"/>
  <c r="S515" i="14"/>
  <c r="C515" i="14"/>
  <c r="M515" i="14"/>
  <c r="F515" i="14"/>
  <c r="I515" i="14"/>
  <c r="D515" i="14"/>
  <c r="J515" i="14"/>
  <c r="L515" i="14"/>
  <c r="O515" i="14"/>
  <c r="P515" i="14"/>
  <c r="E516" i="14"/>
  <c r="N516" i="14"/>
  <c r="B516" i="14"/>
  <c r="T516" i="14" s="1"/>
  <c r="A517" i="14"/>
  <c r="Q516" i="14"/>
  <c r="K516" i="14"/>
  <c r="H516" i="14"/>
  <c r="A418" i="2"/>
  <c r="H417" i="2"/>
  <c r="E417" i="2"/>
  <c r="B417" i="2"/>
  <c r="J416" i="2"/>
  <c r="C416" i="2"/>
  <c r="F416" i="2"/>
  <c r="D416" i="2"/>
  <c r="K416" i="2"/>
  <c r="G416" i="2"/>
  <c r="I416" i="2"/>
  <c r="C284" i="9"/>
  <c r="D284" i="9"/>
  <c r="E285" i="9"/>
  <c r="B285" i="9"/>
  <c r="A286" i="9"/>
  <c r="H285" i="5"/>
  <c r="F285" i="5"/>
  <c r="G285" i="5"/>
  <c r="K286" i="10"/>
  <c r="A287" i="10"/>
  <c r="H286" i="10"/>
  <c r="B286" i="10"/>
  <c r="E286" i="10"/>
  <c r="G284" i="9"/>
  <c r="F284" i="9"/>
  <c r="H284" i="9"/>
  <c r="H286" i="12"/>
  <c r="B286" i="12"/>
  <c r="E286" i="12"/>
  <c r="Q286" i="12"/>
  <c r="A287" i="12"/>
  <c r="N286" i="12"/>
  <c r="K286" i="12"/>
  <c r="I285" i="10"/>
  <c r="L285" i="10"/>
  <c r="D285" i="10"/>
  <c r="N285" i="10"/>
  <c r="F285" i="10"/>
  <c r="J285" i="10"/>
  <c r="C285" i="10"/>
  <c r="G285" i="10"/>
  <c r="M285" i="10"/>
  <c r="A287" i="5"/>
  <c r="E286" i="5"/>
  <c r="B286" i="5"/>
  <c r="J285" i="8"/>
  <c r="D285" i="8"/>
  <c r="N285" i="8"/>
  <c r="F285" i="8"/>
  <c r="I285" i="8"/>
  <c r="L285" i="8"/>
  <c r="M285" i="8"/>
  <c r="C285" i="8"/>
  <c r="G285" i="8"/>
  <c r="A287" i="8"/>
  <c r="B286" i="8"/>
  <c r="E286" i="8"/>
  <c r="H286" i="8"/>
  <c r="K286" i="8"/>
  <c r="T285" i="12"/>
  <c r="D285" i="12"/>
  <c r="J285" i="12"/>
  <c r="C285" i="12"/>
  <c r="G285" i="12"/>
  <c r="I285" i="12"/>
  <c r="O285" i="12"/>
  <c r="M285" i="12"/>
  <c r="S285" i="12"/>
  <c r="F285" i="12"/>
  <c r="P285" i="12"/>
  <c r="L285" i="12"/>
  <c r="R285" i="12"/>
  <c r="C285" i="5"/>
  <c r="D285" i="5"/>
  <c r="F423" i="3" l="1"/>
  <c r="G423" i="3"/>
  <c r="D423" i="3"/>
  <c r="H423" i="3"/>
  <c r="C423" i="3"/>
  <c r="A425" i="3"/>
  <c r="E424" i="3"/>
  <c r="B424" i="3"/>
  <c r="Q517" i="14"/>
  <c r="A518" i="14"/>
  <c r="B517" i="14"/>
  <c r="T517" i="14" s="1"/>
  <c r="H517" i="14"/>
  <c r="E517" i="14"/>
  <c r="N517" i="14"/>
  <c r="K517" i="14"/>
  <c r="C516" i="14"/>
  <c r="L516" i="14"/>
  <c r="M516" i="14"/>
  <c r="D516" i="14"/>
  <c r="F516" i="14"/>
  <c r="G516" i="14"/>
  <c r="O516" i="14"/>
  <c r="R516" i="14"/>
  <c r="P516" i="14"/>
  <c r="S516" i="14"/>
  <c r="J516" i="14"/>
  <c r="I516" i="14"/>
  <c r="F417" i="2"/>
  <c r="K417" i="2"/>
  <c r="C417" i="2"/>
  <c r="D417" i="2"/>
  <c r="J417" i="2"/>
  <c r="I417" i="2"/>
  <c r="G417" i="2"/>
  <c r="B418" i="2"/>
  <c r="E418" i="2"/>
  <c r="H418" i="2"/>
  <c r="A419" i="2"/>
  <c r="D286" i="8"/>
  <c r="F286" i="8"/>
  <c r="I286" i="8"/>
  <c r="J286" i="8"/>
  <c r="M286" i="8"/>
  <c r="L286" i="8"/>
  <c r="G286" i="8"/>
  <c r="N286" i="8"/>
  <c r="C286" i="8"/>
  <c r="E286" i="9"/>
  <c r="B286" i="9"/>
  <c r="A287" i="9"/>
  <c r="D285" i="9"/>
  <c r="C285" i="9"/>
  <c r="T286" i="12"/>
  <c r="D286" i="12"/>
  <c r="R286" i="12"/>
  <c r="I286" i="12"/>
  <c r="M286" i="12"/>
  <c r="O286" i="12"/>
  <c r="P286" i="12"/>
  <c r="J286" i="12"/>
  <c r="C286" i="12"/>
  <c r="G286" i="12"/>
  <c r="F286" i="12"/>
  <c r="S286" i="12"/>
  <c r="L286" i="12"/>
  <c r="D286" i="5"/>
  <c r="C286" i="5"/>
  <c r="G286" i="5"/>
  <c r="H286" i="5"/>
  <c r="F286" i="5"/>
  <c r="B287" i="12"/>
  <c r="E287" i="12"/>
  <c r="Q287" i="12"/>
  <c r="H287" i="12"/>
  <c r="N287" i="12"/>
  <c r="A288" i="12"/>
  <c r="K287" i="12"/>
  <c r="K287" i="8"/>
  <c r="B287" i="8"/>
  <c r="E287" i="8"/>
  <c r="H287" i="8"/>
  <c r="A288" i="8"/>
  <c r="C286" i="10"/>
  <c r="I286" i="10"/>
  <c r="J286" i="10"/>
  <c r="F286" i="10"/>
  <c r="M286" i="10"/>
  <c r="L286" i="10"/>
  <c r="N286" i="10"/>
  <c r="D286" i="10"/>
  <c r="G286" i="10"/>
  <c r="K287" i="10"/>
  <c r="H287" i="10"/>
  <c r="B287" i="10"/>
  <c r="A288" i="10"/>
  <c r="E287" i="10"/>
  <c r="F285" i="9"/>
  <c r="G285" i="9"/>
  <c r="H285" i="9"/>
  <c r="E287" i="5"/>
  <c r="B287" i="5"/>
  <c r="G424" i="3" l="1"/>
  <c r="F424" i="3"/>
  <c r="E425" i="3"/>
  <c r="A426" i="3"/>
  <c r="B425" i="3"/>
  <c r="C424" i="3"/>
  <c r="H424" i="3"/>
  <c r="D424" i="3"/>
  <c r="O517" i="14"/>
  <c r="D517" i="14"/>
  <c r="F517" i="14"/>
  <c r="C517" i="14"/>
  <c r="G517" i="14"/>
  <c r="I517" i="14"/>
  <c r="J517" i="14"/>
  <c r="P517" i="14"/>
  <c r="R517" i="14"/>
  <c r="S517" i="14"/>
  <c r="L517" i="14"/>
  <c r="M517" i="14"/>
  <c r="H518" i="14"/>
  <c r="B518" i="14"/>
  <c r="T518" i="14" s="1"/>
  <c r="A519" i="14"/>
  <c r="K518" i="14"/>
  <c r="E518" i="14"/>
  <c r="N518" i="14"/>
  <c r="Q518" i="14"/>
  <c r="B419" i="2"/>
  <c r="A420" i="2"/>
  <c r="H419" i="2"/>
  <c r="E419" i="2"/>
  <c r="D418" i="2"/>
  <c r="C418" i="2"/>
  <c r="G418" i="2"/>
  <c r="F418" i="2"/>
  <c r="J418" i="2"/>
  <c r="I418" i="2"/>
  <c r="K418" i="2"/>
  <c r="C287" i="5"/>
  <c r="D287" i="5"/>
  <c r="F287" i="5"/>
  <c r="H287" i="5"/>
  <c r="G287" i="5"/>
  <c r="K288" i="10"/>
  <c r="B288" i="10"/>
  <c r="E288" i="10"/>
  <c r="A289" i="10"/>
  <c r="H288" i="10"/>
  <c r="N287" i="10"/>
  <c r="F287" i="10"/>
  <c r="J287" i="10"/>
  <c r="D287" i="10"/>
  <c r="M287" i="10"/>
  <c r="L287" i="10"/>
  <c r="C287" i="10"/>
  <c r="I287" i="10"/>
  <c r="G287" i="10"/>
  <c r="H286" i="9"/>
  <c r="F286" i="9"/>
  <c r="G286" i="9"/>
  <c r="E287" i="9"/>
  <c r="A288" i="9"/>
  <c r="B287" i="9"/>
  <c r="K288" i="12"/>
  <c r="E288" i="12"/>
  <c r="N288" i="12"/>
  <c r="A289" i="12"/>
  <c r="B288" i="12"/>
  <c r="H288" i="12"/>
  <c r="Q288" i="12"/>
  <c r="A289" i="8"/>
  <c r="E288" i="8"/>
  <c r="B288" i="8"/>
  <c r="H288" i="8"/>
  <c r="K288" i="8"/>
  <c r="D286" i="9"/>
  <c r="C286" i="9"/>
  <c r="I287" i="8"/>
  <c r="M287" i="8"/>
  <c r="J287" i="8"/>
  <c r="L287" i="8"/>
  <c r="C287" i="8"/>
  <c r="F287" i="8"/>
  <c r="G287" i="8"/>
  <c r="D287" i="8"/>
  <c r="N287" i="8"/>
  <c r="T287" i="12"/>
  <c r="M287" i="12"/>
  <c r="P287" i="12"/>
  <c r="O287" i="12"/>
  <c r="R287" i="12"/>
  <c r="I287" i="12"/>
  <c r="G287" i="12"/>
  <c r="F287" i="12"/>
  <c r="L287" i="12"/>
  <c r="S287" i="12"/>
  <c r="D287" i="12"/>
  <c r="C287" i="12"/>
  <c r="J287" i="12"/>
  <c r="E5" i="29" a="1"/>
  <c r="C425" i="3" l="1"/>
  <c r="D425" i="3"/>
  <c r="H425" i="3"/>
  <c r="F425" i="3"/>
  <c r="G425" i="3"/>
  <c r="A427" i="3"/>
  <c r="E426" i="3"/>
  <c r="B426" i="3"/>
  <c r="A520" i="14"/>
  <c r="Q519" i="14"/>
  <c r="K519" i="14"/>
  <c r="N519" i="14"/>
  <c r="B519" i="14"/>
  <c r="T519" i="14" s="1"/>
  <c r="E519" i="14"/>
  <c r="H519" i="14"/>
  <c r="F518" i="14"/>
  <c r="G518" i="14"/>
  <c r="C518" i="14"/>
  <c r="I518" i="14"/>
  <c r="J518" i="14"/>
  <c r="L518" i="14"/>
  <c r="M518" i="14"/>
  <c r="D518" i="14"/>
  <c r="O518" i="14"/>
  <c r="P518" i="14"/>
  <c r="R518" i="14"/>
  <c r="S518" i="14"/>
  <c r="A421" i="2"/>
  <c r="H420" i="2"/>
  <c r="E420" i="2"/>
  <c r="B420" i="2"/>
  <c r="J419" i="2"/>
  <c r="C419" i="2"/>
  <c r="D419" i="2"/>
  <c r="G419" i="2"/>
  <c r="I419" i="2"/>
  <c r="F419" i="2"/>
  <c r="K419" i="2"/>
  <c r="E5" i="29"/>
  <c r="D287" i="9"/>
  <c r="C287" i="9"/>
  <c r="F287" i="9"/>
  <c r="H287" i="9"/>
  <c r="G287" i="9"/>
  <c r="B288" i="9"/>
  <c r="E288" i="9"/>
  <c r="A289" i="9"/>
  <c r="T288" i="12"/>
  <c r="F288" i="12"/>
  <c r="J288" i="12"/>
  <c r="I288" i="12"/>
  <c r="G288" i="12"/>
  <c r="S288" i="12"/>
  <c r="D288" i="12"/>
  <c r="M288" i="12"/>
  <c r="P288" i="12"/>
  <c r="R288" i="12"/>
  <c r="O288" i="12"/>
  <c r="C288" i="12"/>
  <c r="L288" i="12"/>
  <c r="E289" i="12"/>
  <c r="K289" i="12"/>
  <c r="H289" i="12"/>
  <c r="Q289" i="12"/>
  <c r="A290" i="12"/>
  <c r="B289" i="12"/>
  <c r="N289" i="12"/>
  <c r="B289" i="10"/>
  <c r="A290" i="10"/>
  <c r="E289" i="10"/>
  <c r="K289" i="10"/>
  <c r="H289" i="10"/>
  <c r="D288" i="10"/>
  <c r="G288" i="10"/>
  <c r="M288" i="10"/>
  <c r="J288" i="10"/>
  <c r="C288" i="10"/>
  <c r="L288" i="10"/>
  <c r="N288" i="10"/>
  <c r="I288" i="10"/>
  <c r="F288" i="10"/>
  <c r="G288" i="8"/>
  <c r="I288" i="8"/>
  <c r="N288" i="8"/>
  <c r="J288" i="8"/>
  <c r="M288" i="8"/>
  <c r="L288" i="8"/>
  <c r="F288" i="8"/>
  <c r="C288" i="8"/>
  <c r="D288" i="8"/>
  <c r="A290" i="8"/>
  <c r="E289" i="8"/>
  <c r="B289" i="8"/>
  <c r="H289" i="8"/>
  <c r="K289" i="8"/>
  <c r="H426" i="3" l="1"/>
  <c r="C426" i="3"/>
  <c r="D426" i="3"/>
  <c r="G426" i="3"/>
  <c r="F426" i="3"/>
  <c r="E427" i="3"/>
  <c r="A428" i="3"/>
  <c r="B427" i="3"/>
  <c r="G519" i="14"/>
  <c r="I519" i="14"/>
  <c r="R519" i="14"/>
  <c r="S519" i="14"/>
  <c r="J519" i="14"/>
  <c r="L519" i="14"/>
  <c r="M519" i="14"/>
  <c r="O519" i="14"/>
  <c r="C519" i="14"/>
  <c r="D519" i="14"/>
  <c r="F519" i="14"/>
  <c r="P519" i="14"/>
  <c r="A521" i="14"/>
  <c r="B520" i="14"/>
  <c r="T520" i="14" s="1"/>
  <c r="K520" i="14"/>
  <c r="N520" i="14"/>
  <c r="E520" i="14"/>
  <c r="H520" i="14"/>
  <c r="Q520" i="14"/>
  <c r="G420" i="2"/>
  <c r="J420" i="2"/>
  <c r="K420" i="2"/>
  <c r="I420" i="2"/>
  <c r="D420" i="2"/>
  <c r="F420" i="2"/>
  <c r="C420" i="2"/>
  <c r="B421" i="2"/>
  <c r="A422" i="2"/>
  <c r="E421" i="2"/>
  <c r="H421" i="2"/>
  <c r="D289" i="8"/>
  <c r="I289" i="8"/>
  <c r="F289" i="8"/>
  <c r="J289" i="8"/>
  <c r="G289" i="8"/>
  <c r="C289" i="8"/>
  <c r="L289" i="8"/>
  <c r="M289" i="8"/>
  <c r="N289" i="8"/>
  <c r="C289" i="10"/>
  <c r="I289" i="10"/>
  <c r="D289" i="10"/>
  <c r="F289" i="10"/>
  <c r="N289" i="10"/>
  <c r="L289" i="10"/>
  <c r="M289" i="10"/>
  <c r="J289" i="10"/>
  <c r="G289" i="10"/>
  <c r="T289" i="12"/>
  <c r="J289" i="12"/>
  <c r="D289" i="12"/>
  <c r="G289" i="12"/>
  <c r="O289" i="12"/>
  <c r="F289" i="12"/>
  <c r="L289" i="12"/>
  <c r="C289" i="12"/>
  <c r="P289" i="12"/>
  <c r="I289" i="12"/>
  <c r="S289" i="12"/>
  <c r="M289" i="12"/>
  <c r="R289" i="12"/>
  <c r="H290" i="10"/>
  <c r="E290" i="10"/>
  <c r="A291" i="10"/>
  <c r="B290" i="10"/>
  <c r="K290" i="10"/>
  <c r="K290" i="12"/>
  <c r="A291" i="12"/>
  <c r="B290" i="12"/>
  <c r="N290" i="12"/>
  <c r="Q290" i="12"/>
  <c r="E290" i="12"/>
  <c r="H290" i="12"/>
  <c r="B290" i="8"/>
  <c r="H290" i="8"/>
  <c r="E290" i="8"/>
  <c r="A291" i="8"/>
  <c r="K290" i="8"/>
  <c r="B289" i="9"/>
  <c r="A290" i="9"/>
  <c r="E289" i="9"/>
  <c r="H288" i="9"/>
  <c r="G288" i="9"/>
  <c r="F288" i="9"/>
  <c r="D288" i="9"/>
  <c r="C288" i="9"/>
  <c r="H427" i="3" l="1"/>
  <c r="C427" i="3"/>
  <c r="D427" i="3"/>
  <c r="A429" i="3"/>
  <c r="B428" i="3"/>
  <c r="E428" i="3"/>
  <c r="G427" i="3"/>
  <c r="F427" i="3"/>
  <c r="S520" i="14"/>
  <c r="C520" i="14"/>
  <c r="R520" i="14"/>
  <c r="L520" i="14"/>
  <c r="M520" i="14"/>
  <c r="D520" i="14"/>
  <c r="F520" i="14"/>
  <c r="G520" i="14"/>
  <c r="I520" i="14"/>
  <c r="J520" i="14"/>
  <c r="O520" i="14"/>
  <c r="P520" i="14"/>
  <c r="N521" i="14"/>
  <c r="Q521" i="14"/>
  <c r="H521" i="14"/>
  <c r="B521" i="14"/>
  <c r="T521" i="14" s="1"/>
  <c r="K521" i="14"/>
  <c r="A522" i="14"/>
  <c r="E521" i="14"/>
  <c r="B422" i="2"/>
  <c r="E422" i="2"/>
  <c r="H422" i="2"/>
  <c r="A423" i="2"/>
  <c r="D421" i="2"/>
  <c r="C421" i="2"/>
  <c r="J421" i="2"/>
  <c r="I421" i="2"/>
  <c r="G421" i="2"/>
  <c r="F421" i="2"/>
  <c r="K421" i="2"/>
  <c r="D289" i="9"/>
  <c r="C289" i="9"/>
  <c r="T290" i="12"/>
  <c r="M290" i="12"/>
  <c r="O290" i="12"/>
  <c r="P290" i="12"/>
  <c r="R290" i="12"/>
  <c r="C290" i="12"/>
  <c r="S290" i="12"/>
  <c r="D290" i="12"/>
  <c r="J290" i="12"/>
  <c r="I290" i="12"/>
  <c r="G290" i="12"/>
  <c r="F290" i="12"/>
  <c r="L290" i="12"/>
  <c r="G289" i="9"/>
  <c r="F289" i="9"/>
  <c r="H289" i="9"/>
  <c r="N290" i="8"/>
  <c r="C290" i="8"/>
  <c r="M290" i="8"/>
  <c r="I290" i="8"/>
  <c r="F290" i="8"/>
  <c r="G290" i="8"/>
  <c r="D290" i="8"/>
  <c r="L290" i="8"/>
  <c r="J290" i="8"/>
  <c r="A292" i="12"/>
  <c r="E291" i="12"/>
  <c r="H291" i="12"/>
  <c r="N291" i="12"/>
  <c r="K291" i="12"/>
  <c r="B291" i="12"/>
  <c r="Q291" i="12"/>
  <c r="I290" i="10"/>
  <c r="J290" i="10"/>
  <c r="L290" i="10"/>
  <c r="M290" i="10"/>
  <c r="N290" i="10"/>
  <c r="C290" i="10"/>
  <c r="D290" i="10"/>
  <c r="F290" i="10"/>
  <c r="G290" i="10"/>
  <c r="E291" i="8"/>
  <c r="A292" i="8"/>
  <c r="K291" i="8"/>
  <c r="H291" i="8"/>
  <c r="B291" i="8"/>
  <c r="B290" i="9"/>
  <c r="A291" i="9"/>
  <c r="E290" i="9"/>
  <c r="H291" i="10"/>
  <c r="A292" i="10"/>
  <c r="K291" i="10"/>
  <c r="B291" i="10"/>
  <c r="E291" i="10"/>
  <c r="A430" i="3" l="1"/>
  <c r="E429" i="3"/>
  <c r="B429" i="3"/>
  <c r="G428" i="3"/>
  <c r="F428" i="3"/>
  <c r="D428" i="3"/>
  <c r="C428" i="3"/>
  <c r="H428" i="3"/>
  <c r="K522" i="14"/>
  <c r="Q522" i="14"/>
  <c r="E522" i="14"/>
  <c r="H522" i="14"/>
  <c r="A523" i="14"/>
  <c r="N522" i="14"/>
  <c r="B522" i="14"/>
  <c r="T522" i="14" s="1"/>
  <c r="O521" i="14"/>
  <c r="P521" i="14"/>
  <c r="R521" i="14"/>
  <c r="S521" i="14"/>
  <c r="L521" i="14"/>
  <c r="C521" i="14"/>
  <c r="G521" i="14"/>
  <c r="I521" i="14"/>
  <c r="J521" i="14"/>
  <c r="D521" i="14"/>
  <c r="M521" i="14"/>
  <c r="F521" i="14"/>
  <c r="B423" i="2"/>
  <c r="E423" i="2"/>
  <c r="A424" i="2"/>
  <c r="H423" i="2"/>
  <c r="I422" i="2"/>
  <c r="J422" i="2"/>
  <c r="D422" i="2"/>
  <c r="C422" i="2"/>
  <c r="F422" i="2"/>
  <c r="G422" i="2"/>
  <c r="K422" i="2"/>
  <c r="E292" i="12"/>
  <c r="B292" i="12"/>
  <c r="Q292" i="12"/>
  <c r="A293" i="12"/>
  <c r="K292" i="12"/>
  <c r="N292" i="12"/>
  <c r="H292" i="12"/>
  <c r="K292" i="8"/>
  <c r="E292" i="8"/>
  <c r="H292" i="8"/>
  <c r="B292" i="8"/>
  <c r="A293" i="8"/>
  <c r="T291" i="12"/>
  <c r="F291" i="12"/>
  <c r="S291" i="12"/>
  <c r="M291" i="12"/>
  <c r="O291" i="12"/>
  <c r="L291" i="12"/>
  <c r="P291" i="12"/>
  <c r="I291" i="12"/>
  <c r="R291" i="12"/>
  <c r="D291" i="12"/>
  <c r="G291" i="12"/>
  <c r="J291" i="12"/>
  <c r="C291" i="12"/>
  <c r="F291" i="10"/>
  <c r="L291" i="10"/>
  <c r="M291" i="10"/>
  <c r="N291" i="10"/>
  <c r="C291" i="10"/>
  <c r="D291" i="10"/>
  <c r="G291" i="10"/>
  <c r="I291" i="10"/>
  <c r="J291" i="10"/>
  <c r="K292" i="10"/>
  <c r="A293" i="10"/>
  <c r="B292" i="10"/>
  <c r="H292" i="10"/>
  <c r="E292" i="10"/>
  <c r="F290" i="9"/>
  <c r="G290" i="9"/>
  <c r="H290" i="9"/>
  <c r="C290" i="9"/>
  <c r="D290" i="9"/>
  <c r="B291" i="9"/>
  <c r="E291" i="9"/>
  <c r="A292" i="9"/>
  <c r="I291" i="8"/>
  <c r="G291" i="8"/>
  <c r="C291" i="8"/>
  <c r="F291" i="8"/>
  <c r="J291" i="8"/>
  <c r="D291" i="8"/>
  <c r="N291" i="8"/>
  <c r="L291" i="8"/>
  <c r="M291" i="8"/>
  <c r="D429" i="3" l="1"/>
  <c r="C429" i="3"/>
  <c r="H429" i="3"/>
  <c r="F429" i="3"/>
  <c r="G429" i="3"/>
  <c r="B430" i="3"/>
  <c r="A431" i="3"/>
  <c r="E430" i="3"/>
  <c r="M522" i="14"/>
  <c r="O522" i="14"/>
  <c r="P522" i="14"/>
  <c r="R522" i="14"/>
  <c r="S522" i="14"/>
  <c r="F522" i="14"/>
  <c r="G522" i="14"/>
  <c r="L522" i="14"/>
  <c r="C522" i="14"/>
  <c r="D522" i="14"/>
  <c r="I522" i="14"/>
  <c r="J522" i="14"/>
  <c r="H523" i="14"/>
  <c r="N523" i="14"/>
  <c r="Q523" i="14"/>
  <c r="A524" i="14"/>
  <c r="B523" i="14"/>
  <c r="T523" i="14" s="1"/>
  <c r="E523" i="14"/>
  <c r="K523" i="14"/>
  <c r="I423" i="2"/>
  <c r="K423" i="2"/>
  <c r="C423" i="2"/>
  <c r="F423" i="2"/>
  <c r="D423" i="2"/>
  <c r="J423" i="2"/>
  <c r="G423" i="2"/>
  <c r="H424" i="2"/>
  <c r="A425" i="2"/>
  <c r="B424" i="2"/>
  <c r="E424" i="2"/>
  <c r="D291" i="9"/>
  <c r="C291" i="9"/>
  <c r="B293" i="8"/>
  <c r="H293" i="8"/>
  <c r="A294" i="8"/>
  <c r="E293" i="8"/>
  <c r="K293" i="8"/>
  <c r="F291" i="9"/>
  <c r="H291" i="9"/>
  <c r="G291" i="9"/>
  <c r="B292" i="9"/>
  <c r="E292" i="9"/>
  <c r="A293" i="9"/>
  <c r="J292" i="8"/>
  <c r="F292" i="8"/>
  <c r="I292" i="8"/>
  <c r="C292" i="8"/>
  <c r="D292" i="8"/>
  <c r="N292" i="8"/>
  <c r="L292" i="8"/>
  <c r="G292" i="8"/>
  <c r="M292" i="8"/>
  <c r="L292" i="10"/>
  <c r="N292" i="10"/>
  <c r="C292" i="10"/>
  <c r="D292" i="10"/>
  <c r="F292" i="10"/>
  <c r="G292" i="10"/>
  <c r="I292" i="10"/>
  <c r="M292" i="10"/>
  <c r="J292" i="10"/>
  <c r="K293" i="10"/>
  <c r="H293" i="10"/>
  <c r="A294" i="10"/>
  <c r="B293" i="10"/>
  <c r="E293" i="10"/>
  <c r="K293" i="12"/>
  <c r="E293" i="12"/>
  <c r="A294" i="12"/>
  <c r="B293" i="12"/>
  <c r="Q293" i="12"/>
  <c r="H293" i="12"/>
  <c r="N293" i="12"/>
  <c r="T292" i="12"/>
  <c r="F292" i="12"/>
  <c r="I292" i="12"/>
  <c r="L292" i="12"/>
  <c r="M292" i="12"/>
  <c r="O292" i="12"/>
  <c r="P292" i="12"/>
  <c r="G292" i="12"/>
  <c r="D292" i="12"/>
  <c r="S292" i="12"/>
  <c r="J292" i="12"/>
  <c r="R292" i="12"/>
  <c r="C292" i="12"/>
  <c r="G430" i="3" l="1"/>
  <c r="F430" i="3"/>
  <c r="E431" i="3"/>
  <c r="A432" i="3"/>
  <c r="B431" i="3"/>
  <c r="H430" i="3"/>
  <c r="D430" i="3"/>
  <c r="C430" i="3"/>
  <c r="I523" i="14"/>
  <c r="J523" i="14"/>
  <c r="O523" i="14"/>
  <c r="P523" i="14"/>
  <c r="M523" i="14"/>
  <c r="D523" i="14"/>
  <c r="C523" i="14"/>
  <c r="F523" i="14"/>
  <c r="S523" i="14"/>
  <c r="G523" i="14"/>
  <c r="L523" i="14"/>
  <c r="R523" i="14"/>
  <c r="E524" i="14"/>
  <c r="N524" i="14"/>
  <c r="A525" i="14"/>
  <c r="Q524" i="14"/>
  <c r="K524" i="14"/>
  <c r="B524" i="14"/>
  <c r="T524" i="14" s="1"/>
  <c r="H524" i="14"/>
  <c r="G424" i="2"/>
  <c r="I424" i="2"/>
  <c r="F424" i="2"/>
  <c r="D424" i="2"/>
  <c r="K424" i="2"/>
  <c r="J424" i="2"/>
  <c r="C424" i="2"/>
  <c r="B425" i="2"/>
  <c r="H425" i="2"/>
  <c r="E425" i="2"/>
  <c r="A426" i="2"/>
  <c r="Q294" i="12"/>
  <c r="A295" i="12"/>
  <c r="E294" i="12"/>
  <c r="B294" i="12"/>
  <c r="H294" i="12"/>
  <c r="N294" i="12"/>
  <c r="K294" i="12"/>
  <c r="G292" i="9"/>
  <c r="F292" i="9"/>
  <c r="H292" i="9"/>
  <c r="B293" i="9"/>
  <c r="E293" i="9"/>
  <c r="A294" i="9"/>
  <c r="D292" i="9"/>
  <c r="C292" i="9"/>
  <c r="T293" i="12"/>
  <c r="O293" i="12"/>
  <c r="G293" i="12"/>
  <c r="F293" i="12"/>
  <c r="L293" i="12"/>
  <c r="D293" i="12"/>
  <c r="I293" i="12"/>
  <c r="C293" i="12"/>
  <c r="M293" i="12"/>
  <c r="R293" i="12"/>
  <c r="J293" i="12"/>
  <c r="S293" i="12"/>
  <c r="P293" i="12"/>
  <c r="K294" i="8"/>
  <c r="H294" i="8"/>
  <c r="E294" i="8"/>
  <c r="A295" i="8"/>
  <c r="B294" i="8"/>
  <c r="F293" i="8"/>
  <c r="C293" i="8"/>
  <c r="I293" i="8"/>
  <c r="J293" i="8"/>
  <c r="D293" i="8"/>
  <c r="L293" i="8"/>
  <c r="G293" i="8"/>
  <c r="M293" i="8"/>
  <c r="N293" i="8"/>
  <c r="J293" i="10"/>
  <c r="N293" i="10"/>
  <c r="F293" i="10"/>
  <c r="G293" i="10"/>
  <c r="L293" i="10"/>
  <c r="M293" i="10"/>
  <c r="C293" i="10"/>
  <c r="D293" i="10"/>
  <c r="I293" i="10"/>
  <c r="H294" i="10"/>
  <c r="K294" i="10"/>
  <c r="A295" i="10"/>
  <c r="B294" i="10"/>
  <c r="E294" i="10"/>
  <c r="C431" i="3" l="1"/>
  <c r="H431" i="3"/>
  <c r="D431" i="3"/>
  <c r="B432" i="3"/>
  <c r="E432" i="3"/>
  <c r="A433" i="3"/>
  <c r="F431" i="3"/>
  <c r="G431" i="3"/>
  <c r="C524" i="14"/>
  <c r="R524" i="14"/>
  <c r="S524" i="14"/>
  <c r="O524" i="14"/>
  <c r="P524" i="14"/>
  <c r="I524" i="14"/>
  <c r="J524" i="14"/>
  <c r="L524" i="14"/>
  <c r="D524" i="14"/>
  <c r="F524" i="14"/>
  <c r="G524" i="14"/>
  <c r="M524" i="14"/>
  <c r="Q525" i="14"/>
  <c r="B525" i="14"/>
  <c r="T525" i="14" s="1"/>
  <c r="K525" i="14"/>
  <c r="N525" i="14"/>
  <c r="E525" i="14"/>
  <c r="H525" i="14"/>
  <c r="A526" i="14"/>
  <c r="H426" i="2"/>
  <c r="A427" i="2"/>
  <c r="E426" i="2"/>
  <c r="B426" i="2"/>
  <c r="K425" i="2"/>
  <c r="C425" i="2"/>
  <c r="D425" i="2"/>
  <c r="I425" i="2"/>
  <c r="G425" i="2"/>
  <c r="J425" i="2"/>
  <c r="F425" i="2"/>
  <c r="G294" i="10"/>
  <c r="J294" i="10"/>
  <c r="L294" i="10"/>
  <c r="D294" i="10"/>
  <c r="F294" i="10"/>
  <c r="C294" i="10"/>
  <c r="I294" i="10"/>
  <c r="M294" i="10"/>
  <c r="N294" i="10"/>
  <c r="A296" i="10"/>
  <c r="B295" i="10"/>
  <c r="H295" i="10"/>
  <c r="E295" i="10"/>
  <c r="K295" i="10"/>
  <c r="G293" i="9"/>
  <c r="F293" i="9"/>
  <c r="H293" i="9"/>
  <c r="A295" i="9"/>
  <c r="E294" i="9"/>
  <c r="B294" i="9"/>
  <c r="T294" i="12"/>
  <c r="M294" i="12"/>
  <c r="O294" i="12"/>
  <c r="I294" i="12"/>
  <c r="F294" i="12"/>
  <c r="R294" i="12"/>
  <c r="C294" i="12"/>
  <c r="D294" i="12"/>
  <c r="P294" i="12"/>
  <c r="L294" i="12"/>
  <c r="S294" i="12"/>
  <c r="G294" i="12"/>
  <c r="J294" i="12"/>
  <c r="E295" i="12"/>
  <c r="K295" i="12"/>
  <c r="N295" i="12"/>
  <c r="A296" i="12"/>
  <c r="B295" i="12"/>
  <c r="H295" i="12"/>
  <c r="Q295" i="12"/>
  <c r="B295" i="8"/>
  <c r="K295" i="8"/>
  <c r="E295" i="8"/>
  <c r="H295" i="8"/>
  <c r="A296" i="8"/>
  <c r="C293" i="9"/>
  <c r="D293" i="9"/>
  <c r="D294" i="8"/>
  <c r="N294" i="8"/>
  <c r="C294" i="8"/>
  <c r="M294" i="8"/>
  <c r="G294" i="8"/>
  <c r="I294" i="8"/>
  <c r="F294" i="8"/>
  <c r="J294" i="8"/>
  <c r="L294" i="8"/>
  <c r="D432" i="3" l="1"/>
  <c r="C432" i="3"/>
  <c r="H432" i="3"/>
  <c r="B433" i="3"/>
  <c r="A434" i="3"/>
  <c r="E433" i="3"/>
  <c r="F432" i="3"/>
  <c r="G432" i="3"/>
  <c r="Q526" i="14"/>
  <c r="K526" i="14"/>
  <c r="E526" i="14"/>
  <c r="B526" i="14"/>
  <c r="T526" i="14" s="1"/>
  <c r="N526" i="14"/>
  <c r="H526" i="14"/>
  <c r="A527" i="14"/>
  <c r="O525" i="14"/>
  <c r="C525" i="14"/>
  <c r="D525" i="14"/>
  <c r="L525" i="14"/>
  <c r="M525" i="14"/>
  <c r="F525" i="14"/>
  <c r="G525" i="14"/>
  <c r="S525" i="14"/>
  <c r="I525" i="14"/>
  <c r="J525" i="14"/>
  <c r="R525" i="14"/>
  <c r="P525" i="14"/>
  <c r="D426" i="2"/>
  <c r="K426" i="2"/>
  <c r="F426" i="2"/>
  <c r="I426" i="2"/>
  <c r="G426" i="2"/>
  <c r="C426" i="2"/>
  <c r="J426" i="2"/>
  <c r="B427" i="2"/>
  <c r="A428" i="2"/>
  <c r="E427" i="2"/>
  <c r="H427" i="2"/>
  <c r="A297" i="8"/>
  <c r="E296" i="8"/>
  <c r="B296" i="8"/>
  <c r="K296" i="8"/>
  <c r="H296" i="8"/>
  <c r="N295" i="8"/>
  <c r="C295" i="8"/>
  <c r="F295" i="8"/>
  <c r="J295" i="8"/>
  <c r="D295" i="8"/>
  <c r="G295" i="8"/>
  <c r="I295" i="8"/>
  <c r="L295" i="8"/>
  <c r="M295" i="8"/>
  <c r="F294" i="9"/>
  <c r="G294" i="9"/>
  <c r="H294" i="9"/>
  <c r="N295" i="10"/>
  <c r="C295" i="10"/>
  <c r="F295" i="10"/>
  <c r="D295" i="10"/>
  <c r="G295" i="10"/>
  <c r="I295" i="10"/>
  <c r="J295" i="10"/>
  <c r="L295" i="10"/>
  <c r="M295" i="10"/>
  <c r="H296" i="10"/>
  <c r="K296" i="10"/>
  <c r="A297" i="10"/>
  <c r="B296" i="10"/>
  <c r="E296" i="10"/>
  <c r="D294" i="9"/>
  <c r="C294" i="9"/>
  <c r="B295" i="9"/>
  <c r="E295" i="9"/>
  <c r="A296" i="9"/>
  <c r="T295" i="12"/>
  <c r="P295" i="12"/>
  <c r="C295" i="12"/>
  <c r="S295" i="12"/>
  <c r="O295" i="12"/>
  <c r="G295" i="12"/>
  <c r="L295" i="12"/>
  <c r="F295" i="12"/>
  <c r="D295" i="12"/>
  <c r="I295" i="12"/>
  <c r="J295" i="12"/>
  <c r="M295" i="12"/>
  <c r="R295" i="12"/>
  <c r="B296" i="12"/>
  <c r="H296" i="12"/>
  <c r="E296" i="12"/>
  <c r="K296" i="12"/>
  <c r="N296" i="12"/>
  <c r="A297" i="12"/>
  <c r="Q296" i="12"/>
  <c r="F433" i="3" l="1"/>
  <c r="G433" i="3"/>
  <c r="A435" i="3"/>
  <c r="E434" i="3"/>
  <c r="B434" i="3"/>
  <c r="D433" i="3"/>
  <c r="H433" i="3"/>
  <c r="C433" i="3"/>
  <c r="K527" i="14"/>
  <c r="E527" i="14"/>
  <c r="Q527" i="14"/>
  <c r="A528" i="14"/>
  <c r="H527" i="14"/>
  <c r="N527" i="14"/>
  <c r="B527" i="14"/>
  <c r="T527" i="14" s="1"/>
  <c r="P526" i="14"/>
  <c r="R526" i="14"/>
  <c r="G526" i="14"/>
  <c r="F526" i="14"/>
  <c r="M526" i="14"/>
  <c r="S526" i="14"/>
  <c r="D526" i="14"/>
  <c r="I526" i="14"/>
  <c r="C526" i="14"/>
  <c r="J526" i="14"/>
  <c r="L526" i="14"/>
  <c r="O526" i="14"/>
  <c r="D427" i="2"/>
  <c r="C427" i="2"/>
  <c r="G427" i="2"/>
  <c r="K427" i="2"/>
  <c r="I427" i="2"/>
  <c r="J427" i="2"/>
  <c r="F427" i="2"/>
  <c r="B428" i="2"/>
  <c r="E428" i="2"/>
  <c r="A429" i="2"/>
  <c r="H428" i="2"/>
  <c r="Q297" i="12"/>
  <c r="A298" i="12"/>
  <c r="E297" i="12"/>
  <c r="H297" i="12"/>
  <c r="K297" i="12"/>
  <c r="B297" i="12"/>
  <c r="N297" i="12"/>
  <c r="A297" i="9"/>
  <c r="B296" i="9"/>
  <c r="E296" i="9"/>
  <c r="H295" i="9"/>
  <c r="G295" i="9"/>
  <c r="F295" i="9"/>
  <c r="A298" i="8"/>
  <c r="E297" i="8"/>
  <c r="B297" i="8"/>
  <c r="H297" i="8"/>
  <c r="K297" i="8"/>
  <c r="D296" i="10"/>
  <c r="G296" i="10"/>
  <c r="J296" i="10"/>
  <c r="I296" i="10"/>
  <c r="M296" i="10"/>
  <c r="F296" i="10"/>
  <c r="C296" i="10"/>
  <c r="L296" i="10"/>
  <c r="N296" i="10"/>
  <c r="K297" i="10"/>
  <c r="E297" i="10"/>
  <c r="H297" i="10"/>
  <c r="A298" i="10"/>
  <c r="B297" i="10"/>
  <c r="T296" i="1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6" i="8"/>
  <c r="J296" i="8"/>
  <c r="M296" i="8"/>
  <c r="C296" i="8"/>
  <c r="L296" i="8"/>
  <c r="I296" i="8"/>
  <c r="D296" i="8"/>
  <c r="F296" i="8"/>
  <c r="G296" i="8"/>
  <c r="D295" i="9"/>
  <c r="C295" i="9"/>
  <c r="F434" i="3" l="1"/>
  <c r="G434" i="3"/>
  <c r="E435" i="3"/>
  <c r="B435" i="3"/>
  <c r="A436" i="3"/>
  <c r="H434" i="3"/>
  <c r="D434" i="3"/>
  <c r="C434" i="3"/>
  <c r="G527" i="14"/>
  <c r="I527" i="14"/>
  <c r="J527" i="14"/>
  <c r="L527" i="14"/>
  <c r="M527" i="14"/>
  <c r="C527" i="14"/>
  <c r="D527" i="14"/>
  <c r="F527" i="14"/>
  <c r="O527" i="14"/>
  <c r="P527" i="14"/>
  <c r="R527" i="14"/>
  <c r="S527" i="14"/>
  <c r="A529" i="14"/>
  <c r="K528" i="14"/>
  <c r="H528" i="14"/>
  <c r="B528" i="14"/>
  <c r="T528" i="14" s="1"/>
  <c r="Q528" i="14"/>
  <c r="N528" i="14"/>
  <c r="E528" i="14"/>
  <c r="J428" i="2"/>
  <c r="I428" i="2"/>
  <c r="C428" i="2"/>
  <c r="K428" i="2"/>
  <c r="F428" i="2"/>
  <c r="D428" i="2"/>
  <c r="G428" i="2"/>
  <c r="A430" i="2"/>
  <c r="E429" i="2"/>
  <c r="B429" i="2"/>
  <c r="H429" i="2"/>
  <c r="E298" i="10"/>
  <c r="B298" i="10"/>
  <c r="H298" i="10"/>
  <c r="K298" i="10"/>
  <c r="A299" i="10"/>
  <c r="F296" i="9"/>
  <c r="G296" i="9"/>
  <c r="H296" i="9"/>
  <c r="E297" i="9"/>
  <c r="B297" i="9"/>
  <c r="A298" i="9"/>
  <c r="T297" i="1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L297" i="8"/>
  <c r="C297" i="8"/>
  <c r="F297" i="8"/>
  <c r="N297" i="8"/>
  <c r="G297" i="8"/>
  <c r="D297" i="8"/>
  <c r="M297" i="8"/>
  <c r="J297" i="8"/>
  <c r="I297" i="8"/>
  <c r="N298" i="12"/>
  <c r="K298" i="12"/>
  <c r="A299" i="12"/>
  <c r="Q298" i="12"/>
  <c r="B298" i="12"/>
  <c r="E298" i="12"/>
  <c r="H298" i="12"/>
  <c r="J297" i="10"/>
  <c r="C297" i="10"/>
  <c r="D297" i="10"/>
  <c r="F297" i="10"/>
  <c r="G297" i="10"/>
  <c r="I297" i="10"/>
  <c r="L297" i="10"/>
  <c r="N297" i="10"/>
  <c r="M297" i="10"/>
  <c r="A299" i="8"/>
  <c r="B298" i="8"/>
  <c r="K298" i="8"/>
  <c r="E298" i="8"/>
  <c r="H298" i="8"/>
  <c r="D296" i="9"/>
  <c r="C296" i="9"/>
  <c r="E436" i="3" l="1"/>
  <c r="B436" i="3"/>
  <c r="A437" i="3"/>
  <c r="C435" i="3"/>
  <c r="D435" i="3"/>
  <c r="H435" i="3"/>
  <c r="G435" i="3"/>
  <c r="F435" i="3"/>
  <c r="S528" i="14"/>
  <c r="J528" i="14"/>
  <c r="L528" i="14"/>
  <c r="G528" i="14"/>
  <c r="R528" i="14"/>
  <c r="O528" i="14"/>
  <c r="P528" i="14"/>
  <c r="M528" i="14"/>
  <c r="I528" i="14"/>
  <c r="D528" i="14"/>
  <c r="C528" i="14"/>
  <c r="F528" i="14"/>
  <c r="H529" i="14"/>
  <c r="K529" i="14"/>
  <c r="N529" i="14"/>
  <c r="B529" i="14"/>
  <c r="T529" i="14" s="1"/>
  <c r="E529" i="14"/>
  <c r="A530" i="14"/>
  <c r="Q529" i="14"/>
  <c r="F429" i="2"/>
  <c r="D429" i="2"/>
  <c r="C429" i="2"/>
  <c r="I429" i="2"/>
  <c r="J429" i="2"/>
  <c r="G429" i="2"/>
  <c r="K429" i="2"/>
  <c r="E430" i="2"/>
  <c r="A431" i="2"/>
  <c r="B430" i="2"/>
  <c r="H430" i="2"/>
  <c r="D297" i="9"/>
  <c r="C297" i="9"/>
  <c r="H299" i="8"/>
  <c r="K299" i="8"/>
  <c r="E299" i="8"/>
  <c r="B299" i="8"/>
  <c r="A300" i="8"/>
  <c r="F297" i="9"/>
  <c r="H297" i="9"/>
  <c r="G297" i="9"/>
  <c r="H299" i="10"/>
  <c r="K299" i="10"/>
  <c r="B299" i="10"/>
  <c r="A300" i="10"/>
  <c r="E299" i="10"/>
  <c r="A300" i="12"/>
  <c r="Q299" i="12"/>
  <c r="H299" i="12"/>
  <c r="K299" i="12"/>
  <c r="B299" i="12"/>
  <c r="E299" i="12"/>
  <c r="N299" i="12"/>
  <c r="I298" i="8"/>
  <c r="J298" i="8"/>
  <c r="D298" i="8"/>
  <c r="N298" i="8"/>
  <c r="F298" i="8"/>
  <c r="G298" i="8"/>
  <c r="L298" i="8"/>
  <c r="C298" i="8"/>
  <c r="M298" i="8"/>
  <c r="B298" i="9"/>
  <c r="A299" i="9"/>
  <c r="E298" i="9"/>
  <c r="C298" i="10"/>
  <c r="M298" i="10"/>
  <c r="N298" i="10"/>
  <c r="J298" i="10"/>
  <c r="F298" i="10"/>
  <c r="D298" i="10"/>
  <c r="L298" i="10"/>
  <c r="I298" i="10"/>
  <c r="G298" i="10"/>
  <c r="T298" i="12"/>
  <c r="O298" i="12"/>
  <c r="R298" i="12"/>
  <c r="C298" i="12"/>
  <c r="F298" i="12"/>
  <c r="G298" i="12"/>
  <c r="L298" i="12"/>
  <c r="D298" i="12"/>
  <c r="I298" i="12"/>
  <c r="P298" i="12"/>
  <c r="M298" i="12"/>
  <c r="S298" i="12"/>
  <c r="J298" i="12"/>
  <c r="A438" i="3" l="1"/>
  <c r="E437" i="3"/>
  <c r="B437" i="3"/>
  <c r="C436" i="3"/>
  <c r="H436" i="3"/>
  <c r="D436" i="3"/>
  <c r="F436" i="3"/>
  <c r="G436" i="3"/>
  <c r="K530" i="14"/>
  <c r="E530" i="14"/>
  <c r="H530" i="14"/>
  <c r="B530" i="14"/>
  <c r="T530" i="14" s="1"/>
  <c r="A531" i="14"/>
  <c r="N530" i="14"/>
  <c r="Q530" i="14"/>
  <c r="G529" i="14"/>
  <c r="I529" i="14"/>
  <c r="J529" i="14"/>
  <c r="L529" i="14"/>
  <c r="M529" i="14"/>
  <c r="C529" i="14"/>
  <c r="D529" i="14"/>
  <c r="F529" i="14"/>
  <c r="O529" i="14"/>
  <c r="P529" i="14"/>
  <c r="R529" i="14"/>
  <c r="S529" i="14"/>
  <c r="C430" i="2"/>
  <c r="I430" i="2"/>
  <c r="F430" i="2"/>
  <c r="D430" i="2"/>
  <c r="J430" i="2"/>
  <c r="K430" i="2"/>
  <c r="G430" i="2"/>
  <c r="E431" i="2"/>
  <c r="B431" i="2"/>
  <c r="H431" i="2"/>
  <c r="A432" i="2"/>
  <c r="T299" i="12"/>
  <c r="F299" i="12"/>
  <c r="D299" i="12"/>
  <c r="I299" i="12"/>
  <c r="G299" i="12"/>
  <c r="J299" i="12"/>
  <c r="O299" i="12"/>
  <c r="S299" i="12"/>
  <c r="L299" i="12"/>
  <c r="M299" i="12"/>
  <c r="P299" i="12"/>
  <c r="R299" i="12"/>
  <c r="C299" i="12"/>
  <c r="C298" i="9"/>
  <c r="D298" i="9"/>
  <c r="Q300" i="12"/>
  <c r="B300" i="12"/>
  <c r="E300" i="12"/>
  <c r="K300" i="12"/>
  <c r="N300" i="12"/>
  <c r="A301" i="12"/>
  <c r="H300" i="12"/>
  <c r="A301" i="8"/>
  <c r="B300" i="8"/>
  <c r="E300" i="8"/>
  <c r="H300" i="8"/>
  <c r="K300" i="8"/>
  <c r="H300" i="10"/>
  <c r="K300" i="10"/>
  <c r="B300" i="10"/>
  <c r="E300" i="10"/>
  <c r="A301" i="10"/>
  <c r="M299" i="8"/>
  <c r="D299" i="8"/>
  <c r="F299" i="8"/>
  <c r="G299" i="8"/>
  <c r="C299" i="8"/>
  <c r="I299" i="8"/>
  <c r="J299" i="8"/>
  <c r="L299" i="8"/>
  <c r="N299" i="8"/>
  <c r="F298" i="9"/>
  <c r="H298" i="9"/>
  <c r="G298" i="9"/>
  <c r="D299" i="10"/>
  <c r="G299" i="10"/>
  <c r="J299" i="10"/>
  <c r="I299" i="10"/>
  <c r="L299" i="10"/>
  <c r="M299" i="10"/>
  <c r="N299" i="10"/>
  <c r="C299" i="10"/>
  <c r="F299" i="10"/>
  <c r="B299" i="9"/>
  <c r="A300" i="9"/>
  <c r="E299" i="9"/>
  <c r="C437" i="3" l="1"/>
  <c r="D437" i="3"/>
  <c r="H437" i="3"/>
  <c r="G437" i="3"/>
  <c r="F437" i="3"/>
  <c r="B438" i="3"/>
  <c r="A439" i="3"/>
  <c r="E438" i="3"/>
  <c r="E531" i="14"/>
  <c r="N531" i="14"/>
  <c r="K531" i="14"/>
  <c r="B531" i="14"/>
  <c r="T531" i="14" s="1"/>
  <c r="H531" i="14"/>
  <c r="A532" i="14"/>
  <c r="Q531" i="14"/>
  <c r="M530" i="14"/>
  <c r="D530" i="14"/>
  <c r="F530" i="14"/>
  <c r="O530" i="14"/>
  <c r="C530" i="14"/>
  <c r="G530" i="14"/>
  <c r="I530" i="14"/>
  <c r="R530" i="14"/>
  <c r="S530" i="14"/>
  <c r="P530" i="14"/>
  <c r="J530" i="14"/>
  <c r="L530" i="14"/>
  <c r="K431" i="2"/>
  <c r="C431" i="2"/>
  <c r="D431" i="2"/>
  <c r="I431" i="2"/>
  <c r="J431" i="2"/>
  <c r="G431" i="2"/>
  <c r="F431" i="2"/>
  <c r="E432" i="2"/>
  <c r="H432" i="2"/>
  <c r="A433" i="2"/>
  <c r="B432" i="2"/>
  <c r="H299" i="9"/>
  <c r="F299" i="9"/>
  <c r="G299" i="9"/>
  <c r="D300" i="8"/>
  <c r="J300" i="8"/>
  <c r="F300" i="8"/>
  <c r="N300" i="8"/>
  <c r="L300" i="8"/>
  <c r="M300" i="8"/>
  <c r="G300" i="8"/>
  <c r="I300" i="8"/>
  <c r="C300" i="8"/>
  <c r="B300" i="9"/>
  <c r="E300" i="9"/>
  <c r="A301" i="9"/>
  <c r="I300" i="10"/>
  <c r="N300" i="10"/>
  <c r="G300" i="10"/>
  <c r="C300" i="10"/>
  <c r="D300" i="10"/>
  <c r="J300" i="10"/>
  <c r="M300" i="10"/>
  <c r="L300" i="10"/>
  <c r="F300" i="10"/>
  <c r="E301" i="10"/>
  <c r="H301" i="10"/>
  <c r="A302" i="10"/>
  <c r="B301" i="10"/>
  <c r="K301" i="10"/>
  <c r="C299" i="9"/>
  <c r="D299" i="9"/>
  <c r="A302" i="12"/>
  <c r="K301" i="12"/>
  <c r="B301" i="12"/>
  <c r="E301" i="12"/>
  <c r="H301" i="12"/>
  <c r="Q301" i="12"/>
  <c r="N301" i="12"/>
  <c r="H301" i="8"/>
  <c r="B301" i="8"/>
  <c r="E301" i="8"/>
  <c r="K301" i="8"/>
  <c r="A302" i="8"/>
  <c r="T300" i="12"/>
  <c r="S300" i="12"/>
  <c r="I300" i="12"/>
  <c r="L300" i="12"/>
  <c r="C300" i="12"/>
  <c r="O300" i="12"/>
  <c r="F300" i="12"/>
  <c r="M300" i="12"/>
  <c r="P300" i="12"/>
  <c r="R300" i="12"/>
  <c r="D300" i="12"/>
  <c r="G300" i="12"/>
  <c r="J300" i="12"/>
  <c r="D438" i="3" l="1"/>
  <c r="H438" i="3"/>
  <c r="C438" i="3"/>
  <c r="G438" i="3"/>
  <c r="F438" i="3"/>
  <c r="B439" i="3"/>
  <c r="A440" i="3"/>
  <c r="E439" i="3"/>
  <c r="E532" i="14"/>
  <c r="A533" i="14"/>
  <c r="Q532" i="14"/>
  <c r="H532" i="14"/>
  <c r="K532" i="14"/>
  <c r="N532" i="14"/>
  <c r="B532" i="14"/>
  <c r="T532" i="14" s="1"/>
  <c r="R531" i="14"/>
  <c r="S531" i="14"/>
  <c r="D531" i="14"/>
  <c r="F531" i="14"/>
  <c r="G531" i="14"/>
  <c r="M531" i="14"/>
  <c r="O531" i="14"/>
  <c r="P531" i="14"/>
  <c r="C531" i="14"/>
  <c r="I531" i="14"/>
  <c r="J531" i="14"/>
  <c r="L531" i="14"/>
  <c r="F432" i="2"/>
  <c r="D432" i="2"/>
  <c r="G432" i="2"/>
  <c r="J432" i="2"/>
  <c r="C432" i="2"/>
  <c r="K432" i="2"/>
  <c r="I432" i="2"/>
  <c r="H433" i="2"/>
  <c r="E433" i="2"/>
  <c r="A434" i="2"/>
  <c r="B433" i="2"/>
  <c r="N301" i="8"/>
  <c r="D301" i="8"/>
  <c r="C301" i="8"/>
  <c r="L301" i="8"/>
  <c r="M301" i="8"/>
  <c r="I301" i="8"/>
  <c r="G301" i="8"/>
  <c r="F301" i="8"/>
  <c r="J301" i="8"/>
  <c r="E302" i="12"/>
  <c r="A303" i="12"/>
  <c r="H302" i="12"/>
  <c r="K302" i="12"/>
  <c r="Q302" i="12"/>
  <c r="N302" i="12"/>
  <c r="B302" i="12"/>
  <c r="D301" i="10"/>
  <c r="F301" i="10"/>
  <c r="C301" i="10"/>
  <c r="J301" i="10"/>
  <c r="N301" i="10"/>
  <c r="G301" i="10"/>
  <c r="L301" i="10"/>
  <c r="I301" i="10"/>
  <c r="M301" i="10"/>
  <c r="K302" i="10"/>
  <c r="B302" i="10"/>
  <c r="H302" i="10"/>
  <c r="E302" i="10"/>
  <c r="A303" i="10"/>
  <c r="H300" i="9"/>
  <c r="F300" i="9"/>
  <c r="G300" i="9"/>
  <c r="E302" i="8"/>
  <c r="B302" i="8"/>
  <c r="A303" i="8"/>
  <c r="H302" i="8"/>
  <c r="K302" i="8"/>
  <c r="E301" i="9"/>
  <c r="A302" i="9"/>
  <c r="B301" i="9"/>
  <c r="C300" i="9"/>
  <c r="D300" i="9"/>
  <c r="T301" i="12"/>
  <c r="I301" i="12"/>
  <c r="L301" i="12"/>
  <c r="J301" i="12"/>
  <c r="M301" i="12"/>
  <c r="P301" i="12"/>
  <c r="S301" i="12"/>
  <c r="R301" i="12"/>
  <c r="C301" i="12"/>
  <c r="D301" i="12"/>
  <c r="O301" i="12"/>
  <c r="G301" i="12"/>
  <c r="F301" i="12"/>
  <c r="B440" i="3" l="1"/>
  <c r="E440" i="3"/>
  <c r="A441" i="3"/>
  <c r="D439" i="3"/>
  <c r="C439" i="3"/>
  <c r="H439" i="3"/>
  <c r="F439" i="3"/>
  <c r="G439" i="3"/>
  <c r="C532" i="14"/>
  <c r="G532" i="14"/>
  <c r="O532" i="14"/>
  <c r="P532" i="14"/>
  <c r="R532" i="14"/>
  <c r="S532" i="14"/>
  <c r="L532" i="14"/>
  <c r="M532" i="14"/>
  <c r="D532" i="14"/>
  <c r="F532" i="14"/>
  <c r="I532" i="14"/>
  <c r="J532" i="14"/>
  <c r="Q533" i="14"/>
  <c r="N533" i="14"/>
  <c r="B533" i="14"/>
  <c r="T533" i="14" s="1"/>
  <c r="A534" i="14"/>
  <c r="H533" i="14"/>
  <c r="K533" i="14"/>
  <c r="E533" i="14"/>
  <c r="H434" i="2"/>
  <c r="E434" i="2"/>
  <c r="B434" i="2"/>
  <c r="A435" i="2"/>
  <c r="J433" i="2"/>
  <c r="F433" i="2"/>
  <c r="D433" i="2"/>
  <c r="G433" i="2"/>
  <c r="I433" i="2"/>
  <c r="K433" i="2"/>
  <c r="C433" i="2"/>
  <c r="B303" i="12"/>
  <c r="K303" i="12"/>
  <c r="A304" i="12"/>
  <c r="H303" i="12"/>
  <c r="N303" i="12"/>
  <c r="E303" i="12"/>
  <c r="Q303" i="12"/>
  <c r="K303" i="10"/>
  <c r="B303" i="10"/>
  <c r="E303" i="10"/>
  <c r="A304" i="10"/>
  <c r="H303" i="10"/>
  <c r="A303" i="9"/>
  <c r="E302" i="9"/>
  <c r="B302" i="9"/>
  <c r="F302" i="8"/>
  <c r="D302" i="8"/>
  <c r="G302" i="8"/>
  <c r="L302" i="8"/>
  <c r="J302" i="8"/>
  <c r="I302" i="8"/>
  <c r="N302" i="8"/>
  <c r="M302" i="8"/>
  <c r="C302" i="8"/>
  <c r="M302" i="10"/>
  <c r="J302" i="10"/>
  <c r="N302" i="10"/>
  <c r="L302" i="10"/>
  <c r="F302" i="10"/>
  <c r="I302" i="10"/>
  <c r="C302" i="10"/>
  <c r="G302" i="10"/>
  <c r="D302" i="10"/>
  <c r="D301" i="9"/>
  <c r="C301" i="9"/>
  <c r="T302" i="12"/>
  <c r="C302" i="12"/>
  <c r="F302" i="12"/>
  <c r="I302" i="12"/>
  <c r="L302" i="12"/>
  <c r="P302" i="12"/>
  <c r="D302" i="12"/>
  <c r="R302" i="12"/>
  <c r="G302" i="12"/>
  <c r="J302" i="12"/>
  <c r="M302" i="12"/>
  <c r="O302" i="12"/>
  <c r="S302" i="12"/>
  <c r="K303" i="8"/>
  <c r="A304" i="8"/>
  <c r="E303" i="8"/>
  <c r="H303" i="8"/>
  <c r="B303" i="8"/>
  <c r="G301" i="9"/>
  <c r="H301" i="9"/>
  <c r="F301" i="9"/>
  <c r="A442" i="3" l="1"/>
  <c r="E441" i="3"/>
  <c r="B441" i="3"/>
  <c r="F440" i="3"/>
  <c r="G440" i="3"/>
  <c r="C440" i="3"/>
  <c r="H440" i="3"/>
  <c r="D440" i="3"/>
  <c r="A535" i="14"/>
  <c r="B534" i="14"/>
  <c r="T534" i="14" s="1"/>
  <c r="E534" i="14"/>
  <c r="K534" i="14"/>
  <c r="N534" i="14"/>
  <c r="Q534" i="14"/>
  <c r="H534" i="14"/>
  <c r="O533" i="14"/>
  <c r="L533" i="14"/>
  <c r="M533" i="14"/>
  <c r="C533" i="14"/>
  <c r="D533" i="14"/>
  <c r="S533" i="14"/>
  <c r="I533" i="14"/>
  <c r="J533" i="14"/>
  <c r="R533" i="14"/>
  <c r="F533" i="14"/>
  <c r="G533" i="14"/>
  <c r="P533" i="14"/>
  <c r="A436" i="2"/>
  <c r="H435" i="2"/>
  <c r="E435" i="2"/>
  <c r="B435" i="2"/>
  <c r="F434" i="2"/>
  <c r="J434" i="2"/>
  <c r="C434" i="2"/>
  <c r="D434" i="2"/>
  <c r="G434" i="2"/>
  <c r="K434" i="2"/>
  <c r="I434" i="2"/>
  <c r="B304" i="10"/>
  <c r="K304" i="10"/>
  <c r="H304" i="10"/>
  <c r="A305" i="10"/>
  <c r="E304" i="10"/>
  <c r="N303" i="10"/>
  <c r="C303" i="10"/>
  <c r="I303" i="10"/>
  <c r="M303" i="10"/>
  <c r="J303" i="10"/>
  <c r="L303" i="10"/>
  <c r="D303" i="10"/>
  <c r="G303" i="10"/>
  <c r="F303" i="10"/>
  <c r="M303" i="8"/>
  <c r="C303" i="8"/>
  <c r="D303" i="8"/>
  <c r="N303" i="8"/>
  <c r="I303" i="8"/>
  <c r="J303" i="8"/>
  <c r="L303" i="8"/>
  <c r="G303" i="8"/>
  <c r="F303" i="8"/>
  <c r="B304" i="8"/>
  <c r="K304" i="8"/>
  <c r="E304" i="8"/>
  <c r="H304" i="8"/>
  <c r="A305" i="8"/>
  <c r="C302" i="9"/>
  <c r="D302" i="9"/>
  <c r="F302" i="9"/>
  <c r="G302" i="9"/>
  <c r="H302" i="9"/>
  <c r="E303" i="9"/>
  <c r="A304" i="9"/>
  <c r="B303" i="9"/>
  <c r="N304" i="12"/>
  <c r="K304" i="12"/>
  <c r="H304" i="12"/>
  <c r="A305" i="12"/>
  <c r="B304" i="12"/>
  <c r="Q304" i="12"/>
  <c r="E304" i="12"/>
  <c r="T303" i="12"/>
  <c r="F303" i="12"/>
  <c r="R303" i="12"/>
  <c r="C303" i="12"/>
  <c r="J303" i="12"/>
  <c r="I303" i="12"/>
  <c r="O303" i="12"/>
  <c r="S303" i="12"/>
  <c r="P303" i="12"/>
  <c r="M303" i="12"/>
  <c r="G303" i="12"/>
  <c r="D303" i="12"/>
  <c r="L303" i="12"/>
  <c r="D441" i="3" l="1"/>
  <c r="C441" i="3"/>
  <c r="H441" i="3"/>
  <c r="G441" i="3"/>
  <c r="F441" i="3"/>
  <c r="A443" i="3"/>
  <c r="E442" i="3"/>
  <c r="B442" i="3"/>
  <c r="R534" i="14"/>
  <c r="S534" i="14"/>
  <c r="D534" i="14"/>
  <c r="C534" i="14"/>
  <c r="F534" i="14"/>
  <c r="G534" i="14"/>
  <c r="L534" i="14"/>
  <c r="O534" i="14"/>
  <c r="P534" i="14"/>
  <c r="I534" i="14"/>
  <c r="J534" i="14"/>
  <c r="M534" i="14"/>
  <c r="H535" i="14"/>
  <c r="A536" i="14"/>
  <c r="N535" i="14"/>
  <c r="Q535" i="14"/>
  <c r="B535" i="14"/>
  <c r="T535" i="14" s="1"/>
  <c r="E535" i="14"/>
  <c r="K535" i="14"/>
  <c r="J435" i="2"/>
  <c r="D435" i="2"/>
  <c r="C435" i="2"/>
  <c r="K435" i="2"/>
  <c r="I435" i="2"/>
  <c r="G435" i="2"/>
  <c r="F435" i="2"/>
  <c r="H436" i="2"/>
  <c r="A437" i="2"/>
  <c r="B436" i="2"/>
  <c r="E436" i="2"/>
  <c r="E305" i="12"/>
  <c r="H305" i="12"/>
  <c r="N305" i="12"/>
  <c r="Q305" i="12"/>
  <c r="B305" i="12"/>
  <c r="K305" i="12"/>
  <c r="A306" i="12"/>
  <c r="D304" i="8"/>
  <c r="M304" i="8"/>
  <c r="G304" i="8"/>
  <c r="I304" i="8"/>
  <c r="J304" i="8"/>
  <c r="N304" i="8"/>
  <c r="C304" i="8"/>
  <c r="F304" i="8"/>
  <c r="L304" i="8"/>
  <c r="T304" i="12"/>
  <c r="I304" i="12"/>
  <c r="R304" i="12"/>
  <c r="J304" i="12"/>
  <c r="L304" i="12"/>
  <c r="O304" i="12"/>
  <c r="C304" i="12"/>
  <c r="P304" i="12"/>
  <c r="S304" i="12"/>
  <c r="M304" i="12"/>
  <c r="D304" i="12"/>
  <c r="G304" i="12"/>
  <c r="F304" i="12"/>
  <c r="H305" i="8"/>
  <c r="B305" i="8"/>
  <c r="E305" i="8"/>
  <c r="A306" i="8"/>
  <c r="K305" i="8"/>
  <c r="D303" i="9"/>
  <c r="C303" i="9"/>
  <c r="B305" i="10"/>
  <c r="E305" i="10"/>
  <c r="K305" i="10"/>
  <c r="H305" i="10"/>
  <c r="A306" i="10"/>
  <c r="A305" i="9"/>
  <c r="B304" i="9"/>
  <c r="E304" i="9"/>
  <c r="F303" i="9"/>
  <c r="G303" i="9"/>
  <c r="H303" i="9"/>
  <c r="D304" i="10"/>
  <c r="I304" i="10"/>
  <c r="C304" i="10"/>
  <c r="F304" i="10"/>
  <c r="G304" i="10"/>
  <c r="J304" i="10"/>
  <c r="N304" i="10"/>
  <c r="L304" i="10"/>
  <c r="M304" i="10"/>
  <c r="H442" i="3" l="1"/>
  <c r="D442" i="3"/>
  <c r="C442" i="3"/>
  <c r="G442" i="3"/>
  <c r="F442" i="3"/>
  <c r="B443" i="3"/>
  <c r="A444" i="3"/>
  <c r="E443" i="3"/>
  <c r="G535" i="14"/>
  <c r="I535" i="14"/>
  <c r="F535" i="14"/>
  <c r="J535" i="14"/>
  <c r="C535" i="14"/>
  <c r="L535" i="14"/>
  <c r="M535" i="14"/>
  <c r="O535" i="14"/>
  <c r="D535" i="14"/>
  <c r="P535" i="14"/>
  <c r="R535" i="14"/>
  <c r="S535" i="14"/>
  <c r="A537" i="14"/>
  <c r="Q536" i="14"/>
  <c r="E536" i="14"/>
  <c r="H536" i="14"/>
  <c r="K536" i="14"/>
  <c r="B536" i="14"/>
  <c r="T536" i="14" s="1"/>
  <c r="N536" i="14"/>
  <c r="G436" i="2"/>
  <c r="C436" i="2"/>
  <c r="K436" i="2"/>
  <c r="I436" i="2"/>
  <c r="D436" i="2"/>
  <c r="F436" i="2"/>
  <c r="J436" i="2"/>
  <c r="H437" i="2"/>
  <c r="B437" i="2"/>
  <c r="A438" i="2"/>
  <c r="E437" i="2"/>
  <c r="H306" i="12"/>
  <c r="E306" i="12"/>
  <c r="N306" i="12"/>
  <c r="A307" i="12"/>
  <c r="B306" i="12"/>
  <c r="Q306" i="12"/>
  <c r="K306" i="12"/>
  <c r="A307" i="8"/>
  <c r="E306" i="8"/>
  <c r="H306" i="8"/>
  <c r="K306" i="8"/>
  <c r="B306" i="8"/>
  <c r="D305" i="8"/>
  <c r="J305" i="8"/>
  <c r="M305" i="8"/>
  <c r="I305" i="8"/>
  <c r="L305" i="8"/>
  <c r="G305" i="8"/>
  <c r="C305" i="8"/>
  <c r="F305" i="8"/>
  <c r="N305" i="8"/>
  <c r="H304" i="9"/>
  <c r="F304" i="9"/>
  <c r="G304" i="9"/>
  <c r="C304" i="9"/>
  <c r="D304" i="9"/>
  <c r="B305" i="9"/>
  <c r="E305" i="9"/>
  <c r="A306" i="9"/>
  <c r="H306" i="10"/>
  <c r="B306" i="10"/>
  <c r="E306" i="10"/>
  <c r="A307" i="10"/>
  <c r="K306" i="10"/>
  <c r="F305" i="10"/>
  <c r="I305" i="10"/>
  <c r="D305" i="10"/>
  <c r="N305" i="10"/>
  <c r="C305" i="10"/>
  <c r="J305" i="10"/>
  <c r="M305" i="10"/>
  <c r="G305" i="10"/>
  <c r="L305" i="10"/>
  <c r="T305" i="12"/>
  <c r="P305" i="12"/>
  <c r="G305" i="12"/>
  <c r="C305" i="12"/>
  <c r="D305" i="12"/>
  <c r="I305" i="12"/>
  <c r="L305" i="12"/>
  <c r="J305" i="12"/>
  <c r="S305" i="12"/>
  <c r="O305" i="12"/>
  <c r="M305" i="12"/>
  <c r="F305" i="12"/>
  <c r="R305" i="12"/>
  <c r="H443" i="3" l="1"/>
  <c r="D443" i="3"/>
  <c r="C443" i="3"/>
  <c r="F443" i="3"/>
  <c r="G443" i="3"/>
  <c r="E444" i="3"/>
  <c r="B444" i="3"/>
  <c r="A445" i="3"/>
  <c r="S536" i="14"/>
  <c r="O536" i="14"/>
  <c r="P536" i="14"/>
  <c r="R536" i="14"/>
  <c r="C536" i="14"/>
  <c r="D536" i="14"/>
  <c r="F536" i="14"/>
  <c r="I536" i="14"/>
  <c r="J536" i="14"/>
  <c r="G536" i="14"/>
  <c r="L536" i="14"/>
  <c r="M536" i="14"/>
  <c r="B537" i="14"/>
  <c r="T537" i="14" s="1"/>
  <c r="A538" i="14"/>
  <c r="E537" i="14"/>
  <c r="Q537" i="14"/>
  <c r="N537" i="14"/>
  <c r="H537" i="14"/>
  <c r="K537" i="14"/>
  <c r="E438" i="2"/>
  <c r="A439" i="2"/>
  <c r="B438" i="2"/>
  <c r="H438" i="2"/>
  <c r="K437" i="2"/>
  <c r="I437" i="2"/>
  <c r="J437" i="2"/>
  <c r="G437" i="2"/>
  <c r="F437" i="2"/>
  <c r="D437" i="2"/>
  <c r="C437" i="2"/>
  <c r="A307" i="9"/>
  <c r="B306" i="9"/>
  <c r="E306" i="9"/>
  <c r="G305" i="9"/>
  <c r="H305" i="9"/>
  <c r="F305" i="9"/>
  <c r="D305" i="9"/>
  <c r="C305" i="9"/>
  <c r="D306" i="10"/>
  <c r="M306" i="10"/>
  <c r="C306" i="10"/>
  <c r="G306" i="10"/>
  <c r="N306" i="10"/>
  <c r="F306" i="10"/>
  <c r="I306" i="10"/>
  <c r="L306" i="10"/>
  <c r="J306" i="10"/>
  <c r="C306" i="8"/>
  <c r="D306" i="8"/>
  <c r="F306" i="8"/>
  <c r="J306" i="8"/>
  <c r="L306" i="8"/>
  <c r="I306" i="8"/>
  <c r="G306" i="8"/>
  <c r="N306" i="8"/>
  <c r="M306" i="8"/>
  <c r="A308" i="8"/>
  <c r="K307" i="8"/>
  <c r="B307" i="8"/>
  <c r="H307" i="8"/>
  <c r="E307" i="8"/>
  <c r="T306" i="12"/>
  <c r="G306" i="12"/>
  <c r="F306" i="12"/>
  <c r="S306" i="12"/>
  <c r="O306" i="12"/>
  <c r="I306" i="12"/>
  <c r="J306" i="12"/>
  <c r="D306" i="12"/>
  <c r="L306" i="12"/>
  <c r="R306" i="12"/>
  <c r="P306" i="12"/>
  <c r="M306" i="12"/>
  <c r="C306" i="12"/>
  <c r="H307" i="12"/>
  <c r="A308" i="12"/>
  <c r="B307" i="12"/>
  <c r="N307" i="12"/>
  <c r="Q307" i="12"/>
  <c r="K307" i="12"/>
  <c r="E307" i="12"/>
  <c r="E307" i="10"/>
  <c r="K307" i="10"/>
  <c r="H307" i="10"/>
  <c r="A308" i="10"/>
  <c r="B307" i="10"/>
  <c r="B445" i="3" l="1"/>
  <c r="E445" i="3"/>
  <c r="A446" i="3"/>
  <c r="G444" i="3"/>
  <c r="F444" i="3"/>
  <c r="C444" i="3"/>
  <c r="H444" i="3"/>
  <c r="D444" i="3"/>
  <c r="K538" i="14"/>
  <c r="Q538" i="14"/>
  <c r="N538" i="14"/>
  <c r="E538" i="14"/>
  <c r="H538" i="14"/>
  <c r="B538" i="14"/>
  <c r="T538" i="14" s="1"/>
  <c r="A539" i="14"/>
  <c r="C537" i="14"/>
  <c r="D537" i="14"/>
  <c r="R537" i="14"/>
  <c r="J537" i="14"/>
  <c r="F537" i="14"/>
  <c r="G537" i="14"/>
  <c r="S537" i="14"/>
  <c r="O537" i="14"/>
  <c r="P537" i="14"/>
  <c r="L537" i="14"/>
  <c r="M537" i="14"/>
  <c r="I537" i="14"/>
  <c r="K438" i="2"/>
  <c r="J438" i="2"/>
  <c r="G438" i="2"/>
  <c r="C438" i="2"/>
  <c r="F438" i="2"/>
  <c r="D438" i="2"/>
  <c r="I438" i="2"/>
  <c r="H439" i="2"/>
  <c r="A440" i="2"/>
  <c r="E439" i="2"/>
  <c r="B439" i="2"/>
  <c r="K308" i="12"/>
  <c r="A309" i="12"/>
  <c r="H308" i="12"/>
  <c r="N308" i="12"/>
  <c r="B308" i="12"/>
  <c r="E308" i="12"/>
  <c r="Q308" i="12"/>
  <c r="C307" i="8"/>
  <c r="L307" i="8"/>
  <c r="M307" i="8"/>
  <c r="N307" i="8"/>
  <c r="D307" i="8"/>
  <c r="I307" i="8"/>
  <c r="F307" i="8"/>
  <c r="G307" i="8"/>
  <c r="J307" i="8"/>
  <c r="K308" i="8"/>
  <c r="A309" i="8"/>
  <c r="B308" i="8"/>
  <c r="H308" i="8"/>
  <c r="E308" i="8"/>
  <c r="T307" i="12"/>
  <c r="C307" i="12"/>
  <c r="L307" i="12"/>
  <c r="R307" i="12"/>
  <c r="S307" i="12"/>
  <c r="F307" i="12"/>
  <c r="G307" i="12"/>
  <c r="O307" i="12"/>
  <c r="P307" i="12"/>
  <c r="I307" i="12"/>
  <c r="J307" i="12"/>
  <c r="M307" i="12"/>
  <c r="D307" i="12"/>
  <c r="I307" i="10"/>
  <c r="J307" i="10"/>
  <c r="M307" i="10"/>
  <c r="C307" i="10"/>
  <c r="F307" i="10"/>
  <c r="G307" i="10"/>
  <c r="D307" i="10"/>
  <c r="L307" i="10"/>
  <c r="N307" i="10"/>
  <c r="E308" i="10"/>
  <c r="H308" i="10"/>
  <c r="B308" i="10"/>
  <c r="K308" i="10"/>
  <c r="A309" i="10"/>
  <c r="F306" i="9"/>
  <c r="G306" i="9"/>
  <c r="H306" i="9"/>
  <c r="C306" i="9"/>
  <c r="D306" i="9"/>
  <c r="E307" i="9"/>
  <c r="A308" i="9"/>
  <c r="B307" i="9"/>
  <c r="A447" i="3" l="1"/>
  <c r="B446" i="3"/>
  <c r="E446" i="3"/>
  <c r="F445" i="3"/>
  <c r="G445" i="3"/>
  <c r="C445" i="3"/>
  <c r="H445" i="3"/>
  <c r="D445" i="3"/>
  <c r="Q539" i="14"/>
  <c r="A540" i="14"/>
  <c r="B539" i="14"/>
  <c r="T539" i="14" s="1"/>
  <c r="E539" i="14"/>
  <c r="K539" i="14"/>
  <c r="N539" i="14"/>
  <c r="H539" i="14"/>
  <c r="M538" i="14"/>
  <c r="P538" i="14"/>
  <c r="R538" i="14"/>
  <c r="O538" i="14"/>
  <c r="S538" i="14"/>
  <c r="F538" i="14"/>
  <c r="G538" i="14"/>
  <c r="C538" i="14"/>
  <c r="I538" i="14"/>
  <c r="D538" i="14"/>
  <c r="L538" i="14"/>
  <c r="J538" i="14"/>
  <c r="G439" i="2"/>
  <c r="F439" i="2"/>
  <c r="D439" i="2"/>
  <c r="K439" i="2"/>
  <c r="J439" i="2"/>
  <c r="I439" i="2"/>
  <c r="C439" i="2"/>
  <c r="B440" i="2"/>
  <c r="E440" i="2"/>
  <c r="H440" i="2"/>
  <c r="A441" i="2"/>
  <c r="G307" i="9"/>
  <c r="H307" i="9"/>
  <c r="F307" i="9"/>
  <c r="T308" i="12"/>
  <c r="M308" i="12"/>
  <c r="O308" i="12"/>
  <c r="C308" i="12"/>
  <c r="J308" i="12"/>
  <c r="L308" i="12"/>
  <c r="P308" i="12"/>
  <c r="R308" i="12"/>
  <c r="S308" i="12"/>
  <c r="D308" i="12"/>
  <c r="F308" i="12"/>
  <c r="G308" i="12"/>
  <c r="I308" i="12"/>
  <c r="E308" i="9"/>
  <c r="A309" i="9"/>
  <c r="B308" i="9"/>
  <c r="J308" i="8"/>
  <c r="L308" i="8"/>
  <c r="G308" i="8"/>
  <c r="F308" i="8"/>
  <c r="M308" i="8"/>
  <c r="I308" i="8"/>
  <c r="C308" i="8"/>
  <c r="D308" i="8"/>
  <c r="N308" i="8"/>
  <c r="K309" i="10"/>
  <c r="B309" i="10"/>
  <c r="E309" i="10"/>
  <c r="H309" i="10"/>
  <c r="A310" i="10"/>
  <c r="C307" i="9"/>
  <c r="D307" i="9"/>
  <c r="L308" i="10"/>
  <c r="N308" i="10"/>
  <c r="F308" i="10"/>
  <c r="G308" i="10"/>
  <c r="I308" i="10"/>
  <c r="J308" i="10"/>
  <c r="C308" i="10"/>
  <c r="D308" i="10"/>
  <c r="M308" i="10"/>
  <c r="E309" i="12"/>
  <c r="H309" i="12"/>
  <c r="K309" i="12"/>
  <c r="Q309" i="12"/>
  <c r="N309" i="12"/>
  <c r="A310" i="12"/>
  <c r="B309" i="12"/>
  <c r="A310" i="8"/>
  <c r="B309" i="8"/>
  <c r="K309" i="8"/>
  <c r="E309" i="8"/>
  <c r="H309" i="8"/>
  <c r="G446" i="3" l="1"/>
  <c r="F446" i="3"/>
  <c r="D446" i="3"/>
  <c r="H446" i="3"/>
  <c r="C446" i="3"/>
  <c r="A448" i="3"/>
  <c r="B447" i="3"/>
  <c r="E447" i="3"/>
  <c r="O539" i="14"/>
  <c r="L539" i="14"/>
  <c r="R539" i="14"/>
  <c r="S539" i="14"/>
  <c r="P539" i="14"/>
  <c r="C539" i="14"/>
  <c r="D539" i="14"/>
  <c r="F539" i="14"/>
  <c r="M539" i="14"/>
  <c r="G539" i="14"/>
  <c r="I539" i="14"/>
  <c r="J539" i="14"/>
  <c r="E540" i="14"/>
  <c r="K540" i="14"/>
  <c r="N540" i="14"/>
  <c r="Q540" i="14"/>
  <c r="A541" i="14"/>
  <c r="B540" i="14"/>
  <c r="T540" i="14" s="1"/>
  <c r="H540" i="14"/>
  <c r="H441" i="2"/>
  <c r="E441" i="2"/>
  <c r="A442" i="2"/>
  <c r="B441" i="2"/>
  <c r="D440" i="2"/>
  <c r="K440" i="2"/>
  <c r="I440" i="2"/>
  <c r="F440" i="2"/>
  <c r="C440" i="2"/>
  <c r="J440" i="2"/>
  <c r="G440" i="2"/>
  <c r="T309" i="12"/>
  <c r="M309" i="12"/>
  <c r="S309" i="12"/>
  <c r="R309" i="12"/>
  <c r="P309" i="12"/>
  <c r="I309" i="12"/>
  <c r="J309" i="12"/>
  <c r="C309" i="12"/>
  <c r="D309" i="12"/>
  <c r="L309" i="12"/>
  <c r="O309" i="12"/>
  <c r="F309" i="12"/>
  <c r="G309" i="12"/>
  <c r="G308" i="9"/>
  <c r="H308" i="9"/>
  <c r="F308" i="9"/>
  <c r="C308" i="9"/>
  <c r="D308" i="9"/>
  <c r="G309" i="10"/>
  <c r="M309" i="10"/>
  <c r="N309" i="10"/>
  <c r="J309" i="10"/>
  <c r="D309" i="10"/>
  <c r="C309" i="10"/>
  <c r="F309" i="10"/>
  <c r="L309" i="10"/>
  <c r="I309" i="10"/>
  <c r="G309" i="8"/>
  <c r="L309" i="8"/>
  <c r="M309" i="8"/>
  <c r="N309" i="8"/>
  <c r="F309" i="8"/>
  <c r="I309" i="8"/>
  <c r="C309" i="8"/>
  <c r="D309" i="8"/>
  <c r="J309" i="8"/>
  <c r="K310" i="8"/>
  <c r="B310" i="8"/>
  <c r="H310" i="8"/>
  <c r="A311" i="8"/>
  <c r="E310" i="8"/>
  <c r="B310" i="12"/>
  <c r="A311" i="12"/>
  <c r="N310" i="12"/>
  <c r="E310" i="12"/>
  <c r="Q310" i="12"/>
  <c r="K310" i="12"/>
  <c r="H310" i="12"/>
  <c r="B309" i="9"/>
  <c r="E309" i="9"/>
  <c r="A310" i="9"/>
  <c r="E310" i="10"/>
  <c r="H310" i="10"/>
  <c r="A311" i="10"/>
  <c r="K310" i="10"/>
  <c r="B310" i="10"/>
  <c r="G447" i="3" l="1"/>
  <c r="F447" i="3"/>
  <c r="D447" i="3"/>
  <c r="C447" i="3"/>
  <c r="H447" i="3"/>
  <c r="A449" i="3"/>
  <c r="E448" i="3"/>
  <c r="B448" i="3"/>
  <c r="C540" i="14"/>
  <c r="J540" i="14"/>
  <c r="L540" i="14"/>
  <c r="O540" i="14"/>
  <c r="P540" i="14"/>
  <c r="I540" i="14"/>
  <c r="M540" i="14"/>
  <c r="R540" i="14"/>
  <c r="S540" i="14"/>
  <c r="D540" i="14"/>
  <c r="F540" i="14"/>
  <c r="G540" i="14"/>
  <c r="Q541" i="14"/>
  <c r="B541" i="14"/>
  <c r="T541" i="14" s="1"/>
  <c r="E541" i="14"/>
  <c r="A542" i="14"/>
  <c r="H541" i="14"/>
  <c r="K541" i="14"/>
  <c r="N541" i="14"/>
  <c r="K441" i="2"/>
  <c r="G441" i="2"/>
  <c r="F441" i="2"/>
  <c r="J441" i="2"/>
  <c r="C441" i="2"/>
  <c r="I441" i="2"/>
  <c r="D441" i="2"/>
  <c r="E442" i="2"/>
  <c r="B442" i="2"/>
  <c r="A443" i="2"/>
  <c r="H442" i="2"/>
  <c r="N310" i="10"/>
  <c r="I310" i="10"/>
  <c r="J310" i="10"/>
  <c r="C310" i="10"/>
  <c r="L310" i="10"/>
  <c r="M310" i="10"/>
  <c r="D310" i="10"/>
  <c r="F310" i="10"/>
  <c r="G310" i="10"/>
  <c r="A312" i="10"/>
  <c r="K311" i="10"/>
  <c r="B311" i="10"/>
  <c r="H311" i="10"/>
  <c r="E311" i="10"/>
  <c r="E310" i="9"/>
  <c r="A311" i="9"/>
  <c r="B310" i="9"/>
  <c r="F309" i="9"/>
  <c r="G309" i="9"/>
  <c r="H309" i="9"/>
  <c r="D309" i="9"/>
  <c r="C309" i="9"/>
  <c r="T310" i="12"/>
  <c r="P310" i="12"/>
  <c r="R310" i="12"/>
  <c r="C310" i="12"/>
  <c r="M310" i="12"/>
  <c r="I310" i="12"/>
  <c r="O310" i="12"/>
  <c r="G310" i="12"/>
  <c r="S310" i="12"/>
  <c r="F310" i="12"/>
  <c r="J310" i="12"/>
  <c r="D310" i="12"/>
  <c r="L310" i="12"/>
  <c r="N310" i="8"/>
  <c r="L310" i="8"/>
  <c r="I310" i="8"/>
  <c r="J310" i="8"/>
  <c r="C310" i="8"/>
  <c r="D310" i="8"/>
  <c r="F310" i="8"/>
  <c r="M310" i="8"/>
  <c r="G310" i="8"/>
  <c r="B311" i="12"/>
  <c r="H311" i="12"/>
  <c r="Q311" i="12"/>
  <c r="K311" i="12"/>
  <c r="A312" i="12"/>
  <c r="N311" i="12"/>
  <c r="E311" i="12"/>
  <c r="K311" i="8"/>
  <c r="E311" i="8"/>
  <c r="B311" i="8"/>
  <c r="A312" i="8"/>
  <c r="H311" i="8"/>
  <c r="G448" i="3" l="1"/>
  <c r="F448" i="3"/>
  <c r="E449" i="3"/>
  <c r="B449" i="3"/>
  <c r="A450" i="3"/>
  <c r="D448" i="3"/>
  <c r="H448" i="3"/>
  <c r="C448" i="3"/>
  <c r="E542" i="14"/>
  <c r="K542" i="14"/>
  <c r="N542" i="14"/>
  <c r="A543" i="14"/>
  <c r="Q542" i="14"/>
  <c r="B542" i="14"/>
  <c r="T542" i="14" s="1"/>
  <c r="H542" i="14"/>
  <c r="O541" i="14"/>
  <c r="L541" i="14"/>
  <c r="P541" i="14"/>
  <c r="C541" i="14"/>
  <c r="I541" i="14"/>
  <c r="M541" i="14"/>
  <c r="S541" i="14"/>
  <c r="D541" i="14"/>
  <c r="F541" i="14"/>
  <c r="G541" i="14"/>
  <c r="R541" i="14"/>
  <c r="J541" i="14"/>
  <c r="K442" i="2"/>
  <c r="I442" i="2"/>
  <c r="F442" i="2"/>
  <c r="J442" i="2"/>
  <c r="C442" i="2"/>
  <c r="D442" i="2"/>
  <c r="G442" i="2"/>
  <c r="B443" i="2"/>
  <c r="E443" i="2"/>
  <c r="H443" i="2"/>
  <c r="A444" i="2"/>
  <c r="D311" i="10"/>
  <c r="F311" i="10"/>
  <c r="C311" i="10"/>
  <c r="N311" i="10"/>
  <c r="L311" i="10"/>
  <c r="M311" i="10"/>
  <c r="G311" i="10"/>
  <c r="I311" i="10"/>
  <c r="J311" i="10"/>
  <c r="G310" i="9"/>
  <c r="H310" i="9"/>
  <c r="F310" i="9"/>
  <c r="A313" i="8"/>
  <c r="E312" i="8"/>
  <c r="K312" i="8"/>
  <c r="H312" i="8"/>
  <c r="B312" i="8"/>
  <c r="J311" i="8"/>
  <c r="M311" i="8"/>
  <c r="D311" i="8"/>
  <c r="L311" i="8"/>
  <c r="N311" i="8"/>
  <c r="G311" i="8"/>
  <c r="C311" i="8"/>
  <c r="I311" i="8"/>
  <c r="F311" i="8"/>
  <c r="D310" i="9"/>
  <c r="C310" i="9"/>
  <c r="H312" i="10"/>
  <c r="K312" i="10"/>
  <c r="B312" i="10"/>
  <c r="A313" i="10"/>
  <c r="E312" i="10"/>
  <c r="T311" i="12"/>
  <c r="M311" i="12"/>
  <c r="P311" i="12"/>
  <c r="G311" i="12"/>
  <c r="D311" i="12"/>
  <c r="R311" i="12"/>
  <c r="S311" i="12"/>
  <c r="O311" i="12"/>
  <c r="F311" i="12"/>
  <c r="L311" i="12"/>
  <c r="C311" i="12"/>
  <c r="I311" i="12"/>
  <c r="J311" i="12"/>
  <c r="Q312" i="12"/>
  <c r="H312" i="12"/>
  <c r="A313" i="12"/>
  <c r="B312" i="12"/>
  <c r="E312" i="12"/>
  <c r="K312" i="12"/>
  <c r="N312" i="12"/>
  <c r="A312" i="9"/>
  <c r="E311" i="9"/>
  <c r="B311" i="9"/>
  <c r="E450" i="3" l="1"/>
  <c r="A451" i="3"/>
  <c r="B450" i="3"/>
  <c r="H449" i="3"/>
  <c r="D449" i="3"/>
  <c r="C449" i="3"/>
  <c r="G449" i="3"/>
  <c r="F449" i="3"/>
  <c r="D542" i="14"/>
  <c r="F542" i="14"/>
  <c r="L542" i="14"/>
  <c r="M542" i="14"/>
  <c r="R542" i="14"/>
  <c r="S542" i="14"/>
  <c r="I542" i="14"/>
  <c r="J542" i="14"/>
  <c r="O542" i="14"/>
  <c r="C542" i="14"/>
  <c r="G542" i="14"/>
  <c r="P542" i="14"/>
  <c r="K543" i="14"/>
  <c r="H543" i="14"/>
  <c r="B543" i="14"/>
  <c r="T543" i="14" s="1"/>
  <c r="Q543" i="14"/>
  <c r="A544" i="14"/>
  <c r="E543" i="14"/>
  <c r="N543" i="14"/>
  <c r="A445" i="2"/>
  <c r="H444" i="2"/>
  <c r="B444" i="2"/>
  <c r="E444" i="2"/>
  <c r="I443" i="2"/>
  <c r="F443" i="2"/>
  <c r="J443" i="2"/>
  <c r="C443" i="2"/>
  <c r="K443" i="2"/>
  <c r="D443" i="2"/>
  <c r="G443" i="2"/>
  <c r="T312" i="12"/>
  <c r="J312" i="12"/>
  <c r="G312" i="12"/>
  <c r="P312" i="12"/>
  <c r="M312" i="12"/>
  <c r="C312" i="12"/>
  <c r="I312" i="12"/>
  <c r="O312" i="12"/>
  <c r="L312" i="12"/>
  <c r="F312" i="12"/>
  <c r="S312" i="12"/>
  <c r="D312" i="12"/>
  <c r="R312" i="12"/>
  <c r="D312" i="10"/>
  <c r="L312" i="10"/>
  <c r="N312" i="10"/>
  <c r="M312" i="10"/>
  <c r="G312" i="10"/>
  <c r="F312" i="10"/>
  <c r="C312" i="10"/>
  <c r="I312" i="10"/>
  <c r="J312" i="10"/>
  <c r="H313" i="10"/>
  <c r="K313" i="10"/>
  <c r="A314" i="10"/>
  <c r="B313" i="10"/>
  <c r="E313" i="10"/>
  <c r="N313" i="12"/>
  <c r="B313" i="12"/>
  <c r="Q313" i="12"/>
  <c r="A314" i="12"/>
  <c r="E313" i="12"/>
  <c r="H313" i="12"/>
  <c r="K313" i="12"/>
  <c r="D311" i="9"/>
  <c r="C311" i="9"/>
  <c r="G311" i="9"/>
  <c r="F311" i="9"/>
  <c r="H311" i="9"/>
  <c r="E312" i="9"/>
  <c r="B312" i="9"/>
  <c r="A313" i="9"/>
  <c r="M312" i="8"/>
  <c r="N312" i="8"/>
  <c r="F312" i="8"/>
  <c r="C312" i="8"/>
  <c r="D312" i="8"/>
  <c r="J312" i="8"/>
  <c r="G312" i="8"/>
  <c r="L312" i="8"/>
  <c r="I312" i="8"/>
  <c r="A314" i="8"/>
  <c r="E313" i="8"/>
  <c r="K313" i="8"/>
  <c r="B313" i="8"/>
  <c r="H313" i="8"/>
  <c r="D450" i="3" l="1"/>
  <c r="C450" i="3"/>
  <c r="H450" i="3"/>
  <c r="E451" i="3"/>
  <c r="B451" i="3"/>
  <c r="A452" i="3"/>
  <c r="G450" i="3"/>
  <c r="F450" i="3"/>
  <c r="A545" i="14"/>
  <c r="H544" i="14"/>
  <c r="K544" i="14"/>
  <c r="B544" i="14"/>
  <c r="T544" i="14" s="1"/>
  <c r="N544" i="14"/>
  <c r="Q544" i="14"/>
  <c r="E544" i="14"/>
  <c r="G543" i="14"/>
  <c r="I543" i="14"/>
  <c r="R543" i="14"/>
  <c r="S543" i="14"/>
  <c r="J543" i="14"/>
  <c r="L543" i="14"/>
  <c r="M543" i="14"/>
  <c r="C543" i="14"/>
  <c r="D543" i="14"/>
  <c r="O543" i="14"/>
  <c r="P543" i="14"/>
  <c r="F543" i="14"/>
  <c r="F444" i="2"/>
  <c r="G444" i="2"/>
  <c r="J444" i="2"/>
  <c r="C444" i="2"/>
  <c r="K444" i="2"/>
  <c r="D444" i="2"/>
  <c r="I444" i="2"/>
  <c r="E445" i="2"/>
  <c r="B445" i="2"/>
  <c r="H445" i="2"/>
  <c r="A446" i="2"/>
  <c r="C313" i="8"/>
  <c r="I313" i="8"/>
  <c r="G313" i="8"/>
  <c r="D313" i="8"/>
  <c r="F313" i="8"/>
  <c r="J313" i="8"/>
  <c r="M313" i="8"/>
  <c r="L313" i="8"/>
  <c r="N313" i="8"/>
  <c r="K314" i="8"/>
  <c r="H314" i="8"/>
  <c r="E314" i="8"/>
  <c r="A315" i="8"/>
  <c r="B314" i="8"/>
  <c r="N313" i="10"/>
  <c r="F313" i="10"/>
  <c r="G313" i="10"/>
  <c r="J313" i="10"/>
  <c r="L313" i="10"/>
  <c r="C313" i="10"/>
  <c r="D313" i="10"/>
  <c r="I313" i="10"/>
  <c r="M313" i="10"/>
  <c r="E314" i="10"/>
  <c r="B314" i="10"/>
  <c r="H314" i="10"/>
  <c r="K314" i="10"/>
  <c r="A315" i="10"/>
  <c r="E313" i="9"/>
  <c r="A314" i="9"/>
  <c r="B313" i="9"/>
  <c r="C312" i="9"/>
  <c r="D312" i="9"/>
  <c r="B314" i="12"/>
  <c r="K314" i="12"/>
  <c r="H314" i="12"/>
  <c r="N314" i="12"/>
  <c r="E314" i="12"/>
  <c r="A315" i="12"/>
  <c r="Q314" i="12"/>
  <c r="T313" i="12"/>
  <c r="J313" i="12"/>
  <c r="O313" i="12"/>
  <c r="R313" i="12"/>
  <c r="L313" i="12"/>
  <c r="P313" i="12"/>
  <c r="M313" i="12"/>
  <c r="I313" i="12"/>
  <c r="S313" i="12"/>
  <c r="G313" i="12"/>
  <c r="C313" i="12"/>
  <c r="D313" i="12"/>
  <c r="F313" i="12"/>
  <c r="F312" i="9"/>
  <c r="G312" i="9"/>
  <c r="H312" i="9"/>
  <c r="G451" i="3" l="1"/>
  <c r="F451" i="3"/>
  <c r="A453" i="3"/>
  <c r="E452" i="3"/>
  <c r="B452" i="3"/>
  <c r="C451" i="3"/>
  <c r="H451" i="3"/>
  <c r="D451" i="3"/>
  <c r="S544" i="14"/>
  <c r="I544" i="14"/>
  <c r="J544" i="14"/>
  <c r="G544" i="14"/>
  <c r="C544" i="14"/>
  <c r="P544" i="14"/>
  <c r="R544" i="14"/>
  <c r="D544" i="14"/>
  <c r="O544" i="14"/>
  <c r="L544" i="14"/>
  <c r="F544" i="14"/>
  <c r="M544" i="14"/>
  <c r="N545" i="14"/>
  <c r="H545" i="14"/>
  <c r="B545" i="14"/>
  <c r="T545" i="14" s="1"/>
  <c r="E545" i="14"/>
  <c r="A546" i="14"/>
  <c r="K545" i="14"/>
  <c r="Q545" i="14"/>
  <c r="A447" i="2"/>
  <c r="E446" i="2"/>
  <c r="B446" i="2"/>
  <c r="H446" i="2"/>
  <c r="I445" i="2"/>
  <c r="J445" i="2"/>
  <c r="D445" i="2"/>
  <c r="K445" i="2"/>
  <c r="G445" i="2"/>
  <c r="F445" i="2"/>
  <c r="C445" i="2"/>
  <c r="B314" i="9"/>
  <c r="E314" i="9"/>
  <c r="A315" i="9"/>
  <c r="F313" i="9"/>
  <c r="H313" i="9"/>
  <c r="G313" i="9"/>
  <c r="B315" i="10"/>
  <c r="E315" i="10"/>
  <c r="K315" i="10"/>
  <c r="H315" i="10"/>
  <c r="A316" i="10"/>
  <c r="D313" i="9"/>
  <c r="C313" i="9"/>
  <c r="F314" i="10"/>
  <c r="D314" i="10"/>
  <c r="G314" i="10"/>
  <c r="C314" i="10"/>
  <c r="I314" i="10"/>
  <c r="N314" i="10"/>
  <c r="J314" i="10"/>
  <c r="L314" i="10"/>
  <c r="M314" i="10"/>
  <c r="B315" i="8"/>
  <c r="K315" i="8"/>
  <c r="A316" i="8"/>
  <c r="E315" i="8"/>
  <c r="H315" i="8"/>
  <c r="I314" i="8"/>
  <c r="M314" i="8"/>
  <c r="G314" i="8"/>
  <c r="J314" i="8"/>
  <c r="L314" i="8"/>
  <c r="N314" i="8"/>
  <c r="C314" i="8"/>
  <c r="D314" i="8"/>
  <c r="F314" i="8"/>
  <c r="B315" i="12"/>
  <c r="E315" i="12"/>
  <c r="H315" i="12"/>
  <c r="Q315" i="12"/>
  <c r="A316" i="12"/>
  <c r="K315" i="12"/>
  <c r="N315" i="12"/>
  <c r="T314" i="12"/>
  <c r="G314" i="12"/>
  <c r="C314" i="12"/>
  <c r="R314" i="12"/>
  <c r="P314" i="12"/>
  <c r="I314" i="12"/>
  <c r="M314" i="12"/>
  <c r="L314" i="12"/>
  <c r="F314" i="12"/>
  <c r="S314" i="12"/>
  <c r="J314" i="12"/>
  <c r="O314" i="12"/>
  <c r="D314" i="12"/>
  <c r="G452" i="3" l="1"/>
  <c r="F452" i="3"/>
  <c r="D452" i="3"/>
  <c r="H452" i="3"/>
  <c r="C452" i="3"/>
  <c r="B453" i="3"/>
  <c r="A454" i="3"/>
  <c r="E453" i="3"/>
  <c r="K546" i="14"/>
  <c r="E546" i="14"/>
  <c r="H546" i="14"/>
  <c r="B546" i="14"/>
  <c r="T546" i="14" s="1"/>
  <c r="A547" i="14"/>
  <c r="Q546" i="14"/>
  <c r="N546" i="14"/>
  <c r="L545" i="14"/>
  <c r="M545" i="14"/>
  <c r="C545" i="14"/>
  <c r="D545" i="14"/>
  <c r="R545" i="14"/>
  <c r="S545" i="14"/>
  <c r="J545" i="14"/>
  <c r="P545" i="14"/>
  <c r="O545" i="14"/>
  <c r="F545" i="14"/>
  <c r="G545" i="14"/>
  <c r="I545" i="14"/>
  <c r="K446" i="2"/>
  <c r="C446" i="2"/>
  <c r="J446" i="2"/>
  <c r="D446" i="2"/>
  <c r="F446" i="2"/>
  <c r="I446" i="2"/>
  <c r="G446" i="2"/>
  <c r="B447" i="2"/>
  <c r="H447" i="2"/>
  <c r="E447" i="2"/>
  <c r="A448" i="2"/>
  <c r="E316" i="8"/>
  <c r="B316" i="8"/>
  <c r="H316" i="8"/>
  <c r="K316" i="8"/>
  <c r="A317" i="8"/>
  <c r="G315" i="8"/>
  <c r="I315" i="8"/>
  <c r="L315" i="8"/>
  <c r="N315" i="8"/>
  <c r="F315" i="8"/>
  <c r="J315" i="8"/>
  <c r="M315" i="8"/>
  <c r="C315" i="8"/>
  <c r="D315" i="8"/>
  <c r="H316" i="10"/>
  <c r="A317" i="10"/>
  <c r="K316" i="10"/>
  <c r="B316" i="10"/>
  <c r="E316" i="10"/>
  <c r="L315" i="10"/>
  <c r="M315" i="10"/>
  <c r="C315" i="10"/>
  <c r="D315" i="10"/>
  <c r="G315" i="10"/>
  <c r="N315" i="10"/>
  <c r="J315" i="10"/>
  <c r="F315" i="10"/>
  <c r="I315" i="10"/>
  <c r="T315" i="12"/>
  <c r="R315" i="12"/>
  <c r="G315" i="12"/>
  <c r="I315" i="12"/>
  <c r="S315" i="12"/>
  <c r="O315" i="12"/>
  <c r="M315" i="12"/>
  <c r="C315" i="12"/>
  <c r="D315" i="12"/>
  <c r="F315" i="12"/>
  <c r="P315" i="12"/>
  <c r="J315" i="12"/>
  <c r="L315" i="12"/>
  <c r="B315" i="9"/>
  <c r="E315" i="9"/>
  <c r="A316" i="9"/>
  <c r="F314" i="9"/>
  <c r="G314" i="9"/>
  <c r="H314" i="9"/>
  <c r="E316" i="12"/>
  <c r="A317" i="12"/>
  <c r="K316" i="12"/>
  <c r="N316" i="12"/>
  <c r="Q316" i="12"/>
  <c r="B316" i="12"/>
  <c r="H316" i="12"/>
  <c r="C314" i="9"/>
  <c r="D314" i="9"/>
  <c r="E2" i="29" a="1"/>
  <c r="H453" i="3" l="1"/>
  <c r="C453" i="3"/>
  <c r="D453" i="3"/>
  <c r="G453" i="3"/>
  <c r="F453" i="3"/>
  <c r="E454" i="3"/>
  <c r="A455" i="3"/>
  <c r="B454" i="3"/>
  <c r="H547" i="14"/>
  <c r="E547" i="14"/>
  <c r="K547" i="14"/>
  <c r="N547" i="14"/>
  <c r="B547" i="14"/>
  <c r="T547" i="14" s="1"/>
  <c r="Q547" i="14"/>
  <c r="A548" i="14"/>
  <c r="M546" i="14"/>
  <c r="F546" i="14"/>
  <c r="G546" i="14"/>
  <c r="D546" i="14"/>
  <c r="C546" i="14"/>
  <c r="I546" i="14"/>
  <c r="J546" i="14"/>
  <c r="O546" i="14"/>
  <c r="P546" i="14"/>
  <c r="R546" i="14"/>
  <c r="L546" i="14"/>
  <c r="S546" i="14"/>
  <c r="I447" i="2"/>
  <c r="G447" i="2"/>
  <c r="F447" i="2"/>
  <c r="K447" i="2"/>
  <c r="J447" i="2"/>
  <c r="C447" i="2"/>
  <c r="D447" i="2"/>
  <c r="E448" i="2"/>
  <c r="H448" i="2"/>
  <c r="A449" i="2"/>
  <c r="B448" i="2"/>
  <c r="E317" i="10"/>
  <c r="K317" i="10"/>
  <c r="A318" i="10"/>
  <c r="H317" i="10"/>
  <c r="B317" i="10"/>
  <c r="E317" i="8"/>
  <c r="A318" i="8"/>
  <c r="B317" i="8"/>
  <c r="H317" i="8"/>
  <c r="K317" i="8"/>
  <c r="M316" i="10"/>
  <c r="C316" i="10"/>
  <c r="I316" i="10"/>
  <c r="D316" i="10"/>
  <c r="N316" i="10"/>
  <c r="F316" i="10"/>
  <c r="G316" i="10"/>
  <c r="L316" i="10"/>
  <c r="J316" i="10"/>
  <c r="T316" i="12"/>
  <c r="G316" i="12"/>
  <c r="P316" i="12"/>
  <c r="F316" i="12"/>
  <c r="I316" i="12"/>
  <c r="M316" i="12"/>
  <c r="C316" i="12"/>
  <c r="L316" i="12"/>
  <c r="D316" i="12"/>
  <c r="O316" i="12"/>
  <c r="J316" i="12"/>
  <c r="R316" i="12"/>
  <c r="S316" i="12"/>
  <c r="N317" i="12"/>
  <c r="K317" i="12"/>
  <c r="Q317" i="12"/>
  <c r="B317" i="12"/>
  <c r="H317" i="12"/>
  <c r="A318" i="12"/>
  <c r="E317" i="12"/>
  <c r="E316" i="9"/>
  <c r="B316" i="9"/>
  <c r="A317" i="9"/>
  <c r="F315" i="9"/>
  <c r="G315" i="9"/>
  <c r="H315" i="9"/>
  <c r="C315" i="9"/>
  <c r="D315" i="9"/>
  <c r="I316" i="8"/>
  <c r="J316" i="8"/>
  <c r="C316" i="8"/>
  <c r="D316" i="8"/>
  <c r="G316" i="8"/>
  <c r="L316" i="8"/>
  <c r="F316" i="8"/>
  <c r="N316" i="8"/>
  <c r="M316" i="8"/>
  <c r="E2" i="29"/>
  <c r="D454" i="3" l="1"/>
  <c r="C454" i="3"/>
  <c r="H454" i="3"/>
  <c r="B455" i="3"/>
  <c r="A456" i="3"/>
  <c r="E455" i="3"/>
  <c r="F454" i="3"/>
  <c r="G454" i="3"/>
  <c r="E548" i="14"/>
  <c r="A549" i="14"/>
  <c r="B548" i="14"/>
  <c r="T548" i="14" s="1"/>
  <c r="K548" i="14"/>
  <c r="N548" i="14"/>
  <c r="H548" i="14"/>
  <c r="Q548" i="14"/>
  <c r="F547" i="14"/>
  <c r="G547" i="14"/>
  <c r="D547" i="14"/>
  <c r="I547" i="14"/>
  <c r="J547" i="14"/>
  <c r="L547" i="14"/>
  <c r="O547" i="14"/>
  <c r="M547" i="14"/>
  <c r="P547" i="14"/>
  <c r="C547" i="14"/>
  <c r="R547" i="14"/>
  <c r="S547" i="14"/>
  <c r="G448" i="2"/>
  <c r="C448" i="2"/>
  <c r="I448" i="2"/>
  <c r="K448" i="2"/>
  <c r="F448" i="2"/>
  <c r="J448" i="2"/>
  <c r="D448" i="2"/>
  <c r="A450" i="2"/>
  <c r="E449" i="2"/>
  <c r="B449" i="2"/>
  <c r="H449" i="2"/>
  <c r="D316" i="9"/>
  <c r="C316" i="9"/>
  <c r="D317" i="10"/>
  <c r="J317" i="10"/>
  <c r="F317" i="10"/>
  <c r="G317" i="10"/>
  <c r="I317" i="10"/>
  <c r="C317" i="10"/>
  <c r="L317" i="10"/>
  <c r="M317" i="10"/>
  <c r="N317" i="10"/>
  <c r="D317" i="8"/>
  <c r="I317" i="8"/>
  <c r="L317" i="8"/>
  <c r="M317" i="8"/>
  <c r="N317" i="8"/>
  <c r="C317" i="8"/>
  <c r="J317" i="8"/>
  <c r="G317" i="8"/>
  <c r="F317" i="8"/>
  <c r="B318" i="8"/>
  <c r="E318" i="8"/>
  <c r="H318" i="8"/>
  <c r="A319" i="8"/>
  <c r="K318" i="8"/>
  <c r="B318" i="10"/>
  <c r="H318" i="10"/>
  <c r="E318" i="10"/>
  <c r="K318" i="10"/>
  <c r="A319" i="10"/>
  <c r="A318" i="9"/>
  <c r="B317" i="9"/>
  <c r="E317" i="9"/>
  <c r="H318" i="12"/>
  <c r="K318" i="12"/>
  <c r="N318" i="12"/>
  <c r="B318" i="12"/>
  <c r="Q318" i="12"/>
  <c r="A319" i="12"/>
  <c r="E318" i="12"/>
  <c r="T317" i="12"/>
  <c r="J317" i="12"/>
  <c r="L317" i="12"/>
  <c r="M317" i="12"/>
  <c r="P317" i="12"/>
  <c r="R317" i="12"/>
  <c r="F317" i="12"/>
  <c r="D317" i="12"/>
  <c r="G317" i="12"/>
  <c r="O317" i="12"/>
  <c r="S317" i="12"/>
  <c r="C317" i="12"/>
  <c r="I317" i="12"/>
  <c r="H316" i="9"/>
  <c r="G316" i="9"/>
  <c r="F316" i="9"/>
  <c r="G455" i="3" l="1"/>
  <c r="F455" i="3"/>
  <c r="H455" i="3"/>
  <c r="D455" i="3"/>
  <c r="C455" i="3"/>
  <c r="E456" i="3"/>
  <c r="A457" i="3"/>
  <c r="B456" i="3"/>
  <c r="C548" i="14"/>
  <c r="D548" i="14"/>
  <c r="F548" i="14"/>
  <c r="M548" i="14"/>
  <c r="O548" i="14"/>
  <c r="P548" i="14"/>
  <c r="S548" i="14"/>
  <c r="R548" i="14"/>
  <c r="I548" i="14"/>
  <c r="L548" i="14"/>
  <c r="J548" i="14"/>
  <c r="G548" i="14"/>
  <c r="B549" i="14"/>
  <c r="T549" i="14" s="1"/>
  <c r="A550" i="14"/>
  <c r="H549" i="14"/>
  <c r="K549" i="14"/>
  <c r="E549" i="14"/>
  <c r="N549" i="14"/>
  <c r="Q549" i="14"/>
  <c r="K449" i="2"/>
  <c r="J449" i="2"/>
  <c r="C449" i="2"/>
  <c r="G449" i="2"/>
  <c r="D449" i="2"/>
  <c r="F449" i="2"/>
  <c r="I449" i="2"/>
  <c r="A451" i="2"/>
  <c r="E450" i="2"/>
  <c r="H450" i="2"/>
  <c r="B450" i="2"/>
  <c r="K319" i="10"/>
  <c r="A320" i="10"/>
  <c r="B319" i="10"/>
  <c r="E319" i="10"/>
  <c r="H319" i="10"/>
  <c r="H319" i="8"/>
  <c r="A320" i="8"/>
  <c r="K319" i="8"/>
  <c r="E319" i="8"/>
  <c r="B319" i="8"/>
  <c r="I318" i="8"/>
  <c r="G318" i="8"/>
  <c r="C318" i="8"/>
  <c r="F318" i="8"/>
  <c r="M318" i="8"/>
  <c r="J318" i="8"/>
  <c r="D318" i="8"/>
  <c r="N318" i="8"/>
  <c r="L318" i="8"/>
  <c r="A319" i="9"/>
  <c r="B318" i="9"/>
  <c r="E318" i="9"/>
  <c r="Q319" i="12"/>
  <c r="A320" i="12"/>
  <c r="E319" i="12"/>
  <c r="H319" i="12"/>
  <c r="B319" i="12"/>
  <c r="K319" i="12"/>
  <c r="N319" i="12"/>
  <c r="C317" i="9"/>
  <c r="D317" i="9"/>
  <c r="D318" i="10"/>
  <c r="F318" i="10"/>
  <c r="C318" i="10"/>
  <c r="G318" i="10"/>
  <c r="I318" i="10"/>
  <c r="L318" i="10"/>
  <c r="M318" i="10"/>
  <c r="J318" i="10"/>
  <c r="N318" i="10"/>
  <c r="T318" i="12"/>
  <c r="L318" i="12"/>
  <c r="O318" i="12"/>
  <c r="M318" i="12"/>
  <c r="P318" i="12"/>
  <c r="C318" i="12"/>
  <c r="D318" i="12"/>
  <c r="G318" i="12"/>
  <c r="F318" i="12"/>
  <c r="I318" i="12"/>
  <c r="R318" i="12"/>
  <c r="S318" i="12"/>
  <c r="J318" i="12"/>
  <c r="F317" i="9"/>
  <c r="G317" i="9"/>
  <c r="H317" i="9"/>
  <c r="C456" i="3" l="1"/>
  <c r="H456" i="3"/>
  <c r="D456" i="3"/>
  <c r="A458" i="3"/>
  <c r="B457" i="3"/>
  <c r="E457" i="3"/>
  <c r="F456" i="3"/>
  <c r="G456" i="3"/>
  <c r="N550" i="14"/>
  <c r="A551" i="14"/>
  <c r="Q550" i="14"/>
  <c r="B550" i="14"/>
  <c r="T550" i="14" s="1"/>
  <c r="E550" i="14"/>
  <c r="H550" i="14"/>
  <c r="K550" i="14"/>
  <c r="S549" i="14"/>
  <c r="I549" i="14"/>
  <c r="J549" i="14"/>
  <c r="C549" i="14"/>
  <c r="D549" i="14"/>
  <c r="G549" i="14"/>
  <c r="L549" i="14"/>
  <c r="F549" i="14"/>
  <c r="M549" i="14"/>
  <c r="O549" i="14"/>
  <c r="P549" i="14"/>
  <c r="R549" i="14"/>
  <c r="B451" i="2"/>
  <c r="A452" i="2"/>
  <c r="H451" i="2"/>
  <c r="E451" i="2"/>
  <c r="J450" i="2"/>
  <c r="G450" i="2"/>
  <c r="F450" i="2"/>
  <c r="C450" i="2"/>
  <c r="D450" i="2"/>
  <c r="K450" i="2"/>
  <c r="I450" i="2"/>
  <c r="T319" i="12"/>
  <c r="G319" i="12"/>
  <c r="D319" i="12"/>
  <c r="C319" i="12"/>
  <c r="L319" i="12"/>
  <c r="O319" i="12"/>
  <c r="P319" i="12"/>
  <c r="R319" i="12"/>
  <c r="M319" i="12"/>
  <c r="J319" i="12"/>
  <c r="I319" i="12"/>
  <c r="S319" i="12"/>
  <c r="F319" i="12"/>
  <c r="F318" i="9"/>
  <c r="G318" i="9"/>
  <c r="H318" i="9"/>
  <c r="E319" i="9"/>
  <c r="B319" i="9"/>
  <c r="A320" i="9"/>
  <c r="C318" i="9"/>
  <c r="D318" i="9"/>
  <c r="A321" i="12"/>
  <c r="B320" i="12"/>
  <c r="K320" i="12"/>
  <c r="E320" i="12"/>
  <c r="H320" i="12"/>
  <c r="N320" i="12"/>
  <c r="Q320" i="12"/>
  <c r="M319" i="8"/>
  <c r="F319" i="8"/>
  <c r="N319" i="8"/>
  <c r="I319" i="8"/>
  <c r="D319" i="8"/>
  <c r="C319" i="8"/>
  <c r="G319" i="8"/>
  <c r="L319" i="8"/>
  <c r="J319" i="8"/>
  <c r="K320" i="8"/>
  <c r="H320" i="8"/>
  <c r="B320" i="8"/>
  <c r="E320" i="8"/>
  <c r="A321" i="8"/>
  <c r="J319" i="10"/>
  <c r="M319" i="10"/>
  <c r="N319" i="10"/>
  <c r="I319" i="10"/>
  <c r="F319" i="10"/>
  <c r="G319" i="10"/>
  <c r="L319" i="10"/>
  <c r="D319" i="10"/>
  <c r="C319" i="10"/>
  <c r="B320" i="10"/>
  <c r="H320" i="10"/>
  <c r="E320" i="10"/>
  <c r="K320" i="10"/>
  <c r="A321" i="10"/>
  <c r="F457" i="3" l="1"/>
  <c r="G457" i="3"/>
  <c r="C457" i="3"/>
  <c r="D457" i="3"/>
  <c r="H457" i="3"/>
  <c r="B458" i="3"/>
  <c r="A459" i="3"/>
  <c r="E458" i="3"/>
  <c r="L550" i="14"/>
  <c r="M550" i="14"/>
  <c r="I550" i="14"/>
  <c r="S550" i="14"/>
  <c r="D550" i="14"/>
  <c r="G550" i="14"/>
  <c r="P550" i="14"/>
  <c r="R550" i="14"/>
  <c r="C550" i="14"/>
  <c r="F550" i="14"/>
  <c r="J550" i="14"/>
  <c r="O550" i="14"/>
  <c r="N551" i="14"/>
  <c r="H551" i="14"/>
  <c r="B551" i="14"/>
  <c r="T551" i="14" s="1"/>
  <c r="Q551" i="14"/>
  <c r="E551" i="14"/>
  <c r="K551" i="14"/>
  <c r="A552" i="14"/>
  <c r="B452" i="2"/>
  <c r="A453" i="2"/>
  <c r="H452" i="2"/>
  <c r="E452" i="2"/>
  <c r="J451" i="2"/>
  <c r="F451" i="2"/>
  <c r="I451" i="2"/>
  <c r="G451" i="2"/>
  <c r="D451" i="2"/>
  <c r="K451" i="2"/>
  <c r="C451" i="2"/>
  <c r="T320" i="12"/>
  <c r="J320" i="12"/>
  <c r="G320" i="12"/>
  <c r="L320" i="12"/>
  <c r="O320" i="12"/>
  <c r="S320" i="12"/>
  <c r="P320" i="12"/>
  <c r="R320" i="12"/>
  <c r="M320" i="12"/>
  <c r="C320" i="12"/>
  <c r="D320" i="12"/>
  <c r="I320" i="12"/>
  <c r="F320" i="12"/>
  <c r="H321" i="10"/>
  <c r="B321" i="10"/>
  <c r="E321" i="10"/>
  <c r="A322" i="10"/>
  <c r="K321" i="10"/>
  <c r="D319" i="9"/>
  <c r="C319" i="9"/>
  <c r="F319" i="9"/>
  <c r="G319" i="9"/>
  <c r="H319" i="9"/>
  <c r="Q321" i="12"/>
  <c r="H321" i="12"/>
  <c r="B321" i="12"/>
  <c r="A322" i="12"/>
  <c r="K321" i="12"/>
  <c r="N321" i="12"/>
  <c r="E321" i="12"/>
  <c r="L320" i="10"/>
  <c r="J320" i="10"/>
  <c r="G320" i="10"/>
  <c r="N320" i="10"/>
  <c r="D320" i="10"/>
  <c r="F320" i="10"/>
  <c r="I320" i="10"/>
  <c r="M320" i="10"/>
  <c r="C320" i="10"/>
  <c r="E320" i="9"/>
  <c r="A321" i="9"/>
  <c r="B320" i="9"/>
  <c r="H321" i="8"/>
  <c r="A322" i="8"/>
  <c r="B321" i="8"/>
  <c r="K321" i="8"/>
  <c r="E321" i="8"/>
  <c r="L320" i="8"/>
  <c r="J320" i="8"/>
  <c r="M320" i="8"/>
  <c r="G320" i="8"/>
  <c r="C320" i="8"/>
  <c r="I320" i="8"/>
  <c r="F320" i="8"/>
  <c r="N320" i="8"/>
  <c r="D320" i="8"/>
  <c r="E459" i="3" l="1"/>
  <c r="A460" i="3"/>
  <c r="B459" i="3"/>
  <c r="D458" i="3"/>
  <c r="C458" i="3"/>
  <c r="H458" i="3"/>
  <c r="G458" i="3"/>
  <c r="F458" i="3"/>
  <c r="E552" i="14"/>
  <c r="K552" i="14"/>
  <c r="N552" i="14"/>
  <c r="A553" i="14"/>
  <c r="B552" i="14"/>
  <c r="T552" i="14" s="1"/>
  <c r="H552" i="14"/>
  <c r="Q552" i="14"/>
  <c r="O551" i="14"/>
  <c r="P551" i="14"/>
  <c r="F551" i="14"/>
  <c r="G551" i="14"/>
  <c r="I551" i="14"/>
  <c r="M551" i="14"/>
  <c r="R551" i="14"/>
  <c r="S551" i="14"/>
  <c r="J551" i="14"/>
  <c r="L551" i="14"/>
  <c r="C551" i="14"/>
  <c r="D551" i="14"/>
  <c r="H453" i="2"/>
  <c r="E453" i="2"/>
  <c r="B453" i="2"/>
  <c r="A454" i="2"/>
  <c r="D452" i="2"/>
  <c r="K452" i="2"/>
  <c r="F452" i="2"/>
  <c r="J452" i="2"/>
  <c r="I452" i="2"/>
  <c r="C452" i="2"/>
  <c r="G452" i="2"/>
  <c r="H322" i="10"/>
  <c r="E322" i="10"/>
  <c r="K322" i="10"/>
  <c r="B322" i="10"/>
  <c r="A323" i="10"/>
  <c r="J321" i="10"/>
  <c r="L321" i="10"/>
  <c r="M321" i="10"/>
  <c r="N321" i="10"/>
  <c r="D321" i="10"/>
  <c r="F321" i="10"/>
  <c r="C321" i="10"/>
  <c r="G321" i="10"/>
  <c r="I321" i="10"/>
  <c r="K322" i="12"/>
  <c r="H322" i="12"/>
  <c r="N322" i="12"/>
  <c r="B322" i="12"/>
  <c r="E322" i="12"/>
  <c r="Q322" i="12"/>
  <c r="A323" i="12"/>
  <c r="F321" i="8"/>
  <c r="L321" i="8"/>
  <c r="G321" i="8"/>
  <c r="M321" i="8"/>
  <c r="C321" i="8"/>
  <c r="D321" i="8"/>
  <c r="I321" i="8"/>
  <c r="J321" i="8"/>
  <c r="N321" i="8"/>
  <c r="H322" i="8"/>
  <c r="B322" i="8"/>
  <c r="E322" i="8"/>
  <c r="K322" i="8"/>
  <c r="A323" i="8"/>
  <c r="C320" i="9"/>
  <c r="D320" i="9"/>
  <c r="E321" i="9"/>
  <c r="A322" i="9"/>
  <c r="B321" i="9"/>
  <c r="F320" i="9"/>
  <c r="G320" i="9"/>
  <c r="H320" i="9"/>
  <c r="T321" i="12"/>
  <c r="D321" i="12"/>
  <c r="L321" i="12"/>
  <c r="J321" i="12"/>
  <c r="P321" i="12"/>
  <c r="F321" i="12"/>
  <c r="M321" i="12"/>
  <c r="R321" i="12"/>
  <c r="I321" i="12"/>
  <c r="S321" i="12"/>
  <c r="C321" i="12"/>
  <c r="G321" i="12"/>
  <c r="O321" i="12"/>
  <c r="H459" i="3" l="1"/>
  <c r="C459" i="3"/>
  <c r="D459" i="3"/>
  <c r="E460" i="3"/>
  <c r="A461" i="3"/>
  <c r="B460" i="3"/>
  <c r="G459" i="3"/>
  <c r="F459" i="3"/>
  <c r="D552" i="14"/>
  <c r="F552" i="14"/>
  <c r="J552" i="14"/>
  <c r="O552" i="14"/>
  <c r="R552" i="14"/>
  <c r="L552" i="14"/>
  <c r="C552" i="14"/>
  <c r="G552" i="14"/>
  <c r="S552" i="14"/>
  <c r="P552" i="14"/>
  <c r="M552" i="14"/>
  <c r="I552" i="14"/>
  <c r="Q553" i="14"/>
  <c r="K553" i="14"/>
  <c r="E553" i="14"/>
  <c r="B553" i="14"/>
  <c r="T553" i="14" s="1"/>
  <c r="H553" i="14"/>
  <c r="N553" i="14"/>
  <c r="A554" i="14"/>
  <c r="H454" i="2"/>
  <c r="E454" i="2"/>
  <c r="A455" i="2"/>
  <c r="B454" i="2"/>
  <c r="K453" i="2"/>
  <c r="J453" i="2"/>
  <c r="I453" i="2"/>
  <c r="F453" i="2"/>
  <c r="G453" i="2"/>
  <c r="D453" i="2"/>
  <c r="C453" i="2"/>
  <c r="M322" i="8"/>
  <c r="L322" i="8"/>
  <c r="J322" i="8"/>
  <c r="I322" i="8"/>
  <c r="N322" i="8"/>
  <c r="F322" i="8"/>
  <c r="D322" i="8"/>
  <c r="C322" i="8"/>
  <c r="G322" i="8"/>
  <c r="N323" i="12"/>
  <c r="H323" i="12"/>
  <c r="K323" i="12"/>
  <c r="A324" i="12"/>
  <c r="B323" i="12"/>
  <c r="Q323" i="12"/>
  <c r="E323" i="12"/>
  <c r="T322" i="12"/>
  <c r="C322" i="12"/>
  <c r="J322" i="12"/>
  <c r="I322" i="12"/>
  <c r="G322" i="12"/>
  <c r="M322" i="12"/>
  <c r="R322" i="12"/>
  <c r="F322" i="12"/>
  <c r="S322" i="12"/>
  <c r="D322" i="12"/>
  <c r="O322" i="12"/>
  <c r="L322" i="12"/>
  <c r="P322" i="12"/>
  <c r="E323" i="10"/>
  <c r="B323" i="10"/>
  <c r="H323" i="10"/>
  <c r="A324" i="10"/>
  <c r="K323" i="10"/>
  <c r="H321" i="9"/>
  <c r="F321" i="9"/>
  <c r="G321" i="9"/>
  <c r="J322" i="10"/>
  <c r="C322" i="10"/>
  <c r="N322" i="10"/>
  <c r="L322" i="10"/>
  <c r="G322" i="10"/>
  <c r="F322" i="10"/>
  <c r="I322" i="10"/>
  <c r="D322" i="10"/>
  <c r="M322" i="10"/>
  <c r="H323" i="8"/>
  <c r="A324" i="8"/>
  <c r="B323" i="8"/>
  <c r="E323" i="8"/>
  <c r="K323" i="8"/>
  <c r="C321" i="9"/>
  <c r="D321" i="9"/>
  <c r="A323" i="9"/>
  <c r="B322" i="9"/>
  <c r="E322" i="9"/>
  <c r="F460" i="3" l="1"/>
  <c r="G460" i="3"/>
  <c r="B461" i="3"/>
  <c r="A462" i="3"/>
  <c r="E461" i="3"/>
  <c r="D460" i="3"/>
  <c r="C460" i="3"/>
  <c r="H460" i="3"/>
  <c r="H554" i="14"/>
  <c r="E554" i="14"/>
  <c r="A555" i="14"/>
  <c r="K554" i="14"/>
  <c r="N554" i="14"/>
  <c r="Q554" i="14"/>
  <c r="B554" i="14"/>
  <c r="T554" i="14" s="1"/>
  <c r="P553" i="14"/>
  <c r="R553" i="14"/>
  <c r="I553" i="14"/>
  <c r="J553" i="14"/>
  <c r="D553" i="14"/>
  <c r="F553" i="14"/>
  <c r="G553" i="14"/>
  <c r="C553" i="14"/>
  <c r="L553" i="14"/>
  <c r="M553" i="14"/>
  <c r="O553" i="14"/>
  <c r="S553" i="14"/>
  <c r="G454" i="2"/>
  <c r="F454" i="2"/>
  <c r="D454" i="2"/>
  <c r="K454" i="2"/>
  <c r="J454" i="2"/>
  <c r="I454" i="2"/>
  <c r="C454" i="2"/>
  <c r="A456" i="2"/>
  <c r="E455" i="2"/>
  <c r="H455" i="2"/>
  <c r="B455" i="2"/>
  <c r="C322" i="9"/>
  <c r="D322" i="9"/>
  <c r="F322" i="9"/>
  <c r="H322" i="9"/>
  <c r="G322" i="9"/>
  <c r="A324" i="9"/>
  <c r="B323" i="9"/>
  <c r="E323" i="9"/>
  <c r="D323" i="8"/>
  <c r="F323" i="8"/>
  <c r="N323" i="8"/>
  <c r="I323" i="8"/>
  <c r="G323" i="8"/>
  <c r="J323" i="8"/>
  <c r="C323" i="8"/>
  <c r="L323" i="8"/>
  <c r="M323" i="8"/>
  <c r="A325" i="8"/>
  <c r="K324" i="8"/>
  <c r="B324" i="8"/>
  <c r="E324" i="8"/>
  <c r="H324" i="8"/>
  <c r="Q324" i="12"/>
  <c r="A325" i="12"/>
  <c r="K324" i="12"/>
  <c r="N324" i="12"/>
  <c r="E324" i="12"/>
  <c r="H324" i="12"/>
  <c r="B324" i="12"/>
  <c r="F323" i="10"/>
  <c r="C323" i="10"/>
  <c r="I323" i="10"/>
  <c r="G323" i="10"/>
  <c r="N323" i="10"/>
  <c r="J323" i="10"/>
  <c r="D323" i="10"/>
  <c r="L323" i="10"/>
  <c r="M323" i="10"/>
  <c r="T323" i="12"/>
  <c r="I323" i="12"/>
  <c r="J323" i="12"/>
  <c r="M323" i="12"/>
  <c r="F323" i="12"/>
  <c r="G323" i="12"/>
  <c r="P323" i="12"/>
  <c r="S323" i="12"/>
  <c r="R323" i="12"/>
  <c r="C323" i="12"/>
  <c r="O323" i="12"/>
  <c r="D323" i="12"/>
  <c r="L323" i="12"/>
  <c r="E324" i="10"/>
  <c r="A325" i="10"/>
  <c r="H324" i="10"/>
  <c r="K324" i="10"/>
  <c r="B324" i="10"/>
  <c r="F461" i="3" l="1"/>
  <c r="G461" i="3"/>
  <c r="A463" i="3"/>
  <c r="E462" i="3"/>
  <c r="B462" i="3"/>
  <c r="H461" i="3"/>
  <c r="C461" i="3"/>
  <c r="D461" i="3"/>
  <c r="F554" i="14"/>
  <c r="G554" i="14"/>
  <c r="I554" i="14"/>
  <c r="J554" i="14"/>
  <c r="C554" i="14"/>
  <c r="R554" i="14"/>
  <c r="S554" i="14"/>
  <c r="L554" i="14"/>
  <c r="M554" i="14"/>
  <c r="O554" i="14"/>
  <c r="P554" i="14"/>
  <c r="D554" i="14"/>
  <c r="H555" i="14"/>
  <c r="E555" i="14"/>
  <c r="B555" i="14"/>
  <c r="T555" i="14" s="1"/>
  <c r="K555" i="14"/>
  <c r="Q555" i="14"/>
  <c r="A556" i="14"/>
  <c r="N555" i="14"/>
  <c r="B456" i="2"/>
  <c r="E456" i="2"/>
  <c r="H456" i="2"/>
  <c r="A457" i="2"/>
  <c r="I455" i="2"/>
  <c r="G455" i="2"/>
  <c r="K455" i="2"/>
  <c r="J455" i="2"/>
  <c r="D455" i="2"/>
  <c r="C455" i="2"/>
  <c r="F455" i="2"/>
  <c r="T324" i="12"/>
  <c r="I324" i="12"/>
  <c r="L324" i="12"/>
  <c r="C324" i="12"/>
  <c r="P324" i="12"/>
  <c r="O324" i="12"/>
  <c r="D324" i="12"/>
  <c r="G324" i="12"/>
  <c r="R324" i="12"/>
  <c r="J324" i="12"/>
  <c r="S324" i="12"/>
  <c r="F324" i="12"/>
  <c r="M324" i="12"/>
  <c r="F324" i="10"/>
  <c r="G324" i="10"/>
  <c r="I324" i="10"/>
  <c r="N324" i="10"/>
  <c r="J324" i="10"/>
  <c r="D324" i="10"/>
  <c r="C324" i="10"/>
  <c r="L324" i="10"/>
  <c r="M324" i="10"/>
  <c r="B325" i="12"/>
  <c r="E325" i="12"/>
  <c r="Q325" i="12"/>
  <c r="H325" i="12"/>
  <c r="A326" i="12"/>
  <c r="N325" i="12"/>
  <c r="K325" i="12"/>
  <c r="K325" i="10"/>
  <c r="A326" i="10"/>
  <c r="B325" i="10"/>
  <c r="E325" i="10"/>
  <c r="H325" i="10"/>
  <c r="L324" i="8"/>
  <c r="N324" i="8"/>
  <c r="D324" i="8"/>
  <c r="C324" i="8"/>
  <c r="M324" i="8"/>
  <c r="G324" i="8"/>
  <c r="I324" i="8"/>
  <c r="J324" i="8"/>
  <c r="F324" i="8"/>
  <c r="A326" i="8"/>
  <c r="K325" i="8"/>
  <c r="E325" i="8"/>
  <c r="B325" i="8"/>
  <c r="H325" i="8"/>
  <c r="F323" i="9"/>
  <c r="G323" i="9"/>
  <c r="H323" i="9"/>
  <c r="A325" i="9"/>
  <c r="B324" i="9"/>
  <c r="E324" i="9"/>
  <c r="D323" i="9"/>
  <c r="C323" i="9"/>
  <c r="D462" i="3" l="1"/>
  <c r="H462" i="3"/>
  <c r="C462" i="3"/>
  <c r="F462" i="3"/>
  <c r="G462" i="3"/>
  <c r="A464" i="3"/>
  <c r="B463" i="3"/>
  <c r="E463" i="3"/>
  <c r="A557" i="14"/>
  <c r="N556" i="14"/>
  <c r="Q556" i="14"/>
  <c r="K556" i="14"/>
  <c r="H556" i="14"/>
  <c r="B556" i="14"/>
  <c r="T556" i="14" s="1"/>
  <c r="E556" i="14"/>
  <c r="I555" i="14"/>
  <c r="J555" i="14"/>
  <c r="D555" i="14"/>
  <c r="F555" i="14"/>
  <c r="C555" i="14"/>
  <c r="G555" i="14"/>
  <c r="O555" i="14"/>
  <c r="P555" i="14"/>
  <c r="R555" i="14"/>
  <c r="L555" i="14"/>
  <c r="S555" i="14"/>
  <c r="M555" i="14"/>
  <c r="A458" i="2"/>
  <c r="E457" i="2"/>
  <c r="H457" i="2"/>
  <c r="B457" i="2"/>
  <c r="G456" i="2"/>
  <c r="F456" i="2"/>
  <c r="D456" i="2"/>
  <c r="J456" i="2"/>
  <c r="K456" i="2"/>
  <c r="C456" i="2"/>
  <c r="I456" i="2"/>
  <c r="A327" i="12"/>
  <c r="B326" i="12"/>
  <c r="E326" i="12"/>
  <c r="H326" i="12"/>
  <c r="K326" i="12"/>
  <c r="N326" i="12"/>
  <c r="Q326" i="12"/>
  <c r="H326" i="10"/>
  <c r="A327" i="10"/>
  <c r="K326" i="10"/>
  <c r="B326" i="10"/>
  <c r="E326" i="10"/>
  <c r="G324" i="9"/>
  <c r="H324" i="9"/>
  <c r="F324" i="9"/>
  <c r="D324" i="9"/>
  <c r="C324" i="9"/>
  <c r="T325" i="12"/>
  <c r="P325" i="12"/>
  <c r="M325" i="12"/>
  <c r="D325" i="12"/>
  <c r="C325" i="12"/>
  <c r="G325" i="12"/>
  <c r="O325" i="12"/>
  <c r="L325" i="12"/>
  <c r="F325" i="12"/>
  <c r="J325" i="12"/>
  <c r="I325" i="12"/>
  <c r="R325" i="12"/>
  <c r="S325" i="12"/>
  <c r="I325" i="10"/>
  <c r="F325" i="10"/>
  <c r="J325" i="10"/>
  <c r="D325" i="10"/>
  <c r="C325" i="10"/>
  <c r="L325" i="10"/>
  <c r="M325" i="10"/>
  <c r="G325" i="10"/>
  <c r="N325" i="10"/>
  <c r="B325" i="9"/>
  <c r="E325" i="9"/>
  <c r="A326" i="9"/>
  <c r="D325" i="8"/>
  <c r="L325" i="8"/>
  <c r="M325" i="8"/>
  <c r="F325" i="8"/>
  <c r="C325" i="8"/>
  <c r="J325" i="8"/>
  <c r="N325" i="8"/>
  <c r="I325" i="8"/>
  <c r="G325" i="8"/>
  <c r="K326" i="8"/>
  <c r="B326" i="8"/>
  <c r="H326" i="8"/>
  <c r="E326" i="8"/>
  <c r="A327" i="8"/>
  <c r="G463" i="3" l="1"/>
  <c r="F463" i="3"/>
  <c r="D463" i="3"/>
  <c r="H463" i="3"/>
  <c r="C463" i="3"/>
  <c r="A465" i="3"/>
  <c r="B464" i="3"/>
  <c r="E464" i="3"/>
  <c r="S556" i="14"/>
  <c r="F556" i="14"/>
  <c r="O556" i="14"/>
  <c r="P556" i="14"/>
  <c r="C556" i="14"/>
  <c r="R556" i="14"/>
  <c r="L556" i="14"/>
  <c r="M556" i="14"/>
  <c r="G556" i="14"/>
  <c r="I556" i="14"/>
  <c r="J556" i="14"/>
  <c r="D556" i="14"/>
  <c r="B557" i="14"/>
  <c r="T557" i="14" s="1"/>
  <c r="H557" i="14"/>
  <c r="A558" i="14"/>
  <c r="K557" i="14"/>
  <c r="E557" i="14"/>
  <c r="N557" i="14"/>
  <c r="Q557" i="14"/>
  <c r="D457" i="2"/>
  <c r="I457" i="2"/>
  <c r="G457" i="2"/>
  <c r="F457" i="2"/>
  <c r="C457" i="2"/>
  <c r="J457" i="2"/>
  <c r="K457" i="2"/>
  <c r="E458" i="2"/>
  <c r="H458" i="2"/>
  <c r="B458" i="2"/>
  <c r="A459" i="2"/>
  <c r="B327" i="8"/>
  <c r="A328" i="8"/>
  <c r="H327" i="8"/>
  <c r="K327" i="8"/>
  <c r="E327" i="8"/>
  <c r="M326" i="8"/>
  <c r="F326" i="8"/>
  <c r="N326" i="8"/>
  <c r="G326" i="8"/>
  <c r="D326" i="8"/>
  <c r="C326" i="8"/>
  <c r="J326" i="8"/>
  <c r="I326" i="8"/>
  <c r="L326" i="8"/>
  <c r="A327" i="9"/>
  <c r="E326" i="9"/>
  <c r="B326" i="9"/>
  <c r="J326" i="10"/>
  <c r="D326" i="10"/>
  <c r="L326" i="10"/>
  <c r="I326" i="10"/>
  <c r="G326" i="10"/>
  <c r="M326" i="10"/>
  <c r="F326" i="10"/>
  <c r="N326" i="10"/>
  <c r="C326" i="10"/>
  <c r="G325" i="9"/>
  <c r="H325" i="9"/>
  <c r="F325" i="9"/>
  <c r="D325" i="9"/>
  <c r="C325" i="9"/>
  <c r="T326" i="1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K327" i="10"/>
  <c r="H327" i="10"/>
  <c r="A328" i="10"/>
  <c r="B327" i="10"/>
  <c r="E327" i="10"/>
  <c r="H327" i="12"/>
  <c r="B327" i="12"/>
  <c r="E327" i="12"/>
  <c r="K327" i="12"/>
  <c r="Q327" i="12"/>
  <c r="N327" i="12"/>
  <c r="A328" i="12"/>
  <c r="G464" i="3" l="1"/>
  <c r="F464" i="3"/>
  <c r="A466" i="3"/>
  <c r="B465" i="3"/>
  <c r="E465" i="3"/>
  <c r="C464" i="3"/>
  <c r="H464" i="3"/>
  <c r="D464" i="3"/>
  <c r="N558" i="14"/>
  <c r="Q558" i="14"/>
  <c r="A559" i="14"/>
  <c r="K558" i="14"/>
  <c r="B558" i="14"/>
  <c r="T558" i="14" s="1"/>
  <c r="E558" i="14"/>
  <c r="H558" i="14"/>
  <c r="C557" i="14"/>
  <c r="D557" i="14"/>
  <c r="F557" i="14"/>
  <c r="G557" i="14"/>
  <c r="I557" i="14"/>
  <c r="R557" i="14"/>
  <c r="S557" i="14"/>
  <c r="M557" i="14"/>
  <c r="J557" i="14"/>
  <c r="L557" i="14"/>
  <c r="O557" i="14"/>
  <c r="P557" i="14"/>
  <c r="K458" i="2"/>
  <c r="D458" i="2"/>
  <c r="C458" i="2"/>
  <c r="G458" i="2"/>
  <c r="J458" i="2"/>
  <c r="I458" i="2"/>
  <c r="F458" i="2"/>
  <c r="A460" i="2"/>
  <c r="E459" i="2"/>
  <c r="H459" i="2"/>
  <c r="B459" i="2"/>
  <c r="K328" i="10"/>
  <c r="A329" i="10"/>
  <c r="B328" i="10"/>
  <c r="H328" i="10"/>
  <c r="E328" i="10"/>
  <c r="N327" i="8"/>
  <c r="F327" i="8"/>
  <c r="J327" i="8"/>
  <c r="I327" i="8"/>
  <c r="M327" i="8"/>
  <c r="L327" i="8"/>
  <c r="D327" i="8"/>
  <c r="G327" i="8"/>
  <c r="C327" i="8"/>
  <c r="J327" i="10"/>
  <c r="N327" i="10"/>
  <c r="I327" i="10"/>
  <c r="C327" i="10"/>
  <c r="F327" i="10"/>
  <c r="G327" i="10"/>
  <c r="L327" i="10"/>
  <c r="M327" i="10"/>
  <c r="D327" i="10"/>
  <c r="A328" i="9"/>
  <c r="E327" i="9"/>
  <c r="B327" i="9"/>
  <c r="B328" i="12"/>
  <c r="Q328" i="12"/>
  <c r="K328" i="12"/>
  <c r="N328" i="12"/>
  <c r="A329" i="12"/>
  <c r="E328" i="12"/>
  <c r="H328" i="12"/>
  <c r="T327" i="12"/>
  <c r="O327" i="12"/>
  <c r="P327" i="12"/>
  <c r="I327" i="12"/>
  <c r="M327" i="12"/>
  <c r="G327" i="12"/>
  <c r="J327" i="12"/>
  <c r="D327" i="12"/>
  <c r="R327" i="12"/>
  <c r="S327" i="12"/>
  <c r="L327" i="12"/>
  <c r="F327" i="12"/>
  <c r="C327" i="12"/>
  <c r="D326" i="9"/>
  <c r="C326" i="9"/>
  <c r="H326" i="9"/>
  <c r="F326" i="9"/>
  <c r="G326" i="9"/>
  <c r="E328" i="8"/>
  <c r="A329" i="8"/>
  <c r="B328" i="8"/>
  <c r="H328" i="8"/>
  <c r="K328" i="8"/>
  <c r="F465" i="3" l="1"/>
  <c r="G465" i="3"/>
  <c r="C465" i="3"/>
  <c r="D465" i="3"/>
  <c r="H465" i="3"/>
  <c r="A467" i="3"/>
  <c r="B466" i="3"/>
  <c r="E466" i="3"/>
  <c r="L558" i="14"/>
  <c r="M558" i="14"/>
  <c r="R558" i="14"/>
  <c r="S558" i="14"/>
  <c r="D558" i="14"/>
  <c r="C558" i="14"/>
  <c r="G558" i="14"/>
  <c r="P558" i="14"/>
  <c r="I558" i="14"/>
  <c r="J558" i="14"/>
  <c r="O558" i="14"/>
  <c r="F558" i="14"/>
  <c r="E559" i="14"/>
  <c r="A560" i="14"/>
  <c r="K559" i="14"/>
  <c r="N559" i="14"/>
  <c r="B559" i="14"/>
  <c r="T559" i="14" s="1"/>
  <c r="H559" i="14"/>
  <c r="Q559" i="14"/>
  <c r="B460" i="2"/>
  <c r="A461" i="2"/>
  <c r="E460" i="2"/>
  <c r="H460" i="2"/>
  <c r="G459" i="2"/>
  <c r="J459" i="2"/>
  <c r="F459" i="2"/>
  <c r="K459" i="2"/>
  <c r="I459" i="2"/>
  <c r="D459" i="2"/>
  <c r="C459" i="2"/>
  <c r="A329" i="9"/>
  <c r="E328" i="9"/>
  <c r="B328" i="9"/>
  <c r="K329" i="12"/>
  <c r="B329" i="12"/>
  <c r="A330" i="12"/>
  <c r="N329" i="12"/>
  <c r="Q329" i="12"/>
  <c r="H329" i="12"/>
  <c r="E329" i="12"/>
  <c r="G327" i="9"/>
  <c r="F327" i="9"/>
  <c r="H327" i="9"/>
  <c r="L328" i="8"/>
  <c r="J328" i="8"/>
  <c r="M328" i="8"/>
  <c r="N328" i="8"/>
  <c r="D328" i="8"/>
  <c r="C328" i="8"/>
  <c r="F328" i="8"/>
  <c r="G328" i="8"/>
  <c r="I328" i="8"/>
  <c r="E329" i="8"/>
  <c r="K329" i="8"/>
  <c r="B329" i="8"/>
  <c r="H329" i="8"/>
  <c r="A330" i="8"/>
  <c r="C327" i="9"/>
  <c r="D327" i="9"/>
  <c r="L328" i="10"/>
  <c r="M328" i="10"/>
  <c r="C328" i="10"/>
  <c r="F328" i="10"/>
  <c r="G328" i="10"/>
  <c r="I328" i="10"/>
  <c r="J328" i="10"/>
  <c r="D328" i="10"/>
  <c r="N328" i="10"/>
  <c r="B329" i="10"/>
  <c r="K329" i="10"/>
  <c r="H329" i="10"/>
  <c r="E329" i="10"/>
  <c r="A330" i="10"/>
  <c r="T328" i="12"/>
  <c r="J328" i="12"/>
  <c r="L328" i="12"/>
  <c r="M328" i="12"/>
  <c r="O328" i="12"/>
  <c r="G328" i="12"/>
  <c r="D328" i="12"/>
  <c r="F328" i="12"/>
  <c r="R328" i="12"/>
  <c r="C328" i="12"/>
  <c r="I328" i="12"/>
  <c r="S328" i="12"/>
  <c r="P328" i="12"/>
  <c r="C466" i="3" l="1"/>
  <c r="H466" i="3"/>
  <c r="D466" i="3"/>
  <c r="G466" i="3"/>
  <c r="F466" i="3"/>
  <c r="E467" i="3"/>
  <c r="A468" i="3"/>
  <c r="B467" i="3"/>
  <c r="D559" i="14"/>
  <c r="F559" i="14"/>
  <c r="G559" i="14"/>
  <c r="L559" i="14"/>
  <c r="M559" i="14"/>
  <c r="C559" i="14"/>
  <c r="I559" i="14"/>
  <c r="J559" i="14"/>
  <c r="O559" i="14"/>
  <c r="P559" i="14"/>
  <c r="R559" i="14"/>
  <c r="S559" i="14"/>
  <c r="E560" i="14"/>
  <c r="N560" i="14"/>
  <c r="B560" i="14"/>
  <c r="T560" i="14" s="1"/>
  <c r="H560" i="14"/>
  <c r="Q560" i="14"/>
  <c r="A561" i="14"/>
  <c r="K560" i="14"/>
  <c r="A462" i="2"/>
  <c r="H461" i="2"/>
  <c r="B461" i="2"/>
  <c r="E461" i="2"/>
  <c r="G460" i="2"/>
  <c r="D460" i="2"/>
  <c r="C460" i="2"/>
  <c r="I460" i="2"/>
  <c r="F460" i="2"/>
  <c r="K460" i="2"/>
  <c r="J460" i="2"/>
  <c r="E330" i="8"/>
  <c r="K330" i="8"/>
  <c r="B330" i="8"/>
  <c r="H330" i="8"/>
  <c r="A331" i="8"/>
  <c r="F329" i="8"/>
  <c r="G329" i="8"/>
  <c r="N329" i="8"/>
  <c r="C329" i="8"/>
  <c r="I329" i="8"/>
  <c r="D329" i="8"/>
  <c r="L329" i="8"/>
  <c r="M329" i="8"/>
  <c r="J329" i="8"/>
  <c r="I329" i="10"/>
  <c r="L329" i="10"/>
  <c r="F329" i="10"/>
  <c r="J329" i="10"/>
  <c r="N329" i="10"/>
  <c r="D329" i="10"/>
  <c r="G329" i="10"/>
  <c r="M329" i="10"/>
  <c r="C329" i="10"/>
  <c r="T329" i="12"/>
  <c r="L329" i="12"/>
  <c r="O329" i="12"/>
  <c r="C329" i="12"/>
  <c r="R329" i="12"/>
  <c r="S329" i="12"/>
  <c r="F329" i="12"/>
  <c r="I329" i="12"/>
  <c r="G329" i="12"/>
  <c r="P329" i="12"/>
  <c r="J329" i="12"/>
  <c r="M329" i="12"/>
  <c r="D329" i="12"/>
  <c r="D328" i="9"/>
  <c r="C328" i="9"/>
  <c r="A331" i="10"/>
  <c r="K330" i="10"/>
  <c r="E330" i="10"/>
  <c r="H330" i="10"/>
  <c r="B330" i="10"/>
  <c r="K330" i="12"/>
  <c r="E330" i="12"/>
  <c r="Q330" i="12"/>
  <c r="B330" i="12"/>
  <c r="H330" i="12"/>
  <c r="N330" i="12"/>
  <c r="A331" i="12"/>
  <c r="F328" i="9"/>
  <c r="H328" i="9"/>
  <c r="G328" i="9"/>
  <c r="B329" i="9"/>
  <c r="A330" i="9"/>
  <c r="E329" i="9"/>
  <c r="D467" i="3" l="1"/>
  <c r="C467" i="3"/>
  <c r="H467" i="3"/>
  <c r="G467" i="3"/>
  <c r="F467" i="3"/>
  <c r="A469" i="3"/>
  <c r="E468" i="3"/>
  <c r="B468" i="3"/>
  <c r="Q561" i="14"/>
  <c r="B561" i="14"/>
  <c r="T561" i="14" s="1"/>
  <c r="E561" i="14"/>
  <c r="A562" i="14"/>
  <c r="N561" i="14"/>
  <c r="H561" i="14"/>
  <c r="K561" i="14"/>
  <c r="D560" i="14"/>
  <c r="F560" i="14"/>
  <c r="L560" i="14"/>
  <c r="M560" i="14"/>
  <c r="C560" i="14"/>
  <c r="G560" i="14"/>
  <c r="O560" i="14"/>
  <c r="R560" i="14"/>
  <c r="I560" i="14"/>
  <c r="J560" i="14"/>
  <c r="S560" i="14"/>
  <c r="P560" i="14"/>
  <c r="K461" i="2"/>
  <c r="F461" i="2"/>
  <c r="J461" i="2"/>
  <c r="G461" i="2"/>
  <c r="C461" i="2"/>
  <c r="I461" i="2"/>
  <c r="D461" i="2"/>
  <c r="H462" i="2"/>
  <c r="E462" i="2"/>
  <c r="A463" i="2"/>
  <c r="B462" i="2"/>
  <c r="B330" i="9"/>
  <c r="E330" i="9"/>
  <c r="A331" i="9"/>
  <c r="H331" i="10"/>
  <c r="E331" i="10"/>
  <c r="K331" i="10"/>
  <c r="A332" i="10"/>
  <c r="B331" i="10"/>
  <c r="A332" i="8"/>
  <c r="K331" i="8"/>
  <c r="B331" i="8"/>
  <c r="H331" i="8"/>
  <c r="E331" i="8"/>
  <c r="C329" i="9"/>
  <c r="D329" i="9"/>
  <c r="T330" i="12"/>
  <c r="F330" i="12"/>
  <c r="G330" i="12"/>
  <c r="R330" i="12"/>
  <c r="J330" i="12"/>
  <c r="L330" i="12"/>
  <c r="C330" i="12"/>
  <c r="O330" i="12"/>
  <c r="M330" i="12"/>
  <c r="I330" i="12"/>
  <c r="D330" i="12"/>
  <c r="P330" i="12"/>
  <c r="S330" i="12"/>
  <c r="N330" i="8"/>
  <c r="I330" i="8"/>
  <c r="L330" i="8"/>
  <c r="M330" i="8"/>
  <c r="J330" i="8"/>
  <c r="C330" i="8"/>
  <c r="D330" i="8"/>
  <c r="G330" i="8"/>
  <c r="F330" i="8"/>
  <c r="E331" i="12"/>
  <c r="B331" i="12"/>
  <c r="N331" i="12"/>
  <c r="Q331" i="12"/>
  <c r="A332" i="12"/>
  <c r="H331" i="12"/>
  <c r="K331" i="12"/>
  <c r="G329" i="9"/>
  <c r="F329" i="9"/>
  <c r="H329" i="9"/>
  <c r="M330" i="10"/>
  <c r="I330" i="10"/>
  <c r="N330" i="10"/>
  <c r="G330" i="10"/>
  <c r="J330" i="10"/>
  <c r="D330" i="10"/>
  <c r="F330" i="10"/>
  <c r="L330" i="10"/>
  <c r="C330" i="10"/>
  <c r="D468" i="3" l="1"/>
  <c r="C468" i="3"/>
  <c r="H468" i="3"/>
  <c r="F468" i="3"/>
  <c r="G468" i="3"/>
  <c r="B469" i="3"/>
  <c r="E469" i="3"/>
  <c r="A470" i="3"/>
  <c r="H562" i="14"/>
  <c r="A563" i="14"/>
  <c r="K562" i="14"/>
  <c r="N562" i="14"/>
  <c r="B562" i="14"/>
  <c r="T562" i="14" s="1"/>
  <c r="E562" i="14"/>
  <c r="Q562" i="14"/>
  <c r="P561" i="14"/>
  <c r="R561" i="14"/>
  <c r="C561" i="14"/>
  <c r="D561" i="14"/>
  <c r="F561" i="14"/>
  <c r="G561" i="14"/>
  <c r="L561" i="14"/>
  <c r="M561" i="14"/>
  <c r="O561" i="14"/>
  <c r="I561" i="14"/>
  <c r="J561" i="14"/>
  <c r="S561" i="14"/>
  <c r="F462" i="2"/>
  <c r="G462" i="2"/>
  <c r="D462" i="2"/>
  <c r="I462" i="2"/>
  <c r="C462" i="2"/>
  <c r="K462" i="2"/>
  <c r="J462" i="2"/>
  <c r="B463" i="2"/>
  <c r="A464" i="2"/>
  <c r="E463" i="2"/>
  <c r="H463" i="2"/>
  <c r="G330" i="9"/>
  <c r="F330" i="9"/>
  <c r="H330" i="9"/>
  <c r="Q332" i="12"/>
  <c r="A333" i="12"/>
  <c r="B332" i="12"/>
  <c r="E332" i="12"/>
  <c r="H332" i="12"/>
  <c r="K332" i="12"/>
  <c r="N332" i="12"/>
  <c r="C331" i="8"/>
  <c r="D331" i="8"/>
  <c r="N331" i="8"/>
  <c r="F331" i="8"/>
  <c r="I331" i="8"/>
  <c r="J331" i="8"/>
  <c r="L331" i="8"/>
  <c r="G331" i="8"/>
  <c r="M331" i="8"/>
  <c r="B332" i="8"/>
  <c r="E332" i="8"/>
  <c r="A333" i="8"/>
  <c r="K332" i="8"/>
  <c r="H332" i="8"/>
  <c r="M331" i="10"/>
  <c r="N331" i="10"/>
  <c r="D331" i="10"/>
  <c r="I331" i="10"/>
  <c r="J331" i="10"/>
  <c r="F331" i="10"/>
  <c r="G331" i="10"/>
  <c r="L331" i="10"/>
  <c r="C331" i="10"/>
  <c r="T331" i="12"/>
  <c r="S331" i="12"/>
  <c r="G331" i="12"/>
  <c r="L331" i="12"/>
  <c r="C331" i="12"/>
  <c r="P331" i="12"/>
  <c r="R331" i="12"/>
  <c r="F331" i="12"/>
  <c r="I331" i="12"/>
  <c r="D331" i="12"/>
  <c r="O331" i="12"/>
  <c r="J331" i="12"/>
  <c r="M331" i="12"/>
  <c r="A333" i="10"/>
  <c r="E332" i="10"/>
  <c r="K332" i="10"/>
  <c r="H332" i="10"/>
  <c r="B332" i="10"/>
  <c r="B331" i="9"/>
  <c r="E331" i="9"/>
  <c r="A332" i="9"/>
  <c r="C330" i="9"/>
  <c r="D330" i="9"/>
  <c r="G469" i="3" l="1"/>
  <c r="F469" i="3"/>
  <c r="H469" i="3"/>
  <c r="D469" i="3"/>
  <c r="C469" i="3"/>
  <c r="B470" i="3"/>
  <c r="E470" i="3"/>
  <c r="A471" i="3"/>
  <c r="G562" i="14"/>
  <c r="I562" i="14"/>
  <c r="C562" i="14"/>
  <c r="L562" i="14"/>
  <c r="M562" i="14"/>
  <c r="D562" i="14"/>
  <c r="F562" i="14"/>
  <c r="O562" i="14"/>
  <c r="S562" i="14"/>
  <c r="R562" i="14"/>
  <c r="P562" i="14"/>
  <c r="J562" i="14"/>
  <c r="H563" i="14"/>
  <c r="B563" i="14"/>
  <c r="T563" i="14" s="1"/>
  <c r="A564" i="14"/>
  <c r="K563" i="14"/>
  <c r="N563" i="14"/>
  <c r="Q563" i="14"/>
  <c r="E563" i="14"/>
  <c r="K463" i="2"/>
  <c r="I463" i="2"/>
  <c r="J463" i="2"/>
  <c r="C463" i="2"/>
  <c r="D463" i="2"/>
  <c r="F463" i="2"/>
  <c r="G463" i="2"/>
  <c r="A465" i="2"/>
  <c r="H464" i="2"/>
  <c r="E464" i="2"/>
  <c r="B464" i="2"/>
  <c r="F332" i="8"/>
  <c r="G332" i="8"/>
  <c r="L332" i="8"/>
  <c r="C332" i="8"/>
  <c r="M332" i="8"/>
  <c r="D332" i="8"/>
  <c r="I332" i="8"/>
  <c r="J332" i="8"/>
  <c r="N332" i="8"/>
  <c r="T332" i="1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A334" i="12"/>
  <c r="E333" i="12"/>
  <c r="H333" i="12"/>
  <c r="K333" i="12"/>
  <c r="N333" i="12"/>
  <c r="Q333" i="12"/>
  <c r="B333" i="12"/>
  <c r="H331" i="9"/>
  <c r="F331" i="9"/>
  <c r="G331" i="9"/>
  <c r="G332" i="10"/>
  <c r="C332" i="10"/>
  <c r="I332" i="10"/>
  <c r="N332" i="10"/>
  <c r="F332" i="10"/>
  <c r="M332" i="10"/>
  <c r="D332" i="10"/>
  <c r="J332" i="10"/>
  <c r="L332" i="10"/>
  <c r="E333" i="8"/>
  <c r="H333" i="8"/>
  <c r="A334" i="8"/>
  <c r="B333" i="8"/>
  <c r="K333" i="8"/>
  <c r="E332" i="9"/>
  <c r="B332" i="9"/>
  <c r="A333" i="9"/>
  <c r="K333" i="10"/>
  <c r="A334" i="10"/>
  <c r="E333" i="10"/>
  <c r="B333" i="10"/>
  <c r="H333" i="10"/>
  <c r="C331" i="9"/>
  <c r="D331" i="9"/>
  <c r="F470" i="3" l="1"/>
  <c r="G470" i="3"/>
  <c r="C470" i="3"/>
  <c r="H470" i="3"/>
  <c r="D470" i="3"/>
  <c r="E471" i="3"/>
  <c r="A472" i="3"/>
  <c r="B471" i="3"/>
  <c r="A565" i="14"/>
  <c r="B564" i="14"/>
  <c r="T564" i="14" s="1"/>
  <c r="N564" i="14"/>
  <c r="Q564" i="14"/>
  <c r="K564" i="14"/>
  <c r="E564" i="14"/>
  <c r="H564" i="14"/>
  <c r="I563" i="14"/>
  <c r="J563" i="14"/>
  <c r="C563" i="14"/>
  <c r="S563" i="14"/>
  <c r="D563" i="14"/>
  <c r="F563" i="14"/>
  <c r="G563" i="14"/>
  <c r="L563" i="14"/>
  <c r="M563" i="14"/>
  <c r="O563" i="14"/>
  <c r="P563" i="14"/>
  <c r="R563" i="14"/>
  <c r="B465" i="2"/>
  <c r="A466" i="2"/>
  <c r="E465" i="2"/>
  <c r="H465" i="2"/>
  <c r="K464" i="2"/>
  <c r="F464" i="2"/>
  <c r="J464" i="2"/>
  <c r="I464" i="2"/>
  <c r="G464" i="2"/>
  <c r="C464" i="2"/>
  <c r="D464" i="2"/>
  <c r="C332" i="9"/>
  <c r="D332" i="9"/>
  <c r="F332" i="9"/>
  <c r="H332" i="9"/>
  <c r="G332" i="9"/>
  <c r="T333" i="12"/>
  <c r="F333" i="12"/>
  <c r="I333" i="12"/>
  <c r="G333" i="12"/>
  <c r="J333" i="12"/>
  <c r="L333" i="12"/>
  <c r="R333" i="12"/>
  <c r="M333" i="12"/>
  <c r="S333" i="12"/>
  <c r="C333" i="12"/>
  <c r="O333" i="12"/>
  <c r="D333" i="12"/>
  <c r="P333" i="12"/>
  <c r="J333" i="8"/>
  <c r="M333" i="8"/>
  <c r="C333" i="8"/>
  <c r="L333" i="8"/>
  <c r="N333" i="8"/>
  <c r="F333" i="8"/>
  <c r="G333" i="8"/>
  <c r="D333" i="8"/>
  <c r="I333" i="8"/>
  <c r="H334" i="8"/>
  <c r="B334" i="8"/>
  <c r="E334" i="8"/>
  <c r="K334" i="8"/>
  <c r="A335" i="8"/>
  <c r="Q334" i="12"/>
  <c r="B334" i="12"/>
  <c r="N334" i="12"/>
  <c r="A335" i="12"/>
  <c r="K334" i="12"/>
  <c r="H334" i="12"/>
  <c r="E334" i="12"/>
  <c r="G333" i="10"/>
  <c r="C333" i="10"/>
  <c r="D333" i="10"/>
  <c r="J333" i="10"/>
  <c r="L333" i="10"/>
  <c r="N333" i="10"/>
  <c r="F333" i="10"/>
  <c r="M333" i="10"/>
  <c r="I333" i="10"/>
  <c r="B334" i="10"/>
  <c r="E334" i="10"/>
  <c r="A335" i="10"/>
  <c r="H334" i="10"/>
  <c r="K334" i="10"/>
  <c r="A334" i="9"/>
  <c r="E333" i="9"/>
  <c r="B333" i="9"/>
  <c r="C471" i="3" l="1"/>
  <c r="D471" i="3"/>
  <c r="H471" i="3"/>
  <c r="A473" i="3"/>
  <c r="B472" i="3"/>
  <c r="E472" i="3"/>
  <c r="F471" i="3"/>
  <c r="G471" i="3"/>
  <c r="C564" i="14"/>
  <c r="D564" i="14"/>
  <c r="R564" i="14"/>
  <c r="S564" i="14"/>
  <c r="O564" i="14"/>
  <c r="P564" i="14"/>
  <c r="L564" i="14"/>
  <c r="M564" i="14"/>
  <c r="J564" i="14"/>
  <c r="F564" i="14"/>
  <c r="G564" i="14"/>
  <c r="I564" i="14"/>
  <c r="B565" i="14"/>
  <c r="T565" i="14" s="1"/>
  <c r="Q565" i="14"/>
  <c r="E565" i="14"/>
  <c r="A566" i="14"/>
  <c r="H565" i="14"/>
  <c r="K565" i="14"/>
  <c r="N565" i="14"/>
  <c r="E466" i="2"/>
  <c r="B466" i="2"/>
  <c r="A467" i="2"/>
  <c r="H466" i="2"/>
  <c r="F465" i="2"/>
  <c r="K465" i="2"/>
  <c r="J465" i="2"/>
  <c r="I465" i="2"/>
  <c r="D465" i="2"/>
  <c r="C465" i="2"/>
  <c r="G465" i="2"/>
  <c r="F334" i="8"/>
  <c r="G334" i="8"/>
  <c r="L334" i="8"/>
  <c r="M334" i="8"/>
  <c r="D334" i="8"/>
  <c r="C334" i="8"/>
  <c r="N334" i="8"/>
  <c r="I334" i="8"/>
  <c r="J334" i="8"/>
  <c r="C333" i="9"/>
  <c r="D333" i="9"/>
  <c r="H333" i="9"/>
  <c r="F333" i="9"/>
  <c r="G333" i="9"/>
  <c r="B334" i="9"/>
  <c r="E334" i="9"/>
  <c r="A335" i="9"/>
  <c r="F334" i="10"/>
  <c r="C334" i="10"/>
  <c r="L334" i="10"/>
  <c r="G334" i="10"/>
  <c r="N334" i="10"/>
  <c r="J334" i="10"/>
  <c r="D334" i="10"/>
  <c r="M334" i="10"/>
  <c r="I334" i="10"/>
  <c r="B335" i="8"/>
  <c r="H335" i="8"/>
  <c r="K335" i="8"/>
  <c r="A336" i="8"/>
  <c r="E335" i="8"/>
  <c r="A336" i="10"/>
  <c r="B335" i="10"/>
  <c r="E335" i="10"/>
  <c r="H335" i="10"/>
  <c r="K335" i="10"/>
  <c r="A336" i="12"/>
  <c r="K335" i="12"/>
  <c r="B335" i="12"/>
  <c r="E335" i="12"/>
  <c r="H335" i="12"/>
  <c r="N335" i="12"/>
  <c r="Q335" i="12"/>
  <c r="T334" i="12"/>
  <c r="O334" i="12"/>
  <c r="G334" i="12"/>
  <c r="L334" i="12"/>
  <c r="S334" i="12"/>
  <c r="F334" i="12"/>
  <c r="J334" i="12"/>
  <c r="D334" i="12"/>
  <c r="M334" i="12"/>
  <c r="I334" i="12"/>
  <c r="R334" i="12"/>
  <c r="P334" i="12"/>
  <c r="C334" i="12"/>
  <c r="G472" i="3" l="1"/>
  <c r="F472" i="3"/>
  <c r="E473" i="3"/>
  <c r="B473" i="3"/>
  <c r="A474" i="3"/>
  <c r="D472" i="3"/>
  <c r="C472" i="3"/>
  <c r="H472" i="3"/>
  <c r="N566" i="14"/>
  <c r="A567" i="14"/>
  <c r="B566" i="14"/>
  <c r="T566" i="14" s="1"/>
  <c r="E566" i="14"/>
  <c r="Q566" i="14"/>
  <c r="K566" i="14"/>
  <c r="H566" i="14"/>
  <c r="R565" i="14"/>
  <c r="S565" i="14"/>
  <c r="C565" i="14"/>
  <c r="D565" i="14"/>
  <c r="F565" i="14"/>
  <c r="L565" i="14"/>
  <c r="M565" i="14"/>
  <c r="O565" i="14"/>
  <c r="G565" i="14"/>
  <c r="I565" i="14"/>
  <c r="J565" i="14"/>
  <c r="P565" i="14"/>
  <c r="H467" i="2"/>
  <c r="B467" i="2"/>
  <c r="A468" i="2"/>
  <c r="E467" i="2"/>
  <c r="C466" i="2"/>
  <c r="K466" i="2"/>
  <c r="D466" i="2"/>
  <c r="G466" i="2"/>
  <c r="J466" i="2"/>
  <c r="F466" i="2"/>
  <c r="I466" i="2"/>
  <c r="G334" i="9"/>
  <c r="F334" i="9"/>
  <c r="H334" i="9"/>
  <c r="G335" i="8"/>
  <c r="L335" i="8"/>
  <c r="F335" i="8"/>
  <c r="I335" i="8"/>
  <c r="C335" i="8"/>
  <c r="D335" i="8"/>
  <c r="J335" i="8"/>
  <c r="N335" i="8"/>
  <c r="M335" i="8"/>
  <c r="K336" i="10"/>
  <c r="E336" i="10"/>
  <c r="A337" i="10"/>
  <c r="B336" i="10"/>
  <c r="H336" i="10"/>
  <c r="K336" i="8"/>
  <c r="A337" i="8"/>
  <c r="E336" i="8"/>
  <c r="H336" i="8"/>
  <c r="B336" i="8"/>
  <c r="B335" i="9"/>
  <c r="E335" i="9"/>
  <c r="A336" i="9"/>
  <c r="C334" i="9"/>
  <c r="D334" i="9"/>
  <c r="B336" i="12"/>
  <c r="E336" i="12"/>
  <c r="H336" i="12"/>
  <c r="K336" i="12"/>
  <c r="N336" i="12"/>
  <c r="A337" i="12"/>
  <c r="Q336" i="12"/>
  <c r="T335" i="12"/>
  <c r="M335" i="12"/>
  <c r="O335" i="12"/>
  <c r="G335" i="12"/>
  <c r="J335" i="12"/>
  <c r="L335" i="12"/>
  <c r="R335" i="12"/>
  <c r="S335" i="12"/>
  <c r="C335" i="12"/>
  <c r="D335" i="12"/>
  <c r="F335" i="12"/>
  <c r="I335" i="12"/>
  <c r="P335" i="12"/>
  <c r="F335" i="10"/>
  <c r="G335" i="10"/>
  <c r="L335" i="10"/>
  <c r="M335" i="10"/>
  <c r="N335" i="10"/>
  <c r="C335" i="10"/>
  <c r="D335" i="10"/>
  <c r="I335" i="10"/>
  <c r="J335" i="10"/>
  <c r="A475" i="3" l="1"/>
  <c r="E474" i="3"/>
  <c r="B474" i="3"/>
  <c r="G473" i="3"/>
  <c r="F473" i="3"/>
  <c r="D473" i="3"/>
  <c r="H473" i="3"/>
  <c r="C473" i="3"/>
  <c r="L566" i="14"/>
  <c r="M566" i="14"/>
  <c r="S566" i="14"/>
  <c r="J566" i="14"/>
  <c r="O566" i="14"/>
  <c r="P566" i="14"/>
  <c r="I566" i="14"/>
  <c r="R566" i="14"/>
  <c r="C566" i="14"/>
  <c r="D566" i="14"/>
  <c r="F566" i="14"/>
  <c r="G566" i="14"/>
  <c r="N567" i="14"/>
  <c r="B567" i="14"/>
  <c r="T567" i="14" s="1"/>
  <c r="E567" i="14"/>
  <c r="K567" i="14"/>
  <c r="H567" i="14"/>
  <c r="A568" i="14"/>
  <c r="Q567" i="14"/>
  <c r="A469" i="2"/>
  <c r="B468" i="2"/>
  <c r="E468" i="2"/>
  <c r="H468" i="2"/>
  <c r="J467" i="2"/>
  <c r="D467" i="2"/>
  <c r="C467" i="2"/>
  <c r="K467" i="2"/>
  <c r="F467" i="2"/>
  <c r="G467" i="2"/>
  <c r="I467" i="2"/>
  <c r="C336" i="10"/>
  <c r="D336" i="10"/>
  <c r="F336" i="10"/>
  <c r="J336" i="10"/>
  <c r="G336" i="10"/>
  <c r="I336" i="10"/>
  <c r="N336" i="10"/>
  <c r="L336" i="10"/>
  <c r="M336" i="10"/>
  <c r="B336" i="9"/>
  <c r="E336" i="9"/>
  <c r="A337" i="9"/>
  <c r="C336" i="8"/>
  <c r="F336" i="8"/>
  <c r="D336" i="8"/>
  <c r="L336" i="8"/>
  <c r="M336" i="8"/>
  <c r="N336" i="8"/>
  <c r="G336" i="8"/>
  <c r="J336" i="8"/>
  <c r="I336" i="8"/>
  <c r="H337" i="8"/>
  <c r="A338" i="8"/>
  <c r="K337" i="8"/>
  <c r="E337" i="8"/>
  <c r="B337" i="8"/>
  <c r="B337" i="10"/>
  <c r="H337" i="10"/>
  <c r="E337" i="10"/>
  <c r="K337" i="10"/>
  <c r="A338" i="10"/>
  <c r="H335" i="9"/>
  <c r="G335" i="9"/>
  <c r="F335" i="9"/>
  <c r="C335" i="9"/>
  <c r="D335" i="9"/>
  <c r="T336" i="12"/>
  <c r="F336" i="12"/>
  <c r="G336" i="12"/>
  <c r="R336" i="12"/>
  <c r="S336" i="12"/>
  <c r="L336" i="12"/>
  <c r="M336" i="12"/>
  <c r="J336" i="12"/>
  <c r="P336" i="12"/>
  <c r="D336" i="12"/>
  <c r="C336" i="12"/>
  <c r="I336" i="12"/>
  <c r="O336" i="12"/>
  <c r="B337" i="12"/>
  <c r="A338" i="12"/>
  <c r="E337" i="12"/>
  <c r="H337" i="12"/>
  <c r="K337" i="12"/>
  <c r="N337" i="12"/>
  <c r="Q337" i="12"/>
  <c r="C474" i="3" l="1"/>
  <c r="H474" i="3"/>
  <c r="D474" i="3"/>
  <c r="G474" i="3"/>
  <c r="F474" i="3"/>
  <c r="B475" i="3"/>
  <c r="A476" i="3"/>
  <c r="E475" i="3"/>
  <c r="E568" i="14"/>
  <c r="Q568" i="14"/>
  <c r="N568" i="14"/>
  <c r="A569" i="14"/>
  <c r="K568" i="14"/>
  <c r="H568" i="14"/>
  <c r="B568" i="14"/>
  <c r="T568" i="14" s="1"/>
  <c r="L567" i="14"/>
  <c r="M567" i="14"/>
  <c r="D567" i="14"/>
  <c r="F567" i="14"/>
  <c r="G567" i="14"/>
  <c r="J567" i="14"/>
  <c r="O567" i="14"/>
  <c r="P567" i="14"/>
  <c r="C567" i="14"/>
  <c r="I567" i="14"/>
  <c r="R567" i="14"/>
  <c r="S567" i="14"/>
  <c r="I468" i="2"/>
  <c r="G468" i="2"/>
  <c r="D468" i="2"/>
  <c r="C468" i="2"/>
  <c r="K468" i="2"/>
  <c r="J468" i="2"/>
  <c r="F468" i="2"/>
  <c r="A470" i="2"/>
  <c r="E469" i="2"/>
  <c r="B469" i="2"/>
  <c r="H469" i="2"/>
  <c r="H338" i="10"/>
  <c r="K338" i="10"/>
  <c r="B338" i="10"/>
  <c r="E338" i="10"/>
  <c r="A339" i="10"/>
  <c r="F336" i="9"/>
  <c r="H336" i="9"/>
  <c r="G336" i="9"/>
  <c r="C337" i="10"/>
  <c r="M337" i="10"/>
  <c r="L337" i="10"/>
  <c r="J337" i="10"/>
  <c r="G337" i="10"/>
  <c r="I337" i="10"/>
  <c r="N337" i="10"/>
  <c r="D337" i="10"/>
  <c r="F337" i="10"/>
  <c r="C337" i="8"/>
  <c r="J337" i="8"/>
  <c r="I337" i="8"/>
  <c r="N337" i="8"/>
  <c r="D337" i="8"/>
  <c r="F337" i="8"/>
  <c r="G337" i="8"/>
  <c r="L337" i="8"/>
  <c r="M337" i="8"/>
  <c r="K338" i="12"/>
  <c r="B338" i="12"/>
  <c r="Q338" i="12"/>
  <c r="A339" i="12"/>
  <c r="E338" i="12"/>
  <c r="H338" i="12"/>
  <c r="N338" i="12"/>
  <c r="E338" i="8"/>
  <c r="K338" i="8"/>
  <c r="A339" i="8"/>
  <c r="B338" i="8"/>
  <c r="H338" i="8"/>
  <c r="T337" i="12"/>
  <c r="R337" i="12"/>
  <c r="G337" i="12"/>
  <c r="C337" i="12"/>
  <c r="P337" i="12"/>
  <c r="S337" i="12"/>
  <c r="I337" i="12"/>
  <c r="D337" i="12"/>
  <c r="F337" i="12"/>
  <c r="O337" i="12"/>
  <c r="J337" i="12"/>
  <c r="L337" i="12"/>
  <c r="M337" i="12"/>
  <c r="E337" i="9"/>
  <c r="B337" i="9"/>
  <c r="A338" i="9"/>
  <c r="D336" i="9"/>
  <c r="C336" i="9"/>
  <c r="A477" i="3" l="1"/>
  <c r="E476" i="3"/>
  <c r="B476" i="3"/>
  <c r="C475" i="3"/>
  <c r="D475" i="3"/>
  <c r="H475" i="3"/>
  <c r="F475" i="3"/>
  <c r="G475" i="3"/>
  <c r="D568" i="14"/>
  <c r="F568" i="14"/>
  <c r="R568" i="14"/>
  <c r="S568" i="14"/>
  <c r="L568" i="14"/>
  <c r="O568" i="14"/>
  <c r="M568" i="14"/>
  <c r="J568" i="14"/>
  <c r="P568" i="14"/>
  <c r="I568" i="14"/>
  <c r="C568" i="14"/>
  <c r="G568" i="14"/>
  <c r="Q569" i="14"/>
  <c r="H569" i="14"/>
  <c r="A570" i="14"/>
  <c r="K569" i="14"/>
  <c r="E569" i="14"/>
  <c r="N569" i="14"/>
  <c r="B569" i="14"/>
  <c r="T569" i="14" s="1"/>
  <c r="E470" i="2"/>
  <c r="A471" i="2"/>
  <c r="B470" i="2"/>
  <c r="H470" i="2"/>
  <c r="D469" i="2"/>
  <c r="F469" i="2"/>
  <c r="G469" i="2"/>
  <c r="J469" i="2"/>
  <c r="C469" i="2"/>
  <c r="I469" i="2"/>
  <c r="K469" i="2"/>
  <c r="C338" i="8"/>
  <c r="I338" i="8"/>
  <c r="J338" i="8"/>
  <c r="M338" i="8"/>
  <c r="L338" i="8"/>
  <c r="N338" i="8"/>
  <c r="F338" i="8"/>
  <c r="G338" i="8"/>
  <c r="D338" i="8"/>
  <c r="E339" i="8"/>
  <c r="H339" i="8"/>
  <c r="A340" i="8"/>
  <c r="K339" i="8"/>
  <c r="B339" i="8"/>
  <c r="A340" i="12"/>
  <c r="K339" i="12"/>
  <c r="E339" i="12"/>
  <c r="B339" i="12"/>
  <c r="H339" i="12"/>
  <c r="N339" i="12"/>
  <c r="Q339" i="12"/>
  <c r="B338" i="9"/>
  <c r="A339" i="9"/>
  <c r="E338" i="9"/>
  <c r="D337" i="9"/>
  <c r="C337" i="9"/>
  <c r="H339" i="10"/>
  <c r="B339" i="10"/>
  <c r="A340" i="10"/>
  <c r="E339" i="10"/>
  <c r="K339" i="10"/>
  <c r="T338" i="12"/>
  <c r="I338" i="12"/>
  <c r="F338" i="12"/>
  <c r="P338" i="12"/>
  <c r="S338" i="12"/>
  <c r="J338" i="12"/>
  <c r="C338" i="12"/>
  <c r="M338" i="12"/>
  <c r="O338" i="12"/>
  <c r="R338" i="12"/>
  <c r="D338" i="12"/>
  <c r="G338" i="12"/>
  <c r="L338" i="12"/>
  <c r="F337" i="9"/>
  <c r="G337" i="9"/>
  <c r="H337" i="9"/>
  <c r="F338" i="10"/>
  <c r="G338" i="10"/>
  <c r="L338" i="10"/>
  <c r="M338" i="10"/>
  <c r="J338" i="10"/>
  <c r="I338" i="10"/>
  <c r="C338" i="10"/>
  <c r="D338" i="10"/>
  <c r="N338" i="10"/>
  <c r="D476" i="3" l="1"/>
  <c r="H476" i="3"/>
  <c r="C476" i="3"/>
  <c r="G476" i="3"/>
  <c r="F476" i="3"/>
  <c r="E477" i="3"/>
  <c r="A478" i="3"/>
  <c r="B477" i="3"/>
  <c r="P569" i="14"/>
  <c r="R569" i="14"/>
  <c r="G569" i="14"/>
  <c r="I569" i="14"/>
  <c r="J569" i="14"/>
  <c r="L569" i="14"/>
  <c r="M569" i="14"/>
  <c r="D569" i="14"/>
  <c r="F569" i="14"/>
  <c r="O569" i="14"/>
  <c r="S569" i="14"/>
  <c r="C569" i="14"/>
  <c r="Q570" i="14"/>
  <c r="E570" i="14"/>
  <c r="K570" i="14"/>
  <c r="N570" i="14"/>
  <c r="B570" i="14"/>
  <c r="T570" i="14" s="1"/>
  <c r="H570" i="14"/>
  <c r="A571" i="14"/>
  <c r="G470" i="2"/>
  <c r="K470" i="2"/>
  <c r="J470" i="2"/>
  <c r="I470" i="2"/>
  <c r="F470" i="2"/>
  <c r="D470" i="2"/>
  <c r="C470" i="2"/>
  <c r="E471" i="2"/>
  <c r="B471" i="2"/>
  <c r="H471" i="2"/>
  <c r="A472" i="2"/>
  <c r="G339" i="10"/>
  <c r="L339" i="10"/>
  <c r="F339" i="10"/>
  <c r="I339" i="10"/>
  <c r="J339" i="10"/>
  <c r="N339" i="10"/>
  <c r="M339" i="10"/>
  <c r="C339" i="10"/>
  <c r="D339" i="10"/>
  <c r="E340" i="10"/>
  <c r="A341" i="10"/>
  <c r="K340" i="10"/>
  <c r="B340" i="10"/>
  <c r="H340" i="10"/>
  <c r="F338" i="9"/>
  <c r="G338" i="9"/>
  <c r="H338" i="9"/>
  <c r="A340" i="9"/>
  <c r="B339" i="9"/>
  <c r="E339" i="9"/>
  <c r="C338" i="9"/>
  <c r="D338" i="9"/>
  <c r="T339" i="12"/>
  <c r="L339" i="12"/>
  <c r="M339" i="12"/>
  <c r="D339" i="12"/>
  <c r="J339" i="12"/>
  <c r="R339" i="12"/>
  <c r="G339" i="12"/>
  <c r="S339" i="12"/>
  <c r="O339" i="12"/>
  <c r="P339" i="12"/>
  <c r="F339" i="12"/>
  <c r="I339" i="12"/>
  <c r="C339" i="12"/>
  <c r="B340" i="12"/>
  <c r="E340" i="12"/>
  <c r="H340" i="12"/>
  <c r="K340" i="12"/>
  <c r="N340" i="12"/>
  <c r="A341" i="12"/>
  <c r="Q340" i="12"/>
  <c r="E340" i="8"/>
  <c r="A341" i="8"/>
  <c r="B340" i="8"/>
  <c r="K340" i="8"/>
  <c r="H340" i="8"/>
  <c r="J339" i="8"/>
  <c r="L339" i="8"/>
  <c r="N339" i="8"/>
  <c r="I339" i="8"/>
  <c r="M339" i="8"/>
  <c r="C339" i="8"/>
  <c r="D339" i="8"/>
  <c r="F339" i="8"/>
  <c r="G339" i="8"/>
  <c r="D477" i="3" l="1"/>
  <c r="C477" i="3"/>
  <c r="H477" i="3"/>
  <c r="B478" i="3"/>
  <c r="E478" i="3"/>
  <c r="A479" i="3"/>
  <c r="F477" i="3"/>
  <c r="G477" i="3"/>
  <c r="H571" i="14"/>
  <c r="B571" i="14"/>
  <c r="T571" i="14" s="1"/>
  <c r="Q571" i="14"/>
  <c r="N571" i="14"/>
  <c r="A572" i="14"/>
  <c r="E571" i="14"/>
  <c r="K571" i="14"/>
  <c r="O570" i="14"/>
  <c r="P570" i="14"/>
  <c r="R570" i="14"/>
  <c r="D570" i="14"/>
  <c r="F570" i="14"/>
  <c r="G570" i="14"/>
  <c r="I570" i="14"/>
  <c r="L570" i="14"/>
  <c r="M570" i="14"/>
  <c r="S570" i="14"/>
  <c r="C570" i="14"/>
  <c r="J570" i="14"/>
  <c r="I471" i="2"/>
  <c r="G471" i="2"/>
  <c r="D471" i="2"/>
  <c r="J471" i="2"/>
  <c r="K471" i="2"/>
  <c r="C471" i="2"/>
  <c r="F471" i="2"/>
  <c r="E472" i="2"/>
  <c r="B472" i="2"/>
  <c r="A473" i="2"/>
  <c r="H472" i="2"/>
  <c r="G340" i="8"/>
  <c r="I340" i="8"/>
  <c r="L340" i="8"/>
  <c r="J340" i="8"/>
  <c r="F340" i="8"/>
  <c r="M340" i="8"/>
  <c r="D340" i="8"/>
  <c r="C340" i="8"/>
  <c r="N340" i="8"/>
  <c r="B341" i="8"/>
  <c r="E341" i="8"/>
  <c r="K341" i="8"/>
  <c r="A342" i="8"/>
  <c r="H341" i="8"/>
  <c r="A342" i="10"/>
  <c r="K341" i="10"/>
  <c r="B341" i="10"/>
  <c r="E341" i="10"/>
  <c r="H341" i="10"/>
  <c r="N341" i="12"/>
  <c r="K341" i="12"/>
  <c r="H341" i="12"/>
  <c r="A342" i="12"/>
  <c r="B341" i="12"/>
  <c r="E341" i="12"/>
  <c r="Q341" i="12"/>
  <c r="T340" i="12"/>
  <c r="F340" i="12"/>
  <c r="I340" i="12"/>
  <c r="G340" i="12"/>
  <c r="M340" i="12"/>
  <c r="R340" i="12"/>
  <c r="O340" i="12"/>
  <c r="C340" i="12"/>
  <c r="P340" i="12"/>
  <c r="S340" i="12"/>
  <c r="J340" i="12"/>
  <c r="L340" i="12"/>
  <c r="D340" i="12"/>
  <c r="G339" i="9"/>
  <c r="F339" i="9"/>
  <c r="H339" i="9"/>
  <c r="D339" i="9"/>
  <c r="C339" i="9"/>
  <c r="B340" i="9"/>
  <c r="A341" i="9"/>
  <c r="E340" i="9"/>
  <c r="D340" i="10"/>
  <c r="L340" i="10"/>
  <c r="M340" i="10"/>
  <c r="N340" i="10"/>
  <c r="C340" i="10"/>
  <c r="J340" i="10"/>
  <c r="F340" i="10"/>
  <c r="G340" i="10"/>
  <c r="I340" i="10"/>
  <c r="E479" i="3" l="1"/>
  <c r="B479" i="3"/>
  <c r="A480" i="3"/>
  <c r="G478" i="3"/>
  <c r="F478" i="3"/>
  <c r="H478" i="3"/>
  <c r="D478" i="3"/>
  <c r="C478" i="3"/>
  <c r="A573" i="14"/>
  <c r="Q572" i="14"/>
  <c r="N572" i="14"/>
  <c r="K572" i="14"/>
  <c r="B572" i="14"/>
  <c r="T572" i="14" s="1"/>
  <c r="E572" i="14"/>
  <c r="H572" i="14"/>
  <c r="I571" i="14"/>
  <c r="J571" i="14"/>
  <c r="C571" i="14"/>
  <c r="D571" i="14"/>
  <c r="S571" i="14"/>
  <c r="P571" i="14"/>
  <c r="R571" i="14"/>
  <c r="F571" i="14"/>
  <c r="L571" i="14"/>
  <c r="M571" i="14"/>
  <c r="O571" i="14"/>
  <c r="G571" i="14"/>
  <c r="E473" i="2"/>
  <c r="H473" i="2"/>
  <c r="B473" i="2"/>
  <c r="A474" i="2"/>
  <c r="J472" i="2"/>
  <c r="C472" i="2"/>
  <c r="I472" i="2"/>
  <c r="K472" i="2"/>
  <c r="F472" i="2"/>
  <c r="G472" i="2"/>
  <c r="D472" i="2"/>
  <c r="D340" i="9"/>
  <c r="C340" i="9"/>
  <c r="A342" i="9"/>
  <c r="B341" i="9"/>
  <c r="E341" i="9"/>
  <c r="T341" i="12"/>
  <c r="I341" i="12"/>
  <c r="M341" i="12"/>
  <c r="R341" i="12"/>
  <c r="G341" i="12"/>
  <c r="P341" i="12"/>
  <c r="L341" i="12"/>
  <c r="J341" i="12"/>
  <c r="S341" i="12"/>
  <c r="F341" i="12"/>
  <c r="D341" i="12"/>
  <c r="O341" i="12"/>
  <c r="C341" i="12"/>
  <c r="B342" i="10"/>
  <c r="H342" i="10"/>
  <c r="K342" i="10"/>
  <c r="E342" i="10"/>
  <c r="A343" i="10"/>
  <c r="K342" i="12"/>
  <c r="Q342" i="12"/>
  <c r="E342" i="12"/>
  <c r="N342" i="12"/>
  <c r="B342" i="12"/>
  <c r="A343" i="12"/>
  <c r="H342" i="12"/>
  <c r="N341" i="10"/>
  <c r="J341" i="10"/>
  <c r="C341" i="10"/>
  <c r="D341" i="10"/>
  <c r="M341" i="10"/>
  <c r="F341" i="10"/>
  <c r="G341" i="10"/>
  <c r="I341" i="10"/>
  <c r="L341" i="10"/>
  <c r="K342" i="8"/>
  <c r="A343" i="8"/>
  <c r="E342" i="8"/>
  <c r="H342" i="8"/>
  <c r="B342" i="8"/>
  <c r="J341" i="8"/>
  <c r="D341" i="8"/>
  <c r="G341" i="8"/>
  <c r="C341" i="8"/>
  <c r="N341" i="8"/>
  <c r="F341" i="8"/>
  <c r="L341" i="8"/>
  <c r="M341" i="8"/>
  <c r="I341" i="8"/>
  <c r="F340" i="9"/>
  <c r="H340" i="9"/>
  <c r="G340" i="9"/>
  <c r="B480" i="3" l="1"/>
  <c r="E480" i="3"/>
  <c r="A481" i="3"/>
  <c r="C479" i="3"/>
  <c r="D479" i="3"/>
  <c r="H479" i="3"/>
  <c r="G479" i="3"/>
  <c r="F479" i="3"/>
  <c r="R572" i="14"/>
  <c r="S572" i="14"/>
  <c r="M572" i="14"/>
  <c r="O572" i="14"/>
  <c r="P572" i="14"/>
  <c r="L572" i="14"/>
  <c r="C572" i="14"/>
  <c r="I572" i="14"/>
  <c r="J572" i="14"/>
  <c r="D572" i="14"/>
  <c r="F572" i="14"/>
  <c r="G572" i="14"/>
  <c r="B573" i="14"/>
  <c r="T573" i="14" s="1"/>
  <c r="Q573" i="14"/>
  <c r="A574" i="14"/>
  <c r="N573" i="14"/>
  <c r="H573" i="14"/>
  <c r="K573" i="14"/>
  <c r="E573" i="14"/>
  <c r="E474" i="2"/>
  <c r="B474" i="2"/>
  <c r="H474" i="2"/>
  <c r="A475" i="2"/>
  <c r="I473" i="2"/>
  <c r="G473" i="2"/>
  <c r="J473" i="2"/>
  <c r="F473" i="2"/>
  <c r="D473" i="2"/>
  <c r="C473" i="2"/>
  <c r="K473" i="2"/>
  <c r="G342" i="10"/>
  <c r="J342" i="10"/>
  <c r="C342" i="10"/>
  <c r="N342" i="10"/>
  <c r="D342" i="10"/>
  <c r="I342" i="10"/>
  <c r="L342" i="10"/>
  <c r="M342" i="10"/>
  <c r="F342" i="10"/>
  <c r="T342" i="12"/>
  <c r="P342" i="12"/>
  <c r="J342" i="12"/>
  <c r="R342" i="12"/>
  <c r="S342" i="12"/>
  <c r="C342" i="12"/>
  <c r="D342" i="12"/>
  <c r="F342" i="12"/>
  <c r="M342" i="12"/>
  <c r="I342" i="12"/>
  <c r="O342" i="12"/>
  <c r="L342" i="12"/>
  <c r="G342" i="12"/>
  <c r="K343" i="10"/>
  <c r="E343" i="10"/>
  <c r="A344" i="10"/>
  <c r="B343" i="10"/>
  <c r="H343" i="10"/>
  <c r="E343" i="12"/>
  <c r="N343" i="12"/>
  <c r="Q343" i="12"/>
  <c r="H343" i="12"/>
  <c r="K343" i="12"/>
  <c r="A344" i="12"/>
  <c r="B343" i="12"/>
  <c r="C342" i="8"/>
  <c r="F342" i="8"/>
  <c r="G342" i="8"/>
  <c r="I342" i="8"/>
  <c r="J342" i="8"/>
  <c r="D342" i="8"/>
  <c r="M342" i="8"/>
  <c r="N342" i="8"/>
  <c r="L342" i="8"/>
  <c r="G341" i="9"/>
  <c r="H341" i="9"/>
  <c r="F341" i="9"/>
  <c r="D341" i="9"/>
  <c r="C341" i="9"/>
  <c r="B342" i="9"/>
  <c r="E342" i="9"/>
  <c r="A343" i="9"/>
  <c r="A344" i="8"/>
  <c r="K343" i="8"/>
  <c r="B343" i="8"/>
  <c r="H343" i="8"/>
  <c r="E343" i="8"/>
  <c r="E481" i="3" l="1"/>
  <c r="A482" i="3"/>
  <c r="B481" i="3"/>
  <c r="F480" i="3"/>
  <c r="G480" i="3"/>
  <c r="H480" i="3"/>
  <c r="D480" i="3"/>
  <c r="C480" i="3"/>
  <c r="N574" i="14"/>
  <c r="Q574" i="14"/>
  <c r="K574" i="14"/>
  <c r="B574" i="14"/>
  <c r="T574" i="14" s="1"/>
  <c r="H574" i="14"/>
  <c r="E574" i="14"/>
  <c r="A575" i="14"/>
  <c r="C573" i="14"/>
  <c r="D573" i="14"/>
  <c r="P573" i="14"/>
  <c r="L573" i="14"/>
  <c r="R573" i="14"/>
  <c r="S573" i="14"/>
  <c r="F573" i="14"/>
  <c r="G573" i="14"/>
  <c r="I573" i="14"/>
  <c r="J573" i="14"/>
  <c r="M573" i="14"/>
  <c r="O573" i="14"/>
  <c r="H475" i="2"/>
  <c r="E475" i="2"/>
  <c r="A476" i="2"/>
  <c r="B475" i="2"/>
  <c r="I474" i="2"/>
  <c r="D474" i="2"/>
  <c r="G474" i="2"/>
  <c r="C474" i="2"/>
  <c r="K474" i="2"/>
  <c r="F474" i="2"/>
  <c r="J474" i="2"/>
  <c r="E343" i="9"/>
  <c r="B343" i="9"/>
  <c r="A344" i="9"/>
  <c r="D342" i="9"/>
  <c r="C342" i="9"/>
  <c r="H344" i="12"/>
  <c r="K344" i="12"/>
  <c r="Q344" i="12"/>
  <c r="E344" i="12"/>
  <c r="N344" i="12"/>
  <c r="B344" i="12"/>
  <c r="A345" i="12"/>
  <c r="H342" i="9"/>
  <c r="F342" i="9"/>
  <c r="G342" i="9"/>
  <c r="N343" i="10"/>
  <c r="L343" i="10"/>
  <c r="I343" i="10"/>
  <c r="J343" i="10"/>
  <c r="M343" i="10"/>
  <c r="C343" i="10"/>
  <c r="D343" i="10"/>
  <c r="F343" i="10"/>
  <c r="G343" i="10"/>
  <c r="B344" i="8"/>
  <c r="E344" i="8"/>
  <c r="H344" i="8"/>
  <c r="K344" i="8"/>
  <c r="A345" i="8"/>
  <c r="B344" i="10"/>
  <c r="H344" i="10"/>
  <c r="K344" i="10"/>
  <c r="A345" i="10"/>
  <c r="E344" i="10"/>
  <c r="G343" i="8"/>
  <c r="I343" i="8"/>
  <c r="J343" i="8"/>
  <c r="M343" i="8"/>
  <c r="C343" i="8"/>
  <c r="D343" i="8"/>
  <c r="N343" i="8"/>
  <c r="F343" i="8"/>
  <c r="L343" i="8"/>
  <c r="T343" i="12"/>
  <c r="D343" i="12"/>
  <c r="C343" i="12"/>
  <c r="F343" i="12"/>
  <c r="R343" i="12"/>
  <c r="G343" i="12"/>
  <c r="J343" i="12"/>
  <c r="P343" i="12"/>
  <c r="S343" i="12"/>
  <c r="I343" i="12"/>
  <c r="O343" i="12"/>
  <c r="L343" i="12"/>
  <c r="M343" i="12"/>
  <c r="H481" i="3" l="1"/>
  <c r="C481" i="3"/>
  <c r="D481" i="3"/>
  <c r="E482" i="3"/>
  <c r="A483" i="3"/>
  <c r="B482" i="3"/>
  <c r="F481" i="3"/>
  <c r="G481" i="3"/>
  <c r="H575" i="14"/>
  <c r="K575" i="14"/>
  <c r="E575" i="14"/>
  <c r="A576" i="14"/>
  <c r="Q575" i="14"/>
  <c r="B575" i="14"/>
  <c r="T575" i="14" s="1"/>
  <c r="N575" i="14"/>
  <c r="L574" i="14"/>
  <c r="M574" i="14"/>
  <c r="O574" i="14"/>
  <c r="P574" i="14"/>
  <c r="R574" i="14"/>
  <c r="S574" i="14"/>
  <c r="C574" i="14"/>
  <c r="D574" i="14"/>
  <c r="G574" i="14"/>
  <c r="I574" i="14"/>
  <c r="J574" i="14"/>
  <c r="F574" i="14"/>
  <c r="I475" i="2"/>
  <c r="F475" i="2"/>
  <c r="K475" i="2"/>
  <c r="J475" i="2"/>
  <c r="G475" i="2"/>
  <c r="D475" i="2"/>
  <c r="C475" i="2"/>
  <c r="E476" i="2"/>
  <c r="B476" i="2"/>
  <c r="H476" i="2"/>
  <c r="A477" i="2"/>
  <c r="A346" i="8"/>
  <c r="B345" i="8"/>
  <c r="E345" i="8"/>
  <c r="K345" i="8"/>
  <c r="H345" i="8"/>
  <c r="J344" i="8"/>
  <c r="F344" i="8"/>
  <c r="D344" i="8"/>
  <c r="L344" i="8"/>
  <c r="N344" i="8"/>
  <c r="C344" i="8"/>
  <c r="G344" i="8"/>
  <c r="M344" i="8"/>
  <c r="I344" i="8"/>
  <c r="C344" i="10"/>
  <c r="F344" i="10"/>
  <c r="M344" i="10"/>
  <c r="D344" i="10"/>
  <c r="G344" i="10"/>
  <c r="I344" i="10"/>
  <c r="J344" i="10"/>
  <c r="L344" i="10"/>
  <c r="N344" i="10"/>
  <c r="Q345" i="12"/>
  <c r="A346" i="12"/>
  <c r="B345" i="12"/>
  <c r="E345" i="12"/>
  <c r="H345" i="12"/>
  <c r="K345" i="12"/>
  <c r="N345" i="12"/>
  <c r="T344" i="12"/>
  <c r="M344" i="12"/>
  <c r="C344" i="12"/>
  <c r="F344" i="12"/>
  <c r="S344" i="12"/>
  <c r="D344" i="12"/>
  <c r="G344" i="12"/>
  <c r="R344" i="12"/>
  <c r="J344" i="12"/>
  <c r="L344" i="12"/>
  <c r="O344" i="12"/>
  <c r="I344" i="12"/>
  <c r="P344" i="12"/>
  <c r="E344" i="9"/>
  <c r="A345" i="9"/>
  <c r="B344" i="9"/>
  <c r="D343" i="9"/>
  <c r="C343" i="9"/>
  <c r="A346" i="10"/>
  <c r="E345" i="10"/>
  <c r="B345" i="10"/>
  <c r="H345" i="10"/>
  <c r="K345" i="10"/>
  <c r="F343" i="9"/>
  <c r="G343" i="9"/>
  <c r="H343" i="9"/>
  <c r="C482" i="3" l="1"/>
  <c r="D482" i="3"/>
  <c r="H482" i="3"/>
  <c r="B483" i="3"/>
  <c r="A484" i="3"/>
  <c r="E483" i="3"/>
  <c r="G482" i="3"/>
  <c r="F482" i="3"/>
  <c r="O575" i="14"/>
  <c r="I575" i="14"/>
  <c r="J575" i="14"/>
  <c r="F575" i="14"/>
  <c r="L575" i="14"/>
  <c r="R575" i="14"/>
  <c r="S575" i="14"/>
  <c r="C575" i="14"/>
  <c r="D575" i="14"/>
  <c r="G575" i="14"/>
  <c r="M575" i="14"/>
  <c r="P575" i="14"/>
  <c r="E576" i="14"/>
  <c r="K576" i="14"/>
  <c r="Q576" i="14"/>
  <c r="H576" i="14"/>
  <c r="N576" i="14"/>
  <c r="A577" i="14"/>
  <c r="B576" i="14"/>
  <c r="T576" i="14" s="1"/>
  <c r="E477" i="2"/>
  <c r="B477" i="2"/>
  <c r="H477" i="2"/>
  <c r="A478" i="2"/>
  <c r="J476" i="2"/>
  <c r="K476" i="2"/>
  <c r="F476" i="2"/>
  <c r="G476" i="2"/>
  <c r="D476" i="2"/>
  <c r="I476" i="2"/>
  <c r="C476" i="2"/>
  <c r="E346" i="10"/>
  <c r="B346" i="10"/>
  <c r="K346" i="10"/>
  <c r="H346" i="10"/>
  <c r="A347" i="10"/>
  <c r="Q346" i="12"/>
  <c r="B346" i="12"/>
  <c r="E346" i="12"/>
  <c r="N346" i="12"/>
  <c r="H346" i="12"/>
  <c r="A347" i="12"/>
  <c r="K346" i="12"/>
  <c r="H344" i="9"/>
  <c r="G344" i="9"/>
  <c r="F344" i="9"/>
  <c r="T345" i="1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I345" i="10"/>
  <c r="G345" i="10"/>
  <c r="J345" i="10"/>
  <c r="N345" i="10"/>
  <c r="C345" i="10"/>
  <c r="F345" i="10"/>
  <c r="D345" i="10"/>
  <c r="L345" i="10"/>
  <c r="M345" i="10"/>
  <c r="B345" i="9"/>
  <c r="A346" i="9"/>
  <c r="E345" i="9"/>
  <c r="D344" i="9"/>
  <c r="C344" i="9"/>
  <c r="C345" i="8"/>
  <c r="N345" i="8"/>
  <c r="F345" i="8"/>
  <c r="G345" i="8"/>
  <c r="L345" i="8"/>
  <c r="D345" i="8"/>
  <c r="I345" i="8"/>
  <c r="J345" i="8"/>
  <c r="M345" i="8"/>
  <c r="K346" i="8"/>
  <c r="E346" i="8"/>
  <c r="H346" i="8"/>
  <c r="B346" i="8"/>
  <c r="A347" i="8"/>
  <c r="F483" i="3" l="1"/>
  <c r="G483" i="3"/>
  <c r="B484" i="3"/>
  <c r="E484" i="3"/>
  <c r="A485" i="3"/>
  <c r="H483" i="3"/>
  <c r="D483" i="3"/>
  <c r="C483" i="3"/>
  <c r="D576" i="14"/>
  <c r="F576" i="14"/>
  <c r="J576" i="14"/>
  <c r="L576" i="14"/>
  <c r="O576" i="14"/>
  <c r="P576" i="14"/>
  <c r="R576" i="14"/>
  <c r="C576" i="14"/>
  <c r="G576" i="14"/>
  <c r="I576" i="14"/>
  <c r="M576" i="14"/>
  <c r="S576" i="14"/>
  <c r="Q577" i="14"/>
  <c r="A578" i="14"/>
  <c r="B577" i="14"/>
  <c r="T577" i="14" s="1"/>
  <c r="E577" i="14"/>
  <c r="H577" i="14"/>
  <c r="N577" i="14"/>
  <c r="K577" i="14"/>
  <c r="A479" i="2"/>
  <c r="B478" i="2"/>
  <c r="H478" i="2"/>
  <c r="E478" i="2"/>
  <c r="K477" i="2"/>
  <c r="J477" i="2"/>
  <c r="F477" i="2"/>
  <c r="I477" i="2"/>
  <c r="D477" i="2"/>
  <c r="G477" i="2"/>
  <c r="C477" i="2"/>
  <c r="T346" i="12"/>
  <c r="P346" i="12"/>
  <c r="D346" i="12"/>
  <c r="F346" i="12"/>
  <c r="G346" i="12"/>
  <c r="O346" i="12"/>
  <c r="I346" i="12"/>
  <c r="J346" i="12"/>
  <c r="M346" i="12"/>
  <c r="L346" i="12"/>
  <c r="R346" i="12"/>
  <c r="C346" i="12"/>
  <c r="S346" i="12"/>
  <c r="C345" i="9"/>
  <c r="D345" i="9"/>
  <c r="C346" i="8"/>
  <c r="F346" i="8"/>
  <c r="G346" i="8"/>
  <c r="M346" i="8"/>
  <c r="I346" i="8"/>
  <c r="J346" i="8"/>
  <c r="N346" i="8"/>
  <c r="D346" i="8"/>
  <c r="L346" i="8"/>
  <c r="A348" i="8"/>
  <c r="B347" i="8"/>
  <c r="K347" i="8"/>
  <c r="E347" i="8"/>
  <c r="H347" i="8"/>
  <c r="A347" i="9"/>
  <c r="B346" i="9"/>
  <c r="E346" i="9"/>
  <c r="F345" i="9"/>
  <c r="G345" i="9"/>
  <c r="H345" i="9"/>
  <c r="N347" i="12"/>
  <c r="K347" i="12"/>
  <c r="H347" i="12"/>
  <c r="A348" i="12"/>
  <c r="B347" i="12"/>
  <c r="E347" i="12"/>
  <c r="Q347" i="12"/>
  <c r="K347" i="10"/>
  <c r="H347" i="10"/>
  <c r="E347" i="10"/>
  <c r="A348" i="10"/>
  <c r="B347" i="10"/>
  <c r="J346" i="10"/>
  <c r="I346" i="10"/>
  <c r="L346" i="10"/>
  <c r="D346" i="10"/>
  <c r="F346" i="10"/>
  <c r="G346" i="10"/>
  <c r="M346" i="10"/>
  <c r="N346" i="10"/>
  <c r="C346" i="10"/>
  <c r="E485" i="3" l="1"/>
  <c r="B485" i="3"/>
  <c r="A486" i="3"/>
  <c r="G484" i="3"/>
  <c r="F484" i="3"/>
  <c r="H484" i="3"/>
  <c r="D484" i="3"/>
  <c r="C484" i="3"/>
  <c r="P577" i="14"/>
  <c r="R577" i="14"/>
  <c r="M577" i="14"/>
  <c r="S577" i="14"/>
  <c r="D577" i="14"/>
  <c r="O577" i="14"/>
  <c r="C577" i="14"/>
  <c r="I577" i="14"/>
  <c r="F577" i="14"/>
  <c r="J577" i="14"/>
  <c r="G577" i="14"/>
  <c r="L577" i="14"/>
  <c r="E578" i="14"/>
  <c r="N578" i="14"/>
  <c r="Q578" i="14"/>
  <c r="B578" i="14"/>
  <c r="T578" i="14" s="1"/>
  <c r="H578" i="14"/>
  <c r="A579" i="14"/>
  <c r="K578" i="14"/>
  <c r="C478" i="2"/>
  <c r="F478" i="2"/>
  <c r="K478" i="2"/>
  <c r="J478" i="2"/>
  <c r="I478" i="2"/>
  <c r="G478" i="2"/>
  <c r="D478" i="2"/>
  <c r="A480" i="2"/>
  <c r="H479" i="2"/>
  <c r="E479" i="2"/>
  <c r="B479" i="2"/>
  <c r="H346" i="9"/>
  <c r="F346" i="9"/>
  <c r="G346" i="9"/>
  <c r="C347" i="8"/>
  <c r="D347" i="8"/>
  <c r="J347" i="8"/>
  <c r="L347" i="8"/>
  <c r="N347" i="8"/>
  <c r="G347" i="8"/>
  <c r="I347" i="8"/>
  <c r="F347" i="8"/>
  <c r="M347" i="8"/>
  <c r="C346" i="9"/>
  <c r="D346" i="9"/>
  <c r="E347" i="9"/>
  <c r="B347" i="9"/>
  <c r="A348" i="9"/>
  <c r="B348" i="8"/>
  <c r="E348" i="8"/>
  <c r="H348" i="8"/>
  <c r="A349" i="8"/>
  <c r="K348" i="8"/>
  <c r="K348" i="10"/>
  <c r="E348" i="10"/>
  <c r="H348" i="10"/>
  <c r="B348" i="10"/>
  <c r="A349" i="10"/>
  <c r="C347" i="10"/>
  <c r="I347" i="10"/>
  <c r="F347" i="10"/>
  <c r="G347" i="10"/>
  <c r="J347" i="10"/>
  <c r="L347" i="10"/>
  <c r="M347" i="10"/>
  <c r="N347" i="10"/>
  <c r="D347" i="10"/>
  <c r="T347" i="12"/>
  <c r="C347" i="12"/>
  <c r="G347" i="12"/>
  <c r="I347" i="12"/>
  <c r="L347" i="12"/>
  <c r="D347" i="12"/>
  <c r="J347" i="12"/>
  <c r="M347" i="12"/>
  <c r="O347" i="12"/>
  <c r="P347" i="12"/>
  <c r="F347" i="12"/>
  <c r="R347" i="12"/>
  <c r="S347" i="12"/>
  <c r="K348" i="12"/>
  <c r="A349" i="12"/>
  <c r="N348" i="12"/>
  <c r="H348" i="12"/>
  <c r="B348" i="12"/>
  <c r="E348" i="12"/>
  <c r="Q348" i="12"/>
  <c r="E486" i="3" l="1"/>
  <c r="B486" i="3"/>
  <c r="A487" i="3"/>
  <c r="C485" i="3"/>
  <c r="D485" i="3"/>
  <c r="H485" i="3"/>
  <c r="G485" i="3"/>
  <c r="F485" i="3"/>
  <c r="H579" i="14"/>
  <c r="A580" i="14"/>
  <c r="N579" i="14"/>
  <c r="E579" i="14"/>
  <c r="K579" i="14"/>
  <c r="B579" i="14"/>
  <c r="T579" i="14" s="1"/>
  <c r="Q579" i="14"/>
  <c r="F578" i="14"/>
  <c r="G578" i="14"/>
  <c r="M578" i="14"/>
  <c r="O578" i="14"/>
  <c r="P578" i="14"/>
  <c r="L578" i="14"/>
  <c r="R578" i="14"/>
  <c r="S578" i="14"/>
  <c r="I578" i="14"/>
  <c r="J578" i="14"/>
  <c r="C578" i="14"/>
  <c r="D578" i="14"/>
  <c r="I479" i="2"/>
  <c r="K479" i="2"/>
  <c r="J479" i="2"/>
  <c r="D479" i="2"/>
  <c r="C479" i="2"/>
  <c r="G479" i="2"/>
  <c r="F479" i="2"/>
  <c r="H480" i="2"/>
  <c r="B480" i="2"/>
  <c r="E480" i="2"/>
  <c r="A481" i="2"/>
  <c r="T348" i="12"/>
  <c r="I348" i="12"/>
  <c r="J348" i="12"/>
  <c r="L348" i="12"/>
  <c r="M348" i="12"/>
  <c r="F348" i="12"/>
  <c r="D348" i="12"/>
  <c r="R348" i="12"/>
  <c r="S348" i="12"/>
  <c r="G348" i="12"/>
  <c r="C348" i="12"/>
  <c r="O348" i="12"/>
  <c r="P348" i="12"/>
  <c r="D347" i="9"/>
  <c r="C347" i="9"/>
  <c r="E349" i="10"/>
  <c r="A350" i="10"/>
  <c r="B349" i="10"/>
  <c r="K349" i="10"/>
  <c r="H349" i="10"/>
  <c r="D348" i="10"/>
  <c r="I348" i="10"/>
  <c r="N348" i="10"/>
  <c r="L348" i="10"/>
  <c r="G348" i="10"/>
  <c r="M348" i="10"/>
  <c r="C348" i="10"/>
  <c r="F348" i="10"/>
  <c r="J348" i="10"/>
  <c r="E349" i="8"/>
  <c r="H349" i="8"/>
  <c r="B349" i="8"/>
  <c r="K349" i="8"/>
  <c r="A350" i="8"/>
  <c r="B349" i="12"/>
  <c r="E349" i="12"/>
  <c r="H349" i="12"/>
  <c r="K349" i="12"/>
  <c r="Q349" i="12"/>
  <c r="N349" i="12"/>
  <c r="A350" i="12"/>
  <c r="G347" i="9"/>
  <c r="H347" i="9"/>
  <c r="F347" i="9"/>
  <c r="N348" i="8"/>
  <c r="D348" i="8"/>
  <c r="G348" i="8"/>
  <c r="I348" i="8"/>
  <c r="J348" i="8"/>
  <c r="M348" i="8"/>
  <c r="F348" i="8"/>
  <c r="C348" i="8"/>
  <c r="L348" i="8"/>
  <c r="B348" i="9"/>
  <c r="E348" i="9"/>
  <c r="A349" i="9"/>
  <c r="E487" i="3" l="1"/>
  <c r="B487" i="3"/>
  <c r="A488" i="3"/>
  <c r="C486" i="3"/>
  <c r="H486" i="3"/>
  <c r="D486" i="3"/>
  <c r="G486" i="3"/>
  <c r="F486" i="3"/>
  <c r="I579" i="14"/>
  <c r="J579" i="14"/>
  <c r="R579" i="14"/>
  <c r="S579" i="14"/>
  <c r="C579" i="14"/>
  <c r="D579" i="14"/>
  <c r="F579" i="14"/>
  <c r="G579" i="14"/>
  <c r="L579" i="14"/>
  <c r="M579" i="14"/>
  <c r="O579" i="14"/>
  <c r="P579" i="14"/>
  <c r="A581" i="14"/>
  <c r="B580" i="14"/>
  <c r="T580" i="14" s="1"/>
  <c r="K580" i="14"/>
  <c r="N580" i="14"/>
  <c r="H580" i="14"/>
  <c r="Q580" i="14"/>
  <c r="E580" i="14"/>
  <c r="A482" i="2"/>
  <c r="B481" i="2"/>
  <c r="H481" i="2"/>
  <c r="E481" i="2"/>
  <c r="K480" i="2"/>
  <c r="D480" i="2"/>
  <c r="F480" i="2"/>
  <c r="J480" i="2"/>
  <c r="I480" i="2"/>
  <c r="C480" i="2"/>
  <c r="G480" i="2"/>
  <c r="D349" i="8"/>
  <c r="J349" i="8"/>
  <c r="L349" i="8"/>
  <c r="N349" i="8"/>
  <c r="M349" i="8"/>
  <c r="F349" i="8"/>
  <c r="C349" i="8"/>
  <c r="I349" i="8"/>
  <c r="G349" i="8"/>
  <c r="E350" i="12"/>
  <c r="Q350" i="12"/>
  <c r="A351" i="12"/>
  <c r="B350" i="12"/>
  <c r="H350" i="12"/>
  <c r="K350" i="12"/>
  <c r="N350" i="12"/>
  <c r="E349" i="9"/>
  <c r="A350" i="9"/>
  <c r="B349" i="9"/>
  <c r="G348" i="9"/>
  <c r="H348" i="9"/>
  <c r="F348" i="9"/>
  <c r="N349" i="10"/>
  <c r="G349" i="10"/>
  <c r="L349" i="10"/>
  <c r="C349" i="10"/>
  <c r="M349" i="10"/>
  <c r="F349" i="10"/>
  <c r="D349" i="10"/>
  <c r="I349" i="10"/>
  <c r="J349" i="10"/>
  <c r="E350" i="10"/>
  <c r="A351" i="10"/>
  <c r="B350" i="10"/>
  <c r="H350" i="10"/>
  <c r="K350" i="10"/>
  <c r="C348" i="9"/>
  <c r="D348" i="9"/>
  <c r="T349" i="12"/>
  <c r="G349" i="12"/>
  <c r="I349" i="12"/>
  <c r="P349" i="12"/>
  <c r="O349" i="12"/>
  <c r="L349" i="12"/>
  <c r="D349" i="12"/>
  <c r="R349" i="12"/>
  <c r="C349" i="12"/>
  <c r="J349" i="12"/>
  <c r="M349" i="12"/>
  <c r="F349" i="12"/>
  <c r="S349" i="12"/>
  <c r="A351" i="8"/>
  <c r="H350" i="8"/>
  <c r="E350" i="8"/>
  <c r="B350" i="8"/>
  <c r="K350" i="8"/>
  <c r="C487" i="3" l="1"/>
  <c r="H487" i="3"/>
  <c r="D487" i="3"/>
  <c r="B488" i="3"/>
  <c r="A489" i="3"/>
  <c r="E488" i="3"/>
  <c r="G487" i="3"/>
  <c r="F487" i="3"/>
  <c r="L580" i="14"/>
  <c r="M580" i="14"/>
  <c r="S580" i="14"/>
  <c r="I580" i="14"/>
  <c r="J580" i="14"/>
  <c r="O580" i="14"/>
  <c r="P580" i="14"/>
  <c r="D580" i="14"/>
  <c r="C580" i="14"/>
  <c r="R580" i="14"/>
  <c r="F580" i="14"/>
  <c r="G580" i="14"/>
  <c r="B581" i="14"/>
  <c r="T581" i="14" s="1"/>
  <c r="Q581" i="14"/>
  <c r="E581" i="14"/>
  <c r="N581" i="14"/>
  <c r="A582" i="14"/>
  <c r="H581" i="14"/>
  <c r="K581" i="14"/>
  <c r="C481" i="2"/>
  <c r="K481" i="2"/>
  <c r="J481" i="2"/>
  <c r="I481" i="2"/>
  <c r="G481" i="2"/>
  <c r="D481" i="2"/>
  <c r="F481" i="2"/>
  <c r="B482" i="2"/>
  <c r="A483" i="2"/>
  <c r="E482" i="2"/>
  <c r="H482" i="2"/>
  <c r="A351" i="9"/>
  <c r="B350" i="9"/>
  <c r="E350" i="9"/>
  <c r="A352" i="10"/>
  <c r="E351" i="10"/>
  <c r="K351" i="10"/>
  <c r="B351" i="10"/>
  <c r="H351" i="10"/>
  <c r="C349" i="9"/>
  <c r="D349" i="9"/>
  <c r="B351" i="8"/>
  <c r="E351" i="8"/>
  <c r="H351" i="8"/>
  <c r="K351" i="8"/>
  <c r="A352" i="8"/>
  <c r="L350" i="8"/>
  <c r="D350" i="8"/>
  <c r="F350" i="8"/>
  <c r="M350" i="8"/>
  <c r="C350" i="8"/>
  <c r="G350" i="8"/>
  <c r="J350" i="8"/>
  <c r="I350" i="8"/>
  <c r="N350" i="8"/>
  <c r="F349" i="9"/>
  <c r="G349" i="9"/>
  <c r="H349" i="9"/>
  <c r="B351" i="12"/>
  <c r="E351" i="12"/>
  <c r="K351" i="12"/>
  <c r="N351" i="12"/>
  <c r="A352" i="12"/>
  <c r="H351" i="12"/>
  <c r="Q351" i="12"/>
  <c r="T350" i="1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G350" i="10"/>
  <c r="I350" i="10"/>
  <c r="C350" i="10"/>
  <c r="F350" i="10"/>
  <c r="J350" i="10"/>
  <c r="L350" i="10"/>
  <c r="D350" i="10"/>
  <c r="M350" i="10"/>
  <c r="N350" i="10"/>
  <c r="B489" i="3" l="1"/>
  <c r="A490" i="3"/>
  <c r="E489" i="3"/>
  <c r="C488" i="3"/>
  <c r="D488" i="3"/>
  <c r="H488" i="3"/>
  <c r="G488" i="3"/>
  <c r="F488" i="3"/>
  <c r="N582" i="14"/>
  <c r="K582" i="14"/>
  <c r="B582" i="14"/>
  <c r="T582" i="14" s="1"/>
  <c r="E582" i="14"/>
  <c r="H582" i="14"/>
  <c r="Q582" i="14"/>
  <c r="A583" i="14"/>
  <c r="O581" i="14"/>
  <c r="P581" i="14"/>
  <c r="L581" i="14"/>
  <c r="C581" i="14"/>
  <c r="D581" i="14"/>
  <c r="S581" i="14"/>
  <c r="R581" i="14"/>
  <c r="G581" i="14"/>
  <c r="I581" i="14"/>
  <c r="J581" i="14"/>
  <c r="M581" i="14"/>
  <c r="F581" i="14"/>
  <c r="F482" i="2"/>
  <c r="I482" i="2"/>
  <c r="J482" i="2"/>
  <c r="D482" i="2"/>
  <c r="G482" i="2"/>
  <c r="K482" i="2"/>
  <c r="C482" i="2"/>
  <c r="E483" i="2"/>
  <c r="A484" i="2"/>
  <c r="H483" i="2"/>
  <c r="B483" i="2"/>
  <c r="K352" i="12"/>
  <c r="Q352" i="12"/>
  <c r="H352" i="12"/>
  <c r="B352" i="12"/>
  <c r="E352" i="12"/>
  <c r="N352" i="12"/>
  <c r="A353" i="12"/>
  <c r="T351" i="12"/>
  <c r="I351" i="12"/>
  <c r="J351" i="12"/>
  <c r="M351" i="12"/>
  <c r="D351" i="12"/>
  <c r="L351" i="12"/>
  <c r="P351" i="12"/>
  <c r="R351" i="12"/>
  <c r="S351" i="12"/>
  <c r="O351" i="12"/>
  <c r="G351" i="12"/>
  <c r="C351" i="12"/>
  <c r="F351" i="12"/>
  <c r="H352" i="8"/>
  <c r="K352" i="8"/>
  <c r="B352" i="8"/>
  <c r="A353" i="8"/>
  <c r="E352" i="8"/>
  <c r="L351" i="10"/>
  <c r="M351" i="10"/>
  <c r="C351" i="10"/>
  <c r="G351" i="10"/>
  <c r="I351" i="10"/>
  <c r="F351" i="10"/>
  <c r="D351" i="10"/>
  <c r="J351" i="10"/>
  <c r="N351" i="10"/>
  <c r="J351" i="8"/>
  <c r="L351" i="8"/>
  <c r="C351" i="8"/>
  <c r="F351" i="8"/>
  <c r="D351" i="8"/>
  <c r="M351" i="8"/>
  <c r="G351" i="8"/>
  <c r="N351" i="8"/>
  <c r="I351" i="8"/>
  <c r="B352" i="10"/>
  <c r="E352" i="10"/>
  <c r="H352" i="10"/>
  <c r="K352" i="10"/>
  <c r="A353" i="10"/>
  <c r="H350" i="9"/>
  <c r="F350" i="9"/>
  <c r="G350" i="9"/>
  <c r="C350" i="9"/>
  <c r="D350" i="9"/>
  <c r="E351" i="9"/>
  <c r="A352" i="9"/>
  <c r="B351" i="9"/>
  <c r="G489" i="3" l="1"/>
  <c r="F489" i="3"/>
  <c r="E490" i="3"/>
  <c r="A491" i="3"/>
  <c r="B490" i="3"/>
  <c r="H489" i="3"/>
  <c r="C489" i="3"/>
  <c r="D489" i="3"/>
  <c r="K583" i="14"/>
  <c r="E583" i="14"/>
  <c r="H583" i="14"/>
  <c r="N583" i="14"/>
  <c r="Q583" i="14"/>
  <c r="A584" i="14"/>
  <c r="B583" i="14"/>
  <c r="T583" i="14" s="1"/>
  <c r="L582" i="14"/>
  <c r="M582" i="14"/>
  <c r="I582" i="14"/>
  <c r="J582" i="14"/>
  <c r="O582" i="14"/>
  <c r="C582" i="14"/>
  <c r="D582" i="14"/>
  <c r="P582" i="14"/>
  <c r="R582" i="14"/>
  <c r="F582" i="14"/>
  <c r="S582" i="14"/>
  <c r="G582" i="14"/>
  <c r="H484" i="2"/>
  <c r="E484" i="2"/>
  <c r="B484" i="2"/>
  <c r="A485" i="2"/>
  <c r="K483" i="2"/>
  <c r="C483" i="2"/>
  <c r="I483" i="2"/>
  <c r="G483" i="2"/>
  <c r="D483" i="2"/>
  <c r="F483" i="2"/>
  <c r="J483" i="2"/>
  <c r="B353" i="12"/>
  <c r="Q353" i="12"/>
  <c r="E353" i="12"/>
  <c r="A354" i="12"/>
  <c r="K353" i="12"/>
  <c r="H353" i="12"/>
  <c r="N353" i="12"/>
  <c r="C351" i="9"/>
  <c r="D351" i="9"/>
  <c r="A354" i="8"/>
  <c r="H353" i="8"/>
  <c r="E353" i="8"/>
  <c r="B353" i="8"/>
  <c r="K353" i="8"/>
  <c r="A353" i="9"/>
  <c r="B352" i="9"/>
  <c r="E352" i="9"/>
  <c r="M352" i="8"/>
  <c r="C352" i="8"/>
  <c r="D352" i="8"/>
  <c r="G352" i="8"/>
  <c r="N352" i="8"/>
  <c r="L352" i="8"/>
  <c r="F352" i="8"/>
  <c r="I352" i="8"/>
  <c r="J352" i="8"/>
  <c r="H351" i="9"/>
  <c r="F351" i="9"/>
  <c r="G351" i="9"/>
  <c r="T352" i="12"/>
  <c r="J352" i="12"/>
  <c r="O352" i="12"/>
  <c r="G352" i="12"/>
  <c r="F352" i="12"/>
  <c r="I352" i="12"/>
  <c r="C352" i="12"/>
  <c r="R352" i="12"/>
  <c r="D352" i="12"/>
  <c r="S352" i="12"/>
  <c r="P352" i="12"/>
  <c r="L352" i="12"/>
  <c r="M352" i="12"/>
  <c r="A354" i="10"/>
  <c r="K353" i="10"/>
  <c r="E353" i="10"/>
  <c r="H353" i="10"/>
  <c r="B353" i="10"/>
  <c r="L352" i="10"/>
  <c r="D352" i="10"/>
  <c r="C352" i="10"/>
  <c r="I352" i="10"/>
  <c r="G352" i="10"/>
  <c r="J352" i="10"/>
  <c r="M352" i="10"/>
  <c r="N352" i="10"/>
  <c r="F352" i="10"/>
  <c r="E491" i="3" l="1"/>
  <c r="A492" i="3"/>
  <c r="B491" i="3"/>
  <c r="H490" i="3"/>
  <c r="C490" i="3"/>
  <c r="D490" i="3"/>
  <c r="F490" i="3"/>
  <c r="G490" i="3"/>
  <c r="J583" i="14"/>
  <c r="L583" i="14"/>
  <c r="M583" i="14"/>
  <c r="F583" i="14"/>
  <c r="G583" i="14"/>
  <c r="C583" i="14"/>
  <c r="D583" i="14"/>
  <c r="I583" i="14"/>
  <c r="P583" i="14"/>
  <c r="R583" i="14"/>
  <c r="S583" i="14"/>
  <c r="O583" i="14"/>
  <c r="E584" i="14"/>
  <c r="K584" i="14"/>
  <c r="B584" i="14"/>
  <c r="T584" i="14" s="1"/>
  <c r="Q584" i="14"/>
  <c r="A585" i="14"/>
  <c r="H584" i="14"/>
  <c r="N584" i="14"/>
  <c r="E485" i="2"/>
  <c r="B485" i="2"/>
  <c r="A486" i="2"/>
  <c r="H485" i="2"/>
  <c r="K484" i="2"/>
  <c r="D484" i="2"/>
  <c r="C484" i="2"/>
  <c r="J484" i="2"/>
  <c r="I484" i="2"/>
  <c r="G484" i="2"/>
  <c r="F484" i="2"/>
  <c r="G352" i="9"/>
  <c r="H352" i="9"/>
  <c r="F352" i="9"/>
  <c r="D352" i="9"/>
  <c r="C352" i="9"/>
  <c r="J353" i="10"/>
  <c r="I353" i="10"/>
  <c r="M353" i="10"/>
  <c r="C353" i="10"/>
  <c r="D353" i="10"/>
  <c r="F353" i="10"/>
  <c r="G353" i="10"/>
  <c r="N353" i="10"/>
  <c r="L353" i="10"/>
  <c r="A354" i="9"/>
  <c r="B353" i="9"/>
  <c r="E353" i="9"/>
  <c r="M353" i="8"/>
  <c r="F353" i="8"/>
  <c r="L353" i="8"/>
  <c r="C353" i="8"/>
  <c r="D353" i="8"/>
  <c r="J353" i="8"/>
  <c r="N353" i="8"/>
  <c r="G353" i="8"/>
  <c r="I353" i="8"/>
  <c r="K354" i="10"/>
  <c r="B354" i="10"/>
  <c r="A355" i="10"/>
  <c r="E354" i="10"/>
  <c r="H354" i="10"/>
  <c r="B354" i="8"/>
  <c r="H354" i="8"/>
  <c r="K354" i="8"/>
  <c r="E354" i="8"/>
  <c r="A355" i="8"/>
  <c r="A355" i="12"/>
  <c r="K354" i="12"/>
  <c r="N354" i="12"/>
  <c r="B354" i="12"/>
  <c r="E354" i="12"/>
  <c r="Q354" i="12"/>
  <c r="H354" i="12"/>
  <c r="T353" i="12"/>
  <c r="O353" i="12"/>
  <c r="C353" i="12"/>
  <c r="L353" i="12"/>
  <c r="R353" i="12"/>
  <c r="G353" i="12"/>
  <c r="S353" i="12"/>
  <c r="I353" i="12"/>
  <c r="J353" i="12"/>
  <c r="P353" i="12"/>
  <c r="D353" i="12"/>
  <c r="F353" i="12"/>
  <c r="M353" i="12"/>
  <c r="D491" i="3" l="1"/>
  <c r="H491" i="3"/>
  <c r="C491" i="3"/>
  <c r="A493" i="3"/>
  <c r="E492" i="3"/>
  <c r="B492" i="3"/>
  <c r="G491" i="3"/>
  <c r="F491" i="3"/>
  <c r="Q585" i="14"/>
  <c r="E585" i="14"/>
  <c r="K585" i="14"/>
  <c r="N585" i="14"/>
  <c r="A586" i="14"/>
  <c r="B585" i="14"/>
  <c r="T585" i="14" s="1"/>
  <c r="H585" i="14"/>
  <c r="D584" i="14"/>
  <c r="F584" i="14"/>
  <c r="J584" i="14"/>
  <c r="L584" i="14"/>
  <c r="M584" i="14"/>
  <c r="I584" i="14"/>
  <c r="P584" i="14"/>
  <c r="S584" i="14"/>
  <c r="O584" i="14"/>
  <c r="R584" i="14"/>
  <c r="G584" i="14"/>
  <c r="C584" i="14"/>
  <c r="H486" i="2"/>
  <c r="E486" i="2"/>
  <c r="B486" i="2"/>
  <c r="A487" i="2"/>
  <c r="J485" i="2"/>
  <c r="G485" i="2"/>
  <c r="C485" i="2"/>
  <c r="F485" i="2"/>
  <c r="K485" i="2"/>
  <c r="I485" i="2"/>
  <c r="D485" i="2"/>
  <c r="N355" i="12"/>
  <c r="E355" i="12"/>
  <c r="H355" i="12"/>
  <c r="K355" i="12"/>
  <c r="A356" i="12"/>
  <c r="B355" i="12"/>
  <c r="Q355" i="12"/>
  <c r="D354" i="8"/>
  <c r="L354" i="8"/>
  <c r="M354" i="8"/>
  <c r="I354" i="8"/>
  <c r="N354" i="8"/>
  <c r="G354" i="8"/>
  <c r="C354" i="8"/>
  <c r="F354" i="8"/>
  <c r="J354" i="8"/>
  <c r="F354" i="10"/>
  <c r="C354" i="10"/>
  <c r="G354" i="10"/>
  <c r="D354" i="10"/>
  <c r="L354" i="10"/>
  <c r="I354" i="10"/>
  <c r="J354" i="10"/>
  <c r="M354" i="10"/>
  <c r="N354" i="10"/>
  <c r="A356" i="10"/>
  <c r="B355" i="10"/>
  <c r="E355" i="10"/>
  <c r="K355" i="10"/>
  <c r="H355" i="10"/>
  <c r="G353" i="9"/>
  <c r="F353" i="9"/>
  <c r="H353" i="9"/>
  <c r="D353" i="9"/>
  <c r="C353" i="9"/>
  <c r="B354" i="9"/>
  <c r="A355" i="9"/>
  <c r="E354" i="9"/>
  <c r="T354" i="12"/>
  <c r="F354" i="12"/>
  <c r="G354" i="12"/>
  <c r="L354" i="12"/>
  <c r="I354" i="12"/>
  <c r="O354" i="12"/>
  <c r="P354" i="12"/>
  <c r="J354" i="12"/>
  <c r="C354" i="12"/>
  <c r="D354" i="12"/>
  <c r="M354" i="12"/>
  <c r="S354" i="12"/>
  <c r="R354" i="12"/>
  <c r="E355" i="8"/>
  <c r="K355" i="8"/>
  <c r="B355" i="8"/>
  <c r="A356" i="8"/>
  <c r="H355" i="8"/>
  <c r="C492" i="3" l="1"/>
  <c r="D492" i="3"/>
  <c r="H492" i="3"/>
  <c r="F492" i="3"/>
  <c r="G492" i="3"/>
  <c r="B493" i="3"/>
  <c r="E493" i="3"/>
  <c r="A494" i="3"/>
  <c r="P585" i="14"/>
  <c r="R585" i="14"/>
  <c r="F585" i="14"/>
  <c r="G585" i="14"/>
  <c r="L585" i="14"/>
  <c r="M585" i="14"/>
  <c r="O585" i="14"/>
  <c r="I585" i="14"/>
  <c r="J585" i="14"/>
  <c r="S585" i="14"/>
  <c r="C585" i="14"/>
  <c r="D585" i="14"/>
  <c r="A587" i="14"/>
  <c r="H586" i="14"/>
  <c r="K586" i="14"/>
  <c r="B586" i="14"/>
  <c r="T586" i="14" s="1"/>
  <c r="E586" i="14"/>
  <c r="N586" i="14"/>
  <c r="Q586" i="14"/>
  <c r="B487" i="2"/>
  <c r="A488" i="2"/>
  <c r="E487" i="2"/>
  <c r="H487" i="2"/>
  <c r="G486" i="2"/>
  <c r="D486" i="2"/>
  <c r="J486" i="2"/>
  <c r="K486" i="2"/>
  <c r="C486" i="2"/>
  <c r="I486" i="2"/>
  <c r="F486" i="2"/>
  <c r="M355" i="10"/>
  <c r="N355" i="10"/>
  <c r="I355" i="10"/>
  <c r="C355" i="10"/>
  <c r="F355" i="10"/>
  <c r="G355" i="10"/>
  <c r="L355" i="10"/>
  <c r="D355" i="10"/>
  <c r="J355" i="10"/>
  <c r="K356" i="10"/>
  <c r="B356" i="10"/>
  <c r="E356" i="10"/>
  <c r="A357" i="10"/>
  <c r="H356" i="10"/>
  <c r="B356" i="8"/>
  <c r="H356" i="8"/>
  <c r="E356" i="8"/>
  <c r="K356" i="8"/>
  <c r="A357" i="8"/>
  <c r="F355" i="8"/>
  <c r="G355" i="8"/>
  <c r="J355" i="8"/>
  <c r="I355" i="8"/>
  <c r="L355" i="8"/>
  <c r="M355" i="8"/>
  <c r="D355" i="8"/>
  <c r="N355" i="8"/>
  <c r="C355" i="8"/>
  <c r="C354" i="9"/>
  <c r="D354" i="9"/>
  <c r="G354" i="9"/>
  <c r="H354" i="9"/>
  <c r="F354" i="9"/>
  <c r="T355" i="12"/>
  <c r="S355" i="12"/>
  <c r="M355" i="12"/>
  <c r="J355" i="12"/>
  <c r="R355" i="12"/>
  <c r="O355" i="12"/>
  <c r="P355" i="12"/>
  <c r="D355" i="12"/>
  <c r="G355" i="12"/>
  <c r="C355" i="12"/>
  <c r="F355" i="12"/>
  <c r="I355" i="12"/>
  <c r="L355" i="12"/>
  <c r="E355" i="9"/>
  <c r="A356" i="9"/>
  <c r="B355" i="9"/>
  <c r="B356" i="12"/>
  <c r="E356" i="12"/>
  <c r="N356" i="12"/>
  <c r="A357" i="12"/>
  <c r="Q356" i="12"/>
  <c r="H356" i="12"/>
  <c r="K356" i="12"/>
  <c r="H493" i="3" l="1"/>
  <c r="D493" i="3"/>
  <c r="C493" i="3"/>
  <c r="E494" i="3"/>
  <c r="B494" i="3"/>
  <c r="A495" i="3"/>
  <c r="F493" i="3"/>
  <c r="G493" i="3"/>
  <c r="I586" i="14"/>
  <c r="J586" i="14"/>
  <c r="C586" i="14"/>
  <c r="D586" i="14"/>
  <c r="P586" i="14"/>
  <c r="F586" i="14"/>
  <c r="G586" i="14"/>
  <c r="L586" i="14"/>
  <c r="M586" i="14"/>
  <c r="O586" i="14"/>
  <c r="R586" i="14"/>
  <c r="S586" i="14"/>
  <c r="H587" i="14"/>
  <c r="B587" i="14"/>
  <c r="T587" i="14" s="1"/>
  <c r="A588" i="14"/>
  <c r="K587" i="14"/>
  <c r="N587" i="14"/>
  <c r="E587" i="14"/>
  <c r="Q587" i="14"/>
  <c r="H488" i="2"/>
  <c r="A489" i="2"/>
  <c r="B488" i="2"/>
  <c r="E488" i="2"/>
  <c r="C487" i="2"/>
  <c r="K487" i="2"/>
  <c r="J487" i="2"/>
  <c r="D487" i="2"/>
  <c r="G487" i="2"/>
  <c r="I487" i="2"/>
  <c r="F487" i="2"/>
  <c r="N357" i="12"/>
  <c r="Q357" i="12"/>
  <c r="E357" i="12"/>
  <c r="A358" i="12"/>
  <c r="H357" i="12"/>
  <c r="K357" i="12"/>
  <c r="B357" i="12"/>
  <c r="K357" i="8"/>
  <c r="E357" i="8"/>
  <c r="A358" i="8"/>
  <c r="B357" i="8"/>
  <c r="H357" i="8"/>
  <c r="C355" i="9"/>
  <c r="D355" i="9"/>
  <c r="T356" i="12"/>
  <c r="G356" i="12"/>
  <c r="J356" i="12"/>
  <c r="S356" i="12"/>
  <c r="M356" i="12"/>
  <c r="R356" i="12"/>
  <c r="L356" i="12"/>
  <c r="O356" i="12"/>
  <c r="P356" i="12"/>
  <c r="C356" i="12"/>
  <c r="F356" i="12"/>
  <c r="I356" i="12"/>
  <c r="D356" i="12"/>
  <c r="B356" i="9"/>
  <c r="E356" i="9"/>
  <c r="A357" i="9"/>
  <c r="D356" i="8"/>
  <c r="C356" i="8"/>
  <c r="I356" i="8"/>
  <c r="L356" i="8"/>
  <c r="M356" i="8"/>
  <c r="N356" i="8"/>
  <c r="F356" i="8"/>
  <c r="G356" i="8"/>
  <c r="J356" i="8"/>
  <c r="A358" i="10"/>
  <c r="B357" i="10"/>
  <c r="E357" i="10"/>
  <c r="H357" i="10"/>
  <c r="K357" i="10"/>
  <c r="G356" i="10"/>
  <c r="F356" i="10"/>
  <c r="M356" i="10"/>
  <c r="C356" i="10"/>
  <c r="J356" i="10"/>
  <c r="D356" i="10"/>
  <c r="N356" i="10"/>
  <c r="I356" i="10"/>
  <c r="L356" i="10"/>
  <c r="F355" i="9"/>
  <c r="H355" i="9"/>
  <c r="G355" i="9"/>
  <c r="B495" i="3" l="1"/>
  <c r="E495" i="3"/>
  <c r="A496" i="3"/>
  <c r="H494" i="3"/>
  <c r="D494" i="3"/>
  <c r="C494" i="3"/>
  <c r="G494" i="3"/>
  <c r="F494" i="3"/>
  <c r="A589" i="14"/>
  <c r="Q588" i="14"/>
  <c r="H588" i="14"/>
  <c r="N588" i="14"/>
  <c r="E588" i="14"/>
  <c r="K588" i="14"/>
  <c r="B588" i="14"/>
  <c r="T588" i="14" s="1"/>
  <c r="I587" i="14"/>
  <c r="J587" i="14"/>
  <c r="L587" i="14"/>
  <c r="R587" i="14"/>
  <c r="S587" i="14"/>
  <c r="C587" i="14"/>
  <c r="F587" i="14"/>
  <c r="G587" i="14"/>
  <c r="M587" i="14"/>
  <c r="O587" i="14"/>
  <c r="P587" i="14"/>
  <c r="D587" i="14"/>
  <c r="D488" i="2"/>
  <c r="C488" i="2"/>
  <c r="K488" i="2"/>
  <c r="J488" i="2"/>
  <c r="G488" i="2"/>
  <c r="I488" i="2"/>
  <c r="F488" i="2"/>
  <c r="H489" i="2"/>
  <c r="E489" i="2"/>
  <c r="B489" i="2"/>
  <c r="A490" i="2"/>
  <c r="C356" i="9"/>
  <c r="D356" i="9"/>
  <c r="A359" i="10"/>
  <c r="K358" i="10"/>
  <c r="H358" i="10"/>
  <c r="B358" i="10"/>
  <c r="E358" i="10"/>
  <c r="E357" i="9"/>
  <c r="B357" i="9"/>
  <c r="A358" i="9"/>
  <c r="L357" i="8"/>
  <c r="M357" i="8"/>
  <c r="F357" i="8"/>
  <c r="G357" i="8"/>
  <c r="D357" i="8"/>
  <c r="N357" i="8"/>
  <c r="J357" i="8"/>
  <c r="I357" i="8"/>
  <c r="C357" i="8"/>
  <c r="N357" i="10"/>
  <c r="C357" i="10"/>
  <c r="L357" i="10"/>
  <c r="D357" i="10"/>
  <c r="I357" i="10"/>
  <c r="M357" i="10"/>
  <c r="F357" i="10"/>
  <c r="G357" i="10"/>
  <c r="J357" i="10"/>
  <c r="T357" i="12"/>
  <c r="O357" i="12"/>
  <c r="P357" i="12"/>
  <c r="M357" i="12"/>
  <c r="C357" i="12"/>
  <c r="R357" i="12"/>
  <c r="S357" i="12"/>
  <c r="L357" i="12"/>
  <c r="J357" i="12"/>
  <c r="D357" i="12"/>
  <c r="G357" i="12"/>
  <c r="I357" i="12"/>
  <c r="F357" i="12"/>
  <c r="F356" i="9"/>
  <c r="G356" i="9"/>
  <c r="H356" i="9"/>
  <c r="E358" i="8"/>
  <c r="H358" i="8"/>
  <c r="K358" i="8"/>
  <c r="B358" i="8"/>
  <c r="A359" i="8"/>
  <c r="H358" i="12"/>
  <c r="B358" i="12"/>
  <c r="K358" i="12"/>
  <c r="N358" i="12"/>
  <c r="Q358" i="12"/>
  <c r="A359" i="12"/>
  <c r="E358" i="12"/>
  <c r="B496" i="3" l="1"/>
  <c r="A497" i="3"/>
  <c r="E496" i="3"/>
  <c r="F495" i="3"/>
  <c r="G495" i="3"/>
  <c r="D495" i="3"/>
  <c r="C495" i="3"/>
  <c r="H495" i="3"/>
  <c r="O588" i="14"/>
  <c r="P588" i="14"/>
  <c r="F588" i="14"/>
  <c r="G588" i="14"/>
  <c r="I588" i="14"/>
  <c r="L588" i="14"/>
  <c r="M588" i="14"/>
  <c r="R588" i="14"/>
  <c r="C588" i="14"/>
  <c r="D588" i="14"/>
  <c r="J588" i="14"/>
  <c r="S588" i="14"/>
  <c r="B589" i="14"/>
  <c r="T589" i="14" s="1"/>
  <c r="A590" i="14"/>
  <c r="N589" i="14"/>
  <c r="Q589" i="14"/>
  <c r="H589" i="14"/>
  <c r="K589" i="14"/>
  <c r="E589" i="14"/>
  <c r="K489" i="2"/>
  <c r="J489" i="2"/>
  <c r="G489" i="2"/>
  <c r="F489" i="2"/>
  <c r="I489" i="2"/>
  <c r="D489" i="2"/>
  <c r="C489" i="2"/>
  <c r="E490" i="2"/>
  <c r="A491" i="2"/>
  <c r="B490" i="2"/>
  <c r="H490" i="2"/>
  <c r="H359" i="8"/>
  <c r="E359" i="8"/>
  <c r="A360" i="8"/>
  <c r="B359" i="8"/>
  <c r="K359" i="8"/>
  <c r="L358" i="8"/>
  <c r="N358" i="8"/>
  <c r="I358" i="8"/>
  <c r="G358" i="8"/>
  <c r="C358" i="8"/>
  <c r="J358" i="8"/>
  <c r="M358" i="8"/>
  <c r="D358" i="8"/>
  <c r="F358" i="8"/>
  <c r="F357" i="9"/>
  <c r="H357" i="9"/>
  <c r="G357" i="9"/>
  <c r="T358" i="12"/>
  <c r="R358" i="12"/>
  <c r="I358" i="12"/>
  <c r="J358" i="12"/>
  <c r="D358" i="12"/>
  <c r="P358" i="12"/>
  <c r="G358" i="12"/>
  <c r="L358" i="12"/>
  <c r="O358" i="12"/>
  <c r="M358" i="12"/>
  <c r="S358" i="12"/>
  <c r="F358" i="12"/>
  <c r="C358" i="12"/>
  <c r="B359" i="12"/>
  <c r="H359" i="12"/>
  <c r="A360" i="12"/>
  <c r="N359" i="12"/>
  <c r="K359" i="12"/>
  <c r="E359" i="12"/>
  <c r="Q359" i="12"/>
  <c r="B358" i="9"/>
  <c r="A359" i="9"/>
  <c r="E358" i="9"/>
  <c r="G358" i="10"/>
  <c r="N358" i="10"/>
  <c r="I358" i="10"/>
  <c r="M358" i="10"/>
  <c r="C358" i="10"/>
  <c r="L358" i="10"/>
  <c r="D358" i="10"/>
  <c r="F358" i="10"/>
  <c r="J358" i="10"/>
  <c r="E359" i="10"/>
  <c r="H359" i="10"/>
  <c r="B359" i="10"/>
  <c r="A360" i="10"/>
  <c r="K359" i="10"/>
  <c r="D357" i="9"/>
  <c r="C357" i="9"/>
  <c r="G496" i="3" l="1"/>
  <c r="F496" i="3"/>
  <c r="A498" i="3"/>
  <c r="B497" i="3"/>
  <c r="E497" i="3"/>
  <c r="C496" i="3"/>
  <c r="D496" i="3"/>
  <c r="H496" i="3"/>
  <c r="N590" i="14"/>
  <c r="K590" i="14"/>
  <c r="E590" i="14"/>
  <c r="B590" i="14"/>
  <c r="T590" i="14" s="1"/>
  <c r="H590" i="14"/>
  <c r="A591" i="14"/>
  <c r="Q590" i="14"/>
  <c r="J589" i="14"/>
  <c r="R589" i="14"/>
  <c r="I589" i="14"/>
  <c r="L589" i="14"/>
  <c r="C589" i="14"/>
  <c r="D589" i="14"/>
  <c r="F589" i="14"/>
  <c r="G589" i="14"/>
  <c r="M589" i="14"/>
  <c r="O589" i="14"/>
  <c r="P589" i="14"/>
  <c r="S589" i="14"/>
  <c r="H491" i="2"/>
  <c r="A492" i="2"/>
  <c r="B491" i="2"/>
  <c r="E491" i="2"/>
  <c r="C490" i="2"/>
  <c r="D490" i="2"/>
  <c r="F490" i="2"/>
  <c r="J490" i="2"/>
  <c r="K490" i="2"/>
  <c r="I490" i="2"/>
  <c r="G490" i="2"/>
  <c r="K360" i="12"/>
  <c r="E360" i="12"/>
  <c r="B360" i="12"/>
  <c r="Q360" i="12"/>
  <c r="N360" i="12"/>
  <c r="A361" i="12"/>
  <c r="H360" i="12"/>
  <c r="T359" i="12"/>
  <c r="C359" i="12"/>
  <c r="L359" i="12"/>
  <c r="O359" i="12"/>
  <c r="I359" i="12"/>
  <c r="M359" i="12"/>
  <c r="R359" i="12"/>
  <c r="P359" i="12"/>
  <c r="D359" i="12"/>
  <c r="F359" i="12"/>
  <c r="J359" i="12"/>
  <c r="G359" i="12"/>
  <c r="S359" i="12"/>
  <c r="E360" i="10"/>
  <c r="K360" i="10"/>
  <c r="A361" i="10"/>
  <c r="B360" i="10"/>
  <c r="H360" i="10"/>
  <c r="I359" i="10"/>
  <c r="J359" i="10"/>
  <c r="N359" i="10"/>
  <c r="D359" i="10"/>
  <c r="F359" i="10"/>
  <c r="G359" i="10"/>
  <c r="L359" i="10"/>
  <c r="C359" i="10"/>
  <c r="M359" i="10"/>
  <c r="G358" i="9"/>
  <c r="F358" i="9"/>
  <c r="H358" i="9"/>
  <c r="E359" i="9"/>
  <c r="B359" i="9"/>
  <c r="A360" i="9"/>
  <c r="D358" i="9"/>
  <c r="C358" i="9"/>
  <c r="I359" i="8"/>
  <c r="J359" i="8"/>
  <c r="L359" i="8"/>
  <c r="C359" i="8"/>
  <c r="F359" i="8"/>
  <c r="N359" i="8"/>
  <c r="D359" i="8"/>
  <c r="M359" i="8"/>
  <c r="G359" i="8"/>
  <c r="H360" i="8"/>
  <c r="B360" i="8"/>
  <c r="A361" i="8"/>
  <c r="K360" i="8"/>
  <c r="E360" i="8"/>
  <c r="F497" i="3" l="1"/>
  <c r="G497" i="3"/>
  <c r="H497" i="3"/>
  <c r="D497" i="3"/>
  <c r="C497" i="3"/>
  <c r="A499" i="3"/>
  <c r="E498" i="3"/>
  <c r="B498" i="3"/>
  <c r="H591" i="14"/>
  <c r="E591" i="14"/>
  <c r="A592" i="14"/>
  <c r="K591" i="14"/>
  <c r="N591" i="14"/>
  <c r="B591" i="14"/>
  <c r="T591" i="14" s="1"/>
  <c r="Q591" i="14"/>
  <c r="L590" i="14"/>
  <c r="M590" i="14"/>
  <c r="J590" i="14"/>
  <c r="O590" i="14"/>
  <c r="D590" i="14"/>
  <c r="F590" i="14"/>
  <c r="G590" i="14"/>
  <c r="C590" i="14"/>
  <c r="R590" i="14"/>
  <c r="S590" i="14"/>
  <c r="I590" i="14"/>
  <c r="P590" i="14"/>
  <c r="C491" i="2"/>
  <c r="K491" i="2"/>
  <c r="F491" i="2"/>
  <c r="G491" i="2"/>
  <c r="J491" i="2"/>
  <c r="D491" i="2"/>
  <c r="I491" i="2"/>
  <c r="E492" i="2"/>
  <c r="A493" i="2"/>
  <c r="B492" i="2"/>
  <c r="H492" i="2"/>
  <c r="C360" i="8"/>
  <c r="L360" i="8"/>
  <c r="N360" i="8"/>
  <c r="G360" i="8"/>
  <c r="I360" i="8"/>
  <c r="M360" i="8"/>
  <c r="D360" i="8"/>
  <c r="F360" i="8"/>
  <c r="J360" i="8"/>
  <c r="E360" i="9"/>
  <c r="A361" i="9"/>
  <c r="B360" i="9"/>
  <c r="C359" i="9"/>
  <c r="D359" i="9"/>
  <c r="H359" i="9"/>
  <c r="F359" i="9"/>
  <c r="G359" i="9"/>
  <c r="K361" i="12"/>
  <c r="E361" i="12"/>
  <c r="B361" i="12"/>
  <c r="A362" i="12"/>
  <c r="H361" i="12"/>
  <c r="N361" i="12"/>
  <c r="Q361" i="12"/>
  <c r="E361" i="10"/>
  <c r="B361" i="10"/>
  <c r="K361" i="10"/>
  <c r="H361" i="10"/>
  <c r="A362" i="10"/>
  <c r="B361" i="8"/>
  <c r="H361" i="8"/>
  <c r="K361" i="8"/>
  <c r="E361" i="8"/>
  <c r="A362" i="8"/>
  <c r="N360" i="10"/>
  <c r="F360" i="10"/>
  <c r="C360" i="10"/>
  <c r="I360" i="10"/>
  <c r="M360" i="10"/>
  <c r="J360" i="10"/>
  <c r="D360" i="10"/>
  <c r="G360" i="10"/>
  <c r="L360" i="10"/>
  <c r="T360" i="12"/>
  <c r="P360" i="12"/>
  <c r="C360" i="12"/>
  <c r="D360" i="12"/>
  <c r="I360" i="12"/>
  <c r="J360" i="12"/>
  <c r="M360" i="12"/>
  <c r="S360" i="12"/>
  <c r="R360" i="12"/>
  <c r="F360" i="12"/>
  <c r="G360" i="12"/>
  <c r="L360" i="12"/>
  <c r="O360" i="12"/>
  <c r="D498" i="3" l="1"/>
  <c r="C498" i="3"/>
  <c r="H498" i="3"/>
  <c r="G498" i="3"/>
  <c r="F498" i="3"/>
  <c r="B499" i="3"/>
  <c r="E499" i="3"/>
  <c r="A500" i="3"/>
  <c r="F591" i="14"/>
  <c r="G591" i="14"/>
  <c r="I591" i="14"/>
  <c r="L591" i="14"/>
  <c r="C591" i="14"/>
  <c r="D591" i="14"/>
  <c r="R591" i="14"/>
  <c r="S591" i="14"/>
  <c r="J591" i="14"/>
  <c r="M591" i="14"/>
  <c r="O591" i="14"/>
  <c r="P591" i="14"/>
  <c r="E592" i="14"/>
  <c r="H592" i="14"/>
  <c r="B592" i="14"/>
  <c r="T592" i="14" s="1"/>
  <c r="K592" i="14"/>
  <c r="N592" i="14"/>
  <c r="Q592" i="14"/>
  <c r="A593" i="14"/>
  <c r="J492" i="2"/>
  <c r="K492" i="2"/>
  <c r="F492" i="2"/>
  <c r="C492" i="2"/>
  <c r="D492" i="2"/>
  <c r="I492" i="2"/>
  <c r="G492" i="2"/>
  <c r="A494" i="2"/>
  <c r="H493" i="2"/>
  <c r="B493" i="2"/>
  <c r="E493" i="2"/>
  <c r="G361" i="8"/>
  <c r="L361" i="8"/>
  <c r="J361" i="8"/>
  <c r="I361" i="8"/>
  <c r="M361" i="8"/>
  <c r="N361" i="8"/>
  <c r="C361" i="8"/>
  <c r="D361" i="8"/>
  <c r="F361" i="8"/>
  <c r="B362" i="10"/>
  <c r="A363" i="10"/>
  <c r="E362" i="10"/>
  <c r="H362" i="10"/>
  <c r="K362" i="10"/>
  <c r="D361" i="10"/>
  <c r="C361" i="10"/>
  <c r="N361" i="10"/>
  <c r="F361" i="10"/>
  <c r="G361" i="10"/>
  <c r="I361" i="10"/>
  <c r="M361" i="10"/>
  <c r="J361" i="10"/>
  <c r="L361" i="10"/>
  <c r="K362" i="12"/>
  <c r="E362" i="12"/>
  <c r="H362" i="12"/>
  <c r="Q362" i="12"/>
  <c r="N362" i="12"/>
  <c r="A363" i="12"/>
  <c r="B362" i="12"/>
  <c r="C360" i="9"/>
  <c r="D360" i="9"/>
  <c r="B361" i="9"/>
  <c r="E361" i="9"/>
  <c r="A362" i="9"/>
  <c r="H360" i="9"/>
  <c r="G360" i="9"/>
  <c r="F360" i="9"/>
  <c r="T361" i="12"/>
  <c r="J361" i="12"/>
  <c r="R361" i="12"/>
  <c r="M361" i="12"/>
  <c r="O361" i="12"/>
  <c r="S361" i="12"/>
  <c r="P361" i="12"/>
  <c r="L361" i="12"/>
  <c r="D361" i="12"/>
  <c r="G361" i="12"/>
  <c r="I361" i="12"/>
  <c r="F361" i="12"/>
  <c r="C361" i="12"/>
  <c r="H362" i="8"/>
  <c r="B362" i="8"/>
  <c r="E362" i="8"/>
  <c r="K362" i="8"/>
  <c r="A363" i="8"/>
  <c r="G499" i="3" l="1"/>
  <c r="F499" i="3"/>
  <c r="H499" i="3"/>
  <c r="C499" i="3"/>
  <c r="D499" i="3"/>
  <c r="A501" i="3"/>
  <c r="E500" i="3"/>
  <c r="B500" i="3"/>
  <c r="Q593" i="14"/>
  <c r="N593" i="14"/>
  <c r="E593" i="14"/>
  <c r="B593" i="14"/>
  <c r="T593" i="14" s="1"/>
  <c r="H593" i="14"/>
  <c r="K593" i="14"/>
  <c r="A594" i="14"/>
  <c r="D592" i="14"/>
  <c r="F592" i="14"/>
  <c r="I592" i="14"/>
  <c r="J592" i="14"/>
  <c r="C592" i="14"/>
  <c r="G592" i="14"/>
  <c r="O592" i="14"/>
  <c r="P592" i="14"/>
  <c r="R592" i="14"/>
  <c r="M592" i="14"/>
  <c r="S592" i="14"/>
  <c r="L592" i="14"/>
  <c r="B494" i="2"/>
  <c r="E494" i="2"/>
  <c r="H494" i="2"/>
  <c r="A495" i="2"/>
  <c r="I493" i="2"/>
  <c r="G493" i="2"/>
  <c r="K493" i="2"/>
  <c r="D493" i="2"/>
  <c r="F493" i="2"/>
  <c r="C493" i="2"/>
  <c r="J493" i="2"/>
  <c r="A363" i="9"/>
  <c r="E362" i="9"/>
  <c r="B362" i="9"/>
  <c r="C361" i="9"/>
  <c r="D361" i="9"/>
  <c r="B363" i="12"/>
  <c r="H363" i="12"/>
  <c r="N363" i="12"/>
  <c r="Q363" i="12"/>
  <c r="K363" i="12"/>
  <c r="A364" i="12"/>
  <c r="E363" i="12"/>
  <c r="E363" i="8"/>
  <c r="B363" i="8"/>
  <c r="H363" i="8"/>
  <c r="K363" i="8"/>
  <c r="A364" i="8"/>
  <c r="T362" i="12"/>
  <c r="L362" i="12"/>
  <c r="S362" i="12"/>
  <c r="P362" i="12"/>
  <c r="R362" i="12"/>
  <c r="I362" i="12"/>
  <c r="C362" i="12"/>
  <c r="F362" i="12"/>
  <c r="G362" i="12"/>
  <c r="D362" i="12"/>
  <c r="J362" i="12"/>
  <c r="M362" i="12"/>
  <c r="O362" i="12"/>
  <c r="G362" i="8"/>
  <c r="I362" i="8"/>
  <c r="J362" i="8"/>
  <c r="C362" i="8"/>
  <c r="F362" i="8"/>
  <c r="L362" i="8"/>
  <c r="D362" i="8"/>
  <c r="N362" i="8"/>
  <c r="M362" i="8"/>
  <c r="H363" i="10"/>
  <c r="A364" i="10"/>
  <c r="E363" i="10"/>
  <c r="K363" i="10"/>
  <c r="B363" i="10"/>
  <c r="C362" i="10"/>
  <c r="D362" i="10"/>
  <c r="F362" i="10"/>
  <c r="G362" i="10"/>
  <c r="I362" i="10"/>
  <c r="J362" i="10"/>
  <c r="N362" i="10"/>
  <c r="L362" i="10"/>
  <c r="M362" i="10"/>
  <c r="F361" i="9"/>
  <c r="G361" i="9"/>
  <c r="H361" i="9"/>
  <c r="H500" i="3" l="1"/>
  <c r="C500" i="3"/>
  <c r="D500" i="3"/>
  <c r="F500" i="3"/>
  <c r="G500" i="3"/>
  <c r="A502" i="3"/>
  <c r="E501" i="3"/>
  <c r="B501" i="3"/>
  <c r="E594" i="14"/>
  <c r="H594" i="14"/>
  <c r="Q594" i="14"/>
  <c r="N594" i="14"/>
  <c r="A595" i="14"/>
  <c r="B594" i="14"/>
  <c r="T594" i="14" s="1"/>
  <c r="K594" i="14"/>
  <c r="P593" i="14"/>
  <c r="R593" i="14"/>
  <c r="F593" i="14"/>
  <c r="M593" i="14"/>
  <c r="O593" i="14"/>
  <c r="S593" i="14"/>
  <c r="C593" i="14"/>
  <c r="D593" i="14"/>
  <c r="G593" i="14"/>
  <c r="I593" i="14"/>
  <c r="J593" i="14"/>
  <c r="L593" i="14"/>
  <c r="A496" i="2"/>
  <c r="H495" i="2"/>
  <c r="B495" i="2"/>
  <c r="E495" i="2"/>
  <c r="I494" i="2"/>
  <c r="G494" i="2"/>
  <c r="K494" i="2"/>
  <c r="J494" i="2"/>
  <c r="D494" i="2"/>
  <c r="C494" i="2"/>
  <c r="F494" i="2"/>
  <c r="A365" i="8"/>
  <c r="E364" i="8"/>
  <c r="H364" i="8"/>
  <c r="K364" i="8"/>
  <c r="B364" i="8"/>
  <c r="C363" i="8"/>
  <c r="J363" i="8"/>
  <c r="L363" i="8"/>
  <c r="M363" i="8"/>
  <c r="G363" i="8"/>
  <c r="D363" i="8"/>
  <c r="I363" i="8"/>
  <c r="N363" i="8"/>
  <c r="F363" i="8"/>
  <c r="I363" i="10"/>
  <c r="G363" i="10"/>
  <c r="F363" i="10"/>
  <c r="M363" i="10"/>
  <c r="C363" i="10"/>
  <c r="L363" i="10"/>
  <c r="N363" i="10"/>
  <c r="J363" i="10"/>
  <c r="D363" i="10"/>
  <c r="Q364" i="12"/>
  <c r="A365" i="12"/>
  <c r="K364" i="12"/>
  <c r="B364" i="12"/>
  <c r="N364" i="12"/>
  <c r="H364" i="12"/>
  <c r="E364" i="12"/>
  <c r="T363" i="12"/>
  <c r="L363" i="12"/>
  <c r="C363" i="12"/>
  <c r="M363" i="12"/>
  <c r="P363" i="12"/>
  <c r="R363" i="12"/>
  <c r="S363" i="12"/>
  <c r="O363" i="12"/>
  <c r="F363" i="12"/>
  <c r="D363" i="12"/>
  <c r="G363" i="12"/>
  <c r="I363" i="12"/>
  <c r="J363" i="12"/>
  <c r="C362" i="9"/>
  <c r="D362" i="9"/>
  <c r="G362" i="9"/>
  <c r="H362" i="9"/>
  <c r="F362" i="9"/>
  <c r="K364" i="10"/>
  <c r="A365" i="10"/>
  <c r="B364" i="10"/>
  <c r="E364" i="10"/>
  <c r="H364" i="10"/>
  <c r="B363" i="9"/>
  <c r="E363" i="9"/>
  <c r="A364" i="9"/>
  <c r="C501" i="3" l="1"/>
  <c r="H501" i="3"/>
  <c r="D501" i="3"/>
  <c r="E502" i="3"/>
  <c r="B502" i="3"/>
  <c r="A503" i="3"/>
  <c r="F501" i="3"/>
  <c r="G501" i="3"/>
  <c r="C594" i="14"/>
  <c r="D594" i="14"/>
  <c r="F594" i="14"/>
  <c r="G594" i="14"/>
  <c r="I594" i="14"/>
  <c r="R594" i="14"/>
  <c r="S594" i="14"/>
  <c r="O594" i="14"/>
  <c r="P594" i="14"/>
  <c r="M594" i="14"/>
  <c r="J594" i="14"/>
  <c r="L594" i="14"/>
  <c r="H595" i="14"/>
  <c r="B595" i="14"/>
  <c r="T595" i="14" s="1"/>
  <c r="E595" i="14"/>
  <c r="N595" i="14"/>
  <c r="K595" i="14"/>
  <c r="Q595" i="14"/>
  <c r="A596" i="14"/>
  <c r="K495" i="2"/>
  <c r="C495" i="2"/>
  <c r="G495" i="2"/>
  <c r="F495" i="2"/>
  <c r="I495" i="2"/>
  <c r="J495" i="2"/>
  <c r="D495" i="2"/>
  <c r="B496" i="2"/>
  <c r="A497" i="2"/>
  <c r="H496" i="2"/>
  <c r="E496" i="2"/>
  <c r="T364" i="12"/>
  <c r="R364" i="12"/>
  <c r="D364" i="12"/>
  <c r="F364" i="12"/>
  <c r="J364" i="12"/>
  <c r="L364" i="12"/>
  <c r="S364" i="12"/>
  <c r="C364" i="12"/>
  <c r="M364" i="12"/>
  <c r="O364" i="12"/>
  <c r="P364" i="12"/>
  <c r="G364" i="12"/>
  <c r="I364" i="12"/>
  <c r="K365" i="12"/>
  <c r="Q365" i="12"/>
  <c r="N365" i="12"/>
  <c r="A366" i="12"/>
  <c r="B365" i="12"/>
  <c r="H365" i="12"/>
  <c r="E365" i="12"/>
  <c r="A365" i="9"/>
  <c r="B364" i="9"/>
  <c r="E364" i="9"/>
  <c r="G363" i="9"/>
  <c r="F363" i="9"/>
  <c r="H363" i="9"/>
  <c r="C363" i="9"/>
  <c r="D363" i="9"/>
  <c r="G364" i="10"/>
  <c r="J364" i="10"/>
  <c r="L364" i="10"/>
  <c r="M364" i="10"/>
  <c r="N364" i="10"/>
  <c r="C364" i="10"/>
  <c r="D364" i="10"/>
  <c r="F364" i="10"/>
  <c r="I364" i="10"/>
  <c r="A366" i="10"/>
  <c r="K365" i="10"/>
  <c r="B365" i="10"/>
  <c r="E365" i="10"/>
  <c r="H365" i="10"/>
  <c r="F364" i="8"/>
  <c r="C364" i="8"/>
  <c r="M364" i="8"/>
  <c r="N364" i="8"/>
  <c r="D364" i="8"/>
  <c r="I364" i="8"/>
  <c r="J364" i="8"/>
  <c r="G364" i="8"/>
  <c r="L364" i="8"/>
  <c r="A366" i="8"/>
  <c r="K365" i="8"/>
  <c r="H365" i="8"/>
  <c r="E365" i="8"/>
  <c r="B365" i="8"/>
  <c r="E503" i="3" l="1"/>
  <c r="A504" i="3"/>
  <c r="B503" i="3"/>
  <c r="C502" i="3"/>
  <c r="D502" i="3"/>
  <c r="H502" i="3"/>
  <c r="F502" i="3"/>
  <c r="G502" i="3"/>
  <c r="A597" i="14"/>
  <c r="E596" i="14"/>
  <c r="K596" i="14"/>
  <c r="Q596" i="14"/>
  <c r="B596" i="14"/>
  <c r="T596" i="14" s="1"/>
  <c r="H596" i="14"/>
  <c r="N596" i="14"/>
  <c r="I595" i="14"/>
  <c r="J595" i="14"/>
  <c r="R595" i="14"/>
  <c r="S595" i="14"/>
  <c r="D595" i="14"/>
  <c r="F595" i="14"/>
  <c r="C595" i="14"/>
  <c r="M595" i="14"/>
  <c r="O595" i="14"/>
  <c r="P595" i="14"/>
  <c r="G595" i="14"/>
  <c r="L595" i="14"/>
  <c r="G496" i="2"/>
  <c r="J496" i="2"/>
  <c r="F496" i="2"/>
  <c r="D496" i="2"/>
  <c r="K496" i="2"/>
  <c r="I496" i="2"/>
  <c r="C496" i="2"/>
  <c r="B497" i="2"/>
  <c r="E497" i="2"/>
  <c r="H497" i="2"/>
  <c r="A498" i="2"/>
  <c r="E365" i="9"/>
  <c r="A366" i="9"/>
  <c r="B365" i="9"/>
  <c r="B366" i="8"/>
  <c r="E366" i="8"/>
  <c r="K366" i="8"/>
  <c r="H366" i="8"/>
  <c r="A367" i="8"/>
  <c r="T365" i="12"/>
  <c r="M365" i="12"/>
  <c r="O365" i="12"/>
  <c r="P365" i="12"/>
  <c r="R365" i="12"/>
  <c r="S365" i="12"/>
  <c r="I365" i="12"/>
  <c r="L365" i="12"/>
  <c r="C365" i="12"/>
  <c r="D365" i="12"/>
  <c r="F365" i="12"/>
  <c r="G365" i="12"/>
  <c r="J365" i="12"/>
  <c r="F365" i="8"/>
  <c r="G365" i="8"/>
  <c r="M365" i="8"/>
  <c r="L365" i="8"/>
  <c r="I365" i="8"/>
  <c r="J365" i="8"/>
  <c r="N365" i="8"/>
  <c r="D365" i="8"/>
  <c r="C365" i="8"/>
  <c r="K366" i="12"/>
  <c r="N366" i="12"/>
  <c r="B366" i="12"/>
  <c r="E366" i="12"/>
  <c r="A367" i="12"/>
  <c r="Q366" i="12"/>
  <c r="H366" i="12"/>
  <c r="C364" i="9"/>
  <c r="D364" i="9"/>
  <c r="L365" i="10"/>
  <c r="M365" i="10"/>
  <c r="N365" i="10"/>
  <c r="C365" i="10"/>
  <c r="D365" i="10"/>
  <c r="I365" i="10"/>
  <c r="F365" i="10"/>
  <c r="G365" i="10"/>
  <c r="J365" i="10"/>
  <c r="F364" i="9"/>
  <c r="H364" i="9"/>
  <c r="G364" i="9"/>
  <c r="E366" i="10"/>
  <c r="B366" i="10"/>
  <c r="H366" i="10"/>
  <c r="K366" i="10"/>
  <c r="A367" i="10"/>
  <c r="H503" i="3" l="1"/>
  <c r="C503" i="3"/>
  <c r="D503" i="3"/>
  <c r="A505" i="3"/>
  <c r="E504" i="3"/>
  <c r="B504" i="3"/>
  <c r="G503" i="3"/>
  <c r="F503" i="3"/>
  <c r="D596" i="14"/>
  <c r="F596" i="14"/>
  <c r="G596" i="14"/>
  <c r="J596" i="14"/>
  <c r="L596" i="14"/>
  <c r="M596" i="14"/>
  <c r="I596" i="14"/>
  <c r="O596" i="14"/>
  <c r="P596" i="14"/>
  <c r="R596" i="14"/>
  <c r="C596" i="14"/>
  <c r="S596" i="14"/>
  <c r="B597" i="14"/>
  <c r="T597" i="14" s="1"/>
  <c r="N597" i="14"/>
  <c r="E597" i="14"/>
  <c r="A598" i="14"/>
  <c r="Q597" i="14"/>
  <c r="K597" i="14"/>
  <c r="H597" i="14"/>
  <c r="A499" i="2"/>
  <c r="B498" i="2"/>
  <c r="H498" i="2"/>
  <c r="E498" i="2"/>
  <c r="D497" i="2"/>
  <c r="F497" i="2"/>
  <c r="C497" i="2"/>
  <c r="G497" i="2"/>
  <c r="K497" i="2"/>
  <c r="J497" i="2"/>
  <c r="I497" i="2"/>
  <c r="E367" i="10"/>
  <c r="H367" i="10"/>
  <c r="B367" i="10"/>
  <c r="K367" i="10"/>
  <c r="A368" i="10"/>
  <c r="I366" i="10"/>
  <c r="D366" i="10"/>
  <c r="C366" i="10"/>
  <c r="F366" i="10"/>
  <c r="G366" i="10"/>
  <c r="N366" i="10"/>
  <c r="J366" i="10"/>
  <c r="L366" i="10"/>
  <c r="M366" i="10"/>
  <c r="B367" i="8"/>
  <c r="K367" i="8"/>
  <c r="E367" i="8"/>
  <c r="H367" i="8"/>
  <c r="A368" i="8"/>
  <c r="C365" i="9"/>
  <c r="D365" i="9"/>
  <c r="A367" i="9"/>
  <c r="B366" i="9"/>
  <c r="E366" i="9"/>
  <c r="J366" i="8"/>
  <c r="G366" i="8"/>
  <c r="N366" i="8"/>
  <c r="L366" i="8"/>
  <c r="C366" i="8"/>
  <c r="D366" i="8"/>
  <c r="M366" i="8"/>
  <c r="I366" i="8"/>
  <c r="F366" i="8"/>
  <c r="Q367" i="12"/>
  <c r="B367" i="12"/>
  <c r="E367" i="12"/>
  <c r="A368" i="12"/>
  <c r="H367" i="12"/>
  <c r="K367" i="12"/>
  <c r="N367" i="12"/>
  <c r="T366" i="12"/>
  <c r="L366" i="12"/>
  <c r="F366" i="12"/>
  <c r="I366" i="12"/>
  <c r="R366" i="12"/>
  <c r="S366" i="12"/>
  <c r="M366" i="12"/>
  <c r="C366" i="12"/>
  <c r="G366" i="12"/>
  <c r="P366" i="12"/>
  <c r="O366" i="12"/>
  <c r="J366" i="12"/>
  <c r="D366" i="12"/>
  <c r="F365" i="9"/>
  <c r="G365" i="9"/>
  <c r="H365" i="9"/>
  <c r="F504" i="3" l="1"/>
  <c r="G504" i="3"/>
  <c r="B505" i="3"/>
  <c r="E505" i="3"/>
  <c r="A506" i="3"/>
  <c r="C504" i="3"/>
  <c r="D504" i="3"/>
  <c r="H504" i="3"/>
  <c r="N598" i="14"/>
  <c r="B598" i="14"/>
  <c r="T598" i="14" s="1"/>
  <c r="E598" i="14"/>
  <c r="A599" i="14"/>
  <c r="K598" i="14"/>
  <c r="H598" i="14"/>
  <c r="Q598" i="14"/>
  <c r="M597" i="14"/>
  <c r="O597" i="14"/>
  <c r="C597" i="14"/>
  <c r="D597" i="14"/>
  <c r="F597" i="14"/>
  <c r="G597" i="14"/>
  <c r="P597" i="14"/>
  <c r="S597" i="14"/>
  <c r="R597" i="14"/>
  <c r="I597" i="14"/>
  <c r="J597" i="14"/>
  <c r="L597" i="14"/>
  <c r="J498" i="2"/>
  <c r="D498" i="2"/>
  <c r="I498" i="2"/>
  <c r="C498" i="2"/>
  <c r="K498" i="2"/>
  <c r="G498" i="2"/>
  <c r="F498" i="2"/>
  <c r="B499" i="2"/>
  <c r="H499" i="2"/>
  <c r="A500" i="2"/>
  <c r="E499" i="2"/>
  <c r="C366" i="9"/>
  <c r="D366" i="9"/>
  <c r="E367" i="9"/>
  <c r="B367" i="9"/>
  <c r="A368" i="9"/>
  <c r="A369" i="8"/>
  <c r="E368" i="8"/>
  <c r="K368" i="8"/>
  <c r="H368" i="8"/>
  <c r="B368" i="8"/>
  <c r="F366" i="9"/>
  <c r="G366" i="9"/>
  <c r="H366" i="9"/>
  <c r="J367" i="8"/>
  <c r="G367" i="8"/>
  <c r="L367" i="8"/>
  <c r="C367" i="8"/>
  <c r="D367" i="8"/>
  <c r="F367" i="8"/>
  <c r="I367" i="8"/>
  <c r="M367" i="8"/>
  <c r="N367" i="8"/>
  <c r="T367" i="12"/>
  <c r="R367" i="12"/>
  <c r="G367" i="12"/>
  <c r="I367" i="12"/>
  <c r="L367" i="12"/>
  <c r="S367" i="12"/>
  <c r="P367" i="12"/>
  <c r="F367" i="12"/>
  <c r="J367" i="12"/>
  <c r="C367" i="12"/>
  <c r="O367" i="12"/>
  <c r="D367" i="12"/>
  <c r="M367" i="12"/>
  <c r="L367" i="10"/>
  <c r="D367" i="10"/>
  <c r="C367" i="10"/>
  <c r="F367" i="10"/>
  <c r="G367" i="10"/>
  <c r="I367" i="10"/>
  <c r="J367" i="10"/>
  <c r="M367" i="10"/>
  <c r="N367" i="10"/>
  <c r="E368" i="12"/>
  <c r="K368" i="12"/>
  <c r="A369" i="12"/>
  <c r="B368" i="12"/>
  <c r="H368" i="12"/>
  <c r="Q368" i="12"/>
  <c r="N368" i="12"/>
  <c r="B368" i="10"/>
  <c r="E368" i="10"/>
  <c r="K368" i="10"/>
  <c r="H368" i="10"/>
  <c r="A369" i="10"/>
  <c r="F505" i="3" l="1"/>
  <c r="G505" i="3"/>
  <c r="A507" i="3"/>
  <c r="B506" i="3"/>
  <c r="E506" i="3"/>
  <c r="D505" i="3"/>
  <c r="H505" i="3"/>
  <c r="C505" i="3"/>
  <c r="H599" i="14"/>
  <c r="A600" i="14"/>
  <c r="K599" i="14"/>
  <c r="B599" i="14"/>
  <c r="T599" i="14" s="1"/>
  <c r="Q599" i="14"/>
  <c r="E599" i="14"/>
  <c r="N599" i="14"/>
  <c r="L598" i="14"/>
  <c r="M598" i="14"/>
  <c r="C598" i="14"/>
  <c r="D598" i="14"/>
  <c r="G598" i="14"/>
  <c r="O598" i="14"/>
  <c r="P598" i="14"/>
  <c r="F598" i="14"/>
  <c r="I598" i="14"/>
  <c r="J598" i="14"/>
  <c r="R598" i="14"/>
  <c r="S598" i="14"/>
  <c r="E500" i="2"/>
  <c r="H500" i="2"/>
  <c r="A501" i="2"/>
  <c r="B500" i="2"/>
  <c r="I499" i="2"/>
  <c r="C499" i="2"/>
  <c r="G499" i="2"/>
  <c r="F499" i="2"/>
  <c r="K499" i="2"/>
  <c r="J499" i="2"/>
  <c r="D499" i="2"/>
  <c r="T368" i="12"/>
  <c r="J368" i="12"/>
  <c r="M368" i="12"/>
  <c r="L368" i="12"/>
  <c r="O368" i="12"/>
  <c r="R368" i="12"/>
  <c r="P368" i="12"/>
  <c r="F368" i="12"/>
  <c r="I368" i="12"/>
  <c r="C368" i="12"/>
  <c r="D368" i="12"/>
  <c r="S368" i="12"/>
  <c r="G368" i="12"/>
  <c r="K369" i="12"/>
  <c r="E369" i="12"/>
  <c r="Q369" i="12"/>
  <c r="N369" i="12"/>
  <c r="A370" i="12"/>
  <c r="B369" i="12"/>
  <c r="H369" i="12"/>
  <c r="E369" i="10"/>
  <c r="H369" i="10"/>
  <c r="K369" i="10"/>
  <c r="A370" i="10"/>
  <c r="B369" i="10"/>
  <c r="D368" i="10"/>
  <c r="I368" i="10"/>
  <c r="G368" i="10"/>
  <c r="C368" i="10"/>
  <c r="L368" i="10"/>
  <c r="M368" i="10"/>
  <c r="N368" i="10"/>
  <c r="F368" i="10"/>
  <c r="J368" i="10"/>
  <c r="J368" i="8"/>
  <c r="F368" i="8"/>
  <c r="C368" i="8"/>
  <c r="L368" i="8"/>
  <c r="M368" i="8"/>
  <c r="G368" i="8"/>
  <c r="N368" i="8"/>
  <c r="D368" i="8"/>
  <c r="I368" i="8"/>
  <c r="E369" i="8"/>
  <c r="A370" i="8"/>
  <c r="K369" i="8"/>
  <c r="B369" i="8"/>
  <c r="H369" i="8"/>
  <c r="E368" i="9"/>
  <c r="B368" i="9"/>
  <c r="A369" i="9"/>
  <c r="C367" i="9"/>
  <c r="D367" i="9"/>
  <c r="F367" i="9"/>
  <c r="H367" i="9"/>
  <c r="G367" i="9"/>
  <c r="G506" i="3" l="1"/>
  <c r="F506" i="3"/>
  <c r="H506" i="3"/>
  <c r="D506" i="3"/>
  <c r="C506" i="3"/>
  <c r="A508" i="3"/>
  <c r="E507" i="3"/>
  <c r="B507" i="3"/>
  <c r="I599" i="14"/>
  <c r="J599" i="14"/>
  <c r="C599" i="14"/>
  <c r="G599" i="14"/>
  <c r="L599" i="14"/>
  <c r="M599" i="14"/>
  <c r="D599" i="14"/>
  <c r="F599" i="14"/>
  <c r="O599" i="14"/>
  <c r="P599" i="14"/>
  <c r="R599" i="14"/>
  <c r="S599" i="14"/>
  <c r="E600" i="14"/>
  <c r="B600" i="14"/>
  <c r="T600" i="14" s="1"/>
  <c r="A601" i="14"/>
  <c r="K600" i="14"/>
  <c r="N600" i="14"/>
  <c r="H600" i="14"/>
  <c r="Q600" i="14"/>
  <c r="I500" i="2"/>
  <c r="J500" i="2"/>
  <c r="G500" i="2"/>
  <c r="F500" i="2"/>
  <c r="D500" i="2"/>
  <c r="K500" i="2"/>
  <c r="C500" i="2"/>
  <c r="E501" i="2"/>
  <c r="B501" i="2"/>
  <c r="A502" i="2"/>
  <c r="H501" i="2"/>
  <c r="T369" i="12"/>
  <c r="D369" i="12"/>
  <c r="C369" i="12"/>
  <c r="G369" i="12"/>
  <c r="J369" i="12"/>
  <c r="S369" i="12"/>
  <c r="R369" i="12"/>
  <c r="I369" i="12"/>
  <c r="M369" i="12"/>
  <c r="L369" i="12"/>
  <c r="O369" i="12"/>
  <c r="P369" i="12"/>
  <c r="F369" i="12"/>
  <c r="D369" i="8"/>
  <c r="N369" i="8"/>
  <c r="J369" i="8"/>
  <c r="I369" i="8"/>
  <c r="M369" i="8"/>
  <c r="L369" i="8"/>
  <c r="F369" i="8"/>
  <c r="G369" i="8"/>
  <c r="C369" i="8"/>
  <c r="N369" i="10"/>
  <c r="D369" i="10"/>
  <c r="I369" i="10"/>
  <c r="C369" i="10"/>
  <c r="G369" i="10"/>
  <c r="J369" i="10"/>
  <c r="L369" i="10"/>
  <c r="M369" i="10"/>
  <c r="F369" i="10"/>
  <c r="H368" i="9"/>
  <c r="F368" i="9"/>
  <c r="G368" i="9"/>
  <c r="A371" i="12"/>
  <c r="B370" i="12"/>
  <c r="N370" i="12"/>
  <c r="E370" i="12"/>
  <c r="H370" i="12"/>
  <c r="K370" i="12"/>
  <c r="Q370" i="12"/>
  <c r="E369" i="9"/>
  <c r="A370" i="9"/>
  <c r="B369" i="9"/>
  <c r="C368" i="9"/>
  <c r="D368" i="9"/>
  <c r="B370" i="8"/>
  <c r="K370" i="8"/>
  <c r="H370" i="8"/>
  <c r="A371" i="8"/>
  <c r="E370" i="8"/>
  <c r="E370" i="10"/>
  <c r="K370" i="10"/>
  <c r="B370" i="10"/>
  <c r="H370" i="10"/>
  <c r="A371" i="10"/>
  <c r="D507" i="3" l="1"/>
  <c r="H507" i="3"/>
  <c r="C507" i="3"/>
  <c r="F507" i="3"/>
  <c r="G507" i="3"/>
  <c r="A509" i="3"/>
  <c r="E508" i="3"/>
  <c r="B508" i="3"/>
  <c r="Q601" i="14"/>
  <c r="E601" i="14"/>
  <c r="A602" i="14"/>
  <c r="N601" i="14"/>
  <c r="K601" i="14"/>
  <c r="B601" i="14"/>
  <c r="T601" i="14" s="1"/>
  <c r="H601" i="14"/>
  <c r="D600" i="14"/>
  <c r="F600" i="14"/>
  <c r="C600" i="14"/>
  <c r="J600" i="14"/>
  <c r="M600" i="14"/>
  <c r="L600" i="14"/>
  <c r="O600" i="14"/>
  <c r="G600" i="14"/>
  <c r="I600" i="14"/>
  <c r="P600" i="14"/>
  <c r="R600" i="14"/>
  <c r="S600" i="14"/>
  <c r="A503" i="2"/>
  <c r="H502" i="2"/>
  <c r="E502" i="2"/>
  <c r="B502" i="2"/>
  <c r="C501" i="2"/>
  <c r="K501" i="2"/>
  <c r="F501" i="2"/>
  <c r="D501" i="2"/>
  <c r="G501" i="2"/>
  <c r="J501" i="2"/>
  <c r="I501" i="2"/>
  <c r="H369" i="9"/>
  <c r="F369" i="9"/>
  <c r="G369" i="9"/>
  <c r="Q371" i="12"/>
  <c r="A372" i="12"/>
  <c r="E371" i="12"/>
  <c r="B371" i="12"/>
  <c r="H371" i="12"/>
  <c r="N371" i="12"/>
  <c r="K371" i="12"/>
  <c r="C369" i="9"/>
  <c r="D369" i="9"/>
  <c r="B370" i="9"/>
  <c r="E370" i="9"/>
  <c r="A371" i="9"/>
  <c r="T370" i="12"/>
  <c r="S370" i="12"/>
  <c r="D370" i="12"/>
  <c r="M370" i="12"/>
  <c r="O370" i="12"/>
  <c r="J370" i="12"/>
  <c r="C370" i="12"/>
  <c r="P370" i="12"/>
  <c r="F370" i="12"/>
  <c r="G370" i="12"/>
  <c r="R370" i="12"/>
  <c r="I370" i="12"/>
  <c r="L370" i="12"/>
  <c r="K371" i="10"/>
  <c r="H371" i="10"/>
  <c r="B371" i="10"/>
  <c r="E371" i="10"/>
  <c r="A372" i="10"/>
  <c r="L370" i="10"/>
  <c r="M370" i="10"/>
  <c r="C370" i="10"/>
  <c r="F370" i="10"/>
  <c r="G370" i="10"/>
  <c r="D370" i="10"/>
  <c r="I370" i="10"/>
  <c r="J370" i="10"/>
  <c r="N370" i="10"/>
  <c r="L370" i="8"/>
  <c r="C370" i="8"/>
  <c r="M370" i="8"/>
  <c r="D370" i="8"/>
  <c r="J370" i="8"/>
  <c r="N370" i="8"/>
  <c r="I370" i="8"/>
  <c r="F370" i="8"/>
  <c r="G370" i="8"/>
  <c r="A372" i="8"/>
  <c r="B371" i="8"/>
  <c r="K371" i="8"/>
  <c r="E371" i="8"/>
  <c r="H371" i="8"/>
  <c r="F508" i="3" l="1"/>
  <c r="G508" i="3"/>
  <c r="C508" i="3"/>
  <c r="D508" i="3"/>
  <c r="H508" i="3"/>
  <c r="E509" i="3"/>
  <c r="B509" i="3"/>
  <c r="A510" i="3"/>
  <c r="P601" i="14"/>
  <c r="R601" i="14"/>
  <c r="C601" i="14"/>
  <c r="D601" i="14"/>
  <c r="M601" i="14"/>
  <c r="O601" i="14"/>
  <c r="S601" i="14"/>
  <c r="L601" i="14"/>
  <c r="G601" i="14"/>
  <c r="I601" i="14"/>
  <c r="J601" i="14"/>
  <c r="F601" i="14"/>
  <c r="B602" i="14"/>
  <c r="T602" i="14" s="1"/>
  <c r="E602" i="14"/>
  <c r="Q602" i="14"/>
  <c r="A603" i="14"/>
  <c r="K602" i="14"/>
  <c r="N602" i="14"/>
  <c r="H602" i="14"/>
  <c r="D502" i="2"/>
  <c r="I502" i="2"/>
  <c r="K502" i="2"/>
  <c r="J502" i="2"/>
  <c r="C502" i="2"/>
  <c r="G502" i="2"/>
  <c r="F502" i="2"/>
  <c r="B503" i="2"/>
  <c r="A504" i="2"/>
  <c r="H503" i="2"/>
  <c r="E503" i="2"/>
  <c r="Q372" i="12"/>
  <c r="E372" i="12"/>
  <c r="K372" i="12"/>
  <c r="H372" i="12"/>
  <c r="N372" i="12"/>
  <c r="B372" i="12"/>
  <c r="A373" i="12"/>
  <c r="J371" i="10"/>
  <c r="M371" i="10"/>
  <c r="C371" i="10"/>
  <c r="F371" i="10"/>
  <c r="D371" i="10"/>
  <c r="G371" i="10"/>
  <c r="L371" i="10"/>
  <c r="I371" i="10"/>
  <c r="N371" i="10"/>
  <c r="K372" i="10"/>
  <c r="E372" i="10"/>
  <c r="A373" i="10"/>
  <c r="H372" i="10"/>
  <c r="B372" i="10"/>
  <c r="C371" i="8"/>
  <c r="D371" i="8"/>
  <c r="F371" i="8"/>
  <c r="G371" i="8"/>
  <c r="I371" i="8"/>
  <c r="J371" i="8"/>
  <c r="L371" i="8"/>
  <c r="M371" i="8"/>
  <c r="N371" i="8"/>
  <c r="E372" i="8"/>
  <c r="H372" i="8"/>
  <c r="B372" i="8"/>
  <c r="K372" i="8"/>
  <c r="A373" i="8"/>
  <c r="A372" i="9"/>
  <c r="B371" i="9"/>
  <c r="E371" i="9"/>
  <c r="F370" i="9"/>
  <c r="H370" i="9"/>
  <c r="G370" i="9"/>
  <c r="C370" i="9"/>
  <c r="D370" i="9"/>
  <c r="T371" i="12"/>
  <c r="I371" i="12"/>
  <c r="L371" i="12"/>
  <c r="C371" i="12"/>
  <c r="R371" i="12"/>
  <c r="P371" i="12"/>
  <c r="F371" i="12"/>
  <c r="M371" i="12"/>
  <c r="G371" i="12"/>
  <c r="J371" i="12"/>
  <c r="S371" i="12"/>
  <c r="D371" i="12"/>
  <c r="O371" i="12"/>
  <c r="B510" i="3" l="1"/>
  <c r="E510" i="3"/>
  <c r="A511" i="3"/>
  <c r="G509" i="3"/>
  <c r="F509" i="3"/>
  <c r="H509" i="3"/>
  <c r="C509" i="3"/>
  <c r="D509" i="3"/>
  <c r="Q603" i="14"/>
  <c r="B603" i="14"/>
  <c r="T603" i="14" s="1"/>
  <c r="A604" i="14"/>
  <c r="N603" i="14"/>
  <c r="E603" i="14"/>
  <c r="K603" i="14"/>
  <c r="H603" i="14"/>
  <c r="R602" i="14"/>
  <c r="S602" i="14"/>
  <c r="C602" i="14"/>
  <c r="D602" i="14"/>
  <c r="J602" i="14"/>
  <c r="L602" i="14"/>
  <c r="O602" i="14"/>
  <c r="P602" i="14"/>
  <c r="F602" i="14"/>
  <c r="G602" i="14"/>
  <c r="I602" i="14"/>
  <c r="M602" i="14"/>
  <c r="E504" i="2"/>
  <c r="A505" i="2"/>
  <c r="B504" i="2"/>
  <c r="H504" i="2"/>
  <c r="J503" i="2"/>
  <c r="D503" i="2"/>
  <c r="C503" i="2"/>
  <c r="I503" i="2"/>
  <c r="F503" i="2"/>
  <c r="G503" i="2"/>
  <c r="K503" i="2"/>
  <c r="J372" i="10"/>
  <c r="D372" i="10"/>
  <c r="N372" i="10"/>
  <c r="G372" i="10"/>
  <c r="F372" i="10"/>
  <c r="I372" i="10"/>
  <c r="C372" i="10"/>
  <c r="M372" i="10"/>
  <c r="L372" i="10"/>
  <c r="H373" i="10"/>
  <c r="E373" i="10"/>
  <c r="B373" i="10"/>
  <c r="K373" i="10"/>
  <c r="A374" i="10"/>
  <c r="K373" i="12"/>
  <c r="Q373" i="12"/>
  <c r="B373" i="12"/>
  <c r="E373" i="12"/>
  <c r="A374" i="12"/>
  <c r="N373" i="12"/>
  <c r="H373" i="12"/>
  <c r="T372" i="12"/>
  <c r="I372" i="12"/>
  <c r="C372" i="12"/>
  <c r="J372" i="12"/>
  <c r="M372" i="12"/>
  <c r="S372" i="12"/>
  <c r="G372" i="12"/>
  <c r="L372" i="12"/>
  <c r="D372" i="12"/>
  <c r="R372" i="12"/>
  <c r="F372" i="12"/>
  <c r="O372" i="12"/>
  <c r="P372" i="12"/>
  <c r="D371" i="9"/>
  <c r="C371" i="9"/>
  <c r="E372" i="9"/>
  <c r="B372" i="9"/>
  <c r="A373" i="9"/>
  <c r="A374" i="8"/>
  <c r="B373" i="8"/>
  <c r="E373" i="8"/>
  <c r="H373" i="8"/>
  <c r="K373" i="8"/>
  <c r="G371" i="9"/>
  <c r="H371" i="9"/>
  <c r="F371" i="9"/>
  <c r="F372" i="8"/>
  <c r="D372" i="8"/>
  <c r="N372" i="8"/>
  <c r="M372" i="8"/>
  <c r="I372" i="8"/>
  <c r="J372" i="8"/>
  <c r="L372" i="8"/>
  <c r="G372" i="8"/>
  <c r="C372" i="8"/>
  <c r="B511" i="3" l="1"/>
  <c r="A512" i="3"/>
  <c r="E511" i="3"/>
  <c r="F510" i="3"/>
  <c r="G510" i="3"/>
  <c r="D510" i="3"/>
  <c r="C510" i="3"/>
  <c r="H510" i="3"/>
  <c r="K604" i="14"/>
  <c r="Q604" i="14"/>
  <c r="B604" i="14"/>
  <c r="T604" i="14" s="1"/>
  <c r="H604" i="14"/>
  <c r="E604" i="14"/>
  <c r="A605" i="14"/>
  <c r="N604" i="14"/>
  <c r="P603" i="14"/>
  <c r="R603" i="14"/>
  <c r="S603" i="14"/>
  <c r="D603" i="14"/>
  <c r="M603" i="14"/>
  <c r="O603" i="14"/>
  <c r="C603" i="14"/>
  <c r="F603" i="14"/>
  <c r="I603" i="14"/>
  <c r="J603" i="14"/>
  <c r="L603" i="14"/>
  <c r="G603" i="14"/>
  <c r="G504" i="2"/>
  <c r="D504" i="2"/>
  <c r="J504" i="2"/>
  <c r="K504" i="2"/>
  <c r="I504" i="2"/>
  <c r="F504" i="2"/>
  <c r="C504" i="2"/>
  <c r="H505" i="2"/>
  <c r="A506" i="2"/>
  <c r="E505" i="2"/>
  <c r="B505" i="2"/>
  <c r="I373" i="8"/>
  <c r="J373" i="8"/>
  <c r="G373" i="8"/>
  <c r="L373" i="8"/>
  <c r="N373" i="8"/>
  <c r="F373" i="8"/>
  <c r="C373" i="8"/>
  <c r="D373" i="8"/>
  <c r="M373" i="8"/>
  <c r="K374" i="8"/>
  <c r="H374" i="8"/>
  <c r="B374" i="8"/>
  <c r="E374" i="8"/>
  <c r="A375" i="8"/>
  <c r="B373" i="9"/>
  <c r="A374" i="9"/>
  <c r="E373" i="9"/>
  <c r="H374" i="12"/>
  <c r="B374" i="12"/>
  <c r="E374" i="12"/>
  <c r="Q374" i="12"/>
  <c r="K374" i="12"/>
  <c r="N374" i="12"/>
  <c r="A375" i="12"/>
  <c r="T373" i="12"/>
  <c r="G373" i="12"/>
  <c r="S373" i="12"/>
  <c r="I373" i="12"/>
  <c r="O373" i="12"/>
  <c r="R373" i="12"/>
  <c r="M373" i="12"/>
  <c r="J373" i="12"/>
  <c r="F373" i="12"/>
  <c r="L373" i="12"/>
  <c r="P373" i="12"/>
  <c r="D373" i="12"/>
  <c r="C373" i="12"/>
  <c r="N373" i="10"/>
  <c r="I373" i="10"/>
  <c r="C373" i="10"/>
  <c r="D373" i="10"/>
  <c r="F373" i="10"/>
  <c r="G373" i="10"/>
  <c r="M373" i="10"/>
  <c r="J373" i="10"/>
  <c r="L373" i="10"/>
  <c r="A375" i="10"/>
  <c r="K374" i="10"/>
  <c r="B374" i="10"/>
  <c r="E374" i="10"/>
  <c r="H374" i="10"/>
  <c r="D372" i="9"/>
  <c r="C372" i="9"/>
  <c r="F372" i="9"/>
  <c r="H372" i="9"/>
  <c r="G372" i="9"/>
  <c r="F511" i="3" l="1"/>
  <c r="G511" i="3"/>
  <c r="E512" i="3"/>
  <c r="B512" i="3"/>
  <c r="A513" i="3"/>
  <c r="D511" i="3"/>
  <c r="C511" i="3"/>
  <c r="H511" i="3"/>
  <c r="K605" i="14"/>
  <c r="N605" i="14"/>
  <c r="A606" i="14"/>
  <c r="E605" i="14"/>
  <c r="H605" i="14"/>
  <c r="Q605" i="14"/>
  <c r="B605" i="14"/>
  <c r="T605" i="14" s="1"/>
  <c r="J604" i="14"/>
  <c r="L604" i="14"/>
  <c r="C604" i="14"/>
  <c r="F604" i="14"/>
  <c r="G604" i="14"/>
  <c r="I604" i="14"/>
  <c r="M604" i="14"/>
  <c r="O604" i="14"/>
  <c r="D604" i="14"/>
  <c r="P604" i="14"/>
  <c r="R604" i="14"/>
  <c r="S604" i="14"/>
  <c r="A507" i="2"/>
  <c r="H506" i="2"/>
  <c r="B506" i="2"/>
  <c r="E506" i="2"/>
  <c r="K505" i="2"/>
  <c r="I505" i="2"/>
  <c r="G505" i="2"/>
  <c r="F505" i="2"/>
  <c r="D505" i="2"/>
  <c r="C505" i="2"/>
  <c r="J505" i="2"/>
  <c r="B375" i="12"/>
  <c r="H375" i="12"/>
  <c r="Q375" i="12"/>
  <c r="K375" i="12"/>
  <c r="N375" i="12"/>
  <c r="A376" i="12"/>
  <c r="E375" i="12"/>
  <c r="T374" i="12"/>
  <c r="L374" i="12"/>
  <c r="C374" i="12"/>
  <c r="D374" i="12"/>
  <c r="R374" i="12"/>
  <c r="I374" i="12"/>
  <c r="J374" i="12"/>
  <c r="M374" i="12"/>
  <c r="P374" i="12"/>
  <c r="G374" i="12"/>
  <c r="O374" i="12"/>
  <c r="S374" i="12"/>
  <c r="F374" i="12"/>
  <c r="H373" i="9"/>
  <c r="G373" i="9"/>
  <c r="F373" i="9"/>
  <c r="C374" i="8"/>
  <c r="D374" i="8"/>
  <c r="F374" i="8"/>
  <c r="J374" i="8"/>
  <c r="M374" i="8"/>
  <c r="L374" i="8"/>
  <c r="G374" i="8"/>
  <c r="I374" i="8"/>
  <c r="N374" i="8"/>
  <c r="D373" i="9"/>
  <c r="C373" i="9"/>
  <c r="G374" i="10"/>
  <c r="N374" i="10"/>
  <c r="C374" i="10"/>
  <c r="M374" i="10"/>
  <c r="L374" i="10"/>
  <c r="J374" i="10"/>
  <c r="D374" i="10"/>
  <c r="F374" i="10"/>
  <c r="I374" i="10"/>
  <c r="A375" i="9"/>
  <c r="B374" i="9"/>
  <c r="E374" i="9"/>
  <c r="H375" i="8"/>
  <c r="E375" i="8"/>
  <c r="K375" i="8"/>
  <c r="A376" i="8"/>
  <c r="B375" i="8"/>
  <c r="K375" i="10"/>
  <c r="A376" i="10"/>
  <c r="B375" i="10"/>
  <c r="E375" i="10"/>
  <c r="H375" i="10"/>
  <c r="E513" i="3" l="1"/>
  <c r="B513" i="3"/>
  <c r="A514" i="3"/>
  <c r="C512" i="3"/>
  <c r="D512" i="3"/>
  <c r="H512" i="3"/>
  <c r="F512" i="3"/>
  <c r="G512" i="3"/>
  <c r="L605" i="14"/>
  <c r="M605" i="14"/>
  <c r="J605" i="14"/>
  <c r="O605" i="14"/>
  <c r="P605" i="14"/>
  <c r="C605" i="14"/>
  <c r="R605" i="14"/>
  <c r="S605" i="14"/>
  <c r="D605" i="14"/>
  <c r="G605" i="14"/>
  <c r="I605" i="14"/>
  <c r="F605" i="14"/>
  <c r="B606" i="14"/>
  <c r="T606" i="14" s="1"/>
  <c r="E606" i="14"/>
  <c r="N606" i="14"/>
  <c r="Q606" i="14"/>
  <c r="A607" i="14"/>
  <c r="H606" i="14"/>
  <c r="K606" i="14"/>
  <c r="K506" i="2"/>
  <c r="I506" i="2"/>
  <c r="C506" i="2"/>
  <c r="J506" i="2"/>
  <c r="F506" i="2"/>
  <c r="G506" i="2"/>
  <c r="D506" i="2"/>
  <c r="A508" i="2"/>
  <c r="B507" i="2"/>
  <c r="H507" i="2"/>
  <c r="E507" i="2"/>
  <c r="H374" i="9"/>
  <c r="G374" i="9"/>
  <c r="F374" i="9"/>
  <c r="T375" i="12"/>
  <c r="M375" i="12"/>
  <c r="G375" i="12"/>
  <c r="R375" i="12"/>
  <c r="P375" i="12"/>
  <c r="O375" i="12"/>
  <c r="S375" i="12"/>
  <c r="F375" i="12"/>
  <c r="I375" i="12"/>
  <c r="C375" i="12"/>
  <c r="L375" i="12"/>
  <c r="D375" i="12"/>
  <c r="J375" i="12"/>
  <c r="K376" i="8"/>
  <c r="B376" i="8"/>
  <c r="H376" i="8"/>
  <c r="A377" i="8"/>
  <c r="E376" i="8"/>
  <c r="N376" i="12"/>
  <c r="Q376" i="12"/>
  <c r="H376" i="12"/>
  <c r="B376" i="12"/>
  <c r="K376" i="12"/>
  <c r="A377" i="12"/>
  <c r="E376" i="12"/>
  <c r="I375" i="10"/>
  <c r="J375" i="10"/>
  <c r="M375" i="10"/>
  <c r="N375" i="10"/>
  <c r="D375" i="10"/>
  <c r="C375" i="10"/>
  <c r="L375" i="10"/>
  <c r="F375" i="10"/>
  <c r="G375" i="10"/>
  <c r="A377" i="10"/>
  <c r="B376" i="10"/>
  <c r="H376" i="10"/>
  <c r="E376" i="10"/>
  <c r="K376" i="10"/>
  <c r="C375" i="8"/>
  <c r="D375" i="8"/>
  <c r="G375" i="8"/>
  <c r="N375" i="8"/>
  <c r="I375" i="8"/>
  <c r="F375" i="8"/>
  <c r="M375" i="8"/>
  <c r="L375" i="8"/>
  <c r="J375" i="8"/>
  <c r="D374" i="9"/>
  <c r="C374" i="9"/>
  <c r="E375" i="9"/>
  <c r="B375" i="9"/>
  <c r="A376" i="9"/>
  <c r="E514" i="3" l="1"/>
  <c r="B514" i="3"/>
  <c r="A515" i="3"/>
  <c r="H513" i="3"/>
  <c r="C513" i="3"/>
  <c r="D513" i="3"/>
  <c r="G513" i="3"/>
  <c r="F513" i="3"/>
  <c r="N607" i="14"/>
  <c r="H607" i="14"/>
  <c r="E607" i="14"/>
  <c r="K607" i="14"/>
  <c r="B607" i="14"/>
  <c r="T607" i="14" s="1"/>
  <c r="Q607" i="14"/>
  <c r="A608" i="14"/>
  <c r="C606" i="14"/>
  <c r="D606" i="14"/>
  <c r="L606" i="14"/>
  <c r="F606" i="14"/>
  <c r="O606" i="14"/>
  <c r="P606" i="14"/>
  <c r="R606" i="14"/>
  <c r="S606" i="14"/>
  <c r="G606" i="14"/>
  <c r="I606" i="14"/>
  <c r="J606" i="14"/>
  <c r="M606" i="14"/>
  <c r="C507" i="2"/>
  <c r="K507" i="2"/>
  <c r="I507" i="2"/>
  <c r="G507" i="2"/>
  <c r="J507" i="2"/>
  <c r="F507" i="2"/>
  <c r="D507" i="2"/>
  <c r="H508" i="2"/>
  <c r="A509" i="2"/>
  <c r="B508" i="2"/>
  <c r="E508" i="2"/>
  <c r="E377" i="8"/>
  <c r="A378" i="8"/>
  <c r="H377" i="8"/>
  <c r="K377" i="8"/>
  <c r="B377" i="8"/>
  <c r="G375" i="9"/>
  <c r="H375" i="9"/>
  <c r="F375" i="9"/>
  <c r="N376" i="8"/>
  <c r="C376" i="8"/>
  <c r="D376" i="8"/>
  <c r="G376" i="8"/>
  <c r="F376" i="8"/>
  <c r="L376" i="8"/>
  <c r="I376" i="8"/>
  <c r="J376" i="8"/>
  <c r="M376" i="8"/>
  <c r="T376" i="12"/>
  <c r="C376" i="12"/>
  <c r="G376" i="12"/>
  <c r="M376" i="12"/>
  <c r="J376" i="12"/>
  <c r="I376" i="12"/>
  <c r="S376" i="12"/>
  <c r="P376" i="12"/>
  <c r="D376" i="12"/>
  <c r="F376" i="12"/>
  <c r="L376" i="12"/>
  <c r="O376" i="12"/>
  <c r="R376" i="12"/>
  <c r="A377" i="9"/>
  <c r="E376" i="9"/>
  <c r="B376" i="9"/>
  <c r="C376" i="10"/>
  <c r="D376" i="10"/>
  <c r="F376" i="10"/>
  <c r="G376" i="10"/>
  <c r="I376" i="10"/>
  <c r="J376" i="10"/>
  <c r="M376" i="10"/>
  <c r="N376" i="10"/>
  <c r="L376" i="10"/>
  <c r="E377" i="10"/>
  <c r="H377" i="10"/>
  <c r="A378" i="10"/>
  <c r="B377" i="10"/>
  <c r="K377" i="10"/>
  <c r="B377" i="12"/>
  <c r="E377" i="12"/>
  <c r="H377" i="12"/>
  <c r="K377" i="12"/>
  <c r="N377" i="12"/>
  <c r="Q377" i="12"/>
  <c r="A378" i="12"/>
  <c r="D375" i="9"/>
  <c r="C375" i="9"/>
  <c r="B515" i="3" l="1"/>
  <c r="E515" i="3"/>
  <c r="A516" i="3"/>
  <c r="D514" i="3"/>
  <c r="C514" i="3"/>
  <c r="H514" i="3"/>
  <c r="F514" i="3"/>
  <c r="G514" i="3"/>
  <c r="A609" i="14"/>
  <c r="E608" i="14"/>
  <c r="N608" i="14"/>
  <c r="Q608" i="14"/>
  <c r="B608" i="14"/>
  <c r="T608" i="14" s="1"/>
  <c r="H608" i="14"/>
  <c r="K608" i="14"/>
  <c r="O607" i="14"/>
  <c r="P607" i="14"/>
  <c r="F607" i="14"/>
  <c r="G607" i="14"/>
  <c r="I607" i="14"/>
  <c r="S607" i="14"/>
  <c r="C607" i="14"/>
  <c r="D607" i="14"/>
  <c r="J607" i="14"/>
  <c r="L607" i="14"/>
  <c r="M607" i="14"/>
  <c r="R607" i="14"/>
  <c r="F508" i="2"/>
  <c r="K508" i="2"/>
  <c r="J508" i="2"/>
  <c r="I508" i="2"/>
  <c r="D508" i="2"/>
  <c r="C508" i="2"/>
  <c r="G508" i="2"/>
  <c r="E509" i="2"/>
  <c r="H509" i="2"/>
  <c r="B509" i="2"/>
  <c r="A510" i="2"/>
  <c r="D376" i="9"/>
  <c r="C376" i="9"/>
  <c r="H376" i="9"/>
  <c r="F376" i="9"/>
  <c r="G376" i="9"/>
  <c r="A378" i="9"/>
  <c r="E377" i="9"/>
  <c r="B377" i="9"/>
  <c r="N378" i="12"/>
  <c r="Q378" i="12"/>
  <c r="H378" i="12"/>
  <c r="A379" i="12"/>
  <c r="B378" i="12"/>
  <c r="E378" i="12"/>
  <c r="K378" i="12"/>
  <c r="B378" i="10"/>
  <c r="K378" i="10"/>
  <c r="A379" i="10"/>
  <c r="H378" i="10"/>
  <c r="E378" i="10"/>
  <c r="T377" i="12"/>
  <c r="M377" i="12"/>
  <c r="P377" i="12"/>
  <c r="S377" i="12"/>
  <c r="F377" i="12"/>
  <c r="G377" i="12"/>
  <c r="D377" i="12"/>
  <c r="I377" i="12"/>
  <c r="J377" i="12"/>
  <c r="R377" i="12"/>
  <c r="O377" i="12"/>
  <c r="C377" i="12"/>
  <c r="L377" i="12"/>
  <c r="J377" i="10"/>
  <c r="D377" i="10"/>
  <c r="C377" i="10"/>
  <c r="I377" i="10"/>
  <c r="F377" i="10"/>
  <c r="G377" i="10"/>
  <c r="N377" i="10"/>
  <c r="L377" i="10"/>
  <c r="M377" i="10"/>
  <c r="C377" i="8"/>
  <c r="D377" i="8"/>
  <c r="L377" i="8"/>
  <c r="J377" i="8"/>
  <c r="N377" i="8"/>
  <c r="M377" i="8"/>
  <c r="I377" i="8"/>
  <c r="F377" i="8"/>
  <c r="G377" i="8"/>
  <c r="A379" i="8"/>
  <c r="E378" i="8"/>
  <c r="H378" i="8"/>
  <c r="B378" i="8"/>
  <c r="K378" i="8"/>
  <c r="E516" i="3" l="1"/>
  <c r="A517" i="3"/>
  <c r="B516" i="3"/>
  <c r="F515" i="3"/>
  <c r="G515" i="3"/>
  <c r="D515" i="3"/>
  <c r="C515" i="3"/>
  <c r="H515" i="3"/>
  <c r="G608" i="14"/>
  <c r="C608" i="14"/>
  <c r="D608" i="14"/>
  <c r="F608" i="14"/>
  <c r="R608" i="14"/>
  <c r="S608" i="14"/>
  <c r="P608" i="14"/>
  <c r="O608" i="14"/>
  <c r="J608" i="14"/>
  <c r="I608" i="14"/>
  <c r="L608" i="14"/>
  <c r="M608" i="14"/>
  <c r="H609" i="14"/>
  <c r="B609" i="14"/>
  <c r="T609" i="14" s="1"/>
  <c r="E609" i="14"/>
  <c r="K609" i="14"/>
  <c r="Q609" i="14"/>
  <c r="A610" i="14"/>
  <c r="N609" i="14"/>
  <c r="B510" i="2"/>
  <c r="A511" i="2"/>
  <c r="E510" i="2"/>
  <c r="H510" i="2"/>
  <c r="F509" i="2"/>
  <c r="D509" i="2"/>
  <c r="G509" i="2"/>
  <c r="J509" i="2"/>
  <c r="C509" i="2"/>
  <c r="K509" i="2"/>
  <c r="I509" i="2"/>
  <c r="N378" i="8"/>
  <c r="M378" i="8"/>
  <c r="F378" i="8"/>
  <c r="C378" i="8"/>
  <c r="G378" i="8"/>
  <c r="J378" i="8"/>
  <c r="D378" i="8"/>
  <c r="L378" i="8"/>
  <c r="I378" i="8"/>
  <c r="K379" i="8"/>
  <c r="B379" i="8"/>
  <c r="H379" i="8"/>
  <c r="A380" i="8"/>
  <c r="E379" i="8"/>
  <c r="H379" i="10"/>
  <c r="B379" i="10"/>
  <c r="E379" i="10"/>
  <c r="K379" i="10"/>
  <c r="T378" i="12"/>
  <c r="G378" i="12"/>
  <c r="L378" i="12"/>
  <c r="S378" i="12"/>
  <c r="M378" i="12"/>
  <c r="I378" i="12"/>
  <c r="O378" i="12"/>
  <c r="J378" i="12"/>
  <c r="D378" i="12"/>
  <c r="F378" i="12"/>
  <c r="R378" i="12"/>
  <c r="C378" i="12"/>
  <c r="P378" i="12"/>
  <c r="N379" i="12"/>
  <c r="B379" i="12"/>
  <c r="K379" i="12"/>
  <c r="Q379" i="12"/>
  <c r="A380" i="12"/>
  <c r="E379" i="12"/>
  <c r="H379" i="12"/>
  <c r="D377" i="9"/>
  <c r="C377" i="9"/>
  <c r="C378" i="10"/>
  <c r="L378" i="10"/>
  <c r="M378" i="10"/>
  <c r="G378" i="10"/>
  <c r="N378" i="10"/>
  <c r="J378" i="10"/>
  <c r="I378" i="10"/>
  <c r="D378" i="10"/>
  <c r="F378" i="10"/>
  <c r="F377" i="9"/>
  <c r="G377" i="9"/>
  <c r="H377" i="9"/>
  <c r="A379" i="9"/>
  <c r="E378" i="9"/>
  <c r="B378" i="9"/>
  <c r="H516" i="3" l="1"/>
  <c r="D516" i="3"/>
  <c r="C516" i="3"/>
  <c r="E517" i="3"/>
  <c r="B517" i="3"/>
  <c r="A518" i="3"/>
  <c r="G516" i="3"/>
  <c r="F516" i="3"/>
  <c r="Q610" i="14"/>
  <c r="A611" i="14"/>
  <c r="B610" i="14"/>
  <c r="T610" i="14" s="1"/>
  <c r="E610" i="14"/>
  <c r="K610" i="14"/>
  <c r="N610" i="14"/>
  <c r="H610" i="14"/>
  <c r="F609" i="14"/>
  <c r="G609" i="14"/>
  <c r="C609" i="14"/>
  <c r="D609" i="14"/>
  <c r="S609" i="14"/>
  <c r="I609" i="14"/>
  <c r="J609" i="14"/>
  <c r="L609" i="14"/>
  <c r="R609" i="14"/>
  <c r="M609" i="14"/>
  <c r="O609" i="14"/>
  <c r="P609" i="14"/>
  <c r="A512" i="2"/>
  <c r="B511" i="2"/>
  <c r="E511" i="2"/>
  <c r="H511" i="2"/>
  <c r="D510" i="2"/>
  <c r="C510" i="2"/>
  <c r="G510" i="2"/>
  <c r="K510" i="2"/>
  <c r="F510" i="2"/>
  <c r="J510" i="2"/>
  <c r="I510" i="2"/>
  <c r="A381" i="8"/>
  <c r="E380" i="8"/>
  <c r="H380" i="8"/>
  <c r="K380" i="8"/>
  <c r="B380" i="8"/>
  <c r="I379" i="10"/>
  <c r="C379" i="10"/>
  <c r="D379" i="10"/>
  <c r="F379" i="10"/>
  <c r="G379" i="10"/>
  <c r="N379" i="10"/>
  <c r="L379" i="10"/>
  <c r="M379" i="10"/>
  <c r="J379" i="10"/>
  <c r="G379" i="8"/>
  <c r="C379" i="8"/>
  <c r="D379" i="8"/>
  <c r="N379" i="8"/>
  <c r="F379" i="8"/>
  <c r="I379" i="8"/>
  <c r="M379" i="8"/>
  <c r="J379" i="8"/>
  <c r="L379" i="8"/>
  <c r="T379" i="12"/>
  <c r="P379" i="12"/>
  <c r="D379" i="12"/>
  <c r="F379" i="12"/>
  <c r="O379" i="12"/>
  <c r="S379" i="12"/>
  <c r="I379" i="12"/>
  <c r="J379" i="12"/>
  <c r="M379" i="12"/>
  <c r="G379" i="12"/>
  <c r="L379" i="12"/>
  <c r="R379" i="12"/>
  <c r="C379" i="12"/>
  <c r="D378" i="9"/>
  <c r="C378" i="9"/>
  <c r="H378" i="9"/>
  <c r="F378" i="9"/>
  <c r="G378" i="9"/>
  <c r="B379" i="9"/>
  <c r="E379" i="9"/>
  <c r="A380" i="9"/>
  <c r="N380" i="12"/>
  <c r="B380" i="12"/>
  <c r="Q380" i="12"/>
  <c r="H380" i="12"/>
  <c r="E380" i="12"/>
  <c r="K380" i="12"/>
  <c r="A381" i="12"/>
  <c r="E8" i="29" a="1"/>
  <c r="C517" i="3" l="1"/>
  <c r="D517" i="3"/>
  <c r="H517" i="3"/>
  <c r="G517" i="3"/>
  <c r="F517" i="3"/>
  <c r="E518" i="3"/>
  <c r="A519" i="3"/>
  <c r="B518" i="3"/>
  <c r="R610" i="14"/>
  <c r="S610" i="14"/>
  <c r="P610" i="14"/>
  <c r="D610" i="14"/>
  <c r="F610" i="14"/>
  <c r="G610" i="14"/>
  <c r="C610" i="14"/>
  <c r="L610" i="14"/>
  <c r="M610" i="14"/>
  <c r="I610" i="14"/>
  <c r="J610" i="14"/>
  <c r="O610" i="14"/>
  <c r="B611" i="14"/>
  <c r="T611" i="14" s="1"/>
  <c r="Q611" i="14"/>
  <c r="H611" i="14"/>
  <c r="K611" i="14"/>
  <c r="A612" i="14"/>
  <c r="E611" i="14"/>
  <c r="N611" i="14"/>
  <c r="I511" i="2"/>
  <c r="C511" i="2"/>
  <c r="D511" i="2"/>
  <c r="G511" i="2"/>
  <c r="F511" i="2"/>
  <c r="K511" i="2"/>
  <c r="J511" i="2"/>
  <c r="A513" i="2"/>
  <c r="E512" i="2"/>
  <c r="B512" i="2"/>
  <c r="H512" i="2"/>
  <c r="E8" i="29"/>
  <c r="H381" i="12"/>
  <c r="A382" i="12"/>
  <c r="N381" i="12"/>
  <c r="Q381" i="12"/>
  <c r="B381" i="12"/>
  <c r="E381" i="12"/>
  <c r="K381" i="12"/>
  <c r="B380" i="9"/>
  <c r="A381" i="9"/>
  <c r="E380" i="9"/>
  <c r="C379" i="9"/>
  <c r="D379" i="9"/>
  <c r="T380" i="12"/>
  <c r="C380" i="12"/>
  <c r="R380" i="12"/>
  <c r="M380" i="12"/>
  <c r="I380" i="12"/>
  <c r="S380" i="12"/>
  <c r="J380" i="12"/>
  <c r="P380" i="12"/>
  <c r="D380" i="12"/>
  <c r="F380" i="12"/>
  <c r="L380" i="12"/>
  <c r="O380" i="12"/>
  <c r="G380" i="12"/>
  <c r="F380" i="8"/>
  <c r="J380" i="8"/>
  <c r="I380" i="8"/>
  <c r="G380" i="8"/>
  <c r="L380" i="8"/>
  <c r="M380" i="8"/>
  <c r="N380" i="8"/>
  <c r="C380" i="8"/>
  <c r="D380" i="8"/>
  <c r="G379" i="9"/>
  <c r="H379" i="9"/>
  <c r="F379" i="9"/>
  <c r="H381" i="8"/>
  <c r="A382" i="8"/>
  <c r="B381" i="8"/>
  <c r="E381" i="8"/>
  <c r="K381" i="8"/>
  <c r="G518" i="3" l="1"/>
  <c r="F518" i="3"/>
  <c r="E519" i="3"/>
  <c r="A520" i="3"/>
  <c r="B519" i="3"/>
  <c r="C518" i="3"/>
  <c r="H518" i="3"/>
  <c r="D518" i="3"/>
  <c r="K612" i="14"/>
  <c r="N612" i="14"/>
  <c r="Q612" i="14"/>
  <c r="E612" i="14"/>
  <c r="B612" i="14"/>
  <c r="T612" i="14" s="1"/>
  <c r="H612" i="14"/>
  <c r="A613" i="14"/>
  <c r="I611" i="14"/>
  <c r="J611" i="14"/>
  <c r="M611" i="14"/>
  <c r="D611" i="14"/>
  <c r="F611" i="14"/>
  <c r="G611" i="14"/>
  <c r="R611" i="14"/>
  <c r="S611" i="14"/>
  <c r="P611" i="14"/>
  <c r="L611" i="14"/>
  <c r="C611" i="14"/>
  <c r="O611" i="14"/>
  <c r="C512" i="2"/>
  <c r="K512" i="2"/>
  <c r="I512" i="2"/>
  <c r="D512" i="2"/>
  <c r="J512" i="2"/>
  <c r="G512" i="2"/>
  <c r="F512" i="2"/>
  <c r="B513" i="2"/>
  <c r="E513" i="2"/>
  <c r="H513" i="2"/>
  <c r="A514" i="2"/>
  <c r="K382" i="12"/>
  <c r="E382" i="12"/>
  <c r="N382" i="12"/>
  <c r="Q382" i="12"/>
  <c r="A383" i="12"/>
  <c r="H382" i="12"/>
  <c r="B382" i="12"/>
  <c r="E382" i="8"/>
  <c r="H382" i="8"/>
  <c r="K382" i="8"/>
  <c r="A383" i="8"/>
  <c r="B382" i="8"/>
  <c r="F381" i="8"/>
  <c r="N381" i="8"/>
  <c r="M381" i="8"/>
  <c r="G381" i="8"/>
  <c r="I381" i="8"/>
  <c r="J381" i="8"/>
  <c r="D381" i="8"/>
  <c r="C381" i="8"/>
  <c r="L381" i="8"/>
  <c r="F380" i="9"/>
  <c r="G380" i="9"/>
  <c r="H380" i="9"/>
  <c r="A382" i="9"/>
  <c r="B381" i="9"/>
  <c r="E381" i="9"/>
  <c r="D380" i="9"/>
  <c r="C380" i="9"/>
  <c r="T381" i="12"/>
  <c r="M381" i="12"/>
  <c r="F381" i="12"/>
  <c r="O381" i="12"/>
  <c r="P381" i="12"/>
  <c r="G381" i="12"/>
  <c r="C381" i="12"/>
  <c r="R381" i="12"/>
  <c r="D381" i="12"/>
  <c r="L381" i="12"/>
  <c r="I381" i="12"/>
  <c r="S381" i="12"/>
  <c r="J381" i="12"/>
  <c r="G519" i="3" l="1"/>
  <c r="F519" i="3"/>
  <c r="C519" i="3"/>
  <c r="D519" i="3"/>
  <c r="H519" i="3"/>
  <c r="A521" i="3"/>
  <c r="E520" i="3"/>
  <c r="B520" i="3"/>
  <c r="K613" i="14"/>
  <c r="N613" i="14"/>
  <c r="B613" i="14"/>
  <c r="T613" i="14" s="1"/>
  <c r="Q613" i="14"/>
  <c r="E613" i="14"/>
  <c r="H613" i="14"/>
  <c r="A614" i="14"/>
  <c r="J612" i="14"/>
  <c r="L612" i="14"/>
  <c r="O612" i="14"/>
  <c r="P612" i="14"/>
  <c r="D612" i="14"/>
  <c r="F612" i="14"/>
  <c r="M612" i="14"/>
  <c r="S612" i="14"/>
  <c r="I612" i="14"/>
  <c r="R612" i="14"/>
  <c r="G612" i="14"/>
  <c r="C612" i="14"/>
  <c r="C513" i="2"/>
  <c r="I513" i="2"/>
  <c r="G513" i="2"/>
  <c r="K513" i="2"/>
  <c r="D513" i="2"/>
  <c r="J513" i="2"/>
  <c r="F513" i="2"/>
  <c r="B514" i="2"/>
  <c r="A515" i="2"/>
  <c r="H514" i="2"/>
  <c r="E514" i="2"/>
  <c r="D382" i="8"/>
  <c r="G382" i="8"/>
  <c r="L382" i="8"/>
  <c r="N382" i="8"/>
  <c r="C382" i="8"/>
  <c r="F382" i="8"/>
  <c r="M382" i="8"/>
  <c r="J382" i="8"/>
  <c r="I382" i="8"/>
  <c r="E383" i="8"/>
  <c r="K383" i="8"/>
  <c r="B383" i="8"/>
  <c r="H383" i="8"/>
  <c r="A384" i="8"/>
  <c r="T382" i="12"/>
  <c r="G382" i="12"/>
  <c r="F382" i="12"/>
  <c r="P382" i="12"/>
  <c r="R382" i="12"/>
  <c r="L382" i="12"/>
  <c r="O382" i="12"/>
  <c r="I382" i="12"/>
  <c r="S382" i="12"/>
  <c r="J382" i="12"/>
  <c r="M382" i="12"/>
  <c r="C382" i="12"/>
  <c r="D382" i="12"/>
  <c r="F381" i="9"/>
  <c r="H381" i="9"/>
  <c r="G381" i="9"/>
  <c r="C381" i="9"/>
  <c r="D381" i="9"/>
  <c r="A383" i="9"/>
  <c r="B382" i="9"/>
  <c r="E382" i="9"/>
  <c r="B383" i="12"/>
  <c r="H383" i="12"/>
  <c r="E383" i="12"/>
  <c r="A384" i="12"/>
  <c r="K383" i="12"/>
  <c r="Q383" i="12"/>
  <c r="N383" i="12"/>
  <c r="H520" i="3" l="1"/>
  <c r="D520" i="3"/>
  <c r="C520" i="3"/>
  <c r="F520" i="3"/>
  <c r="G520" i="3"/>
  <c r="B521" i="3"/>
  <c r="E521" i="3"/>
  <c r="A522" i="3"/>
  <c r="B614" i="14"/>
  <c r="T614" i="14" s="1"/>
  <c r="K614" i="14"/>
  <c r="H614" i="14"/>
  <c r="E614" i="14"/>
  <c r="A615" i="14"/>
  <c r="N614" i="14"/>
  <c r="Q614" i="14"/>
  <c r="L613" i="14"/>
  <c r="M613" i="14"/>
  <c r="O613" i="14"/>
  <c r="J613" i="14"/>
  <c r="P613" i="14"/>
  <c r="R613" i="14"/>
  <c r="C613" i="14"/>
  <c r="D613" i="14"/>
  <c r="F613" i="14"/>
  <c r="G613" i="14"/>
  <c r="I613" i="14"/>
  <c r="S613" i="14"/>
  <c r="E515" i="2"/>
  <c r="A516" i="2"/>
  <c r="H515" i="2"/>
  <c r="B515" i="2"/>
  <c r="D514" i="2"/>
  <c r="K514" i="2"/>
  <c r="C514" i="2"/>
  <c r="J514" i="2"/>
  <c r="G514" i="2"/>
  <c r="I514" i="2"/>
  <c r="F514" i="2"/>
  <c r="G382" i="9"/>
  <c r="H382" i="9"/>
  <c r="F382" i="9"/>
  <c r="C382" i="9"/>
  <c r="D382" i="9"/>
  <c r="A384" i="9"/>
  <c r="E383" i="9"/>
  <c r="B383" i="9"/>
  <c r="A385" i="8"/>
  <c r="E384" i="8"/>
  <c r="K384" i="8"/>
  <c r="B384" i="8"/>
  <c r="H384" i="8"/>
  <c r="E384" i="12"/>
  <c r="N384" i="12"/>
  <c r="A385" i="12"/>
  <c r="K384" i="12"/>
  <c r="B384" i="12"/>
  <c r="H384" i="12"/>
  <c r="Q384" i="12"/>
  <c r="T383" i="12"/>
  <c r="D383" i="12"/>
  <c r="F383" i="12"/>
  <c r="G383" i="12"/>
  <c r="J383" i="12"/>
  <c r="L383" i="12"/>
  <c r="I383" i="12"/>
  <c r="C383" i="12"/>
  <c r="P383" i="12"/>
  <c r="S383" i="12"/>
  <c r="O383" i="12"/>
  <c r="M383" i="12"/>
  <c r="R383" i="12"/>
  <c r="C383" i="8"/>
  <c r="D383" i="8"/>
  <c r="F383" i="8"/>
  <c r="I383" i="8"/>
  <c r="N383" i="8"/>
  <c r="G383" i="8"/>
  <c r="J383" i="8"/>
  <c r="L383" i="8"/>
  <c r="M383" i="8"/>
  <c r="D521" i="3" l="1"/>
  <c r="C521" i="3"/>
  <c r="H521" i="3"/>
  <c r="A523" i="3"/>
  <c r="E522" i="3"/>
  <c r="B522" i="3"/>
  <c r="G521" i="3"/>
  <c r="F521" i="3"/>
  <c r="N615" i="14"/>
  <c r="A616" i="14"/>
  <c r="H615" i="14"/>
  <c r="K615" i="14"/>
  <c r="E615" i="14"/>
  <c r="B615" i="14"/>
  <c r="T615" i="14" s="1"/>
  <c r="Q615" i="14"/>
  <c r="C614" i="14"/>
  <c r="D614" i="14"/>
  <c r="I614" i="14"/>
  <c r="J614" i="14"/>
  <c r="L614" i="14"/>
  <c r="G614" i="14"/>
  <c r="M614" i="14"/>
  <c r="S614" i="14"/>
  <c r="F614" i="14"/>
  <c r="O614" i="14"/>
  <c r="P614" i="14"/>
  <c r="R614" i="14"/>
  <c r="I515" i="2"/>
  <c r="D515" i="2"/>
  <c r="C515" i="2"/>
  <c r="G515" i="2"/>
  <c r="F515" i="2"/>
  <c r="K515" i="2"/>
  <c r="J515" i="2"/>
  <c r="A517" i="2"/>
  <c r="H516" i="2"/>
  <c r="B516" i="2"/>
  <c r="E516" i="2"/>
  <c r="B385" i="8"/>
  <c r="K385" i="8"/>
  <c r="E385" i="8"/>
  <c r="H385" i="8"/>
  <c r="A386" i="8"/>
  <c r="C383" i="9"/>
  <c r="D383" i="9"/>
  <c r="G383" i="9"/>
  <c r="F383" i="9"/>
  <c r="H383" i="9"/>
  <c r="E384" i="9"/>
  <c r="A385" i="9"/>
  <c r="B384" i="9"/>
  <c r="T384" i="12"/>
  <c r="D384" i="12"/>
  <c r="F384" i="12"/>
  <c r="R384" i="12"/>
  <c r="P384" i="12"/>
  <c r="S384" i="12"/>
  <c r="L384" i="12"/>
  <c r="G384" i="12"/>
  <c r="M384" i="12"/>
  <c r="C384" i="12"/>
  <c r="O384" i="12"/>
  <c r="I384" i="12"/>
  <c r="J384" i="12"/>
  <c r="J384" i="8"/>
  <c r="L384" i="8"/>
  <c r="M384" i="8"/>
  <c r="G384" i="8"/>
  <c r="N384" i="8"/>
  <c r="D384" i="8"/>
  <c r="C384" i="8"/>
  <c r="F384" i="8"/>
  <c r="I384" i="8"/>
  <c r="N385" i="12"/>
  <c r="Q385" i="12"/>
  <c r="K385" i="12"/>
  <c r="H385" i="12"/>
  <c r="E385" i="12"/>
  <c r="A386" i="12"/>
  <c r="B385" i="12"/>
  <c r="C522" i="3" l="1"/>
  <c r="H522" i="3"/>
  <c r="D522" i="3"/>
  <c r="F522" i="3"/>
  <c r="G522" i="3"/>
  <c r="B523" i="3"/>
  <c r="E523" i="3"/>
  <c r="A524" i="3"/>
  <c r="O615" i="14"/>
  <c r="P615" i="14"/>
  <c r="G615" i="14"/>
  <c r="R615" i="14"/>
  <c r="S615" i="14"/>
  <c r="I615" i="14"/>
  <c r="C615" i="14"/>
  <c r="D615" i="14"/>
  <c r="F615" i="14"/>
  <c r="J615" i="14"/>
  <c r="L615" i="14"/>
  <c r="M615" i="14"/>
  <c r="E616" i="14"/>
  <c r="K616" i="14"/>
  <c r="Q616" i="14"/>
  <c r="A617" i="14"/>
  <c r="N616" i="14"/>
  <c r="B616" i="14"/>
  <c r="T616" i="14" s="1"/>
  <c r="H616" i="14"/>
  <c r="J516" i="2"/>
  <c r="G516" i="2"/>
  <c r="K516" i="2"/>
  <c r="I516" i="2"/>
  <c r="F516" i="2"/>
  <c r="C516" i="2"/>
  <c r="D516" i="2"/>
  <c r="B517" i="2"/>
  <c r="E517" i="2"/>
  <c r="H517" i="2"/>
  <c r="A518" i="2"/>
  <c r="A386" i="9"/>
  <c r="B385" i="9"/>
  <c r="E385" i="9"/>
  <c r="H386" i="8"/>
  <c r="B386" i="8"/>
  <c r="E386" i="8"/>
  <c r="A387" i="8"/>
  <c r="K386" i="8"/>
  <c r="M385" i="8"/>
  <c r="G385" i="8"/>
  <c r="F385" i="8"/>
  <c r="C385" i="8"/>
  <c r="I385" i="8"/>
  <c r="J385" i="8"/>
  <c r="D385" i="8"/>
  <c r="L385" i="8"/>
  <c r="N385" i="8"/>
  <c r="T385" i="12"/>
  <c r="R385" i="12"/>
  <c r="I385" i="12"/>
  <c r="J385" i="12"/>
  <c r="L385" i="12"/>
  <c r="D385" i="12"/>
  <c r="O385" i="12"/>
  <c r="F385" i="12"/>
  <c r="C385" i="12"/>
  <c r="G385" i="12"/>
  <c r="S385" i="12"/>
  <c r="M385" i="12"/>
  <c r="P385" i="12"/>
  <c r="Q386" i="12"/>
  <c r="E386" i="12"/>
  <c r="K386" i="12"/>
  <c r="B386" i="12"/>
  <c r="N386" i="12"/>
  <c r="A387" i="12"/>
  <c r="H386" i="12"/>
  <c r="D384" i="9"/>
  <c r="C384" i="9"/>
  <c r="G384" i="9"/>
  <c r="H384" i="9"/>
  <c r="F384" i="9"/>
  <c r="G523" i="3" l="1"/>
  <c r="F523" i="3"/>
  <c r="E524" i="3"/>
  <c r="B524" i="3"/>
  <c r="A525" i="3"/>
  <c r="H523" i="3"/>
  <c r="D523" i="3"/>
  <c r="C523" i="3"/>
  <c r="D616" i="14"/>
  <c r="F616" i="14"/>
  <c r="G616" i="14"/>
  <c r="L616" i="14"/>
  <c r="M616" i="14"/>
  <c r="R616" i="14"/>
  <c r="S616" i="14"/>
  <c r="J616" i="14"/>
  <c r="O616" i="14"/>
  <c r="P616" i="14"/>
  <c r="C616" i="14"/>
  <c r="I616" i="14"/>
  <c r="H617" i="14"/>
  <c r="A618" i="14"/>
  <c r="B617" i="14"/>
  <c r="T617" i="14" s="1"/>
  <c r="E617" i="14"/>
  <c r="Q617" i="14"/>
  <c r="K617" i="14"/>
  <c r="N617" i="14"/>
  <c r="A519" i="2"/>
  <c r="B518" i="2"/>
  <c r="E518" i="2"/>
  <c r="H518" i="2"/>
  <c r="I517" i="2"/>
  <c r="D517" i="2"/>
  <c r="K517" i="2"/>
  <c r="C517" i="2"/>
  <c r="F517" i="2"/>
  <c r="G517" i="2"/>
  <c r="J517" i="2"/>
  <c r="T386" i="12"/>
  <c r="F386" i="12"/>
  <c r="M386" i="12"/>
  <c r="O386" i="12"/>
  <c r="R386" i="12"/>
  <c r="S386" i="12"/>
  <c r="P386" i="12"/>
  <c r="L386" i="12"/>
  <c r="C386" i="12"/>
  <c r="D386" i="12"/>
  <c r="J386" i="12"/>
  <c r="G386" i="12"/>
  <c r="I386" i="12"/>
  <c r="E387" i="8"/>
  <c r="B387" i="8"/>
  <c r="H387" i="8"/>
  <c r="K387" i="8"/>
  <c r="A388" i="8"/>
  <c r="N386" i="8"/>
  <c r="J386" i="8"/>
  <c r="G386" i="8"/>
  <c r="L386" i="8"/>
  <c r="M386" i="8"/>
  <c r="I386" i="8"/>
  <c r="C386" i="8"/>
  <c r="D386" i="8"/>
  <c r="F386" i="8"/>
  <c r="B387" i="12"/>
  <c r="H387" i="12"/>
  <c r="K387" i="12"/>
  <c r="N387" i="12"/>
  <c r="Q387" i="12"/>
  <c r="A388" i="12"/>
  <c r="E387" i="12"/>
  <c r="G385" i="9"/>
  <c r="F385" i="9"/>
  <c r="H385" i="9"/>
  <c r="C385" i="9"/>
  <c r="D385" i="9"/>
  <c r="E386" i="9"/>
  <c r="B386" i="9"/>
  <c r="A387" i="9"/>
  <c r="H524" i="3" l="1"/>
  <c r="D524" i="3"/>
  <c r="C524" i="3"/>
  <c r="A526" i="3"/>
  <c r="B525" i="3"/>
  <c r="E525" i="3"/>
  <c r="F524" i="3"/>
  <c r="G524" i="3"/>
  <c r="F617" i="14"/>
  <c r="G617" i="14"/>
  <c r="S617" i="14"/>
  <c r="D617" i="14"/>
  <c r="C617" i="14"/>
  <c r="I617" i="14"/>
  <c r="J617" i="14"/>
  <c r="O617" i="14"/>
  <c r="P617" i="14"/>
  <c r="R617" i="14"/>
  <c r="L617" i="14"/>
  <c r="M617" i="14"/>
  <c r="B618" i="14"/>
  <c r="T618" i="14" s="1"/>
  <c r="Q618" i="14"/>
  <c r="K618" i="14"/>
  <c r="E618" i="14"/>
  <c r="H618" i="14"/>
  <c r="N618" i="14"/>
  <c r="A619" i="14"/>
  <c r="I518" i="2"/>
  <c r="C518" i="2"/>
  <c r="G518" i="2"/>
  <c r="F518" i="2"/>
  <c r="D518" i="2"/>
  <c r="K518" i="2"/>
  <c r="J518" i="2"/>
  <c r="B519" i="2"/>
  <c r="A520" i="2"/>
  <c r="H519" i="2"/>
  <c r="E519" i="2"/>
  <c r="T387" i="12"/>
  <c r="D387" i="12"/>
  <c r="F387" i="12"/>
  <c r="M387" i="12"/>
  <c r="O387" i="12"/>
  <c r="R387" i="12"/>
  <c r="S387" i="12"/>
  <c r="I387" i="12"/>
  <c r="C387" i="12"/>
  <c r="J387" i="12"/>
  <c r="G387" i="12"/>
  <c r="L387" i="12"/>
  <c r="P387" i="12"/>
  <c r="F387" i="8"/>
  <c r="D387" i="8"/>
  <c r="G387" i="8"/>
  <c r="J387" i="8"/>
  <c r="L387" i="8"/>
  <c r="M387" i="8"/>
  <c r="N387" i="8"/>
  <c r="I387" i="8"/>
  <c r="C387" i="8"/>
  <c r="D386" i="9"/>
  <c r="C386" i="9"/>
  <c r="A389" i="8"/>
  <c r="E388" i="8"/>
  <c r="K388" i="8"/>
  <c r="B388" i="8"/>
  <c r="H388" i="8"/>
  <c r="F386" i="9"/>
  <c r="G386" i="9"/>
  <c r="H386" i="9"/>
  <c r="E387" i="9"/>
  <c r="A388" i="9"/>
  <c r="B387" i="9"/>
  <c r="Q388" i="12"/>
  <c r="N388" i="12"/>
  <c r="H388" i="12"/>
  <c r="K388" i="12"/>
  <c r="E388" i="12"/>
  <c r="B388" i="12"/>
  <c r="A389" i="12"/>
  <c r="F525" i="3" l="1"/>
  <c r="G525" i="3"/>
  <c r="C525" i="3"/>
  <c r="H525" i="3"/>
  <c r="D525" i="3"/>
  <c r="A527" i="3"/>
  <c r="B526" i="3"/>
  <c r="E526" i="3"/>
  <c r="N619" i="14"/>
  <c r="Q619" i="14"/>
  <c r="A620" i="14"/>
  <c r="E619" i="14"/>
  <c r="B619" i="14"/>
  <c r="T619" i="14" s="1"/>
  <c r="K619" i="14"/>
  <c r="H619" i="14"/>
  <c r="R618" i="14"/>
  <c r="S618" i="14"/>
  <c r="L618" i="14"/>
  <c r="M618" i="14"/>
  <c r="F618" i="14"/>
  <c r="G618" i="14"/>
  <c r="C618" i="14"/>
  <c r="D618" i="14"/>
  <c r="J618" i="14"/>
  <c r="I618" i="14"/>
  <c r="O618" i="14"/>
  <c r="P618" i="14"/>
  <c r="E520" i="2"/>
  <c r="B520" i="2"/>
  <c r="H520" i="2"/>
  <c r="A521" i="2"/>
  <c r="I519" i="2"/>
  <c r="G519" i="2"/>
  <c r="F519" i="2"/>
  <c r="K519" i="2"/>
  <c r="C519" i="2"/>
  <c r="D519" i="2"/>
  <c r="J519" i="2"/>
  <c r="K389" i="8"/>
  <c r="A390" i="8"/>
  <c r="B389" i="8"/>
  <c r="E389" i="8"/>
  <c r="H389" i="8"/>
  <c r="B389" i="12"/>
  <c r="E389" i="12"/>
  <c r="K389" i="12"/>
  <c r="H389" i="12"/>
  <c r="Q389" i="12"/>
  <c r="A390" i="12"/>
  <c r="N389" i="12"/>
  <c r="F388" i="8"/>
  <c r="I388" i="8"/>
  <c r="J388" i="8"/>
  <c r="M388" i="8"/>
  <c r="N388" i="8"/>
  <c r="C388" i="8"/>
  <c r="G388" i="8"/>
  <c r="D388" i="8"/>
  <c r="L388" i="8"/>
  <c r="C387" i="9"/>
  <c r="D387" i="9"/>
  <c r="E388" i="9"/>
  <c r="A389" i="9"/>
  <c r="B388" i="9"/>
  <c r="T388" i="12"/>
  <c r="J388" i="12"/>
  <c r="M388" i="12"/>
  <c r="C388" i="12"/>
  <c r="R388" i="12"/>
  <c r="O388" i="12"/>
  <c r="P388" i="12"/>
  <c r="D388" i="12"/>
  <c r="L388" i="12"/>
  <c r="S388" i="12"/>
  <c r="F388" i="12"/>
  <c r="G388" i="12"/>
  <c r="I388" i="12"/>
  <c r="F387" i="9"/>
  <c r="G387" i="9"/>
  <c r="H387" i="9"/>
  <c r="F526" i="3" l="1"/>
  <c r="G526" i="3"/>
  <c r="H526" i="3"/>
  <c r="D526" i="3"/>
  <c r="C526" i="3"/>
  <c r="A528" i="3"/>
  <c r="B527" i="3"/>
  <c r="E527" i="3"/>
  <c r="O619" i="14"/>
  <c r="P619" i="14"/>
  <c r="J619" i="14"/>
  <c r="M619" i="14"/>
  <c r="S619" i="14"/>
  <c r="D619" i="14"/>
  <c r="F619" i="14"/>
  <c r="G619" i="14"/>
  <c r="R619" i="14"/>
  <c r="C619" i="14"/>
  <c r="I619" i="14"/>
  <c r="L619" i="14"/>
  <c r="K620" i="14"/>
  <c r="N620" i="14"/>
  <c r="Q620" i="14"/>
  <c r="H620" i="14"/>
  <c r="B620" i="14"/>
  <c r="T620" i="14" s="1"/>
  <c r="A621" i="14"/>
  <c r="E620" i="14"/>
  <c r="A522" i="2"/>
  <c r="B521" i="2"/>
  <c r="E521" i="2"/>
  <c r="H521" i="2"/>
  <c r="D520" i="2"/>
  <c r="J520" i="2"/>
  <c r="F520" i="2"/>
  <c r="I520" i="2"/>
  <c r="G520" i="2"/>
  <c r="C520" i="2"/>
  <c r="K520" i="2"/>
  <c r="C388" i="9"/>
  <c r="D388" i="9"/>
  <c r="F388" i="9"/>
  <c r="G388" i="9"/>
  <c r="H388" i="9"/>
  <c r="E389" i="9"/>
  <c r="A390" i="9"/>
  <c r="B389" i="9"/>
  <c r="T389" i="12"/>
  <c r="M389" i="12"/>
  <c r="P389" i="12"/>
  <c r="R389" i="12"/>
  <c r="J389" i="12"/>
  <c r="G389" i="12"/>
  <c r="S389" i="12"/>
  <c r="I389" i="12"/>
  <c r="D389" i="12"/>
  <c r="O389" i="12"/>
  <c r="F389" i="12"/>
  <c r="L389" i="12"/>
  <c r="C389" i="12"/>
  <c r="A391" i="12"/>
  <c r="K390" i="12"/>
  <c r="B390" i="12"/>
  <c r="N390" i="12"/>
  <c r="E390" i="12"/>
  <c r="H390" i="12"/>
  <c r="Q390" i="12"/>
  <c r="I389" i="8"/>
  <c r="J389" i="8"/>
  <c r="M389" i="8"/>
  <c r="G389" i="8"/>
  <c r="C389" i="8"/>
  <c r="F389" i="8"/>
  <c r="D389" i="8"/>
  <c r="L389" i="8"/>
  <c r="N389" i="8"/>
  <c r="B390" i="8"/>
  <c r="H390" i="8"/>
  <c r="E390" i="8"/>
  <c r="K390" i="8"/>
  <c r="A391" i="8"/>
  <c r="G527" i="3" l="1"/>
  <c r="F527" i="3"/>
  <c r="D527" i="3"/>
  <c r="H527" i="3"/>
  <c r="C527" i="3"/>
  <c r="B528" i="3"/>
  <c r="A529" i="3"/>
  <c r="E528" i="3"/>
  <c r="K621" i="14"/>
  <c r="Q621" i="14"/>
  <c r="B621" i="14"/>
  <c r="T621" i="14" s="1"/>
  <c r="E621" i="14"/>
  <c r="N621" i="14"/>
  <c r="H621" i="14"/>
  <c r="A622" i="14"/>
  <c r="J620" i="14"/>
  <c r="L620" i="14"/>
  <c r="O620" i="14"/>
  <c r="P620" i="14"/>
  <c r="I620" i="14"/>
  <c r="M620" i="14"/>
  <c r="R620" i="14"/>
  <c r="F620" i="14"/>
  <c r="G620" i="14"/>
  <c r="S620" i="14"/>
  <c r="C620" i="14"/>
  <c r="D620" i="14"/>
  <c r="I521" i="2"/>
  <c r="K521" i="2"/>
  <c r="C521" i="2"/>
  <c r="J521" i="2"/>
  <c r="F521" i="2"/>
  <c r="D521" i="2"/>
  <c r="G521" i="2"/>
  <c r="H522" i="2"/>
  <c r="E522" i="2"/>
  <c r="B522" i="2"/>
  <c r="A523" i="2"/>
  <c r="T390" i="12"/>
  <c r="D390" i="12"/>
  <c r="G390" i="12"/>
  <c r="C390" i="12"/>
  <c r="I390" i="12"/>
  <c r="R390" i="12"/>
  <c r="F390" i="12"/>
  <c r="L390" i="12"/>
  <c r="J390" i="12"/>
  <c r="M390" i="12"/>
  <c r="P390" i="12"/>
  <c r="O390" i="12"/>
  <c r="S390" i="12"/>
  <c r="E391" i="12"/>
  <c r="Q391" i="12"/>
  <c r="H391" i="12"/>
  <c r="A392" i="12"/>
  <c r="N391" i="12"/>
  <c r="K391" i="12"/>
  <c r="B391" i="12"/>
  <c r="A391" i="9"/>
  <c r="B390" i="9"/>
  <c r="E390" i="9"/>
  <c r="F389" i="9"/>
  <c r="G389" i="9"/>
  <c r="H389" i="9"/>
  <c r="M390" i="8"/>
  <c r="G390" i="8"/>
  <c r="L390" i="8"/>
  <c r="N390" i="8"/>
  <c r="J390" i="8"/>
  <c r="I390" i="8"/>
  <c r="C390" i="8"/>
  <c r="D390" i="8"/>
  <c r="F390" i="8"/>
  <c r="A392" i="8"/>
  <c r="E391" i="8"/>
  <c r="K391" i="8"/>
  <c r="B391" i="8"/>
  <c r="H391" i="8"/>
  <c r="D389" i="9"/>
  <c r="C389" i="9"/>
  <c r="G528" i="3" l="1"/>
  <c r="F528" i="3"/>
  <c r="B529" i="3"/>
  <c r="E529" i="3"/>
  <c r="A530" i="3"/>
  <c r="H528" i="3"/>
  <c r="D528" i="3"/>
  <c r="C528" i="3"/>
  <c r="B622" i="14"/>
  <c r="T622" i="14" s="1"/>
  <c r="Q622" i="14"/>
  <c r="A623" i="14"/>
  <c r="H622" i="14"/>
  <c r="N622" i="14"/>
  <c r="E622" i="14"/>
  <c r="K622" i="14"/>
  <c r="I621" i="14"/>
  <c r="J621" i="14"/>
  <c r="L621" i="14"/>
  <c r="C621" i="14"/>
  <c r="M621" i="14"/>
  <c r="O621" i="14"/>
  <c r="D621" i="14"/>
  <c r="F621" i="14"/>
  <c r="G621" i="14"/>
  <c r="P621" i="14"/>
  <c r="R621" i="14"/>
  <c r="S621" i="14"/>
  <c r="E523" i="2"/>
  <c r="B523" i="2"/>
  <c r="A524" i="2"/>
  <c r="H523" i="2"/>
  <c r="J522" i="2"/>
  <c r="C522" i="2"/>
  <c r="I522" i="2"/>
  <c r="D522" i="2"/>
  <c r="K522" i="2"/>
  <c r="G522" i="2"/>
  <c r="F522" i="2"/>
  <c r="C390" i="9"/>
  <c r="D390" i="9"/>
  <c r="A392" i="9"/>
  <c r="B391" i="9"/>
  <c r="E391" i="9"/>
  <c r="E392" i="12"/>
  <c r="N392" i="12"/>
  <c r="A393" i="12"/>
  <c r="H392" i="12"/>
  <c r="Q392" i="12"/>
  <c r="K392" i="12"/>
  <c r="B392" i="12"/>
  <c r="M391" i="8"/>
  <c r="J391" i="8"/>
  <c r="N391" i="8"/>
  <c r="C391" i="8"/>
  <c r="L391" i="8"/>
  <c r="I391" i="8"/>
  <c r="D391" i="8"/>
  <c r="F391" i="8"/>
  <c r="G391" i="8"/>
  <c r="T391" i="12"/>
  <c r="L391" i="12"/>
  <c r="R391" i="12"/>
  <c r="P391" i="12"/>
  <c r="O391" i="12"/>
  <c r="S391" i="12"/>
  <c r="M391" i="12"/>
  <c r="D391" i="12"/>
  <c r="G391" i="12"/>
  <c r="C391" i="12"/>
  <c r="F391" i="12"/>
  <c r="I391" i="12"/>
  <c r="J391" i="12"/>
  <c r="B392" i="8"/>
  <c r="A393" i="8"/>
  <c r="E392" i="8"/>
  <c r="H392" i="8"/>
  <c r="K392" i="8"/>
  <c r="G390" i="9"/>
  <c r="F390" i="9"/>
  <c r="H390" i="9"/>
  <c r="A531" i="3" l="1"/>
  <c r="E530" i="3"/>
  <c r="B530" i="3"/>
  <c r="C529" i="3"/>
  <c r="D529" i="3"/>
  <c r="H529" i="3"/>
  <c r="G529" i="3"/>
  <c r="F529" i="3"/>
  <c r="N623" i="14"/>
  <c r="E623" i="14"/>
  <c r="Q623" i="14"/>
  <c r="B623" i="14"/>
  <c r="T623" i="14" s="1"/>
  <c r="H623" i="14"/>
  <c r="K623" i="14"/>
  <c r="A624" i="14"/>
  <c r="C622" i="14"/>
  <c r="D622" i="14"/>
  <c r="J622" i="14"/>
  <c r="O622" i="14"/>
  <c r="P622" i="14"/>
  <c r="R622" i="14"/>
  <c r="S622" i="14"/>
  <c r="M622" i="14"/>
  <c r="F622" i="14"/>
  <c r="I622" i="14"/>
  <c r="L622" i="14"/>
  <c r="G622" i="14"/>
  <c r="H524" i="2"/>
  <c r="B524" i="2"/>
  <c r="E524" i="2"/>
  <c r="A525" i="2"/>
  <c r="G523" i="2"/>
  <c r="F523" i="2"/>
  <c r="K523" i="2"/>
  <c r="D523" i="2"/>
  <c r="J523" i="2"/>
  <c r="I523" i="2"/>
  <c r="C523" i="2"/>
  <c r="T392" i="12"/>
  <c r="S392" i="12"/>
  <c r="I392" i="12"/>
  <c r="L392" i="12"/>
  <c r="O392" i="12"/>
  <c r="P392" i="12"/>
  <c r="R392" i="12"/>
  <c r="D392" i="12"/>
  <c r="F392" i="12"/>
  <c r="J392" i="12"/>
  <c r="M392" i="12"/>
  <c r="G392" i="12"/>
  <c r="C392" i="12"/>
  <c r="H391" i="9"/>
  <c r="F391" i="9"/>
  <c r="G391" i="9"/>
  <c r="C391" i="9"/>
  <c r="D391" i="9"/>
  <c r="K393" i="12"/>
  <c r="B393" i="12"/>
  <c r="N393" i="12"/>
  <c r="A394" i="12"/>
  <c r="Q393" i="12"/>
  <c r="E393" i="12"/>
  <c r="H393" i="12"/>
  <c r="C392" i="8"/>
  <c r="I392" i="8"/>
  <c r="J392" i="8"/>
  <c r="F392" i="8"/>
  <c r="M392" i="8"/>
  <c r="N392" i="8"/>
  <c r="D392" i="8"/>
  <c r="L392" i="8"/>
  <c r="G392" i="8"/>
  <c r="A393" i="9"/>
  <c r="E392" i="9"/>
  <c r="B392" i="9"/>
  <c r="A394" i="8"/>
  <c r="B393" i="8"/>
  <c r="E393" i="8"/>
  <c r="K393" i="8"/>
  <c r="H393" i="8"/>
  <c r="C530" i="3" l="1"/>
  <c r="D530" i="3"/>
  <c r="H530" i="3"/>
  <c r="F530" i="3"/>
  <c r="G530" i="3"/>
  <c r="A532" i="3"/>
  <c r="E531" i="3"/>
  <c r="B531" i="3"/>
  <c r="A625" i="14"/>
  <c r="E624" i="14"/>
  <c r="Q624" i="14"/>
  <c r="K624" i="14"/>
  <c r="B624" i="14"/>
  <c r="T624" i="14" s="1"/>
  <c r="H624" i="14"/>
  <c r="N624" i="14"/>
  <c r="O623" i="14"/>
  <c r="P623" i="14"/>
  <c r="D623" i="14"/>
  <c r="F623" i="14"/>
  <c r="G623" i="14"/>
  <c r="R623" i="14"/>
  <c r="C623" i="14"/>
  <c r="I623" i="14"/>
  <c r="J623" i="14"/>
  <c r="L623" i="14"/>
  <c r="M623" i="14"/>
  <c r="S623" i="14"/>
  <c r="E525" i="2"/>
  <c r="A526" i="2"/>
  <c r="H525" i="2"/>
  <c r="B525" i="2"/>
  <c r="G524" i="2"/>
  <c r="F524" i="2"/>
  <c r="D524" i="2"/>
  <c r="J524" i="2"/>
  <c r="K524" i="2"/>
  <c r="I524" i="2"/>
  <c r="C524" i="2"/>
  <c r="E394" i="12"/>
  <c r="K394" i="12"/>
  <c r="H394" i="12"/>
  <c r="B394" i="12"/>
  <c r="Q394" i="12"/>
  <c r="A395" i="12"/>
  <c r="N394" i="12"/>
  <c r="T393" i="12"/>
  <c r="L393" i="12"/>
  <c r="S393" i="12"/>
  <c r="O393" i="12"/>
  <c r="R393" i="12"/>
  <c r="P393" i="12"/>
  <c r="D393" i="12"/>
  <c r="M393" i="12"/>
  <c r="I393" i="12"/>
  <c r="F393" i="12"/>
  <c r="C393" i="12"/>
  <c r="G393" i="12"/>
  <c r="J393" i="12"/>
  <c r="B394" i="8"/>
  <c r="H394" i="8"/>
  <c r="A395" i="8"/>
  <c r="E394" i="8"/>
  <c r="K394" i="8"/>
  <c r="C393" i="8"/>
  <c r="M393" i="8"/>
  <c r="L393" i="8"/>
  <c r="F393" i="8"/>
  <c r="D393" i="8"/>
  <c r="G393" i="8"/>
  <c r="I393" i="8"/>
  <c r="J393" i="8"/>
  <c r="N393" i="8"/>
  <c r="A394" i="9"/>
  <c r="B393" i="9"/>
  <c r="E393" i="9"/>
  <c r="C392" i="9"/>
  <c r="D392" i="9"/>
  <c r="F392" i="9"/>
  <c r="G392" i="9"/>
  <c r="H392" i="9"/>
  <c r="E532" i="3" l="1"/>
  <c r="B532" i="3"/>
  <c r="A533" i="3"/>
  <c r="C531" i="3"/>
  <c r="D531" i="3"/>
  <c r="H531" i="3"/>
  <c r="G531" i="3"/>
  <c r="F531" i="3"/>
  <c r="S624" i="14"/>
  <c r="O624" i="14"/>
  <c r="P624" i="14"/>
  <c r="C624" i="14"/>
  <c r="J624" i="14"/>
  <c r="L624" i="14"/>
  <c r="R624" i="14"/>
  <c r="D624" i="14"/>
  <c r="I624" i="14"/>
  <c r="F624" i="14"/>
  <c r="G624" i="14"/>
  <c r="M624" i="14"/>
  <c r="H625" i="14"/>
  <c r="B625" i="14"/>
  <c r="T625" i="14" s="1"/>
  <c r="E625" i="14"/>
  <c r="K625" i="14"/>
  <c r="A626" i="14"/>
  <c r="N625" i="14"/>
  <c r="Q625" i="14"/>
  <c r="D525" i="2"/>
  <c r="J525" i="2"/>
  <c r="I525" i="2"/>
  <c r="K525" i="2"/>
  <c r="G525" i="2"/>
  <c r="C525" i="2"/>
  <c r="F525" i="2"/>
  <c r="A527" i="2"/>
  <c r="H526" i="2"/>
  <c r="E526" i="2"/>
  <c r="B526" i="2"/>
  <c r="C394" i="8"/>
  <c r="D394" i="8"/>
  <c r="F394" i="8"/>
  <c r="G394" i="8"/>
  <c r="I394" i="8"/>
  <c r="J394" i="8"/>
  <c r="M394" i="8"/>
  <c r="L394" i="8"/>
  <c r="N394" i="8"/>
  <c r="A396" i="8"/>
  <c r="B395" i="8"/>
  <c r="E395" i="8"/>
  <c r="H395" i="8"/>
  <c r="K395" i="8"/>
  <c r="H395" i="12"/>
  <c r="K395" i="12"/>
  <c r="N395" i="12"/>
  <c r="E395" i="12"/>
  <c r="Q395" i="12"/>
  <c r="A396" i="12"/>
  <c r="B395" i="12"/>
  <c r="H393" i="9"/>
  <c r="F393" i="9"/>
  <c r="G393" i="9"/>
  <c r="C393" i="9"/>
  <c r="D393" i="9"/>
  <c r="T394" i="12"/>
  <c r="J394" i="12"/>
  <c r="O394" i="12"/>
  <c r="S394" i="12"/>
  <c r="L394" i="12"/>
  <c r="G394" i="12"/>
  <c r="P394" i="12"/>
  <c r="R394" i="12"/>
  <c r="C394" i="12"/>
  <c r="D394" i="12"/>
  <c r="M394" i="12"/>
  <c r="I394" i="12"/>
  <c r="F394" i="12"/>
  <c r="E394" i="9"/>
  <c r="B394" i="9"/>
  <c r="A395" i="9"/>
  <c r="B533" i="3" l="1"/>
  <c r="E533" i="3"/>
  <c r="A534" i="3"/>
  <c r="D532" i="3"/>
  <c r="C532" i="3"/>
  <c r="H532" i="3"/>
  <c r="G532" i="3"/>
  <c r="F532" i="3"/>
  <c r="N626" i="14"/>
  <c r="Q626" i="14"/>
  <c r="H626" i="14"/>
  <c r="B626" i="14"/>
  <c r="T626" i="14" s="1"/>
  <c r="E626" i="14"/>
  <c r="K626" i="14"/>
  <c r="A627" i="14"/>
  <c r="F625" i="14"/>
  <c r="G625" i="14"/>
  <c r="I625" i="14"/>
  <c r="J625" i="14"/>
  <c r="D625" i="14"/>
  <c r="C625" i="14"/>
  <c r="L625" i="14"/>
  <c r="M625" i="14"/>
  <c r="R625" i="14"/>
  <c r="S625" i="14"/>
  <c r="O625" i="14"/>
  <c r="P625" i="14"/>
  <c r="G526" i="2"/>
  <c r="F526" i="2"/>
  <c r="I526" i="2"/>
  <c r="D526" i="2"/>
  <c r="C526" i="2"/>
  <c r="K526" i="2"/>
  <c r="J526" i="2"/>
  <c r="B527" i="2"/>
  <c r="E527" i="2"/>
  <c r="A528" i="2"/>
  <c r="H527" i="2"/>
  <c r="A396" i="9"/>
  <c r="E395" i="9"/>
  <c r="B395" i="9"/>
  <c r="H396" i="8"/>
  <c r="B396" i="8"/>
  <c r="K396" i="8"/>
  <c r="E396" i="8"/>
  <c r="A397" i="8"/>
  <c r="T395" i="12"/>
  <c r="I395" i="12"/>
  <c r="J395" i="12"/>
  <c r="M395" i="12"/>
  <c r="R395" i="12"/>
  <c r="S395" i="12"/>
  <c r="G395" i="12"/>
  <c r="F395" i="12"/>
  <c r="L395" i="12"/>
  <c r="O395" i="12"/>
  <c r="P395" i="12"/>
  <c r="C395" i="12"/>
  <c r="D395" i="12"/>
  <c r="G394" i="9"/>
  <c r="F394" i="9"/>
  <c r="H394" i="9"/>
  <c r="I395" i="8"/>
  <c r="N395" i="8"/>
  <c r="C395" i="8"/>
  <c r="L395" i="8"/>
  <c r="M395" i="8"/>
  <c r="G395" i="8"/>
  <c r="J395" i="8"/>
  <c r="F395" i="8"/>
  <c r="D395" i="8"/>
  <c r="E396" i="12"/>
  <c r="B396" i="12"/>
  <c r="H396" i="12"/>
  <c r="Q396" i="12"/>
  <c r="K396" i="12"/>
  <c r="N396" i="12"/>
  <c r="A397" i="12"/>
  <c r="C394" i="9"/>
  <c r="D394" i="9"/>
  <c r="A535" i="3" l="1"/>
  <c r="E534" i="3"/>
  <c r="B534" i="3"/>
  <c r="F533" i="3"/>
  <c r="G533" i="3"/>
  <c r="H533" i="3"/>
  <c r="C533" i="3"/>
  <c r="D533" i="3"/>
  <c r="B627" i="14"/>
  <c r="T627" i="14" s="1"/>
  <c r="K627" i="14"/>
  <c r="N627" i="14"/>
  <c r="Q627" i="14"/>
  <c r="E627" i="14"/>
  <c r="H627" i="14"/>
  <c r="A628" i="14"/>
  <c r="R626" i="14"/>
  <c r="S626" i="14"/>
  <c r="O626" i="14"/>
  <c r="P626" i="14"/>
  <c r="G626" i="14"/>
  <c r="F626" i="14"/>
  <c r="J626" i="14"/>
  <c r="C626" i="14"/>
  <c r="D626" i="14"/>
  <c r="I626" i="14"/>
  <c r="L626" i="14"/>
  <c r="M626" i="14"/>
  <c r="E528" i="2"/>
  <c r="A529" i="2"/>
  <c r="H528" i="2"/>
  <c r="B528" i="2"/>
  <c r="I527" i="2"/>
  <c r="D527" i="2"/>
  <c r="C527" i="2"/>
  <c r="G527" i="2"/>
  <c r="J527" i="2"/>
  <c r="F527" i="2"/>
  <c r="K527" i="2"/>
  <c r="A398" i="12"/>
  <c r="E397" i="12"/>
  <c r="N397" i="12"/>
  <c r="B397" i="12"/>
  <c r="H397" i="12"/>
  <c r="K397" i="12"/>
  <c r="Q397" i="12"/>
  <c r="A398" i="8"/>
  <c r="B397" i="8"/>
  <c r="E397" i="8"/>
  <c r="H397" i="8"/>
  <c r="K397" i="8"/>
  <c r="I396" i="8"/>
  <c r="F396" i="8"/>
  <c r="C396" i="8"/>
  <c r="N396" i="8"/>
  <c r="G396" i="8"/>
  <c r="D396" i="8"/>
  <c r="M396" i="8"/>
  <c r="L396" i="8"/>
  <c r="J396" i="8"/>
  <c r="T396" i="12"/>
  <c r="L396" i="12"/>
  <c r="M396" i="12"/>
  <c r="C396" i="12"/>
  <c r="O396" i="12"/>
  <c r="G396" i="12"/>
  <c r="P396" i="12"/>
  <c r="F396" i="12"/>
  <c r="D396" i="12"/>
  <c r="J396" i="12"/>
  <c r="R396" i="12"/>
  <c r="S396" i="12"/>
  <c r="I396" i="12"/>
  <c r="C395" i="9"/>
  <c r="D395" i="9"/>
  <c r="F395" i="9"/>
  <c r="G395" i="9"/>
  <c r="H395" i="9"/>
  <c r="E396" i="9"/>
  <c r="B396" i="9"/>
  <c r="A397" i="9"/>
  <c r="D534" i="3" l="1"/>
  <c r="H534" i="3"/>
  <c r="C534" i="3"/>
  <c r="G534" i="3"/>
  <c r="F534" i="3"/>
  <c r="B535" i="3"/>
  <c r="E535" i="3"/>
  <c r="A536" i="3"/>
  <c r="K628" i="14"/>
  <c r="N628" i="14"/>
  <c r="Q628" i="14"/>
  <c r="A629" i="14"/>
  <c r="H628" i="14"/>
  <c r="B628" i="14"/>
  <c r="T628" i="14" s="1"/>
  <c r="E628" i="14"/>
  <c r="O627" i="14"/>
  <c r="C627" i="14"/>
  <c r="D627" i="14"/>
  <c r="L627" i="14"/>
  <c r="M627" i="14"/>
  <c r="R627" i="14"/>
  <c r="S627" i="14"/>
  <c r="F627" i="14"/>
  <c r="G627" i="14"/>
  <c r="I627" i="14"/>
  <c r="J627" i="14"/>
  <c r="P627" i="14"/>
  <c r="G528" i="2"/>
  <c r="C528" i="2"/>
  <c r="J528" i="2"/>
  <c r="I528" i="2"/>
  <c r="F528" i="2"/>
  <c r="D528" i="2"/>
  <c r="K528" i="2"/>
  <c r="A530" i="2"/>
  <c r="E529" i="2"/>
  <c r="B529" i="2"/>
  <c r="H529" i="2"/>
  <c r="A398" i="9"/>
  <c r="E397" i="9"/>
  <c r="B397" i="9"/>
  <c r="T397" i="12"/>
  <c r="L397" i="12"/>
  <c r="O397" i="12"/>
  <c r="C397" i="12"/>
  <c r="M397" i="12"/>
  <c r="S397" i="12"/>
  <c r="R397" i="12"/>
  <c r="F397" i="12"/>
  <c r="P397" i="12"/>
  <c r="D397" i="12"/>
  <c r="G397" i="12"/>
  <c r="I397" i="12"/>
  <c r="J397" i="12"/>
  <c r="M397" i="8"/>
  <c r="D397" i="8"/>
  <c r="I397" i="8"/>
  <c r="N397" i="8"/>
  <c r="G397" i="8"/>
  <c r="J397" i="8"/>
  <c r="F397" i="8"/>
  <c r="C397" i="8"/>
  <c r="L397" i="8"/>
  <c r="F396" i="9"/>
  <c r="G396" i="9"/>
  <c r="H396" i="9"/>
  <c r="C396" i="9"/>
  <c r="D396" i="9"/>
  <c r="B398" i="8"/>
  <c r="E398" i="8"/>
  <c r="K398" i="8"/>
  <c r="A399" i="8"/>
  <c r="H398" i="8"/>
  <c r="E398" i="12"/>
  <c r="N398" i="12"/>
  <c r="B398" i="12"/>
  <c r="H398" i="12"/>
  <c r="A399" i="12"/>
  <c r="Q398" i="12"/>
  <c r="K398" i="12"/>
  <c r="F535" i="3" l="1"/>
  <c r="G535" i="3"/>
  <c r="H535" i="3"/>
  <c r="C535" i="3"/>
  <c r="D535" i="3"/>
  <c r="B536" i="3"/>
  <c r="A537" i="3"/>
  <c r="E536" i="3"/>
  <c r="J628" i="14"/>
  <c r="L628" i="14"/>
  <c r="I628" i="14"/>
  <c r="M628" i="14"/>
  <c r="O628" i="14"/>
  <c r="R628" i="14"/>
  <c r="S628" i="14"/>
  <c r="F628" i="14"/>
  <c r="G628" i="14"/>
  <c r="P628" i="14"/>
  <c r="C628" i="14"/>
  <c r="D628" i="14"/>
  <c r="B629" i="14"/>
  <c r="T629" i="14" s="1"/>
  <c r="Q629" i="14"/>
  <c r="E629" i="14"/>
  <c r="H629" i="14"/>
  <c r="K629" i="14"/>
  <c r="A630" i="14"/>
  <c r="N629" i="14"/>
  <c r="G529" i="2"/>
  <c r="F529" i="2"/>
  <c r="K529" i="2"/>
  <c r="J529" i="2"/>
  <c r="I529" i="2"/>
  <c r="C529" i="2"/>
  <c r="D529" i="2"/>
  <c r="B530" i="2"/>
  <c r="A531" i="2"/>
  <c r="H530" i="2"/>
  <c r="E530" i="2"/>
  <c r="L398" i="8"/>
  <c r="I398" i="8"/>
  <c r="J398" i="8"/>
  <c r="F398" i="8"/>
  <c r="C398" i="8"/>
  <c r="G398" i="8"/>
  <c r="D398" i="8"/>
  <c r="M398" i="8"/>
  <c r="N398" i="8"/>
  <c r="T398" i="12"/>
  <c r="R398" i="12"/>
  <c r="I398" i="12"/>
  <c r="O398" i="12"/>
  <c r="S398" i="12"/>
  <c r="L398" i="12"/>
  <c r="J398" i="12"/>
  <c r="C398" i="12"/>
  <c r="F398" i="12"/>
  <c r="G398" i="12"/>
  <c r="P398" i="12"/>
  <c r="M398" i="12"/>
  <c r="D398" i="12"/>
  <c r="B399" i="12"/>
  <c r="K399" i="12"/>
  <c r="N399" i="12"/>
  <c r="A400" i="12"/>
  <c r="E399" i="12"/>
  <c r="H399" i="12"/>
  <c r="Q399" i="12"/>
  <c r="C397" i="9"/>
  <c r="D397" i="9"/>
  <c r="B399" i="8"/>
  <c r="A400" i="8"/>
  <c r="E399" i="8"/>
  <c r="K399" i="8"/>
  <c r="H399" i="8"/>
  <c r="G397" i="9"/>
  <c r="F397" i="9"/>
  <c r="H397" i="9"/>
  <c r="B398" i="9"/>
  <c r="E398" i="9"/>
  <c r="A399" i="9"/>
  <c r="B537" i="3" l="1"/>
  <c r="A538" i="3"/>
  <c r="E537" i="3"/>
  <c r="C536" i="3"/>
  <c r="H536" i="3"/>
  <c r="D536" i="3"/>
  <c r="G536" i="3"/>
  <c r="F536" i="3"/>
  <c r="B630" i="14"/>
  <c r="T630" i="14" s="1"/>
  <c r="H630" i="14"/>
  <c r="Q630" i="14"/>
  <c r="A631" i="14"/>
  <c r="N630" i="14"/>
  <c r="E630" i="14"/>
  <c r="K630" i="14"/>
  <c r="J629" i="14"/>
  <c r="C629" i="14"/>
  <c r="D629" i="14"/>
  <c r="O629" i="14"/>
  <c r="P629" i="14"/>
  <c r="R629" i="14"/>
  <c r="F629" i="14"/>
  <c r="G629" i="14"/>
  <c r="I629" i="14"/>
  <c r="L629" i="14"/>
  <c r="M629" i="14"/>
  <c r="S629" i="14"/>
  <c r="K530" i="2"/>
  <c r="G530" i="2"/>
  <c r="F530" i="2"/>
  <c r="D530" i="2"/>
  <c r="I530" i="2"/>
  <c r="C530" i="2"/>
  <c r="J530" i="2"/>
  <c r="A532" i="2"/>
  <c r="E531" i="2"/>
  <c r="B531" i="2"/>
  <c r="H531" i="2"/>
  <c r="B400" i="12"/>
  <c r="H400" i="12"/>
  <c r="K400" i="12"/>
  <c r="Q400" i="12"/>
  <c r="A401" i="12"/>
  <c r="N400" i="12"/>
  <c r="E400" i="12"/>
  <c r="B399" i="9"/>
  <c r="A400" i="9"/>
  <c r="E399" i="9"/>
  <c r="T399" i="12"/>
  <c r="L399" i="12"/>
  <c r="D399" i="12"/>
  <c r="J399" i="12"/>
  <c r="I399" i="12"/>
  <c r="M399" i="12"/>
  <c r="O399" i="12"/>
  <c r="G399" i="12"/>
  <c r="P399" i="12"/>
  <c r="R399" i="12"/>
  <c r="S399" i="12"/>
  <c r="C399" i="12"/>
  <c r="F399" i="12"/>
  <c r="F398" i="9"/>
  <c r="G398" i="9"/>
  <c r="H398" i="9"/>
  <c r="L399" i="8"/>
  <c r="C399" i="8"/>
  <c r="G399" i="8"/>
  <c r="J399" i="8"/>
  <c r="N399" i="8"/>
  <c r="D399" i="8"/>
  <c r="F399" i="8"/>
  <c r="I399" i="8"/>
  <c r="M399" i="8"/>
  <c r="D398" i="9"/>
  <c r="C398" i="9"/>
  <c r="A401" i="8"/>
  <c r="E400" i="8"/>
  <c r="K400" i="8"/>
  <c r="B400" i="8"/>
  <c r="H400" i="8"/>
  <c r="G537" i="3" l="1"/>
  <c r="F537" i="3"/>
  <c r="A539" i="3"/>
  <c r="B538" i="3"/>
  <c r="E538" i="3"/>
  <c r="C537" i="3"/>
  <c r="D537" i="3"/>
  <c r="H537" i="3"/>
  <c r="N631" i="14"/>
  <c r="E631" i="14"/>
  <c r="B631" i="14"/>
  <c r="T631" i="14" s="1"/>
  <c r="A632" i="14"/>
  <c r="Q631" i="14"/>
  <c r="H631" i="14"/>
  <c r="K631" i="14"/>
  <c r="C630" i="14"/>
  <c r="D630" i="14"/>
  <c r="G630" i="14"/>
  <c r="I630" i="14"/>
  <c r="J630" i="14"/>
  <c r="O630" i="14"/>
  <c r="R630" i="14"/>
  <c r="S630" i="14"/>
  <c r="L630" i="14"/>
  <c r="M630" i="14"/>
  <c r="P630" i="14"/>
  <c r="F630" i="14"/>
  <c r="C531" i="2"/>
  <c r="D531" i="2"/>
  <c r="G531" i="2"/>
  <c r="J531" i="2"/>
  <c r="I531" i="2"/>
  <c r="F531" i="2"/>
  <c r="K531" i="2"/>
  <c r="E532" i="2"/>
  <c r="B532" i="2"/>
  <c r="H532" i="2"/>
  <c r="A533" i="2"/>
  <c r="M400" i="8"/>
  <c r="G400" i="8"/>
  <c r="C400" i="8"/>
  <c r="J400" i="8"/>
  <c r="D400" i="8"/>
  <c r="N400" i="8"/>
  <c r="L400" i="8"/>
  <c r="F400" i="8"/>
  <c r="I400" i="8"/>
  <c r="A402" i="8"/>
  <c r="B401" i="8"/>
  <c r="K401" i="8"/>
  <c r="H401" i="8"/>
  <c r="E401" i="8"/>
  <c r="Q401" i="12"/>
  <c r="E401" i="12"/>
  <c r="H401" i="12"/>
  <c r="K401" i="12"/>
  <c r="N401" i="12"/>
  <c r="B401" i="12"/>
  <c r="A402" i="12"/>
  <c r="F399" i="9"/>
  <c r="G399" i="9"/>
  <c r="H399" i="9"/>
  <c r="E400" i="9"/>
  <c r="A401" i="9"/>
  <c r="B400" i="9"/>
  <c r="C399" i="9"/>
  <c r="D399" i="9"/>
  <c r="T400" i="12"/>
  <c r="J400" i="12"/>
  <c r="M400" i="12"/>
  <c r="L400" i="12"/>
  <c r="O400" i="12"/>
  <c r="R400" i="12"/>
  <c r="S400" i="12"/>
  <c r="D400" i="12"/>
  <c r="G400" i="12"/>
  <c r="P400" i="12"/>
  <c r="C400" i="12"/>
  <c r="F400" i="12"/>
  <c r="I400" i="12"/>
  <c r="G538" i="3" l="1"/>
  <c r="F538" i="3"/>
  <c r="H538" i="3"/>
  <c r="D538" i="3"/>
  <c r="C538" i="3"/>
  <c r="A540" i="3"/>
  <c r="E539" i="3"/>
  <c r="B539" i="3"/>
  <c r="B632" i="14"/>
  <c r="T632" i="14" s="1"/>
  <c r="E632" i="14"/>
  <c r="H632" i="14"/>
  <c r="N632" i="14"/>
  <c r="A633" i="14"/>
  <c r="K632" i="14"/>
  <c r="Q632" i="14"/>
  <c r="O631" i="14"/>
  <c r="P631" i="14"/>
  <c r="C631" i="14"/>
  <c r="D631" i="14"/>
  <c r="R631" i="14"/>
  <c r="F631" i="14"/>
  <c r="G631" i="14"/>
  <c r="I631" i="14"/>
  <c r="J631" i="14"/>
  <c r="L631" i="14"/>
  <c r="M631" i="14"/>
  <c r="S631" i="14"/>
  <c r="F532" i="2"/>
  <c r="J532" i="2"/>
  <c r="G532" i="2"/>
  <c r="K532" i="2"/>
  <c r="I532" i="2"/>
  <c r="D532" i="2"/>
  <c r="C532" i="2"/>
  <c r="A534" i="2"/>
  <c r="H533" i="2"/>
  <c r="E533" i="2"/>
  <c r="B533" i="2"/>
  <c r="C400" i="9"/>
  <c r="D400" i="9"/>
  <c r="A402" i="9"/>
  <c r="B401" i="9"/>
  <c r="E401" i="9"/>
  <c r="B402" i="12"/>
  <c r="A403" i="12"/>
  <c r="E402" i="12"/>
  <c r="H402" i="12"/>
  <c r="Q402" i="12"/>
  <c r="K402" i="12"/>
  <c r="N402" i="12"/>
  <c r="B402" i="8"/>
  <c r="H402" i="8"/>
  <c r="K402" i="8"/>
  <c r="E402" i="8"/>
  <c r="A403" i="8"/>
  <c r="G400" i="9"/>
  <c r="F400" i="9"/>
  <c r="H400" i="9"/>
  <c r="T401" i="12"/>
  <c r="J401" i="12"/>
  <c r="M401" i="12"/>
  <c r="G401" i="12"/>
  <c r="L401" i="12"/>
  <c r="O401" i="12"/>
  <c r="P401" i="12"/>
  <c r="S401" i="12"/>
  <c r="C401" i="12"/>
  <c r="R401" i="12"/>
  <c r="I401" i="12"/>
  <c r="D401" i="12"/>
  <c r="F401" i="12"/>
  <c r="D401" i="8"/>
  <c r="G401" i="8"/>
  <c r="J401" i="8"/>
  <c r="L401" i="8"/>
  <c r="I401" i="8"/>
  <c r="C401" i="8"/>
  <c r="F401" i="8"/>
  <c r="M401" i="8"/>
  <c r="N401" i="8"/>
  <c r="C539" i="3" l="1"/>
  <c r="H539" i="3"/>
  <c r="D539" i="3"/>
  <c r="G539" i="3"/>
  <c r="F539" i="3"/>
  <c r="B540" i="3"/>
  <c r="E540" i="3"/>
  <c r="A541" i="3"/>
  <c r="H633" i="14"/>
  <c r="Q633" i="14"/>
  <c r="E633" i="14"/>
  <c r="K633" i="14"/>
  <c r="A634" i="14"/>
  <c r="B633" i="14"/>
  <c r="T633" i="14" s="1"/>
  <c r="N633" i="14"/>
  <c r="C632" i="14"/>
  <c r="D632" i="14"/>
  <c r="F632" i="14"/>
  <c r="G632" i="14"/>
  <c r="L632" i="14"/>
  <c r="M632" i="14"/>
  <c r="O632" i="14"/>
  <c r="S632" i="14"/>
  <c r="I632" i="14"/>
  <c r="P632" i="14"/>
  <c r="J632" i="14"/>
  <c r="R632" i="14"/>
  <c r="J533" i="2"/>
  <c r="C533" i="2"/>
  <c r="I533" i="2"/>
  <c r="K533" i="2"/>
  <c r="G533" i="2"/>
  <c r="D533" i="2"/>
  <c r="F533" i="2"/>
  <c r="B534" i="2"/>
  <c r="E534" i="2"/>
  <c r="H534" i="2"/>
  <c r="A535" i="2"/>
  <c r="H403" i="8"/>
  <c r="B403" i="8"/>
  <c r="E403" i="8"/>
  <c r="A404" i="8"/>
  <c r="K403" i="8"/>
  <c r="A404" i="12"/>
  <c r="B403" i="12"/>
  <c r="Q403" i="12"/>
  <c r="N403" i="12"/>
  <c r="E403" i="12"/>
  <c r="H403" i="12"/>
  <c r="K403" i="12"/>
  <c r="T402" i="12"/>
  <c r="F402" i="12"/>
  <c r="M402" i="12"/>
  <c r="L402" i="12"/>
  <c r="I402" i="12"/>
  <c r="O402" i="12"/>
  <c r="P402" i="12"/>
  <c r="C402" i="12"/>
  <c r="R402" i="12"/>
  <c r="S402" i="12"/>
  <c r="D402" i="12"/>
  <c r="J402" i="12"/>
  <c r="G402" i="12"/>
  <c r="H401" i="9"/>
  <c r="G401" i="9"/>
  <c r="F401" i="9"/>
  <c r="E402" i="9"/>
  <c r="B402" i="9"/>
  <c r="A403" i="9"/>
  <c r="L402" i="8"/>
  <c r="D402" i="8"/>
  <c r="M402" i="8"/>
  <c r="N402" i="8"/>
  <c r="C402" i="8"/>
  <c r="F402" i="8"/>
  <c r="I402" i="8"/>
  <c r="J402" i="8"/>
  <c r="G402" i="8"/>
  <c r="C401" i="9"/>
  <c r="D401" i="9"/>
  <c r="G540" i="3" l="1"/>
  <c r="F540" i="3"/>
  <c r="D540" i="3"/>
  <c r="H540" i="3"/>
  <c r="C540" i="3"/>
  <c r="E541" i="3"/>
  <c r="B541" i="3"/>
  <c r="A542" i="3"/>
  <c r="F633" i="14"/>
  <c r="G633" i="14"/>
  <c r="R633" i="14"/>
  <c r="S633" i="14"/>
  <c r="C633" i="14"/>
  <c r="D633" i="14"/>
  <c r="J633" i="14"/>
  <c r="I633" i="14"/>
  <c r="P633" i="14"/>
  <c r="O633" i="14"/>
  <c r="L633" i="14"/>
  <c r="M633" i="14"/>
  <c r="H634" i="14"/>
  <c r="K634" i="14"/>
  <c r="N634" i="14"/>
  <c r="Q634" i="14"/>
  <c r="B634" i="14"/>
  <c r="T634" i="14" s="1"/>
  <c r="E634" i="14"/>
  <c r="A635" i="14"/>
  <c r="B535" i="2"/>
  <c r="H535" i="2"/>
  <c r="A536" i="2"/>
  <c r="E535" i="2"/>
  <c r="K534" i="2"/>
  <c r="F534" i="2"/>
  <c r="C534" i="2"/>
  <c r="I534" i="2"/>
  <c r="G534" i="2"/>
  <c r="D534" i="2"/>
  <c r="J534" i="2"/>
  <c r="C402" i="9"/>
  <c r="D402" i="9"/>
  <c r="T403" i="12"/>
  <c r="L403" i="12"/>
  <c r="F403" i="12"/>
  <c r="G403" i="12"/>
  <c r="M403" i="12"/>
  <c r="O403" i="12"/>
  <c r="R403" i="12"/>
  <c r="C403" i="12"/>
  <c r="S403" i="12"/>
  <c r="P403" i="12"/>
  <c r="I403" i="12"/>
  <c r="D403" i="12"/>
  <c r="J403" i="12"/>
  <c r="F402" i="9"/>
  <c r="H402" i="9"/>
  <c r="G402" i="9"/>
  <c r="K404" i="12"/>
  <c r="Q404" i="12"/>
  <c r="B404" i="12"/>
  <c r="A405" i="12"/>
  <c r="H404" i="12"/>
  <c r="E404" i="12"/>
  <c r="N404" i="12"/>
  <c r="K404" i="8"/>
  <c r="A405" i="8"/>
  <c r="E404" i="8"/>
  <c r="H404" i="8"/>
  <c r="B404" i="8"/>
  <c r="C403" i="8"/>
  <c r="I403" i="8"/>
  <c r="M403" i="8"/>
  <c r="L403" i="8"/>
  <c r="F403" i="8"/>
  <c r="G403" i="8"/>
  <c r="N403" i="8"/>
  <c r="D403" i="8"/>
  <c r="J403" i="8"/>
  <c r="B403" i="9"/>
  <c r="A404" i="9"/>
  <c r="E403" i="9"/>
  <c r="D541" i="3" l="1"/>
  <c r="C541" i="3"/>
  <c r="H541" i="3"/>
  <c r="A543" i="3"/>
  <c r="E542" i="3"/>
  <c r="B542" i="3"/>
  <c r="G541" i="3"/>
  <c r="F541" i="3"/>
  <c r="N635" i="14"/>
  <c r="H635" i="14"/>
  <c r="Q635" i="14"/>
  <c r="K635" i="14"/>
  <c r="B635" i="14"/>
  <c r="T635" i="14" s="1"/>
  <c r="E635" i="14"/>
  <c r="A636" i="14"/>
  <c r="R634" i="14"/>
  <c r="S634" i="14"/>
  <c r="O634" i="14"/>
  <c r="I634" i="14"/>
  <c r="J634" i="14"/>
  <c r="M634" i="14"/>
  <c r="C634" i="14"/>
  <c r="D634" i="14"/>
  <c r="F634" i="14"/>
  <c r="G634" i="14"/>
  <c r="L634" i="14"/>
  <c r="P634" i="14"/>
  <c r="A537" i="2"/>
  <c r="H536" i="2"/>
  <c r="E536" i="2"/>
  <c r="B536" i="2"/>
  <c r="D535" i="2"/>
  <c r="C535" i="2"/>
  <c r="G535" i="2"/>
  <c r="K535" i="2"/>
  <c r="F535" i="2"/>
  <c r="I535" i="2"/>
  <c r="J535" i="2"/>
  <c r="H405" i="12"/>
  <c r="K405" i="12"/>
  <c r="N405" i="12"/>
  <c r="B405" i="12"/>
  <c r="Q405" i="12"/>
  <c r="A406" i="12"/>
  <c r="E405" i="12"/>
  <c r="T404" i="12"/>
  <c r="D404" i="12"/>
  <c r="G404" i="12"/>
  <c r="L404" i="12"/>
  <c r="J404" i="12"/>
  <c r="R404" i="12"/>
  <c r="O404" i="12"/>
  <c r="P404" i="12"/>
  <c r="C404" i="12"/>
  <c r="F404" i="12"/>
  <c r="I404" i="12"/>
  <c r="M404" i="12"/>
  <c r="S404" i="12"/>
  <c r="D404" i="8"/>
  <c r="I404" i="8"/>
  <c r="M404" i="8"/>
  <c r="N404" i="8"/>
  <c r="G404" i="8"/>
  <c r="L404" i="8"/>
  <c r="J404" i="8"/>
  <c r="C404" i="8"/>
  <c r="F404" i="8"/>
  <c r="K405" i="8"/>
  <c r="H405" i="8"/>
  <c r="B405" i="8"/>
  <c r="A406" i="8"/>
  <c r="E405" i="8"/>
  <c r="D403" i="9"/>
  <c r="C403" i="9"/>
  <c r="F403" i="9"/>
  <c r="G403" i="9"/>
  <c r="H403" i="9"/>
  <c r="E404" i="9"/>
  <c r="B404" i="9"/>
  <c r="A405" i="9"/>
  <c r="B543" i="3" l="1"/>
  <c r="E543" i="3"/>
  <c r="A544" i="3"/>
  <c r="D542" i="3"/>
  <c r="H542" i="3"/>
  <c r="C542" i="3"/>
  <c r="F542" i="3"/>
  <c r="G542" i="3"/>
  <c r="K636" i="14"/>
  <c r="Q636" i="14"/>
  <c r="A637" i="14"/>
  <c r="N636" i="14"/>
  <c r="H636" i="14"/>
  <c r="E636" i="14"/>
  <c r="B636" i="14"/>
  <c r="T636" i="14" s="1"/>
  <c r="L635" i="14"/>
  <c r="M635" i="14"/>
  <c r="O635" i="14"/>
  <c r="F635" i="14"/>
  <c r="G635" i="14"/>
  <c r="P635" i="14"/>
  <c r="R635" i="14"/>
  <c r="S635" i="14"/>
  <c r="C635" i="14"/>
  <c r="D635" i="14"/>
  <c r="I635" i="14"/>
  <c r="J635" i="14"/>
  <c r="F536" i="2"/>
  <c r="G536" i="2"/>
  <c r="C536" i="2"/>
  <c r="J536" i="2"/>
  <c r="D536" i="2"/>
  <c r="K536" i="2"/>
  <c r="I536" i="2"/>
  <c r="E537" i="2"/>
  <c r="H537" i="2"/>
  <c r="A538" i="2"/>
  <c r="B537" i="2"/>
  <c r="G405" i="8"/>
  <c r="J405" i="8"/>
  <c r="L405" i="8"/>
  <c r="I405" i="8"/>
  <c r="F405" i="8"/>
  <c r="M405" i="8"/>
  <c r="N405" i="8"/>
  <c r="D405" i="8"/>
  <c r="C405" i="8"/>
  <c r="G404" i="9"/>
  <c r="F404" i="9"/>
  <c r="H404" i="9"/>
  <c r="N406" i="12"/>
  <c r="B406" i="12"/>
  <c r="K406" i="12"/>
  <c r="Q406" i="12"/>
  <c r="H406" i="12"/>
  <c r="E406" i="12"/>
  <c r="A407" i="12"/>
  <c r="C404" i="9"/>
  <c r="D404" i="9"/>
  <c r="T405" i="12"/>
  <c r="J405" i="12"/>
  <c r="O405" i="12"/>
  <c r="L405" i="12"/>
  <c r="P405" i="12"/>
  <c r="S405" i="12"/>
  <c r="D405" i="12"/>
  <c r="C405" i="12"/>
  <c r="R405" i="12"/>
  <c r="M405" i="12"/>
  <c r="F405" i="12"/>
  <c r="G405" i="12"/>
  <c r="I405" i="12"/>
  <c r="E405" i="9"/>
  <c r="B405" i="9"/>
  <c r="A406" i="9"/>
  <c r="B406" i="8"/>
  <c r="E406" i="8"/>
  <c r="H406" i="8"/>
  <c r="K406" i="8"/>
  <c r="A407" i="8"/>
  <c r="E544" i="3" l="1"/>
  <c r="B544" i="3"/>
  <c r="A545" i="3"/>
  <c r="F543" i="3"/>
  <c r="G543" i="3"/>
  <c r="D543" i="3"/>
  <c r="H543" i="3"/>
  <c r="C543" i="3"/>
  <c r="J636" i="14"/>
  <c r="L636" i="14"/>
  <c r="M636" i="14"/>
  <c r="O636" i="14"/>
  <c r="P636" i="14"/>
  <c r="R636" i="14"/>
  <c r="S636" i="14"/>
  <c r="F636" i="14"/>
  <c r="G636" i="14"/>
  <c r="I636" i="14"/>
  <c r="C636" i="14"/>
  <c r="D636" i="14"/>
  <c r="H637" i="14"/>
  <c r="K637" i="14"/>
  <c r="E637" i="14"/>
  <c r="B637" i="14"/>
  <c r="T637" i="14" s="1"/>
  <c r="A638" i="14"/>
  <c r="N637" i="14"/>
  <c r="Q637" i="14"/>
  <c r="A539" i="2"/>
  <c r="B538" i="2"/>
  <c r="H538" i="2"/>
  <c r="E538" i="2"/>
  <c r="D537" i="2"/>
  <c r="G537" i="2"/>
  <c r="C537" i="2"/>
  <c r="I537" i="2"/>
  <c r="J537" i="2"/>
  <c r="F537" i="2"/>
  <c r="K537" i="2"/>
  <c r="N407" i="12"/>
  <c r="Q407" i="12"/>
  <c r="E407" i="12"/>
  <c r="H407" i="12"/>
  <c r="K407" i="12"/>
  <c r="B407" i="12"/>
  <c r="A408" i="12"/>
  <c r="T406" i="12"/>
  <c r="S406" i="12"/>
  <c r="O406" i="12"/>
  <c r="P406" i="12"/>
  <c r="I406" i="12"/>
  <c r="J406" i="12"/>
  <c r="M406" i="12"/>
  <c r="C406" i="12"/>
  <c r="R406" i="12"/>
  <c r="F406" i="12"/>
  <c r="L406" i="12"/>
  <c r="G406" i="12"/>
  <c r="D406" i="12"/>
  <c r="A408" i="8"/>
  <c r="K407" i="8"/>
  <c r="E407" i="8"/>
  <c r="B407" i="8"/>
  <c r="H407" i="8"/>
  <c r="B406" i="9"/>
  <c r="A407" i="9"/>
  <c r="E406" i="9"/>
  <c r="I406" i="8"/>
  <c r="F406" i="8"/>
  <c r="M406" i="8"/>
  <c r="G406" i="8"/>
  <c r="N406" i="8"/>
  <c r="D406" i="8"/>
  <c r="L406" i="8"/>
  <c r="J406" i="8"/>
  <c r="C406" i="8"/>
  <c r="G405" i="9"/>
  <c r="H405" i="9"/>
  <c r="F405" i="9"/>
  <c r="C405" i="9"/>
  <c r="D405" i="9"/>
  <c r="B545" i="3" l="1"/>
  <c r="E545" i="3"/>
  <c r="A546" i="3"/>
  <c r="C544" i="3"/>
  <c r="D544" i="3"/>
  <c r="H544" i="3"/>
  <c r="F544" i="3"/>
  <c r="G544" i="3"/>
  <c r="B638" i="14"/>
  <c r="T638" i="14" s="1"/>
  <c r="H638" i="14"/>
  <c r="A639" i="14"/>
  <c r="K638" i="14"/>
  <c r="N638" i="14"/>
  <c r="Q638" i="14"/>
  <c r="E638" i="14"/>
  <c r="G637" i="14"/>
  <c r="I637" i="14"/>
  <c r="J637" i="14"/>
  <c r="F637" i="14"/>
  <c r="L637" i="14"/>
  <c r="M637" i="14"/>
  <c r="O637" i="14"/>
  <c r="C637" i="14"/>
  <c r="D637" i="14"/>
  <c r="S637" i="14"/>
  <c r="P637" i="14"/>
  <c r="R637" i="14"/>
  <c r="J538" i="2"/>
  <c r="K538" i="2"/>
  <c r="F538" i="2"/>
  <c r="C538" i="2"/>
  <c r="I538" i="2"/>
  <c r="D538" i="2"/>
  <c r="G538" i="2"/>
  <c r="E539" i="2"/>
  <c r="H539" i="2"/>
  <c r="A540" i="2"/>
  <c r="B539" i="2"/>
  <c r="B407" i="9"/>
  <c r="E407" i="9"/>
  <c r="A408" i="9"/>
  <c r="D406" i="9"/>
  <c r="C406" i="9"/>
  <c r="F407" i="8"/>
  <c r="I407" i="8"/>
  <c r="N407" i="8"/>
  <c r="C407" i="8"/>
  <c r="G407" i="8"/>
  <c r="J407" i="8"/>
  <c r="L407" i="8"/>
  <c r="M407" i="8"/>
  <c r="D407" i="8"/>
  <c r="A409" i="8"/>
  <c r="E408" i="8"/>
  <c r="B408" i="8"/>
  <c r="H408" i="8"/>
  <c r="K408" i="8"/>
  <c r="F406" i="9"/>
  <c r="G406" i="9"/>
  <c r="H406" i="9"/>
  <c r="K408" i="12"/>
  <c r="Q408" i="12"/>
  <c r="N408" i="12"/>
  <c r="A409" i="12"/>
  <c r="E408" i="12"/>
  <c r="H408" i="12"/>
  <c r="B408" i="12"/>
  <c r="T407" i="12"/>
  <c r="I407" i="12"/>
  <c r="M407" i="12"/>
  <c r="O407" i="12"/>
  <c r="P407" i="12"/>
  <c r="C407" i="12"/>
  <c r="S407" i="12"/>
  <c r="L407" i="12"/>
  <c r="R407" i="12"/>
  <c r="D407" i="12"/>
  <c r="G407" i="12"/>
  <c r="F407" i="12"/>
  <c r="J407" i="12"/>
  <c r="B546" i="3" l="1"/>
  <c r="E546" i="3"/>
  <c r="A547" i="3"/>
  <c r="G545" i="3"/>
  <c r="F545" i="3"/>
  <c r="D545" i="3"/>
  <c r="H545" i="3"/>
  <c r="C545" i="3"/>
  <c r="N639" i="14"/>
  <c r="B639" i="14"/>
  <c r="T639" i="14" s="1"/>
  <c r="E639" i="14"/>
  <c r="K639" i="14"/>
  <c r="A640" i="14"/>
  <c r="H639" i="14"/>
  <c r="Q639" i="14"/>
  <c r="C638" i="14"/>
  <c r="D638" i="14"/>
  <c r="R638" i="14"/>
  <c r="S638" i="14"/>
  <c r="L638" i="14"/>
  <c r="M638" i="14"/>
  <c r="P638" i="14"/>
  <c r="G638" i="14"/>
  <c r="I638" i="14"/>
  <c r="F638" i="14"/>
  <c r="J638" i="14"/>
  <c r="O638" i="14"/>
  <c r="A541" i="2"/>
  <c r="H540" i="2"/>
  <c r="B540" i="2"/>
  <c r="E540" i="2"/>
  <c r="G539" i="2"/>
  <c r="F539" i="2"/>
  <c r="D539" i="2"/>
  <c r="I539" i="2"/>
  <c r="K539" i="2"/>
  <c r="C539" i="2"/>
  <c r="J539" i="2"/>
  <c r="B409" i="12"/>
  <c r="K409" i="12"/>
  <c r="N409" i="12"/>
  <c r="Q409" i="12"/>
  <c r="A410" i="12"/>
  <c r="H409" i="12"/>
  <c r="E409" i="12"/>
  <c r="N408" i="8"/>
  <c r="C408" i="8"/>
  <c r="I408" i="8"/>
  <c r="L408" i="8"/>
  <c r="M408" i="8"/>
  <c r="J408" i="8"/>
  <c r="D408" i="8"/>
  <c r="G408" i="8"/>
  <c r="F408" i="8"/>
  <c r="A410" i="8"/>
  <c r="H409" i="8"/>
  <c r="E409" i="8"/>
  <c r="B409" i="8"/>
  <c r="K409" i="8"/>
  <c r="T408" i="12"/>
  <c r="L408" i="12"/>
  <c r="P408" i="12"/>
  <c r="M408" i="12"/>
  <c r="R408" i="12"/>
  <c r="O408" i="12"/>
  <c r="S408" i="12"/>
  <c r="C408" i="12"/>
  <c r="D408" i="12"/>
  <c r="F408" i="12"/>
  <c r="I408" i="12"/>
  <c r="J408" i="12"/>
  <c r="G408" i="12"/>
  <c r="B408" i="9"/>
  <c r="A409" i="9"/>
  <c r="E408" i="9"/>
  <c r="G407" i="9"/>
  <c r="F407" i="9"/>
  <c r="H407" i="9"/>
  <c r="C407" i="9"/>
  <c r="D407" i="9"/>
  <c r="B547" i="3" l="1"/>
  <c r="E547" i="3"/>
  <c r="A548" i="3"/>
  <c r="F546" i="3"/>
  <c r="G546" i="3"/>
  <c r="H546" i="3"/>
  <c r="D546" i="3"/>
  <c r="C546" i="3"/>
  <c r="Q640" i="14"/>
  <c r="E640" i="14"/>
  <c r="H640" i="14"/>
  <c r="B640" i="14"/>
  <c r="T640" i="14" s="1"/>
  <c r="N640" i="14"/>
  <c r="A641" i="14"/>
  <c r="K640" i="14"/>
  <c r="O639" i="14"/>
  <c r="P639" i="14"/>
  <c r="C639" i="14"/>
  <c r="D639" i="14"/>
  <c r="J639" i="14"/>
  <c r="L639" i="14"/>
  <c r="F639" i="14"/>
  <c r="G639" i="14"/>
  <c r="I639" i="14"/>
  <c r="M639" i="14"/>
  <c r="R639" i="14"/>
  <c r="S639" i="14"/>
  <c r="J540" i="2"/>
  <c r="I540" i="2"/>
  <c r="G540" i="2"/>
  <c r="K540" i="2"/>
  <c r="D540" i="2"/>
  <c r="C540" i="2"/>
  <c r="F540" i="2"/>
  <c r="H541" i="2"/>
  <c r="B541" i="2"/>
  <c r="E541" i="2"/>
  <c r="A542" i="2"/>
  <c r="K410" i="8"/>
  <c r="A411" i="8"/>
  <c r="B410" i="8"/>
  <c r="E410" i="8"/>
  <c r="H410" i="8"/>
  <c r="J409" i="8"/>
  <c r="G409" i="8"/>
  <c r="F409" i="8"/>
  <c r="D409" i="8"/>
  <c r="N409" i="8"/>
  <c r="C409" i="8"/>
  <c r="M409" i="8"/>
  <c r="L409" i="8"/>
  <c r="I409" i="8"/>
  <c r="F408" i="9"/>
  <c r="G408" i="9"/>
  <c r="H408" i="9"/>
  <c r="B410" i="12"/>
  <c r="E410" i="12"/>
  <c r="N410" i="12"/>
  <c r="H410" i="12"/>
  <c r="Q410" i="12"/>
  <c r="K410" i="12"/>
  <c r="A411" i="12"/>
  <c r="A410" i="9"/>
  <c r="B409" i="9"/>
  <c r="E409" i="9"/>
  <c r="C408" i="9"/>
  <c r="D408" i="9"/>
  <c r="T409" i="12"/>
  <c r="I409" i="12"/>
  <c r="L409" i="12"/>
  <c r="M409" i="12"/>
  <c r="S409" i="12"/>
  <c r="D409" i="12"/>
  <c r="O409" i="12"/>
  <c r="R409" i="12"/>
  <c r="J409" i="12"/>
  <c r="P409" i="12"/>
  <c r="G409" i="12"/>
  <c r="F409" i="12"/>
  <c r="C409" i="12"/>
  <c r="A549" i="3" l="1"/>
  <c r="B548" i="3"/>
  <c r="E548" i="3"/>
  <c r="F547" i="3"/>
  <c r="G547" i="3"/>
  <c r="H547" i="3"/>
  <c r="D547" i="3"/>
  <c r="C547" i="3"/>
  <c r="H641" i="14"/>
  <c r="N641" i="14"/>
  <c r="E641" i="14"/>
  <c r="K641" i="14"/>
  <c r="Q641" i="14"/>
  <c r="A642" i="14"/>
  <c r="B641" i="14"/>
  <c r="T641" i="14" s="1"/>
  <c r="R640" i="14"/>
  <c r="S640" i="14"/>
  <c r="C640" i="14"/>
  <c r="G640" i="14"/>
  <c r="D640" i="14"/>
  <c r="F640" i="14"/>
  <c r="O640" i="14"/>
  <c r="P640" i="14"/>
  <c r="L640" i="14"/>
  <c r="M640" i="14"/>
  <c r="I640" i="14"/>
  <c r="J640" i="14"/>
  <c r="G541" i="2"/>
  <c r="F541" i="2"/>
  <c r="I541" i="2"/>
  <c r="C541" i="2"/>
  <c r="D541" i="2"/>
  <c r="K541" i="2"/>
  <c r="J541" i="2"/>
  <c r="B542" i="2"/>
  <c r="A543" i="2"/>
  <c r="H542" i="2"/>
  <c r="E542" i="2"/>
  <c r="G409" i="9"/>
  <c r="F409" i="9"/>
  <c r="H409" i="9"/>
  <c r="A412" i="12"/>
  <c r="Q411" i="12"/>
  <c r="N411" i="12"/>
  <c r="K411" i="12"/>
  <c r="E411" i="12"/>
  <c r="B411" i="12"/>
  <c r="H411" i="12"/>
  <c r="C409" i="9"/>
  <c r="D409" i="9"/>
  <c r="T410" i="12"/>
  <c r="F410" i="12"/>
  <c r="G410" i="12"/>
  <c r="M410" i="12"/>
  <c r="R410" i="12"/>
  <c r="I410" i="12"/>
  <c r="J410" i="12"/>
  <c r="C410" i="12"/>
  <c r="L410" i="12"/>
  <c r="S410" i="12"/>
  <c r="P410" i="12"/>
  <c r="O410" i="12"/>
  <c r="D410" i="12"/>
  <c r="E410" i="9"/>
  <c r="A411" i="9"/>
  <c r="B410" i="9"/>
  <c r="N410" i="8"/>
  <c r="G410" i="8"/>
  <c r="M410" i="8"/>
  <c r="I410" i="8"/>
  <c r="C410" i="8"/>
  <c r="J410" i="8"/>
  <c r="D410" i="8"/>
  <c r="F410" i="8"/>
  <c r="L410" i="8"/>
  <c r="A412" i="8"/>
  <c r="E411" i="8"/>
  <c r="H411" i="8"/>
  <c r="B411" i="8"/>
  <c r="K411" i="8"/>
  <c r="D548" i="3" l="1"/>
  <c r="C548" i="3"/>
  <c r="H548" i="3"/>
  <c r="G548" i="3"/>
  <c r="F548" i="3"/>
  <c r="B549" i="3"/>
  <c r="A550" i="3"/>
  <c r="E549" i="3"/>
  <c r="F641" i="14"/>
  <c r="G641" i="14"/>
  <c r="R641" i="14"/>
  <c r="M641" i="14"/>
  <c r="O641" i="14"/>
  <c r="I641" i="14"/>
  <c r="J641" i="14"/>
  <c r="P641" i="14"/>
  <c r="S641" i="14"/>
  <c r="C641" i="14"/>
  <c r="D641" i="14"/>
  <c r="L641" i="14"/>
  <c r="N642" i="14"/>
  <c r="Q642" i="14"/>
  <c r="A643" i="14"/>
  <c r="K642" i="14"/>
  <c r="B642" i="14"/>
  <c r="T642" i="14" s="1"/>
  <c r="E642" i="14"/>
  <c r="H642" i="14"/>
  <c r="F542" i="2"/>
  <c r="K542" i="2"/>
  <c r="J542" i="2"/>
  <c r="D542" i="2"/>
  <c r="I542" i="2"/>
  <c r="G542" i="2"/>
  <c r="C542" i="2"/>
  <c r="H543" i="2"/>
  <c r="A544" i="2"/>
  <c r="E543" i="2"/>
  <c r="B543" i="2"/>
  <c r="E411" i="9"/>
  <c r="A412" i="9"/>
  <c r="B411" i="9"/>
  <c r="F410" i="9"/>
  <c r="H410" i="9"/>
  <c r="G410" i="9"/>
  <c r="D410" i="9"/>
  <c r="C410" i="9"/>
  <c r="F411" i="8"/>
  <c r="G411" i="8"/>
  <c r="I411" i="8"/>
  <c r="C411" i="8"/>
  <c r="L411" i="8"/>
  <c r="M411" i="8"/>
  <c r="N411" i="8"/>
  <c r="D411" i="8"/>
  <c r="J411" i="8"/>
  <c r="N412" i="12"/>
  <c r="K412" i="12"/>
  <c r="B412" i="12"/>
  <c r="E412" i="12"/>
  <c r="H412" i="12"/>
  <c r="Q412" i="12"/>
  <c r="A413" i="12"/>
  <c r="T411" i="12"/>
  <c r="C411" i="12"/>
  <c r="R411" i="12"/>
  <c r="I411" i="12"/>
  <c r="J411" i="12"/>
  <c r="L411" i="12"/>
  <c r="M411" i="12"/>
  <c r="G411" i="12"/>
  <c r="F411" i="12"/>
  <c r="P411" i="12"/>
  <c r="O411" i="12"/>
  <c r="D411" i="12"/>
  <c r="S411" i="12"/>
  <c r="A413" i="8"/>
  <c r="E412" i="8"/>
  <c r="H412" i="8"/>
  <c r="B412" i="8"/>
  <c r="K412" i="8"/>
  <c r="G549" i="3" l="1"/>
  <c r="F549" i="3"/>
  <c r="H549" i="3"/>
  <c r="C549" i="3"/>
  <c r="D549" i="3"/>
  <c r="E550" i="3"/>
  <c r="A551" i="3"/>
  <c r="B550" i="3"/>
  <c r="R642" i="14"/>
  <c r="S642" i="14"/>
  <c r="L642" i="14"/>
  <c r="M642" i="14"/>
  <c r="O642" i="14"/>
  <c r="J642" i="14"/>
  <c r="I642" i="14"/>
  <c r="P642" i="14"/>
  <c r="C642" i="14"/>
  <c r="D642" i="14"/>
  <c r="F642" i="14"/>
  <c r="G642" i="14"/>
  <c r="N643" i="14"/>
  <c r="K643" i="14"/>
  <c r="Q643" i="14"/>
  <c r="E643" i="14"/>
  <c r="B643" i="14"/>
  <c r="T643" i="14" s="1"/>
  <c r="H643" i="14"/>
  <c r="A644" i="14"/>
  <c r="E544" i="2"/>
  <c r="H544" i="2"/>
  <c r="A545" i="2"/>
  <c r="B544" i="2"/>
  <c r="K543" i="2"/>
  <c r="C543" i="2"/>
  <c r="J543" i="2"/>
  <c r="D543" i="2"/>
  <c r="G543" i="2"/>
  <c r="F543" i="2"/>
  <c r="I543" i="2"/>
  <c r="E413" i="12"/>
  <c r="H413" i="12"/>
  <c r="K413" i="12"/>
  <c r="Q413" i="12"/>
  <c r="B413" i="12"/>
  <c r="A414" i="12"/>
  <c r="N413" i="12"/>
  <c r="T412" i="12"/>
  <c r="P412" i="12"/>
  <c r="G412" i="12"/>
  <c r="I412" i="12"/>
  <c r="D412" i="12"/>
  <c r="F412" i="12"/>
  <c r="O412" i="12"/>
  <c r="M412" i="12"/>
  <c r="L412" i="12"/>
  <c r="J412" i="12"/>
  <c r="S412" i="12"/>
  <c r="C412" i="12"/>
  <c r="R412" i="12"/>
  <c r="F412" i="8"/>
  <c r="L412" i="8"/>
  <c r="C412" i="8"/>
  <c r="I412" i="8"/>
  <c r="J412" i="8"/>
  <c r="N412" i="8"/>
  <c r="D412" i="8"/>
  <c r="G412" i="8"/>
  <c r="M412" i="8"/>
  <c r="C411" i="9"/>
  <c r="D411" i="9"/>
  <c r="B413" i="8"/>
  <c r="H413" i="8"/>
  <c r="K413" i="8"/>
  <c r="A414" i="8"/>
  <c r="E413" i="8"/>
  <c r="E412" i="9"/>
  <c r="B412" i="9"/>
  <c r="A413" i="9"/>
  <c r="F411" i="9"/>
  <c r="G411" i="9"/>
  <c r="H411" i="9"/>
  <c r="B551" i="3" l="1"/>
  <c r="E551" i="3"/>
  <c r="A552" i="3"/>
  <c r="D550" i="3"/>
  <c r="H550" i="3"/>
  <c r="C550" i="3"/>
  <c r="G550" i="3"/>
  <c r="F550" i="3"/>
  <c r="K644" i="14"/>
  <c r="H644" i="14"/>
  <c r="Q644" i="14"/>
  <c r="N644" i="14"/>
  <c r="A645" i="14"/>
  <c r="E644" i="14"/>
  <c r="B644" i="14"/>
  <c r="T644" i="14" s="1"/>
  <c r="M643" i="14"/>
  <c r="O643" i="14"/>
  <c r="P643" i="14"/>
  <c r="L643" i="14"/>
  <c r="R643" i="14"/>
  <c r="C643" i="14"/>
  <c r="D643" i="14"/>
  <c r="F643" i="14"/>
  <c r="G643" i="14"/>
  <c r="I643" i="14"/>
  <c r="J643" i="14"/>
  <c r="S643" i="14"/>
  <c r="G544" i="2"/>
  <c r="F544" i="2"/>
  <c r="C544" i="2"/>
  <c r="K544" i="2"/>
  <c r="D544" i="2"/>
  <c r="J544" i="2"/>
  <c r="I544" i="2"/>
  <c r="H545" i="2"/>
  <c r="E545" i="2"/>
  <c r="A546" i="2"/>
  <c r="B545" i="2"/>
  <c r="N413" i="8"/>
  <c r="J413" i="8"/>
  <c r="I413" i="8"/>
  <c r="L413" i="8"/>
  <c r="C413" i="8"/>
  <c r="M413" i="8"/>
  <c r="D413" i="8"/>
  <c r="G413" i="8"/>
  <c r="F413" i="8"/>
  <c r="B413" i="9"/>
  <c r="A414" i="9"/>
  <c r="E413" i="9"/>
  <c r="C412" i="9"/>
  <c r="D412" i="9"/>
  <c r="A415" i="12"/>
  <c r="B414" i="12"/>
  <c r="N414" i="12"/>
  <c r="Q414" i="12"/>
  <c r="E414" i="12"/>
  <c r="K414" i="12"/>
  <c r="H414" i="12"/>
  <c r="G412" i="9"/>
  <c r="H412" i="9"/>
  <c r="F412" i="9"/>
  <c r="T413" i="12"/>
  <c r="F413" i="12"/>
  <c r="S413" i="12"/>
  <c r="P413" i="12"/>
  <c r="G413" i="12"/>
  <c r="I413" i="12"/>
  <c r="M413" i="12"/>
  <c r="J413" i="12"/>
  <c r="L413" i="12"/>
  <c r="R413" i="12"/>
  <c r="C413" i="12"/>
  <c r="O413" i="12"/>
  <c r="D413" i="12"/>
  <c r="H414" i="8"/>
  <c r="K414" i="8"/>
  <c r="B414" i="8"/>
  <c r="E414" i="8"/>
  <c r="A415" i="8"/>
  <c r="E552" i="3" l="1"/>
  <c r="B552" i="3"/>
  <c r="A553" i="3"/>
  <c r="F551" i="3"/>
  <c r="G551" i="3"/>
  <c r="D551" i="3"/>
  <c r="C551" i="3"/>
  <c r="H551" i="3"/>
  <c r="J644" i="14"/>
  <c r="L644" i="14"/>
  <c r="G644" i="14"/>
  <c r="I644" i="14"/>
  <c r="M644" i="14"/>
  <c r="O644" i="14"/>
  <c r="P644" i="14"/>
  <c r="R644" i="14"/>
  <c r="S644" i="14"/>
  <c r="C644" i="14"/>
  <c r="D644" i="14"/>
  <c r="F644" i="14"/>
  <c r="H645" i="14"/>
  <c r="N645" i="14"/>
  <c r="A646" i="14"/>
  <c r="B645" i="14"/>
  <c r="T645" i="14" s="1"/>
  <c r="K645" i="14"/>
  <c r="E645" i="14"/>
  <c r="Q645" i="14"/>
  <c r="D545" i="2"/>
  <c r="C545" i="2"/>
  <c r="K545" i="2"/>
  <c r="J545" i="2"/>
  <c r="I545" i="2"/>
  <c r="G545" i="2"/>
  <c r="F545" i="2"/>
  <c r="B546" i="2"/>
  <c r="H546" i="2"/>
  <c r="E546" i="2"/>
  <c r="A547" i="2"/>
  <c r="H413" i="9"/>
  <c r="G413" i="9"/>
  <c r="F413" i="9"/>
  <c r="B414" i="9"/>
  <c r="E414" i="9"/>
  <c r="A415" i="9"/>
  <c r="H415" i="8"/>
  <c r="E415" i="8"/>
  <c r="A416" i="8"/>
  <c r="B415" i="8"/>
  <c r="K415" i="8"/>
  <c r="H415" i="12"/>
  <c r="N415" i="12"/>
  <c r="A416" i="12"/>
  <c r="K415" i="12"/>
  <c r="Q415" i="12"/>
  <c r="E415" i="12"/>
  <c r="B415" i="12"/>
  <c r="T414" i="12"/>
  <c r="R414" i="12"/>
  <c r="S414" i="12"/>
  <c r="D414" i="12"/>
  <c r="J414" i="12"/>
  <c r="G414" i="12"/>
  <c r="C414" i="12"/>
  <c r="F414" i="12"/>
  <c r="I414" i="12"/>
  <c r="O414" i="12"/>
  <c r="P414" i="12"/>
  <c r="M414" i="12"/>
  <c r="L414" i="12"/>
  <c r="D413" i="9"/>
  <c r="C413" i="9"/>
  <c r="J414" i="8"/>
  <c r="M414" i="8"/>
  <c r="I414" i="8"/>
  <c r="L414" i="8"/>
  <c r="C414" i="8"/>
  <c r="D414" i="8"/>
  <c r="F414" i="8"/>
  <c r="G414" i="8"/>
  <c r="N414" i="8"/>
  <c r="A554" i="3" l="1"/>
  <c r="E553" i="3"/>
  <c r="B553" i="3"/>
  <c r="C552" i="3"/>
  <c r="D552" i="3"/>
  <c r="H552" i="3"/>
  <c r="G552" i="3"/>
  <c r="F552" i="3"/>
  <c r="O645" i="14"/>
  <c r="P645" i="14"/>
  <c r="R645" i="14"/>
  <c r="S645" i="14"/>
  <c r="I645" i="14"/>
  <c r="J645" i="14"/>
  <c r="L645" i="14"/>
  <c r="C645" i="14"/>
  <c r="G645" i="14"/>
  <c r="D645" i="14"/>
  <c r="F645" i="14"/>
  <c r="M645" i="14"/>
  <c r="B646" i="14"/>
  <c r="T646" i="14" s="1"/>
  <c r="E646" i="14"/>
  <c r="H646" i="14"/>
  <c r="K646" i="14"/>
  <c r="Q646" i="14"/>
  <c r="A647" i="14"/>
  <c r="N646" i="14"/>
  <c r="E547" i="2"/>
  <c r="H547" i="2"/>
  <c r="B547" i="2"/>
  <c r="A548" i="2"/>
  <c r="F546" i="2"/>
  <c r="K546" i="2"/>
  <c r="G546" i="2"/>
  <c r="J546" i="2"/>
  <c r="C546" i="2"/>
  <c r="I546" i="2"/>
  <c r="D546" i="2"/>
  <c r="T415" i="12"/>
  <c r="I415" i="12"/>
  <c r="L415" i="12"/>
  <c r="G415" i="12"/>
  <c r="J415" i="12"/>
  <c r="F415" i="12"/>
  <c r="C415" i="12"/>
  <c r="S415" i="12"/>
  <c r="P415" i="12"/>
  <c r="R415" i="12"/>
  <c r="M415" i="12"/>
  <c r="D415" i="12"/>
  <c r="O415" i="12"/>
  <c r="A417" i="8"/>
  <c r="B416" i="8"/>
  <c r="E416" i="8"/>
  <c r="H416" i="8"/>
  <c r="K416" i="8"/>
  <c r="B415" i="9"/>
  <c r="A416" i="9"/>
  <c r="E415" i="9"/>
  <c r="B416" i="12"/>
  <c r="H416" i="12"/>
  <c r="K416" i="12"/>
  <c r="A417" i="12"/>
  <c r="N416" i="12"/>
  <c r="Q416" i="12"/>
  <c r="E416" i="12"/>
  <c r="F414" i="9"/>
  <c r="G414" i="9"/>
  <c r="H414" i="9"/>
  <c r="D414" i="9"/>
  <c r="C414" i="9"/>
  <c r="M415" i="8"/>
  <c r="I415" i="8"/>
  <c r="J415" i="8"/>
  <c r="L415" i="8"/>
  <c r="N415" i="8"/>
  <c r="C415" i="8"/>
  <c r="G415" i="8"/>
  <c r="F415" i="8"/>
  <c r="D415" i="8"/>
  <c r="H553" i="3" l="1"/>
  <c r="D553" i="3"/>
  <c r="C553" i="3"/>
  <c r="G553" i="3"/>
  <c r="F553" i="3"/>
  <c r="A555" i="3"/>
  <c r="B554" i="3"/>
  <c r="E554" i="3"/>
  <c r="N647" i="14"/>
  <c r="A648" i="14"/>
  <c r="Q647" i="14"/>
  <c r="H647" i="14"/>
  <c r="K647" i="14"/>
  <c r="B647" i="14"/>
  <c r="T647" i="14" s="1"/>
  <c r="E647" i="14"/>
  <c r="C646" i="14"/>
  <c r="D646" i="14"/>
  <c r="F646" i="14"/>
  <c r="G646" i="14"/>
  <c r="J646" i="14"/>
  <c r="L646" i="14"/>
  <c r="P646" i="14"/>
  <c r="R646" i="14"/>
  <c r="S646" i="14"/>
  <c r="O646" i="14"/>
  <c r="I646" i="14"/>
  <c r="M646" i="14"/>
  <c r="A549" i="2"/>
  <c r="E548" i="2"/>
  <c r="H548" i="2"/>
  <c r="B548" i="2"/>
  <c r="D547" i="2"/>
  <c r="F547" i="2"/>
  <c r="C547" i="2"/>
  <c r="J547" i="2"/>
  <c r="I547" i="2"/>
  <c r="G547" i="2"/>
  <c r="K547" i="2"/>
  <c r="C415" i="9"/>
  <c r="D415" i="9"/>
  <c r="T416" i="12"/>
  <c r="J416" i="12"/>
  <c r="S416" i="12"/>
  <c r="D416" i="12"/>
  <c r="I416" i="12"/>
  <c r="L416" i="12"/>
  <c r="P416" i="12"/>
  <c r="G416" i="12"/>
  <c r="R416" i="12"/>
  <c r="M416" i="12"/>
  <c r="F416" i="12"/>
  <c r="C416" i="12"/>
  <c r="O416" i="12"/>
  <c r="E417" i="12"/>
  <c r="H417" i="12"/>
  <c r="N417" i="12"/>
  <c r="B417" i="12"/>
  <c r="A418" i="12"/>
  <c r="K417" i="12"/>
  <c r="Q417" i="12"/>
  <c r="F415" i="9"/>
  <c r="G415" i="9"/>
  <c r="H415" i="9"/>
  <c r="A417" i="9"/>
  <c r="B416" i="9"/>
  <c r="E416" i="9"/>
  <c r="B417" i="8"/>
  <c r="E417" i="8"/>
  <c r="H417" i="8"/>
  <c r="K417" i="8"/>
  <c r="A418" i="8"/>
  <c r="M416" i="8"/>
  <c r="G416" i="8"/>
  <c r="I416" i="8"/>
  <c r="D416" i="8"/>
  <c r="J416" i="8"/>
  <c r="L416" i="8"/>
  <c r="C416" i="8"/>
  <c r="N416" i="8"/>
  <c r="F416" i="8"/>
  <c r="B555" i="3" l="1"/>
  <c r="A556" i="3"/>
  <c r="E555" i="3"/>
  <c r="C554" i="3"/>
  <c r="H554" i="3"/>
  <c r="D554" i="3"/>
  <c r="G554" i="3"/>
  <c r="F554" i="3"/>
  <c r="O647" i="14"/>
  <c r="P647" i="14"/>
  <c r="C647" i="14"/>
  <c r="R647" i="14"/>
  <c r="S647" i="14"/>
  <c r="D647" i="14"/>
  <c r="I647" i="14"/>
  <c r="J647" i="14"/>
  <c r="F647" i="14"/>
  <c r="G647" i="14"/>
  <c r="M647" i="14"/>
  <c r="L647" i="14"/>
  <c r="B648" i="14"/>
  <c r="T648" i="14" s="1"/>
  <c r="H648" i="14"/>
  <c r="K648" i="14"/>
  <c r="N648" i="14"/>
  <c r="Q648" i="14"/>
  <c r="E648" i="14"/>
  <c r="A649" i="14"/>
  <c r="J548" i="2"/>
  <c r="I548" i="2"/>
  <c r="F548" i="2"/>
  <c r="D548" i="2"/>
  <c r="K548" i="2"/>
  <c r="G548" i="2"/>
  <c r="C548" i="2"/>
  <c r="E549" i="2"/>
  <c r="A550" i="2"/>
  <c r="B549" i="2"/>
  <c r="H549" i="2"/>
  <c r="D416" i="9"/>
  <c r="C416" i="9"/>
  <c r="G416" i="9"/>
  <c r="H416" i="9"/>
  <c r="F416" i="9"/>
  <c r="F417" i="8"/>
  <c r="I417" i="8"/>
  <c r="C417" i="8"/>
  <c r="G417" i="8"/>
  <c r="J417" i="8"/>
  <c r="L417" i="8"/>
  <c r="D417" i="8"/>
  <c r="M417" i="8"/>
  <c r="N417" i="8"/>
  <c r="E417" i="9"/>
  <c r="A418" i="9"/>
  <c r="B417" i="9"/>
  <c r="B418" i="12"/>
  <c r="Q418" i="12"/>
  <c r="E418" i="12"/>
  <c r="A419" i="12"/>
  <c r="H418" i="12"/>
  <c r="K418" i="12"/>
  <c r="N418" i="12"/>
  <c r="T417" i="12"/>
  <c r="I417" i="12"/>
  <c r="L417" i="12"/>
  <c r="P417" i="12"/>
  <c r="S417" i="12"/>
  <c r="J417" i="12"/>
  <c r="M417" i="12"/>
  <c r="G417" i="12"/>
  <c r="O417" i="12"/>
  <c r="C417" i="12"/>
  <c r="F417" i="12"/>
  <c r="D417" i="12"/>
  <c r="R417" i="12"/>
  <c r="K418" i="8"/>
  <c r="E418" i="8"/>
  <c r="B418" i="8"/>
  <c r="A419" i="8"/>
  <c r="H418" i="8"/>
  <c r="F555" i="3" l="1"/>
  <c r="G555" i="3"/>
  <c r="B556" i="3"/>
  <c r="E556" i="3"/>
  <c r="A557" i="3"/>
  <c r="H555" i="3"/>
  <c r="D555" i="3"/>
  <c r="C555" i="3"/>
  <c r="H649" i="14"/>
  <c r="Q649" i="14"/>
  <c r="A650" i="14"/>
  <c r="B649" i="14"/>
  <c r="T649" i="14" s="1"/>
  <c r="K649" i="14"/>
  <c r="N649" i="14"/>
  <c r="E649" i="14"/>
  <c r="C648" i="14"/>
  <c r="R648" i="14"/>
  <c r="I648" i="14"/>
  <c r="J648" i="14"/>
  <c r="G648" i="14"/>
  <c r="L648" i="14"/>
  <c r="O648" i="14"/>
  <c r="P648" i="14"/>
  <c r="S648" i="14"/>
  <c r="D648" i="14"/>
  <c r="F648" i="14"/>
  <c r="M648" i="14"/>
  <c r="H550" i="2"/>
  <c r="A551" i="2"/>
  <c r="B550" i="2"/>
  <c r="E550" i="2"/>
  <c r="G549" i="2"/>
  <c r="D549" i="2"/>
  <c r="F549" i="2"/>
  <c r="C549" i="2"/>
  <c r="K549" i="2"/>
  <c r="I549" i="2"/>
  <c r="J549" i="2"/>
  <c r="N419" i="12"/>
  <c r="A420" i="12"/>
  <c r="Q419" i="12"/>
  <c r="B419" i="12"/>
  <c r="H419" i="12"/>
  <c r="K419" i="12"/>
  <c r="E419" i="12"/>
  <c r="D417" i="9"/>
  <c r="C417" i="9"/>
  <c r="H417" i="9"/>
  <c r="G417" i="9"/>
  <c r="F417" i="9"/>
  <c r="K419" i="8"/>
  <c r="E419" i="8"/>
  <c r="B419" i="8"/>
  <c r="H419" i="8"/>
  <c r="A420" i="8"/>
  <c r="T418" i="12"/>
  <c r="I418" i="12"/>
  <c r="J418" i="12"/>
  <c r="L418" i="12"/>
  <c r="M418" i="12"/>
  <c r="P418" i="12"/>
  <c r="F418" i="12"/>
  <c r="C418" i="12"/>
  <c r="S418" i="12"/>
  <c r="G418" i="12"/>
  <c r="O418" i="12"/>
  <c r="D418" i="12"/>
  <c r="R418" i="12"/>
  <c r="E418" i="9"/>
  <c r="B418" i="9"/>
  <c r="A419" i="9"/>
  <c r="C418" i="8"/>
  <c r="L418" i="8"/>
  <c r="I418" i="8"/>
  <c r="M418" i="8"/>
  <c r="N418" i="8"/>
  <c r="J418" i="8"/>
  <c r="D418" i="8"/>
  <c r="F418" i="8"/>
  <c r="G418" i="8"/>
  <c r="G556" i="3" l="1"/>
  <c r="F556" i="3"/>
  <c r="E557" i="3"/>
  <c r="A558" i="3"/>
  <c r="B557" i="3"/>
  <c r="H556" i="3"/>
  <c r="D556" i="3"/>
  <c r="C556" i="3"/>
  <c r="F649" i="14"/>
  <c r="G649" i="14"/>
  <c r="O649" i="14"/>
  <c r="P649" i="14"/>
  <c r="R649" i="14"/>
  <c r="J649" i="14"/>
  <c r="C649" i="14"/>
  <c r="D649" i="14"/>
  <c r="L649" i="14"/>
  <c r="M649" i="14"/>
  <c r="S649" i="14"/>
  <c r="I649" i="14"/>
  <c r="B650" i="14"/>
  <c r="T650" i="14" s="1"/>
  <c r="K650" i="14"/>
  <c r="N650" i="14"/>
  <c r="Q650" i="14"/>
  <c r="H650" i="14"/>
  <c r="A651" i="14"/>
  <c r="E650" i="14"/>
  <c r="I550" i="2"/>
  <c r="K550" i="2"/>
  <c r="G550" i="2"/>
  <c r="C550" i="2"/>
  <c r="F550" i="2"/>
  <c r="D550" i="2"/>
  <c r="J550" i="2"/>
  <c r="B551" i="2"/>
  <c r="H551" i="2"/>
  <c r="A552" i="2"/>
  <c r="E551" i="2"/>
  <c r="B420" i="8"/>
  <c r="E420" i="8"/>
  <c r="H420" i="8"/>
  <c r="A421" i="8"/>
  <c r="K420" i="8"/>
  <c r="I419" i="8"/>
  <c r="N419" i="8"/>
  <c r="J419" i="8"/>
  <c r="G419" i="8"/>
  <c r="M419" i="8"/>
  <c r="D419" i="8"/>
  <c r="F419" i="8"/>
  <c r="L419" i="8"/>
  <c r="C419" i="8"/>
  <c r="T419" i="12"/>
  <c r="J419" i="12"/>
  <c r="M419" i="12"/>
  <c r="P419" i="12"/>
  <c r="O419" i="12"/>
  <c r="D419" i="12"/>
  <c r="G419" i="12"/>
  <c r="S419" i="12"/>
  <c r="R419" i="12"/>
  <c r="L419" i="12"/>
  <c r="C419" i="12"/>
  <c r="I419" i="12"/>
  <c r="F419" i="12"/>
  <c r="D418" i="9"/>
  <c r="C418" i="9"/>
  <c r="A421" i="12"/>
  <c r="Q420" i="12"/>
  <c r="B420" i="12"/>
  <c r="N420" i="12"/>
  <c r="E420" i="12"/>
  <c r="K420" i="12"/>
  <c r="H420" i="12"/>
  <c r="H418" i="9"/>
  <c r="F418" i="9"/>
  <c r="G418" i="9"/>
  <c r="B419" i="9"/>
  <c r="E419" i="9"/>
  <c r="A420" i="9"/>
  <c r="A559" i="3" l="1"/>
  <c r="E558" i="3"/>
  <c r="B558" i="3"/>
  <c r="F557" i="3"/>
  <c r="G557" i="3"/>
  <c r="D557" i="3"/>
  <c r="C557" i="3"/>
  <c r="H557" i="3"/>
  <c r="K651" i="14"/>
  <c r="A652" i="14"/>
  <c r="Q651" i="14"/>
  <c r="N651" i="14"/>
  <c r="H651" i="14"/>
  <c r="B651" i="14"/>
  <c r="T651" i="14" s="1"/>
  <c r="E651" i="14"/>
  <c r="R650" i="14"/>
  <c r="S650" i="14"/>
  <c r="M650" i="14"/>
  <c r="C650" i="14"/>
  <c r="L650" i="14"/>
  <c r="O650" i="14"/>
  <c r="I650" i="14"/>
  <c r="J650" i="14"/>
  <c r="P650" i="14"/>
  <c r="F650" i="14"/>
  <c r="G650" i="14"/>
  <c r="D650" i="14"/>
  <c r="C551" i="2"/>
  <c r="I551" i="2"/>
  <c r="G551" i="2"/>
  <c r="K551" i="2"/>
  <c r="J551" i="2"/>
  <c r="F551" i="2"/>
  <c r="D551" i="2"/>
  <c r="B552" i="2"/>
  <c r="H552" i="2"/>
  <c r="A553" i="2"/>
  <c r="E552" i="2"/>
  <c r="T420" i="12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E421" i="12"/>
  <c r="K421" i="12"/>
  <c r="H421" i="12"/>
  <c r="Q421" i="12"/>
  <c r="A422" i="12"/>
  <c r="N421" i="12"/>
  <c r="B421" i="12"/>
  <c r="C419" i="9"/>
  <c r="D419" i="9"/>
  <c r="F419" i="9"/>
  <c r="G419" i="9"/>
  <c r="H419" i="9"/>
  <c r="B421" i="8"/>
  <c r="H421" i="8"/>
  <c r="K421" i="8"/>
  <c r="E421" i="8"/>
  <c r="A422" i="8"/>
  <c r="A421" i="9"/>
  <c r="B420" i="9"/>
  <c r="E420" i="9"/>
  <c r="C420" i="8"/>
  <c r="D420" i="8"/>
  <c r="F420" i="8"/>
  <c r="G420" i="8"/>
  <c r="I420" i="8"/>
  <c r="J420" i="8"/>
  <c r="L420" i="8"/>
  <c r="N420" i="8"/>
  <c r="M420" i="8"/>
  <c r="C558" i="3" l="1"/>
  <c r="D558" i="3"/>
  <c r="H558" i="3"/>
  <c r="G558" i="3"/>
  <c r="F558" i="3"/>
  <c r="A560" i="3"/>
  <c r="B559" i="3"/>
  <c r="E559" i="3"/>
  <c r="J651" i="14"/>
  <c r="L651" i="14"/>
  <c r="M651" i="14"/>
  <c r="C651" i="14"/>
  <c r="D651" i="14"/>
  <c r="F651" i="14"/>
  <c r="R651" i="14"/>
  <c r="S651" i="14"/>
  <c r="I651" i="14"/>
  <c r="O651" i="14"/>
  <c r="P651" i="14"/>
  <c r="G651" i="14"/>
  <c r="K652" i="14"/>
  <c r="H652" i="14"/>
  <c r="B652" i="14"/>
  <c r="T652" i="14" s="1"/>
  <c r="A653" i="14"/>
  <c r="E652" i="14"/>
  <c r="N652" i="14"/>
  <c r="Q652" i="14"/>
  <c r="A554" i="2"/>
  <c r="H553" i="2"/>
  <c r="E553" i="2"/>
  <c r="B553" i="2"/>
  <c r="F552" i="2"/>
  <c r="D552" i="2"/>
  <c r="C552" i="2"/>
  <c r="K552" i="2"/>
  <c r="J552" i="2"/>
  <c r="G552" i="2"/>
  <c r="I552" i="2"/>
  <c r="D420" i="9"/>
  <c r="C420" i="9"/>
  <c r="L421" i="8"/>
  <c r="D421" i="8"/>
  <c r="M421" i="8"/>
  <c r="F421" i="8"/>
  <c r="N421" i="8"/>
  <c r="G421" i="8"/>
  <c r="I421" i="8"/>
  <c r="C421" i="8"/>
  <c r="J421" i="8"/>
  <c r="A423" i="8"/>
  <c r="B422" i="8"/>
  <c r="E422" i="8"/>
  <c r="K422" i="8"/>
  <c r="H422" i="8"/>
  <c r="T421" i="12"/>
  <c r="L421" i="12"/>
  <c r="M421" i="12"/>
  <c r="O421" i="12"/>
  <c r="F421" i="12"/>
  <c r="P421" i="12"/>
  <c r="R421" i="12"/>
  <c r="J421" i="12"/>
  <c r="S421" i="12"/>
  <c r="D421" i="12"/>
  <c r="G421" i="12"/>
  <c r="I421" i="12"/>
  <c r="C421" i="12"/>
  <c r="A423" i="12"/>
  <c r="B422" i="12"/>
  <c r="Q422" i="12"/>
  <c r="N422" i="12"/>
  <c r="E422" i="12"/>
  <c r="H422" i="12"/>
  <c r="K422" i="12"/>
  <c r="A422" i="9"/>
  <c r="B421" i="9"/>
  <c r="E421" i="9"/>
  <c r="F420" i="9"/>
  <c r="H420" i="9"/>
  <c r="G420" i="9"/>
  <c r="A561" i="3" l="1"/>
  <c r="E560" i="3"/>
  <c r="B560" i="3"/>
  <c r="G559" i="3"/>
  <c r="F559" i="3"/>
  <c r="D559" i="3"/>
  <c r="H559" i="3"/>
  <c r="C559" i="3"/>
  <c r="E653" i="14"/>
  <c r="H653" i="14"/>
  <c r="A654" i="14"/>
  <c r="N653" i="14"/>
  <c r="Q653" i="14"/>
  <c r="B653" i="14"/>
  <c r="T653" i="14" s="1"/>
  <c r="K653" i="14"/>
  <c r="J652" i="14"/>
  <c r="L652" i="14"/>
  <c r="C652" i="14"/>
  <c r="R652" i="14"/>
  <c r="S652" i="14"/>
  <c r="D652" i="14"/>
  <c r="F652" i="14"/>
  <c r="I652" i="14"/>
  <c r="M652" i="14"/>
  <c r="O652" i="14"/>
  <c r="G652" i="14"/>
  <c r="P652" i="14"/>
  <c r="F553" i="2"/>
  <c r="D553" i="2"/>
  <c r="J553" i="2"/>
  <c r="C553" i="2"/>
  <c r="I553" i="2"/>
  <c r="K553" i="2"/>
  <c r="G553" i="2"/>
  <c r="A555" i="2"/>
  <c r="B554" i="2"/>
  <c r="H554" i="2"/>
  <c r="E554" i="2"/>
  <c r="T422" i="12"/>
  <c r="R422" i="12"/>
  <c r="S422" i="12"/>
  <c r="C422" i="12"/>
  <c r="D422" i="12"/>
  <c r="G422" i="12"/>
  <c r="I422" i="12"/>
  <c r="F422" i="12"/>
  <c r="L422" i="12"/>
  <c r="P422" i="12"/>
  <c r="M422" i="12"/>
  <c r="O422" i="12"/>
  <c r="J422" i="12"/>
  <c r="I422" i="8"/>
  <c r="N422" i="8"/>
  <c r="F422" i="8"/>
  <c r="J422" i="8"/>
  <c r="L422" i="8"/>
  <c r="M422" i="8"/>
  <c r="D422" i="8"/>
  <c r="G422" i="8"/>
  <c r="C422" i="8"/>
  <c r="A424" i="8"/>
  <c r="B423" i="8"/>
  <c r="E423" i="8"/>
  <c r="H423" i="8"/>
  <c r="K423" i="8"/>
  <c r="H421" i="9"/>
  <c r="F421" i="9"/>
  <c r="G421" i="9"/>
  <c r="C421" i="9"/>
  <c r="D421" i="9"/>
  <c r="E423" i="12"/>
  <c r="H423" i="12"/>
  <c r="N423" i="12"/>
  <c r="B423" i="12"/>
  <c r="K423" i="12"/>
  <c r="Q423" i="12"/>
  <c r="A424" i="12"/>
  <c r="B422" i="9"/>
  <c r="E422" i="9"/>
  <c r="A423" i="9"/>
  <c r="H560" i="3" l="1"/>
  <c r="D560" i="3"/>
  <c r="C560" i="3"/>
  <c r="F560" i="3"/>
  <c r="G560" i="3"/>
  <c r="A562" i="3"/>
  <c r="B561" i="3"/>
  <c r="E561" i="3"/>
  <c r="F653" i="14"/>
  <c r="G653" i="14"/>
  <c r="O653" i="14"/>
  <c r="P653" i="14"/>
  <c r="R653" i="14"/>
  <c r="L653" i="14"/>
  <c r="M653" i="14"/>
  <c r="J653" i="14"/>
  <c r="C653" i="14"/>
  <c r="D653" i="14"/>
  <c r="I653" i="14"/>
  <c r="S653" i="14"/>
  <c r="B654" i="14"/>
  <c r="T654" i="14" s="1"/>
  <c r="A655" i="14"/>
  <c r="E654" i="14"/>
  <c r="K654" i="14"/>
  <c r="N654" i="14"/>
  <c r="Q654" i="14"/>
  <c r="H654" i="14"/>
  <c r="G554" i="2"/>
  <c r="F554" i="2"/>
  <c r="D554" i="2"/>
  <c r="C554" i="2"/>
  <c r="K554" i="2"/>
  <c r="J554" i="2"/>
  <c r="I554" i="2"/>
  <c r="A556" i="2"/>
  <c r="B555" i="2"/>
  <c r="H555" i="2"/>
  <c r="E555" i="2"/>
  <c r="G423" i="8"/>
  <c r="C423" i="8"/>
  <c r="D423" i="8"/>
  <c r="L423" i="8"/>
  <c r="M423" i="8"/>
  <c r="N423" i="8"/>
  <c r="I423" i="8"/>
  <c r="J423" i="8"/>
  <c r="F423" i="8"/>
  <c r="K424" i="8"/>
  <c r="H424" i="8"/>
  <c r="B424" i="8"/>
  <c r="A425" i="8"/>
  <c r="E424" i="8"/>
  <c r="C422" i="9"/>
  <c r="D422" i="9"/>
  <c r="E424" i="12"/>
  <c r="Q424" i="12"/>
  <c r="A425" i="12"/>
  <c r="H424" i="12"/>
  <c r="K424" i="12"/>
  <c r="N424" i="12"/>
  <c r="B424" i="12"/>
  <c r="B423" i="9"/>
  <c r="A424" i="9"/>
  <c r="E423" i="9"/>
  <c r="T423" i="12"/>
  <c r="R423" i="12"/>
  <c r="L423" i="12"/>
  <c r="M423" i="12"/>
  <c r="O423" i="12"/>
  <c r="P423" i="12"/>
  <c r="S423" i="12"/>
  <c r="D423" i="12"/>
  <c r="F423" i="12"/>
  <c r="G423" i="12"/>
  <c r="J423" i="12"/>
  <c r="C423" i="12"/>
  <c r="I423" i="12"/>
  <c r="G422" i="9"/>
  <c r="H422" i="9"/>
  <c r="F422" i="9"/>
  <c r="C561" i="3" l="1"/>
  <c r="D561" i="3"/>
  <c r="H561" i="3"/>
  <c r="G561" i="3"/>
  <c r="F561" i="3"/>
  <c r="B562" i="3"/>
  <c r="A563" i="3"/>
  <c r="E562" i="3"/>
  <c r="N655" i="14"/>
  <c r="B655" i="14"/>
  <c r="T655" i="14" s="1"/>
  <c r="A656" i="14"/>
  <c r="E655" i="14"/>
  <c r="H655" i="14"/>
  <c r="K655" i="14"/>
  <c r="Q655" i="14"/>
  <c r="C654" i="14"/>
  <c r="D654" i="14"/>
  <c r="F654" i="14"/>
  <c r="G654" i="14"/>
  <c r="S654" i="14"/>
  <c r="L654" i="14"/>
  <c r="M654" i="14"/>
  <c r="O654" i="14"/>
  <c r="P654" i="14"/>
  <c r="R654" i="14"/>
  <c r="J654" i="14"/>
  <c r="I654" i="14"/>
  <c r="B556" i="2"/>
  <c r="H556" i="2"/>
  <c r="A557" i="2"/>
  <c r="E556" i="2"/>
  <c r="I555" i="2"/>
  <c r="K555" i="2"/>
  <c r="F555" i="2"/>
  <c r="G555" i="2"/>
  <c r="C555" i="2"/>
  <c r="J555" i="2"/>
  <c r="D555" i="2"/>
  <c r="H423" i="9"/>
  <c r="F423" i="9"/>
  <c r="G423" i="9"/>
  <c r="C423" i="9"/>
  <c r="D423" i="9"/>
  <c r="B425" i="12"/>
  <c r="E425" i="12"/>
  <c r="N425" i="12"/>
  <c r="H425" i="12"/>
  <c r="K425" i="12"/>
  <c r="A426" i="12"/>
  <c r="Q425" i="12"/>
  <c r="F424" i="8"/>
  <c r="G424" i="8"/>
  <c r="C424" i="8"/>
  <c r="I424" i="8"/>
  <c r="J424" i="8"/>
  <c r="L424" i="8"/>
  <c r="D424" i="8"/>
  <c r="M424" i="8"/>
  <c r="N424" i="8"/>
  <c r="T424" i="12"/>
  <c r="L424" i="12"/>
  <c r="O424" i="12"/>
  <c r="G424" i="12"/>
  <c r="I424" i="12"/>
  <c r="J424" i="12"/>
  <c r="M424" i="12"/>
  <c r="C424" i="12"/>
  <c r="P424" i="12"/>
  <c r="R424" i="12"/>
  <c r="S424" i="12"/>
  <c r="D424" i="12"/>
  <c r="F424" i="12"/>
  <c r="H425" i="8"/>
  <c r="E425" i="8"/>
  <c r="A426" i="8"/>
  <c r="B425" i="8"/>
  <c r="K425" i="8"/>
  <c r="B424" i="9"/>
  <c r="E424" i="9"/>
  <c r="A425" i="9"/>
  <c r="B563" i="3" l="1"/>
  <c r="E563" i="3"/>
  <c r="A564" i="3"/>
  <c r="D562" i="3"/>
  <c r="C562" i="3"/>
  <c r="H562" i="3"/>
  <c r="F562" i="3"/>
  <c r="G562" i="3"/>
  <c r="Q656" i="14"/>
  <c r="E656" i="14"/>
  <c r="K656" i="14"/>
  <c r="N656" i="14"/>
  <c r="A657" i="14"/>
  <c r="B656" i="14"/>
  <c r="T656" i="14" s="1"/>
  <c r="H656" i="14"/>
  <c r="O655" i="14"/>
  <c r="P655" i="14"/>
  <c r="C655" i="14"/>
  <c r="F655" i="14"/>
  <c r="G655" i="14"/>
  <c r="D655" i="14"/>
  <c r="I655" i="14"/>
  <c r="J655" i="14"/>
  <c r="L655" i="14"/>
  <c r="R655" i="14"/>
  <c r="M655" i="14"/>
  <c r="S655" i="14"/>
  <c r="H557" i="2"/>
  <c r="B557" i="2"/>
  <c r="A558" i="2"/>
  <c r="E557" i="2"/>
  <c r="C556" i="2"/>
  <c r="I556" i="2"/>
  <c r="G556" i="2"/>
  <c r="F556" i="2"/>
  <c r="D556" i="2"/>
  <c r="K556" i="2"/>
  <c r="J556" i="2"/>
  <c r="T425" i="12"/>
  <c r="I425" i="12"/>
  <c r="L425" i="12"/>
  <c r="P425" i="12"/>
  <c r="O425" i="12"/>
  <c r="M425" i="12"/>
  <c r="R425" i="12"/>
  <c r="C425" i="12"/>
  <c r="F425" i="12"/>
  <c r="J425" i="12"/>
  <c r="S425" i="12"/>
  <c r="G425" i="12"/>
  <c r="D425" i="12"/>
  <c r="H426" i="12"/>
  <c r="B426" i="12"/>
  <c r="E426" i="12"/>
  <c r="A427" i="12"/>
  <c r="K426" i="12"/>
  <c r="N426" i="12"/>
  <c r="Q426" i="12"/>
  <c r="C424" i="9"/>
  <c r="D424" i="9"/>
  <c r="F424" i="9"/>
  <c r="G424" i="9"/>
  <c r="H424" i="9"/>
  <c r="B425" i="9"/>
  <c r="A426" i="9"/>
  <c r="E425" i="9"/>
  <c r="F425" i="8"/>
  <c r="G425" i="8"/>
  <c r="I425" i="8"/>
  <c r="J425" i="8"/>
  <c r="C425" i="8"/>
  <c r="D425" i="8"/>
  <c r="L425" i="8"/>
  <c r="N425" i="8"/>
  <c r="M425" i="8"/>
  <c r="A427" i="8"/>
  <c r="H426" i="8"/>
  <c r="E426" i="8"/>
  <c r="K426" i="8"/>
  <c r="B426" i="8"/>
  <c r="G563" i="3" l="1"/>
  <c r="F563" i="3"/>
  <c r="E564" i="3"/>
  <c r="B564" i="3"/>
  <c r="A565" i="3"/>
  <c r="H563" i="3"/>
  <c r="C563" i="3"/>
  <c r="D563" i="3"/>
  <c r="O656" i="14"/>
  <c r="P656" i="14"/>
  <c r="R656" i="14"/>
  <c r="F656" i="14"/>
  <c r="G656" i="14"/>
  <c r="J656" i="14"/>
  <c r="L656" i="14"/>
  <c r="M656" i="14"/>
  <c r="S656" i="14"/>
  <c r="C656" i="14"/>
  <c r="D656" i="14"/>
  <c r="I656" i="14"/>
  <c r="H657" i="14"/>
  <c r="K657" i="14"/>
  <c r="N657" i="14"/>
  <c r="A658" i="14"/>
  <c r="E657" i="14"/>
  <c r="Q657" i="14"/>
  <c r="B657" i="14"/>
  <c r="T657" i="14" s="1"/>
  <c r="H558" i="2"/>
  <c r="A559" i="2"/>
  <c r="B558" i="2"/>
  <c r="E558" i="2"/>
  <c r="C557" i="2"/>
  <c r="I557" i="2"/>
  <c r="J557" i="2"/>
  <c r="G557" i="2"/>
  <c r="F557" i="2"/>
  <c r="K557" i="2"/>
  <c r="D557" i="2"/>
  <c r="A427" i="9"/>
  <c r="E426" i="9"/>
  <c r="B426" i="9"/>
  <c r="C425" i="9"/>
  <c r="D425" i="9"/>
  <c r="H425" i="9"/>
  <c r="F425" i="9"/>
  <c r="G425" i="9"/>
  <c r="E427" i="12"/>
  <c r="K427" i="12"/>
  <c r="N427" i="12"/>
  <c r="H427" i="12"/>
  <c r="A428" i="12"/>
  <c r="B427" i="12"/>
  <c r="Q427" i="12"/>
  <c r="E427" i="8"/>
  <c r="B427" i="8"/>
  <c r="H427" i="8"/>
  <c r="A428" i="8"/>
  <c r="K427" i="8"/>
  <c r="J426" i="8"/>
  <c r="I426" i="8"/>
  <c r="C426" i="8"/>
  <c r="L426" i="8"/>
  <c r="M426" i="8"/>
  <c r="N426" i="8"/>
  <c r="G426" i="8"/>
  <c r="D426" i="8"/>
  <c r="F426" i="8"/>
  <c r="T426" i="12"/>
  <c r="C426" i="12"/>
  <c r="J426" i="12"/>
  <c r="D426" i="12"/>
  <c r="G426" i="12"/>
  <c r="F426" i="12"/>
  <c r="I426" i="12"/>
  <c r="L426" i="12"/>
  <c r="M426" i="12"/>
  <c r="O426" i="12"/>
  <c r="P426" i="12"/>
  <c r="R426" i="12"/>
  <c r="S426" i="12"/>
  <c r="C564" i="3" l="1"/>
  <c r="H564" i="3"/>
  <c r="D564" i="3"/>
  <c r="G564" i="3"/>
  <c r="F564" i="3"/>
  <c r="E565" i="3"/>
  <c r="B565" i="3"/>
  <c r="A566" i="3"/>
  <c r="F657" i="14"/>
  <c r="G657" i="14"/>
  <c r="P657" i="14"/>
  <c r="L657" i="14"/>
  <c r="M657" i="14"/>
  <c r="D657" i="14"/>
  <c r="I657" i="14"/>
  <c r="J657" i="14"/>
  <c r="R657" i="14"/>
  <c r="S657" i="14"/>
  <c r="C657" i="14"/>
  <c r="O657" i="14"/>
  <c r="K658" i="14"/>
  <c r="E658" i="14"/>
  <c r="Q658" i="14"/>
  <c r="B658" i="14"/>
  <c r="T658" i="14" s="1"/>
  <c r="H658" i="14"/>
  <c r="N658" i="14"/>
  <c r="A659" i="14"/>
  <c r="F558" i="2"/>
  <c r="C558" i="2"/>
  <c r="K558" i="2"/>
  <c r="D558" i="2"/>
  <c r="J558" i="2"/>
  <c r="G558" i="2"/>
  <c r="I558" i="2"/>
  <c r="E559" i="2"/>
  <c r="B559" i="2"/>
  <c r="A560" i="2"/>
  <c r="H559" i="2"/>
  <c r="G427" i="8"/>
  <c r="D427" i="8"/>
  <c r="I427" i="8"/>
  <c r="L427" i="8"/>
  <c r="M427" i="8"/>
  <c r="N427" i="8"/>
  <c r="C427" i="8"/>
  <c r="F427" i="8"/>
  <c r="J427" i="8"/>
  <c r="A429" i="8"/>
  <c r="B428" i="8"/>
  <c r="K428" i="8"/>
  <c r="H428" i="8"/>
  <c r="E428" i="8"/>
  <c r="H428" i="12"/>
  <c r="B428" i="12"/>
  <c r="A429" i="12"/>
  <c r="E428" i="12"/>
  <c r="Q428" i="12"/>
  <c r="K428" i="12"/>
  <c r="N428" i="12"/>
  <c r="T427" i="12"/>
  <c r="P427" i="12"/>
  <c r="C427" i="12"/>
  <c r="D427" i="12"/>
  <c r="G427" i="12"/>
  <c r="M427" i="12"/>
  <c r="R427" i="12"/>
  <c r="S427" i="12"/>
  <c r="F427" i="12"/>
  <c r="J427" i="12"/>
  <c r="L427" i="12"/>
  <c r="I427" i="12"/>
  <c r="O427" i="12"/>
  <c r="C426" i="9"/>
  <c r="D426" i="9"/>
  <c r="G426" i="9"/>
  <c r="F426" i="9"/>
  <c r="H426" i="9"/>
  <c r="E427" i="9"/>
  <c r="A428" i="9"/>
  <c r="B427" i="9"/>
  <c r="C565" i="3" l="1"/>
  <c r="D565" i="3"/>
  <c r="H565" i="3"/>
  <c r="G565" i="3"/>
  <c r="F565" i="3"/>
  <c r="E566" i="3"/>
  <c r="A567" i="3"/>
  <c r="B566" i="3"/>
  <c r="H659" i="14"/>
  <c r="N659" i="14"/>
  <c r="K659" i="14"/>
  <c r="Q659" i="14"/>
  <c r="A660" i="14"/>
  <c r="E659" i="14"/>
  <c r="B659" i="14"/>
  <c r="T659" i="14" s="1"/>
  <c r="J658" i="14"/>
  <c r="L658" i="14"/>
  <c r="M658" i="14"/>
  <c r="F658" i="14"/>
  <c r="G658" i="14"/>
  <c r="C658" i="14"/>
  <c r="D658" i="14"/>
  <c r="I658" i="14"/>
  <c r="O658" i="14"/>
  <c r="S658" i="14"/>
  <c r="P658" i="14"/>
  <c r="R658" i="14"/>
  <c r="J559" i="2"/>
  <c r="C559" i="2"/>
  <c r="G559" i="2"/>
  <c r="F559" i="2"/>
  <c r="D559" i="2"/>
  <c r="I559" i="2"/>
  <c r="K559" i="2"/>
  <c r="B560" i="2"/>
  <c r="E560" i="2"/>
  <c r="A561" i="2"/>
  <c r="H560" i="2"/>
  <c r="A430" i="12"/>
  <c r="K429" i="12"/>
  <c r="E429" i="12"/>
  <c r="N429" i="12"/>
  <c r="B429" i="12"/>
  <c r="H429" i="12"/>
  <c r="Q429" i="12"/>
  <c r="T428" i="12"/>
  <c r="O428" i="12"/>
  <c r="P428" i="12"/>
  <c r="C428" i="12"/>
  <c r="R428" i="12"/>
  <c r="F428" i="12"/>
  <c r="G428" i="12"/>
  <c r="L428" i="12"/>
  <c r="M428" i="12"/>
  <c r="D428" i="12"/>
  <c r="S428" i="12"/>
  <c r="I428" i="12"/>
  <c r="J428" i="12"/>
  <c r="D427" i="9"/>
  <c r="C427" i="9"/>
  <c r="E429" i="8"/>
  <c r="K429" i="8"/>
  <c r="H429" i="8"/>
  <c r="A430" i="8"/>
  <c r="B429" i="8"/>
  <c r="E428" i="9"/>
  <c r="B428" i="9"/>
  <c r="A429" i="9"/>
  <c r="F427" i="9"/>
  <c r="H427" i="9"/>
  <c r="G427" i="9"/>
  <c r="M428" i="8"/>
  <c r="N428" i="8"/>
  <c r="C428" i="8"/>
  <c r="D428" i="8"/>
  <c r="I428" i="8"/>
  <c r="J428" i="8"/>
  <c r="G428" i="8"/>
  <c r="F428" i="8"/>
  <c r="L428" i="8"/>
  <c r="E567" i="3" l="1"/>
  <c r="A568" i="3"/>
  <c r="B567" i="3"/>
  <c r="G566" i="3"/>
  <c r="F566" i="3"/>
  <c r="H566" i="3"/>
  <c r="D566" i="3"/>
  <c r="C566" i="3"/>
  <c r="L659" i="14"/>
  <c r="M659" i="14"/>
  <c r="O659" i="14"/>
  <c r="C659" i="14"/>
  <c r="D659" i="14"/>
  <c r="F659" i="14"/>
  <c r="J659" i="14"/>
  <c r="P659" i="14"/>
  <c r="G659" i="14"/>
  <c r="I659" i="14"/>
  <c r="R659" i="14"/>
  <c r="S659" i="14"/>
  <c r="B660" i="14"/>
  <c r="T660" i="14" s="1"/>
  <c r="E660" i="14"/>
  <c r="H660" i="14"/>
  <c r="Q660" i="14"/>
  <c r="A661" i="14"/>
  <c r="N660" i="14"/>
  <c r="K660" i="14"/>
  <c r="C560" i="2"/>
  <c r="G560" i="2"/>
  <c r="K560" i="2"/>
  <c r="D560" i="2"/>
  <c r="I560" i="2"/>
  <c r="J560" i="2"/>
  <c r="F560" i="2"/>
  <c r="B561" i="2"/>
  <c r="H561" i="2"/>
  <c r="E561" i="2"/>
  <c r="A562" i="2"/>
  <c r="C428" i="9"/>
  <c r="D428" i="9"/>
  <c r="A430" i="9"/>
  <c r="E429" i="9"/>
  <c r="B429" i="9"/>
  <c r="I429" i="8"/>
  <c r="N429" i="8"/>
  <c r="C429" i="8"/>
  <c r="L429" i="8"/>
  <c r="M429" i="8"/>
  <c r="J429" i="8"/>
  <c r="G429" i="8"/>
  <c r="D429" i="8"/>
  <c r="F429" i="8"/>
  <c r="G428" i="9"/>
  <c r="H428" i="9"/>
  <c r="F428" i="9"/>
  <c r="K430" i="8"/>
  <c r="H430" i="8"/>
  <c r="A431" i="8"/>
  <c r="B430" i="8"/>
  <c r="E430" i="8"/>
  <c r="T429" i="12"/>
  <c r="C429" i="12"/>
  <c r="F429" i="12"/>
  <c r="S429" i="12"/>
  <c r="D429" i="12"/>
  <c r="J429" i="12"/>
  <c r="P429" i="12"/>
  <c r="I429" i="12"/>
  <c r="G429" i="12"/>
  <c r="L429" i="12"/>
  <c r="M429" i="12"/>
  <c r="O429" i="12"/>
  <c r="R429" i="12"/>
  <c r="E430" i="12"/>
  <c r="K430" i="12"/>
  <c r="A431" i="12"/>
  <c r="H430" i="12"/>
  <c r="N430" i="12"/>
  <c r="Q430" i="12"/>
  <c r="B430" i="12"/>
  <c r="D567" i="3" l="1"/>
  <c r="H567" i="3"/>
  <c r="C567" i="3"/>
  <c r="A569" i="3"/>
  <c r="B568" i="3"/>
  <c r="E568" i="3"/>
  <c r="G567" i="3"/>
  <c r="F567" i="3"/>
  <c r="N661" i="14"/>
  <c r="Q661" i="14"/>
  <c r="H661" i="14"/>
  <c r="K661" i="14"/>
  <c r="A662" i="14"/>
  <c r="B661" i="14"/>
  <c r="T661" i="14" s="1"/>
  <c r="E661" i="14"/>
  <c r="C660" i="14"/>
  <c r="D660" i="14"/>
  <c r="F660" i="14"/>
  <c r="G660" i="14"/>
  <c r="R660" i="14"/>
  <c r="S660" i="14"/>
  <c r="I660" i="14"/>
  <c r="L660" i="14"/>
  <c r="M660" i="14"/>
  <c r="P660" i="14"/>
  <c r="O660" i="14"/>
  <c r="J660" i="14"/>
  <c r="D561" i="2"/>
  <c r="G561" i="2"/>
  <c r="F561" i="2"/>
  <c r="I561" i="2"/>
  <c r="J561" i="2"/>
  <c r="K561" i="2"/>
  <c r="C561" i="2"/>
  <c r="H562" i="2"/>
  <c r="E562" i="2"/>
  <c r="B562" i="2"/>
  <c r="A563" i="2"/>
  <c r="J430" i="8"/>
  <c r="I430" i="8"/>
  <c r="L430" i="8"/>
  <c r="F430" i="8"/>
  <c r="N430" i="8"/>
  <c r="C430" i="8"/>
  <c r="D430" i="8"/>
  <c r="G430" i="8"/>
  <c r="M430" i="8"/>
  <c r="H431" i="8"/>
  <c r="B431" i="8"/>
  <c r="E431" i="8"/>
  <c r="K431" i="8"/>
  <c r="A432" i="8"/>
  <c r="T430" i="12"/>
  <c r="J430" i="12"/>
  <c r="L430" i="12"/>
  <c r="M430" i="12"/>
  <c r="S430" i="12"/>
  <c r="I430" i="12"/>
  <c r="O430" i="12"/>
  <c r="P430" i="12"/>
  <c r="R430" i="12"/>
  <c r="C430" i="12"/>
  <c r="D430" i="12"/>
  <c r="F430" i="12"/>
  <c r="G430" i="12"/>
  <c r="C429" i="9"/>
  <c r="D429" i="9"/>
  <c r="F429" i="9"/>
  <c r="G429" i="9"/>
  <c r="H429" i="9"/>
  <c r="A432" i="12"/>
  <c r="Q431" i="12"/>
  <c r="B431" i="12"/>
  <c r="K431" i="12"/>
  <c r="H431" i="12"/>
  <c r="E431" i="12"/>
  <c r="N431" i="12"/>
  <c r="B430" i="9"/>
  <c r="E430" i="9"/>
  <c r="A431" i="9"/>
  <c r="F568" i="3" l="1"/>
  <c r="G568" i="3"/>
  <c r="D568" i="3"/>
  <c r="H568" i="3"/>
  <c r="C568" i="3"/>
  <c r="A570" i="3"/>
  <c r="B569" i="3"/>
  <c r="E569" i="3"/>
  <c r="O661" i="14"/>
  <c r="P661" i="14"/>
  <c r="L661" i="14"/>
  <c r="M661" i="14"/>
  <c r="R661" i="14"/>
  <c r="S661" i="14"/>
  <c r="I661" i="14"/>
  <c r="J661" i="14"/>
  <c r="F661" i="14"/>
  <c r="G661" i="14"/>
  <c r="C661" i="14"/>
  <c r="D661" i="14"/>
  <c r="E662" i="14"/>
  <c r="K662" i="14"/>
  <c r="B662" i="14"/>
  <c r="T662" i="14" s="1"/>
  <c r="H662" i="14"/>
  <c r="N662" i="14"/>
  <c r="Q662" i="14"/>
  <c r="A663" i="14"/>
  <c r="D562" i="2"/>
  <c r="K562" i="2"/>
  <c r="J562" i="2"/>
  <c r="I562" i="2"/>
  <c r="C562" i="2"/>
  <c r="G562" i="2"/>
  <c r="F562" i="2"/>
  <c r="A564" i="2"/>
  <c r="B563" i="2"/>
  <c r="E563" i="2"/>
  <c r="H563" i="2"/>
  <c r="F430" i="9"/>
  <c r="G430" i="9"/>
  <c r="H430" i="9"/>
  <c r="I431" i="8"/>
  <c r="M431" i="8"/>
  <c r="N431" i="8"/>
  <c r="G431" i="8"/>
  <c r="C431" i="8"/>
  <c r="J431" i="8"/>
  <c r="L431" i="8"/>
  <c r="D431" i="8"/>
  <c r="F431" i="8"/>
  <c r="E431" i="9"/>
  <c r="A432" i="9"/>
  <c r="B431" i="9"/>
  <c r="T431" i="12"/>
  <c r="M431" i="12"/>
  <c r="J431" i="12"/>
  <c r="R431" i="12"/>
  <c r="C431" i="12"/>
  <c r="D431" i="12"/>
  <c r="G431" i="12"/>
  <c r="I431" i="12"/>
  <c r="F431" i="12"/>
  <c r="L431" i="12"/>
  <c r="P431" i="12"/>
  <c r="S431" i="12"/>
  <c r="O431" i="12"/>
  <c r="A433" i="8"/>
  <c r="B432" i="8"/>
  <c r="K432" i="8"/>
  <c r="H432" i="8"/>
  <c r="E432" i="8"/>
  <c r="D430" i="9"/>
  <c r="C430" i="9"/>
  <c r="E432" i="12"/>
  <c r="N432" i="12"/>
  <c r="K432" i="12"/>
  <c r="Q432" i="12"/>
  <c r="A433" i="12"/>
  <c r="H432" i="12"/>
  <c r="B432" i="12"/>
  <c r="G569" i="3" l="1"/>
  <c r="F569" i="3"/>
  <c r="C569" i="3"/>
  <c r="D569" i="3"/>
  <c r="H569" i="3"/>
  <c r="A571" i="3"/>
  <c r="B570" i="3"/>
  <c r="E570" i="3"/>
  <c r="H663" i="14"/>
  <c r="A664" i="14"/>
  <c r="Q663" i="14"/>
  <c r="K663" i="14"/>
  <c r="E663" i="14"/>
  <c r="B663" i="14"/>
  <c r="T663" i="14" s="1"/>
  <c r="N663" i="14"/>
  <c r="L662" i="14"/>
  <c r="C662" i="14"/>
  <c r="D662" i="14"/>
  <c r="R662" i="14"/>
  <c r="I662" i="14"/>
  <c r="J662" i="14"/>
  <c r="M662" i="14"/>
  <c r="F662" i="14"/>
  <c r="G662" i="14"/>
  <c r="S662" i="14"/>
  <c r="P662" i="14"/>
  <c r="O662" i="14"/>
  <c r="C563" i="2"/>
  <c r="K563" i="2"/>
  <c r="J563" i="2"/>
  <c r="I563" i="2"/>
  <c r="D563" i="2"/>
  <c r="G563" i="2"/>
  <c r="F563" i="2"/>
  <c r="E564" i="2"/>
  <c r="B564" i="2"/>
  <c r="H564" i="2"/>
  <c r="A565" i="2"/>
  <c r="C432" i="8"/>
  <c r="D432" i="8"/>
  <c r="J432" i="8"/>
  <c r="L432" i="8"/>
  <c r="M432" i="8"/>
  <c r="F432" i="8"/>
  <c r="N432" i="8"/>
  <c r="G432" i="8"/>
  <c r="I432" i="8"/>
  <c r="E433" i="8"/>
  <c r="H433" i="8"/>
  <c r="B433" i="8"/>
  <c r="A434" i="8"/>
  <c r="K433" i="8"/>
  <c r="F431" i="9"/>
  <c r="G431" i="9"/>
  <c r="H431" i="9"/>
  <c r="C431" i="9"/>
  <c r="D431" i="9"/>
  <c r="K433" i="12"/>
  <c r="N433" i="12"/>
  <c r="Q433" i="12"/>
  <c r="B433" i="12"/>
  <c r="E433" i="12"/>
  <c r="H433" i="12"/>
  <c r="A434" i="12"/>
  <c r="B432" i="9"/>
  <c r="E432" i="9"/>
  <c r="A433" i="9"/>
  <c r="T432" i="12"/>
  <c r="I432" i="12"/>
  <c r="M432" i="12"/>
  <c r="F432" i="12"/>
  <c r="R432" i="12"/>
  <c r="P432" i="12"/>
  <c r="J432" i="12"/>
  <c r="C432" i="12"/>
  <c r="D432" i="12"/>
  <c r="O432" i="12"/>
  <c r="S432" i="12"/>
  <c r="G432" i="12"/>
  <c r="L432" i="12"/>
  <c r="G570" i="3" l="1"/>
  <c r="F570" i="3"/>
  <c r="D570" i="3"/>
  <c r="H570" i="3"/>
  <c r="C570" i="3"/>
  <c r="B571" i="3"/>
  <c r="E571" i="3"/>
  <c r="A572" i="3"/>
  <c r="F663" i="14"/>
  <c r="G663" i="14"/>
  <c r="I663" i="14"/>
  <c r="P663" i="14"/>
  <c r="R663" i="14"/>
  <c r="S663" i="14"/>
  <c r="L663" i="14"/>
  <c r="M663" i="14"/>
  <c r="D663" i="14"/>
  <c r="J663" i="14"/>
  <c r="O663" i="14"/>
  <c r="C663" i="14"/>
  <c r="A665" i="14"/>
  <c r="B664" i="14"/>
  <c r="T664" i="14" s="1"/>
  <c r="E664" i="14"/>
  <c r="H664" i="14"/>
  <c r="K664" i="14"/>
  <c r="N664" i="14"/>
  <c r="Q664" i="14"/>
  <c r="I564" i="2"/>
  <c r="C564" i="2"/>
  <c r="F564" i="2"/>
  <c r="K564" i="2"/>
  <c r="J564" i="2"/>
  <c r="D564" i="2"/>
  <c r="G564" i="2"/>
  <c r="B565" i="2"/>
  <c r="H565" i="2"/>
  <c r="E565" i="2"/>
  <c r="A566" i="2"/>
  <c r="D432" i="9"/>
  <c r="C432" i="9"/>
  <c r="F432" i="9"/>
  <c r="G432" i="9"/>
  <c r="H432" i="9"/>
  <c r="E433" i="9"/>
  <c r="A434" i="9"/>
  <c r="B433" i="9"/>
  <c r="K434" i="8"/>
  <c r="H434" i="8"/>
  <c r="A435" i="8"/>
  <c r="E434" i="8"/>
  <c r="B434" i="8"/>
  <c r="T433" i="12"/>
  <c r="S433" i="12"/>
  <c r="D433" i="12"/>
  <c r="C433" i="12"/>
  <c r="F433" i="12"/>
  <c r="R433" i="12"/>
  <c r="I433" i="12"/>
  <c r="G433" i="12"/>
  <c r="P433" i="12"/>
  <c r="J433" i="12"/>
  <c r="L433" i="12"/>
  <c r="M433" i="12"/>
  <c r="O433" i="12"/>
  <c r="H434" i="12"/>
  <c r="Q434" i="12"/>
  <c r="A435" i="12"/>
  <c r="E434" i="12"/>
  <c r="K434" i="12"/>
  <c r="B434" i="12"/>
  <c r="N434" i="12"/>
  <c r="I433" i="8"/>
  <c r="J433" i="8"/>
  <c r="M433" i="8"/>
  <c r="C433" i="8"/>
  <c r="D433" i="8"/>
  <c r="F433" i="8"/>
  <c r="G433" i="8"/>
  <c r="L433" i="8"/>
  <c r="N433" i="8"/>
  <c r="H571" i="3" l="1"/>
  <c r="D571" i="3"/>
  <c r="C571" i="3"/>
  <c r="F571" i="3"/>
  <c r="G571" i="3"/>
  <c r="B572" i="3"/>
  <c r="E572" i="3"/>
  <c r="A573" i="3"/>
  <c r="R664" i="14"/>
  <c r="S664" i="14"/>
  <c r="D664" i="14"/>
  <c r="F664" i="14"/>
  <c r="G664" i="14"/>
  <c r="I664" i="14"/>
  <c r="C664" i="14"/>
  <c r="J664" i="14"/>
  <c r="L664" i="14"/>
  <c r="M664" i="14"/>
  <c r="O664" i="14"/>
  <c r="P664" i="14"/>
  <c r="Q665" i="14"/>
  <c r="A666" i="14"/>
  <c r="B665" i="14"/>
  <c r="T665" i="14" s="1"/>
  <c r="E665" i="14"/>
  <c r="H665" i="14"/>
  <c r="K665" i="14"/>
  <c r="N665" i="14"/>
  <c r="B566" i="2"/>
  <c r="E566" i="2"/>
  <c r="A567" i="2"/>
  <c r="H566" i="2"/>
  <c r="D565" i="2"/>
  <c r="C565" i="2"/>
  <c r="G565" i="2"/>
  <c r="F565" i="2"/>
  <c r="K565" i="2"/>
  <c r="J565" i="2"/>
  <c r="I565" i="2"/>
  <c r="E435" i="12"/>
  <c r="Q435" i="12"/>
  <c r="N435" i="12"/>
  <c r="H435" i="12"/>
  <c r="K435" i="12"/>
  <c r="A436" i="12"/>
  <c r="B435" i="12"/>
  <c r="L434" i="8"/>
  <c r="C434" i="8"/>
  <c r="I434" i="8"/>
  <c r="N434" i="8"/>
  <c r="D434" i="8"/>
  <c r="F434" i="8"/>
  <c r="J434" i="8"/>
  <c r="G434" i="8"/>
  <c r="M434" i="8"/>
  <c r="A436" i="8"/>
  <c r="E435" i="8"/>
  <c r="K435" i="8"/>
  <c r="B435" i="8"/>
  <c r="H435" i="8"/>
  <c r="A435" i="9"/>
  <c r="E434" i="9"/>
  <c r="B434" i="9"/>
  <c r="G433" i="9"/>
  <c r="H433" i="9"/>
  <c r="F433" i="9"/>
  <c r="T434" i="12"/>
  <c r="R434" i="12"/>
  <c r="S434" i="12"/>
  <c r="F434" i="12"/>
  <c r="G434" i="12"/>
  <c r="L434" i="12"/>
  <c r="D434" i="12"/>
  <c r="M434" i="12"/>
  <c r="O434" i="12"/>
  <c r="P434" i="12"/>
  <c r="C434" i="12"/>
  <c r="J434" i="12"/>
  <c r="I434" i="12"/>
  <c r="D433" i="9"/>
  <c r="C433" i="9"/>
  <c r="G572" i="3" l="1"/>
  <c r="F572" i="3"/>
  <c r="E573" i="3"/>
  <c r="A574" i="3"/>
  <c r="B573" i="3"/>
  <c r="C572" i="3"/>
  <c r="D572" i="3"/>
  <c r="H572" i="3"/>
  <c r="P665" i="14"/>
  <c r="R665" i="14"/>
  <c r="S665" i="14"/>
  <c r="C665" i="14"/>
  <c r="D665" i="14"/>
  <c r="F665" i="14"/>
  <c r="G665" i="14"/>
  <c r="I665" i="14"/>
  <c r="O665" i="14"/>
  <c r="L665" i="14"/>
  <c r="J665" i="14"/>
  <c r="M665" i="14"/>
  <c r="K666" i="14"/>
  <c r="B666" i="14"/>
  <c r="T666" i="14" s="1"/>
  <c r="N666" i="14"/>
  <c r="Q666" i="14"/>
  <c r="H666" i="14"/>
  <c r="A667" i="14"/>
  <c r="E666" i="14"/>
  <c r="A568" i="2"/>
  <c r="B567" i="2"/>
  <c r="H567" i="2"/>
  <c r="E567" i="2"/>
  <c r="I566" i="2"/>
  <c r="D566" i="2"/>
  <c r="J566" i="2"/>
  <c r="F566" i="2"/>
  <c r="C566" i="2"/>
  <c r="G566" i="2"/>
  <c r="K566" i="2"/>
  <c r="D434" i="9"/>
  <c r="C434" i="9"/>
  <c r="E436" i="8"/>
  <c r="K436" i="8"/>
  <c r="B436" i="8"/>
  <c r="A437" i="8"/>
  <c r="H436" i="8"/>
  <c r="N435" i="8"/>
  <c r="J435" i="8"/>
  <c r="L435" i="8"/>
  <c r="F435" i="8"/>
  <c r="M435" i="8"/>
  <c r="D435" i="8"/>
  <c r="C435" i="8"/>
  <c r="G435" i="8"/>
  <c r="I435" i="8"/>
  <c r="H434" i="9"/>
  <c r="G434" i="9"/>
  <c r="F434" i="9"/>
  <c r="T435" i="12"/>
  <c r="C435" i="12"/>
  <c r="D435" i="12"/>
  <c r="F435" i="12"/>
  <c r="G435" i="12"/>
  <c r="I435" i="12"/>
  <c r="M435" i="12"/>
  <c r="O435" i="12"/>
  <c r="S435" i="12"/>
  <c r="R435" i="12"/>
  <c r="J435" i="12"/>
  <c r="L435" i="12"/>
  <c r="P435" i="12"/>
  <c r="Q436" i="12"/>
  <c r="A437" i="12"/>
  <c r="B436" i="12"/>
  <c r="K436" i="12"/>
  <c r="N436" i="12"/>
  <c r="E436" i="12"/>
  <c r="H436" i="12"/>
  <c r="B435" i="9"/>
  <c r="E435" i="9"/>
  <c r="A436" i="9"/>
  <c r="H573" i="3" l="1"/>
  <c r="C573" i="3"/>
  <c r="D573" i="3"/>
  <c r="B574" i="3"/>
  <c r="A575" i="3"/>
  <c r="E574" i="3"/>
  <c r="G573" i="3"/>
  <c r="F573" i="3"/>
  <c r="H667" i="14"/>
  <c r="Q667" i="14"/>
  <c r="A668" i="14"/>
  <c r="K667" i="14"/>
  <c r="B667" i="14"/>
  <c r="T667" i="14" s="1"/>
  <c r="E667" i="14"/>
  <c r="N667" i="14"/>
  <c r="J666" i="14"/>
  <c r="L666" i="14"/>
  <c r="M666" i="14"/>
  <c r="C666" i="14"/>
  <c r="O666" i="14"/>
  <c r="F666" i="14"/>
  <c r="G666" i="14"/>
  <c r="D666" i="14"/>
  <c r="I666" i="14"/>
  <c r="R666" i="14"/>
  <c r="S666" i="14"/>
  <c r="P666" i="14"/>
  <c r="I567" i="2"/>
  <c r="G567" i="2"/>
  <c r="F567" i="2"/>
  <c r="D567" i="2"/>
  <c r="K567" i="2"/>
  <c r="J567" i="2"/>
  <c r="C567" i="2"/>
  <c r="H568" i="2"/>
  <c r="E568" i="2"/>
  <c r="B568" i="2"/>
  <c r="A569" i="2"/>
  <c r="B436" i="9"/>
  <c r="A437" i="9"/>
  <c r="E436" i="9"/>
  <c r="G435" i="9"/>
  <c r="F435" i="9"/>
  <c r="H435" i="9"/>
  <c r="E437" i="8"/>
  <c r="K437" i="8"/>
  <c r="B437" i="8"/>
  <c r="A438" i="8"/>
  <c r="H437" i="8"/>
  <c r="C435" i="9"/>
  <c r="D435" i="9"/>
  <c r="C436" i="8"/>
  <c r="D436" i="8"/>
  <c r="L436" i="8"/>
  <c r="N436" i="8"/>
  <c r="F436" i="8"/>
  <c r="G436" i="8"/>
  <c r="I436" i="8"/>
  <c r="M436" i="8"/>
  <c r="J436" i="8"/>
  <c r="T436" i="12"/>
  <c r="R436" i="12"/>
  <c r="S436" i="12"/>
  <c r="C436" i="12"/>
  <c r="D436" i="12"/>
  <c r="F436" i="12"/>
  <c r="I436" i="12"/>
  <c r="G436" i="12"/>
  <c r="J436" i="12"/>
  <c r="L436" i="12"/>
  <c r="O436" i="12"/>
  <c r="M436" i="12"/>
  <c r="P436" i="12"/>
  <c r="Q437" i="12"/>
  <c r="N437" i="12"/>
  <c r="A438" i="12"/>
  <c r="B437" i="12"/>
  <c r="H437" i="12"/>
  <c r="E437" i="12"/>
  <c r="K437" i="12"/>
  <c r="H574" i="3" l="1"/>
  <c r="D574" i="3"/>
  <c r="C574" i="3"/>
  <c r="G574" i="3"/>
  <c r="F574" i="3"/>
  <c r="A576" i="3"/>
  <c r="E575" i="3"/>
  <c r="B575" i="3"/>
  <c r="O667" i="14"/>
  <c r="P667" i="14"/>
  <c r="J667" i="14"/>
  <c r="L667" i="14"/>
  <c r="M667" i="14"/>
  <c r="D667" i="14"/>
  <c r="F667" i="14"/>
  <c r="I667" i="14"/>
  <c r="G667" i="14"/>
  <c r="C667" i="14"/>
  <c r="R667" i="14"/>
  <c r="S667" i="14"/>
  <c r="B668" i="14"/>
  <c r="T668" i="14" s="1"/>
  <c r="E668" i="14"/>
  <c r="Q668" i="14"/>
  <c r="A669" i="14"/>
  <c r="N668" i="14"/>
  <c r="H668" i="14"/>
  <c r="K668" i="14"/>
  <c r="F568" i="2"/>
  <c r="K568" i="2"/>
  <c r="J568" i="2"/>
  <c r="I568" i="2"/>
  <c r="D568" i="2"/>
  <c r="G568" i="2"/>
  <c r="C568" i="2"/>
  <c r="B569" i="2"/>
  <c r="H569" i="2"/>
  <c r="A570" i="2"/>
  <c r="E569" i="2"/>
  <c r="D437" i="8"/>
  <c r="C437" i="8"/>
  <c r="L437" i="8"/>
  <c r="J437" i="8"/>
  <c r="G437" i="8"/>
  <c r="M437" i="8"/>
  <c r="F437" i="8"/>
  <c r="I437" i="8"/>
  <c r="N437" i="8"/>
  <c r="K438" i="12"/>
  <c r="N438" i="12"/>
  <c r="Q438" i="12"/>
  <c r="A439" i="12"/>
  <c r="E438" i="12"/>
  <c r="H438" i="12"/>
  <c r="B438" i="12"/>
  <c r="A439" i="8"/>
  <c r="E438" i="8"/>
  <c r="B438" i="8"/>
  <c r="H438" i="8"/>
  <c r="K438" i="8"/>
  <c r="G436" i="9"/>
  <c r="F436" i="9"/>
  <c r="H436" i="9"/>
  <c r="T437" i="12"/>
  <c r="O437" i="12"/>
  <c r="L437" i="12"/>
  <c r="P437" i="12"/>
  <c r="R437" i="12"/>
  <c r="S437" i="12"/>
  <c r="J437" i="12"/>
  <c r="G437" i="12"/>
  <c r="M437" i="12"/>
  <c r="C437" i="12"/>
  <c r="I437" i="12"/>
  <c r="D437" i="12"/>
  <c r="F437" i="12"/>
  <c r="A438" i="9"/>
  <c r="B437" i="9"/>
  <c r="E437" i="9"/>
  <c r="C436" i="9"/>
  <c r="D436" i="9"/>
  <c r="B576" i="3" l="1"/>
  <c r="E576" i="3"/>
  <c r="A577" i="3"/>
  <c r="G575" i="3"/>
  <c r="F575" i="3"/>
  <c r="D575" i="3"/>
  <c r="H575" i="3"/>
  <c r="C575" i="3"/>
  <c r="N669" i="14"/>
  <c r="Q669" i="14"/>
  <c r="B669" i="14"/>
  <c r="T669" i="14" s="1"/>
  <c r="K669" i="14"/>
  <c r="A670" i="14"/>
  <c r="E669" i="14"/>
  <c r="H669" i="14"/>
  <c r="C668" i="14"/>
  <c r="D668" i="14"/>
  <c r="F668" i="14"/>
  <c r="G668" i="14"/>
  <c r="R668" i="14"/>
  <c r="S668" i="14"/>
  <c r="L668" i="14"/>
  <c r="M668" i="14"/>
  <c r="O668" i="14"/>
  <c r="I668" i="14"/>
  <c r="J668" i="14"/>
  <c r="P668" i="14"/>
  <c r="I569" i="2"/>
  <c r="D569" i="2"/>
  <c r="K569" i="2"/>
  <c r="C569" i="2"/>
  <c r="J569" i="2"/>
  <c r="G569" i="2"/>
  <c r="F569" i="2"/>
  <c r="A571" i="2"/>
  <c r="E570" i="2"/>
  <c r="H570" i="2"/>
  <c r="B570" i="2"/>
  <c r="A440" i="8"/>
  <c r="B439" i="8"/>
  <c r="E439" i="8"/>
  <c r="K439" i="8"/>
  <c r="H439" i="8"/>
  <c r="T438" i="12"/>
  <c r="M438" i="12"/>
  <c r="D438" i="12"/>
  <c r="F438" i="12"/>
  <c r="L438" i="12"/>
  <c r="C438" i="12"/>
  <c r="G438" i="12"/>
  <c r="I438" i="12"/>
  <c r="J438" i="12"/>
  <c r="S438" i="12"/>
  <c r="O438" i="12"/>
  <c r="P438" i="12"/>
  <c r="R438" i="12"/>
  <c r="J438" i="8"/>
  <c r="F438" i="8"/>
  <c r="N438" i="8"/>
  <c r="M438" i="8"/>
  <c r="C438" i="8"/>
  <c r="D438" i="8"/>
  <c r="G438" i="8"/>
  <c r="I438" i="8"/>
  <c r="L438" i="8"/>
  <c r="A439" i="9"/>
  <c r="B438" i="9"/>
  <c r="E438" i="9"/>
  <c r="G437" i="9"/>
  <c r="H437" i="9"/>
  <c r="F437" i="9"/>
  <c r="E439" i="12"/>
  <c r="H439" i="12"/>
  <c r="K439" i="12"/>
  <c r="A440" i="12"/>
  <c r="N439" i="12"/>
  <c r="B439" i="12"/>
  <c r="Q439" i="12"/>
  <c r="D437" i="9"/>
  <c r="C437" i="9"/>
  <c r="F576" i="3" l="1"/>
  <c r="G576" i="3"/>
  <c r="A578" i="3"/>
  <c r="E577" i="3"/>
  <c r="B577" i="3"/>
  <c r="C576" i="3"/>
  <c r="D576" i="3"/>
  <c r="H576" i="3"/>
  <c r="E670" i="14"/>
  <c r="H670" i="14"/>
  <c r="K670" i="14"/>
  <c r="B670" i="14"/>
  <c r="T670" i="14" s="1"/>
  <c r="N670" i="14"/>
  <c r="Q670" i="14"/>
  <c r="A671" i="14"/>
  <c r="O669" i="14"/>
  <c r="P669" i="14"/>
  <c r="L669" i="14"/>
  <c r="M669" i="14"/>
  <c r="R669" i="14"/>
  <c r="C669" i="14"/>
  <c r="S669" i="14"/>
  <c r="D669" i="14"/>
  <c r="G669" i="14"/>
  <c r="J669" i="14"/>
  <c r="F669" i="14"/>
  <c r="I669" i="14"/>
  <c r="K570" i="2"/>
  <c r="F570" i="2"/>
  <c r="C570" i="2"/>
  <c r="G570" i="2"/>
  <c r="D570" i="2"/>
  <c r="J570" i="2"/>
  <c r="I570" i="2"/>
  <c r="B571" i="2"/>
  <c r="E571" i="2"/>
  <c r="H571" i="2"/>
  <c r="A572" i="2"/>
  <c r="C438" i="9"/>
  <c r="D438" i="9"/>
  <c r="G438" i="9"/>
  <c r="H438" i="9"/>
  <c r="F438" i="9"/>
  <c r="T439" i="12"/>
  <c r="R439" i="12"/>
  <c r="S439" i="12"/>
  <c r="I439" i="12"/>
  <c r="O439" i="12"/>
  <c r="M439" i="12"/>
  <c r="J439" i="12"/>
  <c r="L439" i="12"/>
  <c r="P439" i="12"/>
  <c r="D439" i="12"/>
  <c r="F439" i="12"/>
  <c r="G439" i="12"/>
  <c r="C439" i="12"/>
  <c r="A440" i="9"/>
  <c r="B439" i="9"/>
  <c r="E439" i="9"/>
  <c r="Q440" i="12"/>
  <c r="A441" i="12"/>
  <c r="B440" i="12"/>
  <c r="H440" i="12"/>
  <c r="E440" i="12"/>
  <c r="K440" i="12"/>
  <c r="N440" i="12"/>
  <c r="L439" i="8"/>
  <c r="D439" i="8"/>
  <c r="M439" i="8"/>
  <c r="N439" i="8"/>
  <c r="C439" i="8"/>
  <c r="G439" i="8"/>
  <c r="I439" i="8"/>
  <c r="F439" i="8"/>
  <c r="J439" i="8"/>
  <c r="E440" i="8"/>
  <c r="H440" i="8"/>
  <c r="B440" i="8"/>
  <c r="K440" i="8"/>
  <c r="A441" i="8"/>
  <c r="C577" i="3" l="1"/>
  <c r="D577" i="3"/>
  <c r="H577" i="3"/>
  <c r="F577" i="3"/>
  <c r="G577" i="3"/>
  <c r="E578" i="3"/>
  <c r="B578" i="3"/>
  <c r="A579" i="3"/>
  <c r="H671" i="14"/>
  <c r="N671" i="14"/>
  <c r="Q671" i="14"/>
  <c r="A672" i="14"/>
  <c r="K671" i="14"/>
  <c r="B671" i="14"/>
  <c r="T671" i="14" s="1"/>
  <c r="E671" i="14"/>
  <c r="L670" i="14"/>
  <c r="D670" i="14"/>
  <c r="F670" i="14"/>
  <c r="G670" i="14"/>
  <c r="I670" i="14"/>
  <c r="J670" i="14"/>
  <c r="C670" i="14"/>
  <c r="M670" i="14"/>
  <c r="O670" i="14"/>
  <c r="P670" i="14"/>
  <c r="R670" i="14"/>
  <c r="S670" i="14"/>
  <c r="C571" i="2"/>
  <c r="J571" i="2"/>
  <c r="I571" i="2"/>
  <c r="K571" i="2"/>
  <c r="F571" i="2"/>
  <c r="G571" i="2"/>
  <c r="D571" i="2"/>
  <c r="H572" i="2"/>
  <c r="E572" i="2"/>
  <c r="B572" i="2"/>
  <c r="A573" i="2"/>
  <c r="T440" i="12"/>
  <c r="O440" i="12"/>
  <c r="P440" i="12"/>
  <c r="J440" i="12"/>
  <c r="L440" i="12"/>
  <c r="I440" i="12"/>
  <c r="M440" i="12"/>
  <c r="S440" i="12"/>
  <c r="C440" i="12"/>
  <c r="D440" i="12"/>
  <c r="R440" i="12"/>
  <c r="F440" i="12"/>
  <c r="G440" i="12"/>
  <c r="B441" i="12"/>
  <c r="E441" i="12"/>
  <c r="H441" i="12"/>
  <c r="K441" i="12"/>
  <c r="Q441" i="12"/>
  <c r="N441" i="12"/>
  <c r="A442" i="12"/>
  <c r="F439" i="9"/>
  <c r="G439" i="9"/>
  <c r="H439" i="9"/>
  <c r="B441" i="8"/>
  <c r="K441" i="8"/>
  <c r="H441" i="8"/>
  <c r="E441" i="8"/>
  <c r="A442" i="8"/>
  <c r="C439" i="9"/>
  <c r="D439" i="9"/>
  <c r="F440" i="8"/>
  <c r="G440" i="8"/>
  <c r="M440" i="8"/>
  <c r="N440" i="8"/>
  <c r="J440" i="8"/>
  <c r="C440" i="8"/>
  <c r="D440" i="8"/>
  <c r="I440" i="8"/>
  <c r="L440" i="8"/>
  <c r="E440" i="9"/>
  <c r="A441" i="9"/>
  <c r="B440" i="9"/>
  <c r="H578" i="3" l="1"/>
  <c r="C578" i="3"/>
  <c r="D578" i="3"/>
  <c r="F578" i="3"/>
  <c r="G578" i="3"/>
  <c r="E579" i="3"/>
  <c r="B579" i="3"/>
  <c r="A580" i="3"/>
  <c r="F671" i="14"/>
  <c r="G671" i="14"/>
  <c r="I671" i="14"/>
  <c r="M671" i="14"/>
  <c r="O671" i="14"/>
  <c r="C671" i="14"/>
  <c r="D671" i="14"/>
  <c r="J671" i="14"/>
  <c r="L671" i="14"/>
  <c r="P671" i="14"/>
  <c r="R671" i="14"/>
  <c r="S671" i="14"/>
  <c r="A673" i="14"/>
  <c r="E672" i="14"/>
  <c r="H672" i="14"/>
  <c r="Q672" i="14"/>
  <c r="B672" i="14"/>
  <c r="T672" i="14" s="1"/>
  <c r="N672" i="14"/>
  <c r="K672" i="14"/>
  <c r="K572" i="2"/>
  <c r="D572" i="2"/>
  <c r="J572" i="2"/>
  <c r="C572" i="2"/>
  <c r="I572" i="2"/>
  <c r="G572" i="2"/>
  <c r="F572" i="2"/>
  <c r="B573" i="2"/>
  <c r="E573" i="2"/>
  <c r="A574" i="2"/>
  <c r="H573" i="2"/>
  <c r="F441" i="8"/>
  <c r="M441" i="8"/>
  <c r="L441" i="8"/>
  <c r="I441" i="8"/>
  <c r="N441" i="8"/>
  <c r="J441" i="8"/>
  <c r="C441" i="8"/>
  <c r="G441" i="8"/>
  <c r="D441" i="8"/>
  <c r="E442" i="12"/>
  <c r="H442" i="12"/>
  <c r="A443" i="12"/>
  <c r="K442" i="12"/>
  <c r="Q442" i="12"/>
  <c r="N442" i="12"/>
  <c r="B442" i="12"/>
  <c r="K442" i="8"/>
  <c r="A443" i="8"/>
  <c r="B442" i="8"/>
  <c r="H442" i="8"/>
  <c r="E442" i="8"/>
  <c r="T441" i="1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E441" i="9"/>
  <c r="A442" i="9"/>
  <c r="B441" i="9"/>
  <c r="D440" i="9"/>
  <c r="C440" i="9"/>
  <c r="F440" i="9"/>
  <c r="H440" i="9"/>
  <c r="G440" i="9"/>
  <c r="E580" i="3" l="1"/>
  <c r="A581" i="3"/>
  <c r="B580" i="3"/>
  <c r="G579" i="3"/>
  <c r="F579" i="3"/>
  <c r="H579" i="3"/>
  <c r="C579" i="3"/>
  <c r="D579" i="3"/>
  <c r="R672" i="14"/>
  <c r="S672" i="14"/>
  <c r="D672" i="14"/>
  <c r="F672" i="14"/>
  <c r="G672" i="14"/>
  <c r="P672" i="14"/>
  <c r="C672" i="14"/>
  <c r="L672" i="14"/>
  <c r="M672" i="14"/>
  <c r="O672" i="14"/>
  <c r="J672" i="14"/>
  <c r="I672" i="14"/>
  <c r="K673" i="14"/>
  <c r="N673" i="14"/>
  <c r="B673" i="14"/>
  <c r="T673" i="14" s="1"/>
  <c r="Q673" i="14"/>
  <c r="E673" i="14"/>
  <c r="H673" i="14"/>
  <c r="A674" i="14"/>
  <c r="B574" i="2"/>
  <c r="E574" i="2"/>
  <c r="H574" i="2"/>
  <c r="A575" i="2"/>
  <c r="K573" i="2"/>
  <c r="J573" i="2"/>
  <c r="F573" i="2"/>
  <c r="C573" i="2"/>
  <c r="D573" i="2"/>
  <c r="I573" i="2"/>
  <c r="G573" i="2"/>
  <c r="J442" i="8"/>
  <c r="G442" i="8"/>
  <c r="L442" i="8"/>
  <c r="N442" i="8"/>
  <c r="C442" i="8"/>
  <c r="D442" i="8"/>
  <c r="M442" i="8"/>
  <c r="F442" i="8"/>
  <c r="I442" i="8"/>
  <c r="C441" i="9"/>
  <c r="D441" i="9"/>
  <c r="E443" i="8"/>
  <c r="A444" i="8"/>
  <c r="B443" i="8"/>
  <c r="H443" i="8"/>
  <c r="K443" i="8"/>
  <c r="B442" i="9"/>
  <c r="E442" i="9"/>
  <c r="A443" i="9"/>
  <c r="H441" i="9"/>
  <c r="F441" i="9"/>
  <c r="G441" i="9"/>
  <c r="T442" i="12"/>
  <c r="L442" i="12"/>
  <c r="C442" i="12"/>
  <c r="O442" i="12"/>
  <c r="S442" i="12"/>
  <c r="R442" i="12"/>
  <c r="M442" i="12"/>
  <c r="D442" i="12"/>
  <c r="F442" i="12"/>
  <c r="J442" i="12"/>
  <c r="P442" i="12"/>
  <c r="G442" i="12"/>
  <c r="I442" i="12"/>
  <c r="H443" i="12"/>
  <c r="B443" i="12"/>
  <c r="K443" i="12"/>
  <c r="N443" i="12"/>
  <c r="Q443" i="12"/>
  <c r="A444" i="12"/>
  <c r="E443" i="12"/>
  <c r="H580" i="3" l="1"/>
  <c r="C580" i="3"/>
  <c r="D580" i="3"/>
  <c r="A582" i="3"/>
  <c r="B581" i="3"/>
  <c r="E581" i="3"/>
  <c r="G580" i="3"/>
  <c r="F580" i="3"/>
  <c r="K674" i="14"/>
  <c r="E674" i="14"/>
  <c r="H674" i="14"/>
  <c r="Q674" i="14"/>
  <c r="A675" i="14"/>
  <c r="N674" i="14"/>
  <c r="B674" i="14"/>
  <c r="T674" i="14" s="1"/>
  <c r="P673" i="14"/>
  <c r="J673" i="14"/>
  <c r="L673" i="14"/>
  <c r="O673" i="14"/>
  <c r="R673" i="14"/>
  <c r="C673" i="14"/>
  <c r="I673" i="14"/>
  <c r="M673" i="14"/>
  <c r="D673" i="14"/>
  <c r="F673" i="14"/>
  <c r="S673" i="14"/>
  <c r="G673" i="14"/>
  <c r="H575" i="2"/>
  <c r="B575" i="2"/>
  <c r="A576" i="2"/>
  <c r="E575" i="2"/>
  <c r="G574" i="2"/>
  <c r="C574" i="2"/>
  <c r="I574" i="2"/>
  <c r="D574" i="2"/>
  <c r="K574" i="2"/>
  <c r="F574" i="2"/>
  <c r="J574" i="2"/>
  <c r="E443" i="9"/>
  <c r="A444" i="9"/>
  <c r="B443" i="9"/>
  <c r="D442" i="9"/>
  <c r="C442" i="9"/>
  <c r="G442" i="9"/>
  <c r="H442" i="9"/>
  <c r="F442" i="9"/>
  <c r="A445" i="8"/>
  <c r="K444" i="8"/>
  <c r="B444" i="8"/>
  <c r="H444" i="8"/>
  <c r="E444" i="8"/>
  <c r="H444" i="12"/>
  <c r="A445" i="12"/>
  <c r="K444" i="12"/>
  <c r="E444" i="12"/>
  <c r="B444" i="12"/>
  <c r="Q444" i="12"/>
  <c r="N444" i="12"/>
  <c r="F443" i="8"/>
  <c r="G443" i="8"/>
  <c r="L443" i="8"/>
  <c r="M443" i="8"/>
  <c r="D443" i="8"/>
  <c r="C443" i="8"/>
  <c r="I443" i="8"/>
  <c r="N443" i="8"/>
  <c r="J443" i="8"/>
  <c r="T443" i="12"/>
  <c r="L443" i="12"/>
  <c r="O443" i="12"/>
  <c r="P443" i="12"/>
  <c r="R443" i="12"/>
  <c r="C443" i="12"/>
  <c r="S443" i="12"/>
  <c r="D443" i="12"/>
  <c r="F443" i="12"/>
  <c r="G443" i="12"/>
  <c r="I443" i="12"/>
  <c r="J443" i="12"/>
  <c r="M443" i="12"/>
  <c r="F581" i="3" l="1"/>
  <c r="G581" i="3"/>
  <c r="C581" i="3"/>
  <c r="H581" i="3"/>
  <c r="D581" i="3"/>
  <c r="A583" i="3"/>
  <c r="B582" i="3"/>
  <c r="E582" i="3"/>
  <c r="J674" i="14"/>
  <c r="L674" i="14"/>
  <c r="M674" i="14"/>
  <c r="F674" i="14"/>
  <c r="G674" i="14"/>
  <c r="C674" i="14"/>
  <c r="D674" i="14"/>
  <c r="I674" i="14"/>
  <c r="R674" i="14"/>
  <c r="S674" i="14"/>
  <c r="O674" i="14"/>
  <c r="P674" i="14"/>
  <c r="H675" i="14"/>
  <c r="K675" i="14"/>
  <c r="N675" i="14"/>
  <c r="E675" i="14"/>
  <c r="Q675" i="14"/>
  <c r="A676" i="14"/>
  <c r="B675" i="14"/>
  <c r="T675" i="14" s="1"/>
  <c r="B576" i="2"/>
  <c r="H576" i="2"/>
  <c r="E576" i="2"/>
  <c r="A577" i="2"/>
  <c r="G575" i="2"/>
  <c r="F575" i="2"/>
  <c r="D575" i="2"/>
  <c r="C575" i="2"/>
  <c r="J575" i="2"/>
  <c r="K575" i="2"/>
  <c r="I575" i="2"/>
  <c r="K445" i="12"/>
  <c r="B445" i="12"/>
  <c r="N445" i="12"/>
  <c r="Q445" i="12"/>
  <c r="A446" i="12"/>
  <c r="E445" i="12"/>
  <c r="H445" i="12"/>
  <c r="E445" i="8"/>
  <c r="A446" i="8"/>
  <c r="B445" i="8"/>
  <c r="H445" i="8"/>
  <c r="K445" i="8"/>
  <c r="T444" i="12"/>
  <c r="J444" i="12"/>
  <c r="C444" i="12"/>
  <c r="D444" i="12"/>
  <c r="F444" i="12"/>
  <c r="G444" i="12"/>
  <c r="M444" i="12"/>
  <c r="O444" i="12"/>
  <c r="P444" i="12"/>
  <c r="R444" i="12"/>
  <c r="S444" i="12"/>
  <c r="L444" i="12"/>
  <c r="I444" i="12"/>
  <c r="L444" i="8"/>
  <c r="G444" i="8"/>
  <c r="N444" i="8"/>
  <c r="M444" i="8"/>
  <c r="D444" i="8"/>
  <c r="C444" i="8"/>
  <c r="F444" i="8"/>
  <c r="I444" i="8"/>
  <c r="J444" i="8"/>
  <c r="C443" i="9"/>
  <c r="D443" i="9"/>
  <c r="A445" i="9"/>
  <c r="E444" i="9"/>
  <c r="B444" i="9"/>
  <c r="G443" i="9"/>
  <c r="H443" i="9"/>
  <c r="F443" i="9"/>
  <c r="C582" i="3" l="1"/>
  <c r="D582" i="3"/>
  <c r="H582" i="3"/>
  <c r="F582" i="3"/>
  <c r="G582" i="3"/>
  <c r="E583" i="3"/>
  <c r="B583" i="3"/>
  <c r="A584" i="3"/>
  <c r="G675" i="14"/>
  <c r="I675" i="14"/>
  <c r="J675" i="14"/>
  <c r="S675" i="14"/>
  <c r="L675" i="14"/>
  <c r="M675" i="14"/>
  <c r="C675" i="14"/>
  <c r="D675" i="14"/>
  <c r="F675" i="14"/>
  <c r="R675" i="14"/>
  <c r="O675" i="14"/>
  <c r="P675" i="14"/>
  <c r="B676" i="14"/>
  <c r="T676" i="14" s="1"/>
  <c r="E676" i="14"/>
  <c r="K676" i="14"/>
  <c r="A677" i="14"/>
  <c r="Q676" i="14"/>
  <c r="H676" i="14"/>
  <c r="N676" i="14"/>
  <c r="E577" i="2"/>
  <c r="B577" i="2"/>
  <c r="H577" i="2"/>
  <c r="A578" i="2"/>
  <c r="F576" i="2"/>
  <c r="D576" i="2"/>
  <c r="C576" i="2"/>
  <c r="J576" i="2"/>
  <c r="I576" i="2"/>
  <c r="K576" i="2"/>
  <c r="G576" i="2"/>
  <c r="E446" i="8"/>
  <c r="H446" i="8"/>
  <c r="K446" i="8"/>
  <c r="A447" i="8"/>
  <c r="B446" i="8"/>
  <c r="G444" i="9"/>
  <c r="H444" i="9"/>
  <c r="F444" i="9"/>
  <c r="B445" i="9"/>
  <c r="E445" i="9"/>
  <c r="A446" i="9"/>
  <c r="H446" i="12"/>
  <c r="N446" i="12"/>
  <c r="E446" i="12"/>
  <c r="Q446" i="12"/>
  <c r="A447" i="12"/>
  <c r="B446" i="12"/>
  <c r="K446" i="12"/>
  <c r="C445" i="8"/>
  <c r="G445" i="8"/>
  <c r="J445" i="8"/>
  <c r="N445" i="8"/>
  <c r="M445" i="8"/>
  <c r="D445" i="8"/>
  <c r="F445" i="8"/>
  <c r="I445" i="8"/>
  <c r="L445" i="8"/>
  <c r="D444" i="9"/>
  <c r="C444" i="9"/>
  <c r="T445" i="12"/>
  <c r="F445" i="12"/>
  <c r="I445" i="12"/>
  <c r="J445" i="12"/>
  <c r="L445" i="12"/>
  <c r="P445" i="12"/>
  <c r="R445" i="12"/>
  <c r="M445" i="12"/>
  <c r="O445" i="12"/>
  <c r="C445" i="12"/>
  <c r="G445" i="12"/>
  <c r="S445" i="12"/>
  <c r="D445" i="12"/>
  <c r="F583" i="3" l="1"/>
  <c r="G583" i="3"/>
  <c r="A585" i="3"/>
  <c r="E584" i="3"/>
  <c r="B584" i="3"/>
  <c r="C583" i="3"/>
  <c r="D583" i="3"/>
  <c r="H583" i="3"/>
  <c r="N677" i="14"/>
  <c r="Q677" i="14"/>
  <c r="E677" i="14"/>
  <c r="B677" i="14"/>
  <c r="T677" i="14" s="1"/>
  <c r="H677" i="14"/>
  <c r="K677" i="14"/>
  <c r="A678" i="14"/>
  <c r="C676" i="14"/>
  <c r="D676" i="14"/>
  <c r="I676" i="14"/>
  <c r="J676" i="14"/>
  <c r="L676" i="14"/>
  <c r="F676" i="14"/>
  <c r="R676" i="14"/>
  <c r="S676" i="14"/>
  <c r="P676" i="14"/>
  <c r="M676" i="14"/>
  <c r="G676" i="14"/>
  <c r="O676" i="14"/>
  <c r="A579" i="2"/>
  <c r="B578" i="2"/>
  <c r="H578" i="2"/>
  <c r="E578" i="2"/>
  <c r="G577" i="2"/>
  <c r="F577" i="2"/>
  <c r="D577" i="2"/>
  <c r="I577" i="2"/>
  <c r="J577" i="2"/>
  <c r="C577" i="2"/>
  <c r="K577" i="2"/>
  <c r="T446" i="12"/>
  <c r="M446" i="12"/>
  <c r="O446" i="12"/>
  <c r="L446" i="12"/>
  <c r="P446" i="12"/>
  <c r="C446" i="12"/>
  <c r="D446" i="12"/>
  <c r="R446" i="12"/>
  <c r="S446" i="12"/>
  <c r="I446" i="12"/>
  <c r="G446" i="12"/>
  <c r="F446" i="12"/>
  <c r="J446" i="12"/>
  <c r="C445" i="9"/>
  <c r="D445" i="9"/>
  <c r="A447" i="9"/>
  <c r="E446" i="9"/>
  <c r="B446" i="9"/>
  <c r="N447" i="12"/>
  <c r="H447" i="12"/>
  <c r="K447" i="12"/>
  <c r="B447" i="12"/>
  <c r="Q447" i="12"/>
  <c r="A448" i="12"/>
  <c r="E447" i="12"/>
  <c r="F445" i="9"/>
  <c r="G445" i="9"/>
  <c r="H445" i="9"/>
  <c r="F446" i="8"/>
  <c r="G446" i="8"/>
  <c r="L446" i="8"/>
  <c r="N446" i="8"/>
  <c r="I446" i="8"/>
  <c r="C446" i="8"/>
  <c r="D446" i="8"/>
  <c r="M446" i="8"/>
  <c r="J446" i="8"/>
  <c r="E447" i="8"/>
  <c r="H447" i="8"/>
  <c r="K447" i="8"/>
  <c r="A448" i="8"/>
  <c r="B447" i="8"/>
  <c r="E585" i="3" l="1"/>
  <c r="B585" i="3"/>
  <c r="A586" i="3"/>
  <c r="C584" i="3"/>
  <c r="H584" i="3"/>
  <c r="D584" i="3"/>
  <c r="G584" i="3"/>
  <c r="F584" i="3"/>
  <c r="K678" i="14"/>
  <c r="H678" i="14"/>
  <c r="B678" i="14"/>
  <c r="T678" i="14" s="1"/>
  <c r="E678" i="14"/>
  <c r="Q678" i="14"/>
  <c r="N678" i="14"/>
  <c r="A679" i="14"/>
  <c r="O677" i="14"/>
  <c r="P677" i="14"/>
  <c r="F677" i="14"/>
  <c r="G677" i="14"/>
  <c r="C677" i="14"/>
  <c r="D677" i="14"/>
  <c r="I677" i="14"/>
  <c r="J677" i="14"/>
  <c r="M677" i="14"/>
  <c r="R677" i="14"/>
  <c r="S677" i="14"/>
  <c r="L677" i="14"/>
  <c r="C578" i="2"/>
  <c r="D578" i="2"/>
  <c r="G578" i="2"/>
  <c r="F578" i="2"/>
  <c r="K578" i="2"/>
  <c r="J578" i="2"/>
  <c r="I578" i="2"/>
  <c r="B579" i="2"/>
  <c r="A580" i="2"/>
  <c r="H579" i="2"/>
  <c r="E579" i="2"/>
  <c r="N448" i="12"/>
  <c r="B448" i="12"/>
  <c r="H448" i="12"/>
  <c r="A449" i="12"/>
  <c r="E448" i="12"/>
  <c r="Q448" i="12"/>
  <c r="K448" i="12"/>
  <c r="M447" i="8"/>
  <c r="N447" i="8"/>
  <c r="C447" i="8"/>
  <c r="D447" i="8"/>
  <c r="F447" i="8"/>
  <c r="I447" i="8"/>
  <c r="L447" i="8"/>
  <c r="G447" i="8"/>
  <c r="J447" i="8"/>
  <c r="T447" i="12"/>
  <c r="S447" i="12"/>
  <c r="J447" i="12"/>
  <c r="D447" i="12"/>
  <c r="I447" i="12"/>
  <c r="L447" i="12"/>
  <c r="C447" i="12"/>
  <c r="F447" i="12"/>
  <c r="R447" i="12"/>
  <c r="M447" i="12"/>
  <c r="O447" i="12"/>
  <c r="G447" i="12"/>
  <c r="P447" i="12"/>
  <c r="C446" i="9"/>
  <c r="D446" i="9"/>
  <c r="A448" i="9"/>
  <c r="B447" i="9"/>
  <c r="E447" i="9"/>
  <c r="A449" i="8"/>
  <c r="K448" i="8"/>
  <c r="H448" i="8"/>
  <c r="B448" i="8"/>
  <c r="E448" i="8"/>
  <c r="H446" i="9"/>
  <c r="F446" i="9"/>
  <c r="G446" i="9"/>
  <c r="A587" i="3" l="1"/>
  <c r="E586" i="3"/>
  <c r="B586" i="3"/>
  <c r="D585" i="3"/>
  <c r="H585" i="3"/>
  <c r="C585" i="3"/>
  <c r="F585" i="3"/>
  <c r="G585" i="3"/>
  <c r="H679" i="14"/>
  <c r="B679" i="14"/>
  <c r="T679" i="14" s="1"/>
  <c r="N679" i="14"/>
  <c r="E679" i="14"/>
  <c r="K679" i="14"/>
  <c r="Q679" i="14"/>
  <c r="A680" i="14"/>
  <c r="L678" i="14"/>
  <c r="I678" i="14"/>
  <c r="J678" i="14"/>
  <c r="M678" i="14"/>
  <c r="G678" i="14"/>
  <c r="O678" i="14"/>
  <c r="C678" i="14"/>
  <c r="D678" i="14"/>
  <c r="R678" i="14"/>
  <c r="S678" i="14"/>
  <c r="F678" i="14"/>
  <c r="P678" i="14"/>
  <c r="I579" i="2"/>
  <c r="F579" i="2"/>
  <c r="J579" i="2"/>
  <c r="D579" i="2"/>
  <c r="K579" i="2"/>
  <c r="C579" i="2"/>
  <c r="G579" i="2"/>
  <c r="H580" i="2"/>
  <c r="B580" i="2"/>
  <c r="E580" i="2"/>
  <c r="A581" i="2"/>
  <c r="E448" i="9"/>
  <c r="A449" i="9"/>
  <c r="B448" i="9"/>
  <c r="L448" i="8"/>
  <c r="G448" i="8"/>
  <c r="I448" i="8"/>
  <c r="D448" i="8"/>
  <c r="M448" i="8"/>
  <c r="N448" i="8"/>
  <c r="J448" i="8"/>
  <c r="F448" i="8"/>
  <c r="C448" i="8"/>
  <c r="K449" i="12"/>
  <c r="N449" i="12"/>
  <c r="B449" i="12"/>
  <c r="E449" i="12"/>
  <c r="H449" i="12"/>
  <c r="Q449" i="12"/>
  <c r="A450" i="12"/>
  <c r="A450" i="8"/>
  <c r="H449" i="8"/>
  <c r="B449" i="8"/>
  <c r="E449" i="8"/>
  <c r="K449" i="8"/>
  <c r="H447" i="9"/>
  <c r="F447" i="9"/>
  <c r="G447" i="9"/>
  <c r="T448" i="1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C447" i="9"/>
  <c r="D447" i="9"/>
  <c r="H586" i="3" l="1"/>
  <c r="D586" i="3"/>
  <c r="C586" i="3"/>
  <c r="F586" i="3"/>
  <c r="G586" i="3"/>
  <c r="B587" i="3"/>
  <c r="A588" i="3"/>
  <c r="E587" i="3"/>
  <c r="A681" i="14"/>
  <c r="K680" i="14"/>
  <c r="Q680" i="14"/>
  <c r="N680" i="14"/>
  <c r="E680" i="14"/>
  <c r="H680" i="14"/>
  <c r="B680" i="14"/>
  <c r="T680" i="14" s="1"/>
  <c r="F679" i="14"/>
  <c r="G679" i="14"/>
  <c r="I679" i="14"/>
  <c r="C679" i="14"/>
  <c r="D679" i="14"/>
  <c r="M679" i="14"/>
  <c r="O679" i="14"/>
  <c r="J679" i="14"/>
  <c r="L679" i="14"/>
  <c r="P679" i="14"/>
  <c r="S679" i="14"/>
  <c r="R679" i="14"/>
  <c r="G580" i="2"/>
  <c r="F580" i="2"/>
  <c r="C580" i="2"/>
  <c r="D580" i="2"/>
  <c r="J580" i="2"/>
  <c r="I580" i="2"/>
  <c r="K580" i="2"/>
  <c r="H581" i="2"/>
  <c r="E581" i="2"/>
  <c r="B581" i="2"/>
  <c r="A582" i="2"/>
  <c r="B450" i="8"/>
  <c r="K450" i="8"/>
  <c r="H450" i="8"/>
  <c r="E450" i="8"/>
  <c r="A451" i="8"/>
  <c r="N450" i="12"/>
  <c r="Q450" i="12"/>
  <c r="A451" i="12"/>
  <c r="B450" i="12"/>
  <c r="K450" i="12"/>
  <c r="E450" i="12"/>
  <c r="H450" i="12"/>
  <c r="I449" i="8"/>
  <c r="J449" i="8"/>
  <c r="M449" i="8"/>
  <c r="F449" i="8"/>
  <c r="G449" i="8"/>
  <c r="L449" i="8"/>
  <c r="C449" i="8"/>
  <c r="N449" i="8"/>
  <c r="D449" i="8"/>
  <c r="D448" i="9"/>
  <c r="C448" i="9"/>
  <c r="T449" i="12"/>
  <c r="G449" i="12"/>
  <c r="I449" i="12"/>
  <c r="O449" i="12"/>
  <c r="P449" i="12"/>
  <c r="L449" i="12"/>
  <c r="D449" i="12"/>
  <c r="R449" i="12"/>
  <c r="S449" i="12"/>
  <c r="C449" i="12"/>
  <c r="J449" i="12"/>
  <c r="M449" i="12"/>
  <c r="F449" i="12"/>
  <c r="E449" i="9"/>
  <c r="B449" i="9"/>
  <c r="A450" i="9"/>
  <c r="H448" i="9"/>
  <c r="F448" i="9"/>
  <c r="G448" i="9"/>
  <c r="G587" i="3" l="1"/>
  <c r="F587" i="3"/>
  <c r="B588" i="3"/>
  <c r="A589" i="3"/>
  <c r="E588" i="3"/>
  <c r="C587" i="3"/>
  <c r="D587" i="3"/>
  <c r="H587" i="3"/>
  <c r="R680" i="14"/>
  <c r="S680" i="14"/>
  <c r="D680" i="14"/>
  <c r="J680" i="14"/>
  <c r="L680" i="14"/>
  <c r="M680" i="14"/>
  <c r="P680" i="14"/>
  <c r="O680" i="14"/>
  <c r="C680" i="14"/>
  <c r="F680" i="14"/>
  <c r="I680" i="14"/>
  <c r="G680" i="14"/>
  <c r="E681" i="14"/>
  <c r="B681" i="14"/>
  <c r="T681" i="14" s="1"/>
  <c r="A682" i="14"/>
  <c r="K681" i="14"/>
  <c r="N681" i="14"/>
  <c r="Q681" i="14"/>
  <c r="H681" i="14"/>
  <c r="E582" i="2"/>
  <c r="B582" i="2"/>
  <c r="H582" i="2"/>
  <c r="A583" i="2"/>
  <c r="J581" i="2"/>
  <c r="I581" i="2"/>
  <c r="G581" i="2"/>
  <c r="F581" i="2"/>
  <c r="K581" i="2"/>
  <c r="C581" i="2"/>
  <c r="D581" i="2"/>
  <c r="T450" i="12"/>
  <c r="C450" i="12"/>
  <c r="I450" i="12"/>
  <c r="L450" i="12"/>
  <c r="O450" i="12"/>
  <c r="P450" i="12"/>
  <c r="S450" i="12"/>
  <c r="D450" i="12"/>
  <c r="G450" i="12"/>
  <c r="J450" i="12"/>
  <c r="M450" i="12"/>
  <c r="R450" i="12"/>
  <c r="F450" i="12"/>
  <c r="Q451" i="12"/>
  <c r="A452" i="12"/>
  <c r="K451" i="12"/>
  <c r="N451" i="12"/>
  <c r="E451" i="12"/>
  <c r="H451" i="12"/>
  <c r="B451" i="12"/>
  <c r="E450" i="9"/>
  <c r="A451" i="9"/>
  <c r="B450" i="9"/>
  <c r="H449" i="9"/>
  <c r="G449" i="9"/>
  <c r="F449" i="9"/>
  <c r="H451" i="8"/>
  <c r="A452" i="8"/>
  <c r="E451" i="8"/>
  <c r="B451" i="8"/>
  <c r="K451" i="8"/>
  <c r="C449" i="9"/>
  <c r="D449" i="9"/>
  <c r="M450" i="8"/>
  <c r="N450" i="8"/>
  <c r="I450" i="8"/>
  <c r="L450" i="8"/>
  <c r="D450" i="8"/>
  <c r="J450" i="8"/>
  <c r="C450" i="8"/>
  <c r="F450" i="8"/>
  <c r="G450" i="8"/>
  <c r="G588" i="3" l="1"/>
  <c r="F588" i="3"/>
  <c r="B589" i="3"/>
  <c r="E589" i="3"/>
  <c r="A590" i="3"/>
  <c r="C588" i="3"/>
  <c r="H588" i="3"/>
  <c r="D588" i="3"/>
  <c r="K682" i="14"/>
  <c r="A683" i="14"/>
  <c r="N682" i="14"/>
  <c r="Q682" i="14"/>
  <c r="B682" i="14"/>
  <c r="T682" i="14" s="1"/>
  <c r="E682" i="14"/>
  <c r="H682" i="14"/>
  <c r="P681" i="14"/>
  <c r="C681" i="14"/>
  <c r="D681" i="14"/>
  <c r="F681" i="14"/>
  <c r="G681" i="14"/>
  <c r="S681" i="14"/>
  <c r="J681" i="14"/>
  <c r="L681" i="14"/>
  <c r="M681" i="14"/>
  <c r="O681" i="14"/>
  <c r="R681" i="14"/>
  <c r="I681" i="14"/>
  <c r="A584" i="2"/>
  <c r="B583" i="2"/>
  <c r="E583" i="2"/>
  <c r="H583" i="2"/>
  <c r="D582" i="2"/>
  <c r="I582" i="2"/>
  <c r="J582" i="2"/>
  <c r="G582" i="2"/>
  <c r="C582" i="2"/>
  <c r="K582" i="2"/>
  <c r="F582" i="2"/>
  <c r="H450" i="9"/>
  <c r="F450" i="9"/>
  <c r="G450" i="9"/>
  <c r="D450" i="9"/>
  <c r="C450" i="9"/>
  <c r="E451" i="9"/>
  <c r="B451" i="9"/>
  <c r="A452" i="9"/>
  <c r="A453" i="8"/>
  <c r="B452" i="8"/>
  <c r="E452" i="8"/>
  <c r="H452" i="8"/>
  <c r="K452" i="8"/>
  <c r="J451" i="8"/>
  <c r="C451" i="8"/>
  <c r="I451" i="8"/>
  <c r="D451" i="8"/>
  <c r="G451" i="8"/>
  <c r="L451" i="8"/>
  <c r="M451" i="8"/>
  <c r="N451" i="8"/>
  <c r="F451" i="8"/>
  <c r="T451" i="12"/>
  <c r="P451" i="12"/>
  <c r="J451" i="12"/>
  <c r="L451" i="12"/>
  <c r="S451" i="12"/>
  <c r="O451" i="12"/>
  <c r="D451" i="12"/>
  <c r="F451" i="12"/>
  <c r="G451" i="12"/>
  <c r="I451" i="12"/>
  <c r="M451" i="12"/>
  <c r="R451" i="12"/>
  <c r="C451" i="12"/>
  <c r="E452" i="12"/>
  <c r="A453" i="12"/>
  <c r="B452" i="12"/>
  <c r="H452" i="12"/>
  <c r="N452" i="12"/>
  <c r="Q452" i="12"/>
  <c r="K452" i="12"/>
  <c r="A591" i="3" l="1"/>
  <c r="B590" i="3"/>
  <c r="E590" i="3"/>
  <c r="G589" i="3"/>
  <c r="F589" i="3"/>
  <c r="C589" i="3"/>
  <c r="H589" i="3"/>
  <c r="D589" i="3"/>
  <c r="J682" i="14"/>
  <c r="L682" i="14"/>
  <c r="M682" i="14"/>
  <c r="O682" i="14"/>
  <c r="P682" i="14"/>
  <c r="C682" i="14"/>
  <c r="D682" i="14"/>
  <c r="F682" i="14"/>
  <c r="G682" i="14"/>
  <c r="R682" i="14"/>
  <c r="S682" i="14"/>
  <c r="I682" i="14"/>
  <c r="H683" i="14"/>
  <c r="B683" i="14"/>
  <c r="T683" i="14" s="1"/>
  <c r="K683" i="14"/>
  <c r="N683" i="14"/>
  <c r="Q683" i="14"/>
  <c r="E683" i="14"/>
  <c r="A684" i="14"/>
  <c r="C583" i="2"/>
  <c r="K583" i="2"/>
  <c r="J583" i="2"/>
  <c r="I583" i="2"/>
  <c r="G583" i="2"/>
  <c r="F583" i="2"/>
  <c r="D583" i="2"/>
  <c r="H584" i="2"/>
  <c r="E584" i="2"/>
  <c r="B584" i="2"/>
  <c r="A585" i="2"/>
  <c r="C451" i="9"/>
  <c r="D451" i="9"/>
  <c r="H451" i="9"/>
  <c r="F451" i="9"/>
  <c r="G451" i="9"/>
  <c r="D452" i="8"/>
  <c r="M452" i="8"/>
  <c r="F452" i="8"/>
  <c r="G452" i="8"/>
  <c r="I452" i="8"/>
  <c r="J452" i="8"/>
  <c r="L452" i="8"/>
  <c r="C452" i="8"/>
  <c r="N452" i="8"/>
  <c r="A454" i="8"/>
  <c r="E453" i="8"/>
  <c r="H453" i="8"/>
  <c r="B453" i="8"/>
  <c r="K453" i="8"/>
  <c r="A453" i="9"/>
  <c r="E452" i="9"/>
  <c r="B452" i="9"/>
  <c r="T452" i="12"/>
  <c r="C452" i="12"/>
  <c r="D452" i="12"/>
  <c r="F452" i="12"/>
  <c r="G452" i="12"/>
  <c r="I452" i="12"/>
  <c r="J452" i="12"/>
  <c r="L452" i="12"/>
  <c r="M452" i="12"/>
  <c r="P452" i="12"/>
  <c r="S452" i="12"/>
  <c r="O452" i="12"/>
  <c r="R452" i="12"/>
  <c r="E453" i="12"/>
  <c r="Q453" i="12"/>
  <c r="A454" i="12"/>
  <c r="B453" i="12"/>
  <c r="H453" i="12"/>
  <c r="K453" i="12"/>
  <c r="N453" i="12"/>
  <c r="G590" i="3" l="1"/>
  <c r="F590" i="3"/>
  <c r="D590" i="3"/>
  <c r="H590" i="3"/>
  <c r="C590" i="3"/>
  <c r="B591" i="3"/>
  <c r="A592" i="3"/>
  <c r="E591" i="3"/>
  <c r="B684" i="14"/>
  <c r="T684" i="14" s="1"/>
  <c r="E684" i="14"/>
  <c r="Q684" i="14"/>
  <c r="N684" i="14"/>
  <c r="A685" i="14"/>
  <c r="H684" i="14"/>
  <c r="K684" i="14"/>
  <c r="G683" i="14"/>
  <c r="I683" i="14"/>
  <c r="L683" i="14"/>
  <c r="M683" i="14"/>
  <c r="O683" i="14"/>
  <c r="R683" i="14"/>
  <c r="S683" i="14"/>
  <c r="F683" i="14"/>
  <c r="J683" i="14"/>
  <c r="P683" i="14"/>
  <c r="D683" i="14"/>
  <c r="C683" i="14"/>
  <c r="K584" i="2"/>
  <c r="F584" i="2"/>
  <c r="D584" i="2"/>
  <c r="C584" i="2"/>
  <c r="I584" i="2"/>
  <c r="G584" i="2"/>
  <c r="J584" i="2"/>
  <c r="B585" i="2"/>
  <c r="H585" i="2"/>
  <c r="A586" i="2"/>
  <c r="E585" i="2"/>
  <c r="H452" i="9"/>
  <c r="F452" i="9"/>
  <c r="G452" i="9"/>
  <c r="B454" i="8"/>
  <c r="E454" i="8"/>
  <c r="H454" i="8"/>
  <c r="A455" i="8"/>
  <c r="K454" i="8"/>
  <c r="F453" i="8"/>
  <c r="D453" i="8"/>
  <c r="N453" i="8"/>
  <c r="G453" i="8"/>
  <c r="C453" i="8"/>
  <c r="L453" i="8"/>
  <c r="J453" i="8"/>
  <c r="M453" i="8"/>
  <c r="I453" i="8"/>
  <c r="Q454" i="12"/>
  <c r="A455" i="12"/>
  <c r="B454" i="12"/>
  <c r="E454" i="12"/>
  <c r="H454" i="12"/>
  <c r="K454" i="12"/>
  <c r="N454" i="12"/>
  <c r="D452" i="9"/>
  <c r="C452" i="9"/>
  <c r="B453" i="9"/>
  <c r="E453" i="9"/>
  <c r="A454" i="9"/>
  <c r="T453" i="12"/>
  <c r="J453" i="12"/>
  <c r="L453" i="12"/>
  <c r="P453" i="12"/>
  <c r="R453" i="12"/>
  <c r="I453" i="12"/>
  <c r="S453" i="12"/>
  <c r="C453" i="12"/>
  <c r="G453" i="12"/>
  <c r="D453" i="12"/>
  <c r="F453" i="12"/>
  <c r="M453" i="12"/>
  <c r="O453" i="12"/>
  <c r="D591" i="3" l="1"/>
  <c r="H591" i="3"/>
  <c r="C591" i="3"/>
  <c r="F591" i="3"/>
  <c r="G591" i="3"/>
  <c r="B592" i="3"/>
  <c r="A593" i="3"/>
  <c r="E592" i="3"/>
  <c r="N685" i="14"/>
  <c r="Q685" i="14"/>
  <c r="B685" i="14"/>
  <c r="T685" i="14" s="1"/>
  <c r="H685" i="14"/>
  <c r="K685" i="14"/>
  <c r="A686" i="14"/>
  <c r="E685" i="14"/>
  <c r="C684" i="14"/>
  <c r="D684" i="14"/>
  <c r="R684" i="14"/>
  <c r="S684" i="14"/>
  <c r="O684" i="14"/>
  <c r="P684" i="14"/>
  <c r="L684" i="14"/>
  <c r="M684" i="14"/>
  <c r="I684" i="14"/>
  <c r="J684" i="14"/>
  <c r="F684" i="14"/>
  <c r="G684" i="14"/>
  <c r="A587" i="2"/>
  <c r="B586" i="2"/>
  <c r="H586" i="2"/>
  <c r="E586" i="2"/>
  <c r="D585" i="2"/>
  <c r="J585" i="2"/>
  <c r="C585" i="2"/>
  <c r="K585" i="2"/>
  <c r="G585" i="2"/>
  <c r="I585" i="2"/>
  <c r="F585" i="2"/>
  <c r="D453" i="9"/>
  <c r="C453" i="9"/>
  <c r="E454" i="9"/>
  <c r="A455" i="9"/>
  <c r="B454" i="9"/>
  <c r="T454" i="12"/>
  <c r="J454" i="12"/>
  <c r="L454" i="12"/>
  <c r="M454" i="12"/>
  <c r="P454" i="12"/>
  <c r="C454" i="12"/>
  <c r="D454" i="12"/>
  <c r="I454" i="12"/>
  <c r="R454" i="12"/>
  <c r="O454" i="12"/>
  <c r="S454" i="12"/>
  <c r="F454" i="12"/>
  <c r="G454" i="12"/>
  <c r="F453" i="9"/>
  <c r="G453" i="9"/>
  <c r="H453" i="9"/>
  <c r="N455" i="12"/>
  <c r="B455" i="12"/>
  <c r="A456" i="12"/>
  <c r="Q455" i="12"/>
  <c r="E455" i="12"/>
  <c r="H455" i="12"/>
  <c r="K455" i="12"/>
  <c r="C454" i="8"/>
  <c r="D454" i="8"/>
  <c r="G454" i="8"/>
  <c r="F454" i="8"/>
  <c r="J454" i="8"/>
  <c r="N454" i="8"/>
  <c r="L454" i="8"/>
  <c r="I454" i="8"/>
  <c r="M454" i="8"/>
  <c r="H455" i="8"/>
  <c r="K455" i="8"/>
  <c r="A456" i="8"/>
  <c r="E455" i="8"/>
  <c r="B455" i="8"/>
  <c r="B593" i="3" l="1"/>
  <c r="E593" i="3"/>
  <c r="A594" i="3"/>
  <c r="H592" i="3"/>
  <c r="D592" i="3"/>
  <c r="C592" i="3"/>
  <c r="G592" i="3"/>
  <c r="F592" i="3"/>
  <c r="Q686" i="14"/>
  <c r="A687" i="14"/>
  <c r="E686" i="14"/>
  <c r="H686" i="14"/>
  <c r="N686" i="14"/>
  <c r="B686" i="14"/>
  <c r="T686" i="14" s="1"/>
  <c r="K686" i="14"/>
  <c r="O685" i="14"/>
  <c r="P685" i="14"/>
  <c r="L685" i="14"/>
  <c r="M685" i="14"/>
  <c r="S685" i="14"/>
  <c r="I685" i="14"/>
  <c r="J685" i="14"/>
  <c r="G685" i="14"/>
  <c r="R685" i="14"/>
  <c r="C685" i="14"/>
  <c r="D685" i="14"/>
  <c r="F685" i="14"/>
  <c r="G586" i="2"/>
  <c r="F586" i="2"/>
  <c r="J586" i="2"/>
  <c r="I586" i="2"/>
  <c r="D586" i="2"/>
  <c r="K586" i="2"/>
  <c r="C586" i="2"/>
  <c r="A588" i="2"/>
  <c r="H587" i="2"/>
  <c r="B587" i="2"/>
  <c r="E587" i="2"/>
  <c r="N456" i="12"/>
  <c r="B456" i="12"/>
  <c r="E456" i="12"/>
  <c r="H456" i="12"/>
  <c r="K456" i="12"/>
  <c r="Q456" i="12"/>
  <c r="A457" i="12"/>
  <c r="T455" i="12"/>
  <c r="M455" i="12"/>
  <c r="J455" i="12"/>
  <c r="L455" i="12"/>
  <c r="P455" i="12"/>
  <c r="O455" i="12"/>
  <c r="I455" i="12"/>
  <c r="C455" i="12"/>
  <c r="D455" i="12"/>
  <c r="F455" i="12"/>
  <c r="R455" i="12"/>
  <c r="S455" i="12"/>
  <c r="G455" i="12"/>
  <c r="D455" i="8"/>
  <c r="F455" i="8"/>
  <c r="G455" i="8"/>
  <c r="I455" i="8"/>
  <c r="J455" i="8"/>
  <c r="N455" i="8"/>
  <c r="C455" i="8"/>
  <c r="M455" i="8"/>
  <c r="L455" i="8"/>
  <c r="K456" i="8"/>
  <c r="E456" i="8"/>
  <c r="H456" i="8"/>
  <c r="A457" i="8"/>
  <c r="B456" i="8"/>
  <c r="C454" i="9"/>
  <c r="D454" i="9"/>
  <c r="A456" i="9"/>
  <c r="B455" i="9"/>
  <c r="E455" i="9"/>
  <c r="F454" i="9"/>
  <c r="G454" i="9"/>
  <c r="H454" i="9"/>
  <c r="E594" i="3" l="1"/>
  <c r="A595" i="3"/>
  <c r="B594" i="3"/>
  <c r="G593" i="3"/>
  <c r="F593" i="3"/>
  <c r="H593" i="3"/>
  <c r="D593" i="3"/>
  <c r="C593" i="3"/>
  <c r="L686" i="14"/>
  <c r="O686" i="14"/>
  <c r="P686" i="14"/>
  <c r="R686" i="14"/>
  <c r="S686" i="14"/>
  <c r="C686" i="14"/>
  <c r="D686" i="14"/>
  <c r="F686" i="14"/>
  <c r="G686" i="14"/>
  <c r="I686" i="14"/>
  <c r="M686" i="14"/>
  <c r="J686" i="14"/>
  <c r="H687" i="14"/>
  <c r="A688" i="14"/>
  <c r="K687" i="14"/>
  <c r="E687" i="14"/>
  <c r="Q687" i="14"/>
  <c r="B687" i="14"/>
  <c r="T687" i="14" s="1"/>
  <c r="N687" i="14"/>
  <c r="B588" i="2"/>
  <c r="H588" i="2"/>
  <c r="A589" i="2"/>
  <c r="E588" i="2"/>
  <c r="C587" i="2"/>
  <c r="F587" i="2"/>
  <c r="D587" i="2"/>
  <c r="J587" i="2"/>
  <c r="K587" i="2"/>
  <c r="G587" i="2"/>
  <c r="I587" i="2"/>
  <c r="G455" i="9"/>
  <c r="H455" i="9"/>
  <c r="F455" i="9"/>
  <c r="C455" i="9"/>
  <c r="D455" i="9"/>
  <c r="T456" i="12"/>
  <c r="O456" i="12"/>
  <c r="P456" i="12"/>
  <c r="R456" i="12"/>
  <c r="D456" i="12"/>
  <c r="F456" i="12"/>
  <c r="G456" i="12"/>
  <c r="I456" i="12"/>
  <c r="J456" i="12"/>
  <c r="S456" i="12"/>
  <c r="C456" i="12"/>
  <c r="L456" i="12"/>
  <c r="M456" i="12"/>
  <c r="K457" i="12"/>
  <c r="A458" i="12"/>
  <c r="Q457" i="12"/>
  <c r="B457" i="12"/>
  <c r="E457" i="12"/>
  <c r="H457" i="12"/>
  <c r="N457" i="12"/>
  <c r="B456" i="9"/>
  <c r="A457" i="9"/>
  <c r="E456" i="9"/>
  <c r="F456" i="8"/>
  <c r="G456" i="8"/>
  <c r="N456" i="8"/>
  <c r="J456" i="8"/>
  <c r="C456" i="8"/>
  <c r="M456" i="8"/>
  <c r="I456" i="8"/>
  <c r="L456" i="8"/>
  <c r="D456" i="8"/>
  <c r="B457" i="8"/>
  <c r="H457" i="8"/>
  <c r="A458" i="8"/>
  <c r="K457" i="8"/>
  <c r="E457" i="8"/>
  <c r="D594" i="3" l="1"/>
  <c r="H594" i="3"/>
  <c r="C594" i="3"/>
  <c r="E595" i="3"/>
  <c r="B595" i="3"/>
  <c r="A596" i="3"/>
  <c r="F594" i="3"/>
  <c r="G594" i="3"/>
  <c r="F687" i="14"/>
  <c r="G687" i="14"/>
  <c r="I687" i="14"/>
  <c r="L687" i="14"/>
  <c r="M687" i="14"/>
  <c r="C687" i="14"/>
  <c r="D687" i="14"/>
  <c r="P687" i="14"/>
  <c r="R687" i="14"/>
  <c r="S687" i="14"/>
  <c r="J687" i="14"/>
  <c r="O687" i="14"/>
  <c r="A689" i="14"/>
  <c r="Q688" i="14"/>
  <c r="K688" i="14"/>
  <c r="N688" i="14"/>
  <c r="B688" i="14"/>
  <c r="T688" i="14" s="1"/>
  <c r="E688" i="14"/>
  <c r="H688" i="14"/>
  <c r="E589" i="2"/>
  <c r="B589" i="2"/>
  <c r="H589" i="2"/>
  <c r="A590" i="2"/>
  <c r="I588" i="2"/>
  <c r="D588" i="2"/>
  <c r="C588" i="2"/>
  <c r="J588" i="2"/>
  <c r="G588" i="2"/>
  <c r="K588" i="2"/>
  <c r="F588" i="2"/>
  <c r="T457" i="12"/>
  <c r="G457" i="12"/>
  <c r="M457" i="12"/>
  <c r="C457" i="12"/>
  <c r="P457" i="12"/>
  <c r="R457" i="12"/>
  <c r="S457" i="12"/>
  <c r="D457" i="12"/>
  <c r="O457" i="12"/>
  <c r="F457" i="12"/>
  <c r="I457" i="12"/>
  <c r="J457" i="12"/>
  <c r="L457" i="12"/>
  <c r="F456" i="9"/>
  <c r="H456" i="9"/>
  <c r="G456" i="9"/>
  <c r="B457" i="9"/>
  <c r="E457" i="9"/>
  <c r="A458" i="9"/>
  <c r="D456" i="9"/>
  <c r="C456" i="9"/>
  <c r="E458" i="12"/>
  <c r="H458" i="12"/>
  <c r="B458" i="12"/>
  <c r="A459" i="12"/>
  <c r="K458" i="12"/>
  <c r="N458" i="12"/>
  <c r="Q458" i="12"/>
  <c r="K458" i="8"/>
  <c r="A459" i="8"/>
  <c r="B458" i="8"/>
  <c r="H458" i="8"/>
  <c r="E458" i="8"/>
  <c r="C457" i="8"/>
  <c r="G457" i="8"/>
  <c r="I457" i="8"/>
  <c r="J457" i="8"/>
  <c r="F457" i="8"/>
  <c r="M457" i="8"/>
  <c r="D457" i="8"/>
  <c r="L457" i="8"/>
  <c r="N457" i="8"/>
  <c r="F595" i="3" l="1"/>
  <c r="G595" i="3"/>
  <c r="A597" i="3"/>
  <c r="B596" i="3"/>
  <c r="E596" i="3"/>
  <c r="D595" i="3"/>
  <c r="H595" i="3"/>
  <c r="C595" i="3"/>
  <c r="R688" i="14"/>
  <c r="S688" i="14"/>
  <c r="D688" i="14"/>
  <c r="L688" i="14"/>
  <c r="P688" i="14"/>
  <c r="C688" i="14"/>
  <c r="M688" i="14"/>
  <c r="O688" i="14"/>
  <c r="J688" i="14"/>
  <c r="F688" i="14"/>
  <c r="G688" i="14"/>
  <c r="I688" i="14"/>
  <c r="B689" i="14"/>
  <c r="T689" i="14" s="1"/>
  <c r="Q689" i="14"/>
  <c r="E689" i="14"/>
  <c r="N689" i="14"/>
  <c r="A690" i="14"/>
  <c r="K689" i="14"/>
  <c r="H689" i="14"/>
  <c r="H590" i="2"/>
  <c r="E590" i="2"/>
  <c r="B590" i="2"/>
  <c r="A591" i="2"/>
  <c r="J589" i="2"/>
  <c r="G589" i="2"/>
  <c r="F589" i="2"/>
  <c r="C589" i="2"/>
  <c r="K589" i="2"/>
  <c r="D589" i="2"/>
  <c r="I589" i="2"/>
  <c r="J458" i="8"/>
  <c r="F458" i="8"/>
  <c r="G458" i="8"/>
  <c r="N458" i="8"/>
  <c r="D458" i="8"/>
  <c r="L458" i="8"/>
  <c r="C458" i="8"/>
  <c r="I458" i="8"/>
  <c r="M458" i="8"/>
  <c r="K459" i="12"/>
  <c r="B459" i="12"/>
  <c r="N459" i="12"/>
  <c r="E459" i="12"/>
  <c r="H459" i="12"/>
  <c r="Q459" i="12"/>
  <c r="A460" i="12"/>
  <c r="A460" i="8"/>
  <c r="E459" i="8"/>
  <c r="K459" i="8"/>
  <c r="B459" i="8"/>
  <c r="H459" i="8"/>
  <c r="T458" i="12"/>
  <c r="S458" i="12"/>
  <c r="D458" i="12"/>
  <c r="F458" i="12"/>
  <c r="G458" i="12"/>
  <c r="J458" i="12"/>
  <c r="C458" i="12"/>
  <c r="I458" i="12"/>
  <c r="L458" i="12"/>
  <c r="M458" i="12"/>
  <c r="O458" i="12"/>
  <c r="R458" i="12"/>
  <c r="P458" i="12"/>
  <c r="A459" i="9"/>
  <c r="B458" i="9"/>
  <c r="E458" i="9"/>
  <c r="G457" i="9"/>
  <c r="F457" i="9"/>
  <c r="H457" i="9"/>
  <c r="C457" i="9"/>
  <c r="D457" i="9"/>
  <c r="C596" i="3" l="1"/>
  <c r="D596" i="3"/>
  <c r="H596" i="3"/>
  <c r="G596" i="3"/>
  <c r="F596" i="3"/>
  <c r="A598" i="3"/>
  <c r="B597" i="3"/>
  <c r="E597" i="3"/>
  <c r="K690" i="14"/>
  <c r="A691" i="14"/>
  <c r="E690" i="14"/>
  <c r="H690" i="14"/>
  <c r="B690" i="14"/>
  <c r="T690" i="14" s="1"/>
  <c r="N690" i="14"/>
  <c r="Q690" i="14"/>
  <c r="P689" i="14"/>
  <c r="C689" i="14"/>
  <c r="R689" i="14"/>
  <c r="S689" i="14"/>
  <c r="D689" i="14"/>
  <c r="F689" i="14"/>
  <c r="M689" i="14"/>
  <c r="O689" i="14"/>
  <c r="L689" i="14"/>
  <c r="G689" i="14"/>
  <c r="I689" i="14"/>
  <c r="J689" i="14"/>
  <c r="A592" i="2"/>
  <c r="B591" i="2"/>
  <c r="E591" i="2"/>
  <c r="H591" i="2"/>
  <c r="I590" i="2"/>
  <c r="D590" i="2"/>
  <c r="F590" i="2"/>
  <c r="C590" i="2"/>
  <c r="K590" i="2"/>
  <c r="G590" i="2"/>
  <c r="J590" i="2"/>
  <c r="A461" i="8"/>
  <c r="H460" i="8"/>
  <c r="K460" i="8"/>
  <c r="B460" i="8"/>
  <c r="E460" i="8"/>
  <c r="A461" i="12"/>
  <c r="B460" i="12"/>
  <c r="E460" i="12"/>
  <c r="H460" i="12"/>
  <c r="K460" i="12"/>
  <c r="N460" i="12"/>
  <c r="Q460" i="12"/>
  <c r="T459" i="12"/>
  <c r="S459" i="12"/>
  <c r="O459" i="12"/>
  <c r="G459" i="12"/>
  <c r="P459" i="12"/>
  <c r="I459" i="12"/>
  <c r="C459" i="12"/>
  <c r="D459" i="12"/>
  <c r="R459" i="12"/>
  <c r="F459" i="12"/>
  <c r="J459" i="12"/>
  <c r="L459" i="12"/>
  <c r="M459" i="12"/>
  <c r="F459" i="8"/>
  <c r="I459" i="8"/>
  <c r="C459" i="8"/>
  <c r="G459" i="8"/>
  <c r="J459" i="8"/>
  <c r="D459" i="8"/>
  <c r="L459" i="8"/>
  <c r="M459" i="8"/>
  <c r="N459" i="8"/>
  <c r="G458" i="9"/>
  <c r="H458" i="9"/>
  <c r="F458" i="9"/>
  <c r="C458" i="9"/>
  <c r="D458" i="9"/>
  <c r="E459" i="9"/>
  <c r="A460" i="9"/>
  <c r="B459" i="9"/>
  <c r="H597" i="3" l="1"/>
  <c r="C597" i="3"/>
  <c r="D597" i="3"/>
  <c r="E598" i="3"/>
  <c r="B598" i="3"/>
  <c r="A599" i="3"/>
  <c r="G597" i="3"/>
  <c r="F597" i="3"/>
  <c r="J690" i="14"/>
  <c r="L690" i="14"/>
  <c r="M690" i="14"/>
  <c r="I690" i="14"/>
  <c r="R690" i="14"/>
  <c r="S690" i="14"/>
  <c r="C690" i="14"/>
  <c r="D690" i="14"/>
  <c r="F690" i="14"/>
  <c r="G690" i="14"/>
  <c r="P690" i="14"/>
  <c r="O690" i="14"/>
  <c r="H691" i="14"/>
  <c r="E691" i="14"/>
  <c r="Q691" i="14"/>
  <c r="N691" i="14"/>
  <c r="B691" i="14"/>
  <c r="T691" i="14" s="1"/>
  <c r="K691" i="14"/>
  <c r="A692" i="14"/>
  <c r="J591" i="2"/>
  <c r="D591" i="2"/>
  <c r="G591" i="2"/>
  <c r="F591" i="2"/>
  <c r="C591" i="2"/>
  <c r="K591" i="2"/>
  <c r="I591" i="2"/>
  <c r="B592" i="2"/>
  <c r="A593" i="2"/>
  <c r="H592" i="2"/>
  <c r="E592" i="2"/>
  <c r="C459" i="9"/>
  <c r="D459" i="9"/>
  <c r="T460" i="12"/>
  <c r="O460" i="12"/>
  <c r="S460" i="12"/>
  <c r="R460" i="12"/>
  <c r="C460" i="12"/>
  <c r="D460" i="12"/>
  <c r="F460" i="12"/>
  <c r="G460" i="12"/>
  <c r="I460" i="12"/>
  <c r="J460" i="12"/>
  <c r="L460" i="12"/>
  <c r="M460" i="12"/>
  <c r="P460" i="12"/>
  <c r="H461" i="12"/>
  <c r="N461" i="12"/>
  <c r="K461" i="12"/>
  <c r="A462" i="12"/>
  <c r="E461" i="12"/>
  <c r="B461" i="12"/>
  <c r="Q461" i="12"/>
  <c r="A461" i="9"/>
  <c r="B460" i="9"/>
  <c r="E460" i="9"/>
  <c r="F459" i="9"/>
  <c r="H459" i="9"/>
  <c r="G459" i="9"/>
  <c r="N460" i="8"/>
  <c r="C460" i="8"/>
  <c r="F460" i="8"/>
  <c r="J460" i="8"/>
  <c r="M460" i="8"/>
  <c r="L460" i="8"/>
  <c r="D460" i="8"/>
  <c r="G460" i="8"/>
  <c r="I460" i="8"/>
  <c r="E461" i="8"/>
  <c r="A462" i="8"/>
  <c r="B461" i="8"/>
  <c r="H461" i="8"/>
  <c r="K461" i="8"/>
  <c r="H598" i="3" l="1"/>
  <c r="C598" i="3"/>
  <c r="D598" i="3"/>
  <c r="G598" i="3"/>
  <c r="F598" i="3"/>
  <c r="E599" i="3"/>
  <c r="B599" i="3"/>
  <c r="A600" i="3"/>
  <c r="B692" i="14"/>
  <c r="T692" i="14" s="1"/>
  <c r="E692" i="14"/>
  <c r="Q692" i="14"/>
  <c r="K692" i="14"/>
  <c r="H692" i="14"/>
  <c r="A693" i="14"/>
  <c r="N692" i="14"/>
  <c r="F691" i="14"/>
  <c r="G691" i="14"/>
  <c r="I691" i="14"/>
  <c r="P691" i="14"/>
  <c r="R691" i="14"/>
  <c r="S691" i="14"/>
  <c r="M691" i="14"/>
  <c r="O691" i="14"/>
  <c r="D691" i="14"/>
  <c r="C691" i="14"/>
  <c r="L691" i="14"/>
  <c r="J691" i="14"/>
  <c r="F592" i="2"/>
  <c r="K592" i="2"/>
  <c r="D592" i="2"/>
  <c r="C592" i="2"/>
  <c r="J592" i="2"/>
  <c r="I592" i="2"/>
  <c r="G592" i="2"/>
  <c r="B593" i="2"/>
  <c r="H593" i="2"/>
  <c r="E593" i="2"/>
  <c r="A594" i="2"/>
  <c r="D460" i="9"/>
  <c r="C460" i="9"/>
  <c r="G460" i="9"/>
  <c r="H460" i="9"/>
  <c r="F460" i="9"/>
  <c r="T461" i="12"/>
  <c r="O461" i="12"/>
  <c r="I461" i="12"/>
  <c r="J461" i="12"/>
  <c r="L461" i="12"/>
  <c r="R461" i="12"/>
  <c r="S461" i="12"/>
  <c r="F461" i="12"/>
  <c r="M461" i="12"/>
  <c r="C461" i="12"/>
  <c r="G461" i="12"/>
  <c r="D461" i="12"/>
  <c r="P461" i="12"/>
  <c r="E462" i="12"/>
  <c r="H462" i="12"/>
  <c r="A463" i="12"/>
  <c r="K462" i="12"/>
  <c r="N462" i="12"/>
  <c r="Q462" i="12"/>
  <c r="B462" i="12"/>
  <c r="K462" i="8"/>
  <c r="A463" i="8"/>
  <c r="B462" i="8"/>
  <c r="E462" i="8"/>
  <c r="H462" i="8"/>
  <c r="A462" i="9"/>
  <c r="B461" i="9"/>
  <c r="E461" i="9"/>
  <c r="N461" i="8"/>
  <c r="L461" i="8"/>
  <c r="M461" i="8"/>
  <c r="F461" i="8"/>
  <c r="D461" i="8"/>
  <c r="J461" i="8"/>
  <c r="C461" i="8"/>
  <c r="G461" i="8"/>
  <c r="I461" i="8"/>
  <c r="B600" i="3" l="1"/>
  <c r="A601" i="3"/>
  <c r="E600" i="3"/>
  <c r="C599" i="3"/>
  <c r="D599" i="3"/>
  <c r="H599" i="3"/>
  <c r="G599" i="3"/>
  <c r="F599" i="3"/>
  <c r="N693" i="14"/>
  <c r="Q693" i="14"/>
  <c r="K693" i="14"/>
  <c r="H693" i="14"/>
  <c r="A694" i="14"/>
  <c r="B693" i="14"/>
  <c r="T693" i="14" s="1"/>
  <c r="E693" i="14"/>
  <c r="C692" i="14"/>
  <c r="D692" i="14"/>
  <c r="J692" i="14"/>
  <c r="P692" i="14"/>
  <c r="R692" i="14"/>
  <c r="S692" i="14"/>
  <c r="I692" i="14"/>
  <c r="M692" i="14"/>
  <c r="F692" i="14"/>
  <c r="G692" i="14"/>
  <c r="L692" i="14"/>
  <c r="O692" i="14"/>
  <c r="I593" i="2"/>
  <c r="G593" i="2"/>
  <c r="F593" i="2"/>
  <c r="K593" i="2"/>
  <c r="D593" i="2"/>
  <c r="J593" i="2"/>
  <c r="C593" i="2"/>
  <c r="H594" i="2"/>
  <c r="B594" i="2"/>
  <c r="E594" i="2"/>
  <c r="A595" i="2"/>
  <c r="A463" i="9"/>
  <c r="B462" i="9"/>
  <c r="E462" i="9"/>
  <c r="I462" i="8"/>
  <c r="N462" i="8"/>
  <c r="F462" i="8"/>
  <c r="C462" i="8"/>
  <c r="D462" i="8"/>
  <c r="G462" i="8"/>
  <c r="J462" i="8"/>
  <c r="L462" i="8"/>
  <c r="M462" i="8"/>
  <c r="E463" i="8"/>
  <c r="A464" i="8"/>
  <c r="B463" i="8"/>
  <c r="H463" i="8"/>
  <c r="K463" i="8"/>
  <c r="C461" i="9"/>
  <c r="D461" i="9"/>
  <c r="T462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E463" i="12"/>
  <c r="H463" i="12"/>
  <c r="K463" i="12"/>
  <c r="N463" i="12"/>
  <c r="A464" i="12"/>
  <c r="B463" i="12"/>
  <c r="Q463" i="12"/>
  <c r="H461" i="9"/>
  <c r="G461" i="9"/>
  <c r="F461" i="9"/>
  <c r="G600" i="3" l="1"/>
  <c r="F600" i="3"/>
  <c r="E601" i="3"/>
  <c r="B601" i="3"/>
  <c r="A602" i="3"/>
  <c r="D600" i="3"/>
  <c r="C600" i="3"/>
  <c r="H600" i="3"/>
  <c r="O693" i="14"/>
  <c r="P693" i="14"/>
  <c r="L693" i="14"/>
  <c r="M693" i="14"/>
  <c r="R693" i="14"/>
  <c r="I693" i="14"/>
  <c r="J693" i="14"/>
  <c r="C693" i="14"/>
  <c r="F693" i="14"/>
  <c r="D693" i="14"/>
  <c r="S693" i="14"/>
  <c r="G693" i="14"/>
  <c r="Q694" i="14"/>
  <c r="N694" i="14"/>
  <c r="A695" i="14"/>
  <c r="B694" i="14"/>
  <c r="T694" i="14" s="1"/>
  <c r="H694" i="14"/>
  <c r="E694" i="14"/>
  <c r="K694" i="14"/>
  <c r="B595" i="2"/>
  <c r="H595" i="2"/>
  <c r="E595" i="2"/>
  <c r="A596" i="2"/>
  <c r="D594" i="2"/>
  <c r="J594" i="2"/>
  <c r="I594" i="2"/>
  <c r="K594" i="2"/>
  <c r="C594" i="2"/>
  <c r="F594" i="2"/>
  <c r="G594" i="2"/>
  <c r="T463" i="12"/>
  <c r="C463" i="12"/>
  <c r="D463" i="12"/>
  <c r="P463" i="12"/>
  <c r="R463" i="12"/>
  <c r="O463" i="12"/>
  <c r="S463" i="12"/>
  <c r="F463" i="12"/>
  <c r="G463" i="12"/>
  <c r="I463" i="12"/>
  <c r="M463" i="12"/>
  <c r="J463" i="12"/>
  <c r="L463" i="12"/>
  <c r="K464" i="12"/>
  <c r="N464" i="12"/>
  <c r="Q464" i="12"/>
  <c r="A465" i="12"/>
  <c r="E464" i="12"/>
  <c r="H464" i="12"/>
  <c r="B464" i="12"/>
  <c r="I463" i="8"/>
  <c r="C463" i="8"/>
  <c r="N463" i="8"/>
  <c r="G463" i="8"/>
  <c r="D463" i="8"/>
  <c r="F463" i="8"/>
  <c r="M463" i="8"/>
  <c r="J463" i="8"/>
  <c r="L463" i="8"/>
  <c r="F462" i="9"/>
  <c r="H462" i="9"/>
  <c r="G462" i="9"/>
  <c r="H464" i="8"/>
  <c r="K464" i="8"/>
  <c r="A465" i="8"/>
  <c r="B464" i="8"/>
  <c r="E464" i="8"/>
  <c r="D462" i="9"/>
  <c r="C462" i="9"/>
  <c r="B463" i="9"/>
  <c r="E463" i="9"/>
  <c r="A464" i="9"/>
  <c r="E602" i="3" l="1"/>
  <c r="A603" i="3"/>
  <c r="B602" i="3"/>
  <c r="H601" i="3"/>
  <c r="D601" i="3"/>
  <c r="C601" i="3"/>
  <c r="G601" i="3"/>
  <c r="F601" i="3"/>
  <c r="L694" i="14"/>
  <c r="G694" i="14"/>
  <c r="O694" i="14"/>
  <c r="P694" i="14"/>
  <c r="R694" i="14"/>
  <c r="M694" i="14"/>
  <c r="S694" i="14"/>
  <c r="C694" i="14"/>
  <c r="I694" i="14"/>
  <c r="J694" i="14"/>
  <c r="D694" i="14"/>
  <c r="F694" i="14"/>
  <c r="H695" i="14"/>
  <c r="A696" i="14"/>
  <c r="B695" i="14"/>
  <c r="T695" i="14" s="1"/>
  <c r="E695" i="14"/>
  <c r="K695" i="14"/>
  <c r="Q695" i="14"/>
  <c r="N695" i="14"/>
  <c r="E596" i="2"/>
  <c r="A597" i="2"/>
  <c r="B596" i="2"/>
  <c r="H596" i="2"/>
  <c r="J595" i="2"/>
  <c r="D595" i="2"/>
  <c r="I595" i="2"/>
  <c r="C595" i="2"/>
  <c r="G595" i="2"/>
  <c r="F595" i="2"/>
  <c r="K595" i="2"/>
  <c r="T464" i="12"/>
  <c r="L464" i="12"/>
  <c r="O464" i="12"/>
  <c r="P464" i="12"/>
  <c r="C464" i="12"/>
  <c r="D464" i="12"/>
  <c r="F464" i="12"/>
  <c r="G464" i="12"/>
  <c r="R464" i="12"/>
  <c r="J464" i="12"/>
  <c r="S464" i="12"/>
  <c r="I464" i="12"/>
  <c r="M464" i="12"/>
  <c r="N465" i="12"/>
  <c r="Q465" i="12"/>
  <c r="A466" i="12"/>
  <c r="H465" i="12"/>
  <c r="K465" i="12"/>
  <c r="B465" i="12"/>
  <c r="E465" i="12"/>
  <c r="C463" i="9"/>
  <c r="D463" i="9"/>
  <c r="F463" i="9"/>
  <c r="G463" i="9"/>
  <c r="H463" i="9"/>
  <c r="N464" i="8"/>
  <c r="C464" i="8"/>
  <c r="I464" i="8"/>
  <c r="J464" i="8"/>
  <c r="L464" i="8"/>
  <c r="D464" i="8"/>
  <c r="F464" i="8"/>
  <c r="G464" i="8"/>
  <c r="M464" i="8"/>
  <c r="A466" i="8"/>
  <c r="H465" i="8"/>
  <c r="E465" i="8"/>
  <c r="B465" i="8"/>
  <c r="K465" i="8"/>
  <c r="E464" i="9"/>
  <c r="A465" i="9"/>
  <c r="B464" i="9"/>
  <c r="C602" i="3" l="1"/>
  <c r="H602" i="3"/>
  <c r="D602" i="3"/>
  <c r="B603" i="3"/>
  <c r="A604" i="3"/>
  <c r="E603" i="3"/>
  <c r="G602" i="3"/>
  <c r="F602" i="3"/>
  <c r="F695" i="14"/>
  <c r="G695" i="14"/>
  <c r="I695" i="14"/>
  <c r="D695" i="14"/>
  <c r="J695" i="14"/>
  <c r="P695" i="14"/>
  <c r="R695" i="14"/>
  <c r="S695" i="14"/>
  <c r="L695" i="14"/>
  <c r="M695" i="14"/>
  <c r="O695" i="14"/>
  <c r="C695" i="14"/>
  <c r="A697" i="14"/>
  <c r="E696" i="14"/>
  <c r="N696" i="14"/>
  <c r="B696" i="14"/>
  <c r="T696" i="14" s="1"/>
  <c r="K696" i="14"/>
  <c r="H696" i="14"/>
  <c r="Q696" i="14"/>
  <c r="I596" i="2"/>
  <c r="K596" i="2"/>
  <c r="J596" i="2"/>
  <c r="D596" i="2"/>
  <c r="G596" i="2"/>
  <c r="F596" i="2"/>
  <c r="C596" i="2"/>
  <c r="A598" i="2"/>
  <c r="B597" i="2"/>
  <c r="E597" i="2"/>
  <c r="H597" i="2"/>
  <c r="Q466" i="12"/>
  <c r="N466" i="12"/>
  <c r="H466" i="12"/>
  <c r="E466" i="12"/>
  <c r="B466" i="12"/>
  <c r="A467" i="12"/>
  <c r="K466" i="12"/>
  <c r="C464" i="9"/>
  <c r="D464" i="9"/>
  <c r="A466" i="9"/>
  <c r="E465" i="9"/>
  <c r="B465" i="9"/>
  <c r="T465" i="1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I465" i="8"/>
  <c r="J465" i="8"/>
  <c r="M465" i="8"/>
  <c r="C465" i="8"/>
  <c r="N465" i="8"/>
  <c r="D465" i="8"/>
  <c r="F465" i="8"/>
  <c r="G465" i="8"/>
  <c r="L465" i="8"/>
  <c r="B466" i="8"/>
  <c r="K466" i="8"/>
  <c r="E466" i="8"/>
  <c r="A467" i="8"/>
  <c r="H466" i="8"/>
  <c r="F464" i="9"/>
  <c r="G464" i="9"/>
  <c r="H464" i="9"/>
  <c r="F603" i="3" l="1"/>
  <c r="G603" i="3"/>
  <c r="C603" i="3"/>
  <c r="H603" i="3"/>
  <c r="D603" i="3"/>
  <c r="A605" i="3"/>
  <c r="B604" i="3"/>
  <c r="E604" i="3"/>
  <c r="R696" i="14"/>
  <c r="S696" i="14"/>
  <c r="D696" i="14"/>
  <c r="M696" i="14"/>
  <c r="O696" i="14"/>
  <c r="P696" i="14"/>
  <c r="C696" i="14"/>
  <c r="J696" i="14"/>
  <c r="L696" i="14"/>
  <c r="F696" i="14"/>
  <c r="G696" i="14"/>
  <c r="I696" i="14"/>
  <c r="K697" i="14"/>
  <c r="A698" i="14"/>
  <c r="Q697" i="14"/>
  <c r="B697" i="14"/>
  <c r="T697" i="14" s="1"/>
  <c r="E697" i="14"/>
  <c r="H697" i="14"/>
  <c r="N697" i="14"/>
  <c r="B598" i="2"/>
  <c r="E598" i="2"/>
  <c r="A599" i="2"/>
  <c r="H598" i="2"/>
  <c r="D597" i="2"/>
  <c r="C597" i="2"/>
  <c r="G597" i="2"/>
  <c r="F597" i="2"/>
  <c r="J597" i="2"/>
  <c r="I597" i="2"/>
  <c r="K597" i="2"/>
  <c r="A467" i="9"/>
  <c r="E466" i="9"/>
  <c r="B466" i="9"/>
  <c r="K467" i="8"/>
  <c r="B467" i="8"/>
  <c r="H467" i="8"/>
  <c r="A468" i="8"/>
  <c r="E467" i="8"/>
  <c r="N467" i="12"/>
  <c r="Q467" i="12"/>
  <c r="K467" i="12"/>
  <c r="A468" i="12"/>
  <c r="B467" i="12"/>
  <c r="E467" i="12"/>
  <c r="H467" i="12"/>
  <c r="F465" i="9"/>
  <c r="H465" i="9"/>
  <c r="G465" i="9"/>
  <c r="T466" i="1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D465" i="9"/>
  <c r="C465" i="9"/>
  <c r="C466" i="8"/>
  <c r="J466" i="8"/>
  <c r="D466" i="8"/>
  <c r="I466" i="8"/>
  <c r="M466" i="8"/>
  <c r="F466" i="8"/>
  <c r="G466" i="8"/>
  <c r="L466" i="8"/>
  <c r="N466" i="8"/>
  <c r="G604" i="3" l="1"/>
  <c r="F604" i="3"/>
  <c r="C604" i="3"/>
  <c r="H604" i="3"/>
  <c r="D604" i="3"/>
  <c r="B605" i="3"/>
  <c r="E605" i="3"/>
  <c r="A606" i="3"/>
  <c r="P697" i="14"/>
  <c r="C697" i="14"/>
  <c r="D697" i="14"/>
  <c r="F697" i="14"/>
  <c r="I697" i="14"/>
  <c r="J697" i="14"/>
  <c r="O697" i="14"/>
  <c r="R697" i="14"/>
  <c r="S697" i="14"/>
  <c r="G697" i="14"/>
  <c r="M697" i="14"/>
  <c r="L697" i="14"/>
  <c r="K698" i="14"/>
  <c r="B698" i="14"/>
  <c r="T698" i="14" s="1"/>
  <c r="Q698" i="14"/>
  <c r="H698" i="14"/>
  <c r="N698" i="14"/>
  <c r="E698" i="14"/>
  <c r="A699" i="14"/>
  <c r="H599" i="2"/>
  <c r="B599" i="2"/>
  <c r="E599" i="2"/>
  <c r="A600" i="2"/>
  <c r="C598" i="2"/>
  <c r="K598" i="2"/>
  <c r="I598" i="2"/>
  <c r="D598" i="2"/>
  <c r="F598" i="2"/>
  <c r="G598" i="2"/>
  <c r="J598" i="2"/>
  <c r="T467" i="12"/>
  <c r="J467" i="12"/>
  <c r="I467" i="12"/>
  <c r="P467" i="12"/>
  <c r="S467" i="12"/>
  <c r="L467" i="12"/>
  <c r="M467" i="12"/>
  <c r="R467" i="12"/>
  <c r="O467" i="12"/>
  <c r="C467" i="12"/>
  <c r="D467" i="12"/>
  <c r="F467" i="12"/>
  <c r="G467" i="12"/>
  <c r="N467" i="8"/>
  <c r="F467" i="8"/>
  <c r="G467" i="8"/>
  <c r="M467" i="8"/>
  <c r="C467" i="8"/>
  <c r="J467" i="8"/>
  <c r="L467" i="8"/>
  <c r="D467" i="8"/>
  <c r="I467" i="8"/>
  <c r="A469" i="12"/>
  <c r="B468" i="12"/>
  <c r="E468" i="12"/>
  <c r="H468" i="12"/>
  <c r="N468" i="12"/>
  <c r="K468" i="12"/>
  <c r="Q468" i="12"/>
  <c r="C466" i="9"/>
  <c r="D466" i="9"/>
  <c r="F466" i="9"/>
  <c r="G466" i="9"/>
  <c r="H466" i="9"/>
  <c r="B468" i="8"/>
  <c r="E468" i="8"/>
  <c r="A469" i="8"/>
  <c r="K468" i="8"/>
  <c r="H468" i="8"/>
  <c r="E467" i="9"/>
  <c r="A468" i="9"/>
  <c r="B467" i="9"/>
  <c r="H605" i="3" l="1"/>
  <c r="C605" i="3"/>
  <c r="D605" i="3"/>
  <c r="A607" i="3"/>
  <c r="E606" i="3"/>
  <c r="B606" i="3"/>
  <c r="F605" i="3"/>
  <c r="G605" i="3"/>
  <c r="H699" i="14"/>
  <c r="E699" i="14"/>
  <c r="Q699" i="14"/>
  <c r="N699" i="14"/>
  <c r="A700" i="14"/>
  <c r="B699" i="14"/>
  <c r="T699" i="14" s="1"/>
  <c r="K699" i="14"/>
  <c r="J698" i="14"/>
  <c r="L698" i="14"/>
  <c r="M698" i="14"/>
  <c r="O698" i="14"/>
  <c r="P698" i="14"/>
  <c r="R698" i="14"/>
  <c r="G698" i="14"/>
  <c r="I698" i="14"/>
  <c r="C698" i="14"/>
  <c r="D698" i="14"/>
  <c r="F698" i="14"/>
  <c r="S698" i="14"/>
  <c r="H600" i="2"/>
  <c r="E600" i="2"/>
  <c r="A601" i="2"/>
  <c r="B600" i="2"/>
  <c r="K599" i="2"/>
  <c r="J599" i="2"/>
  <c r="I599" i="2"/>
  <c r="G599" i="2"/>
  <c r="D599" i="2"/>
  <c r="F599" i="2"/>
  <c r="C599" i="2"/>
  <c r="E468" i="9"/>
  <c r="B468" i="9"/>
  <c r="A469" i="9"/>
  <c r="F467" i="9"/>
  <c r="G467" i="9"/>
  <c r="H467" i="9"/>
  <c r="Q469" i="12"/>
  <c r="A470" i="12"/>
  <c r="E469" i="12"/>
  <c r="H469" i="12"/>
  <c r="B469" i="12"/>
  <c r="N469" i="12"/>
  <c r="K469" i="12"/>
  <c r="I468" i="8"/>
  <c r="J468" i="8"/>
  <c r="L468" i="8"/>
  <c r="M468" i="8"/>
  <c r="C468" i="8"/>
  <c r="F468" i="8"/>
  <c r="G468" i="8"/>
  <c r="N468" i="8"/>
  <c r="D468" i="8"/>
  <c r="T468" i="12"/>
  <c r="F468" i="12"/>
  <c r="G468" i="12"/>
  <c r="J468" i="12"/>
  <c r="L468" i="12"/>
  <c r="I468" i="12"/>
  <c r="P468" i="12"/>
  <c r="C468" i="12"/>
  <c r="D468" i="12"/>
  <c r="R468" i="12"/>
  <c r="M468" i="12"/>
  <c r="O468" i="12"/>
  <c r="S468" i="12"/>
  <c r="C467" i="9"/>
  <c r="D467" i="9"/>
  <c r="K469" i="8"/>
  <c r="A470" i="8"/>
  <c r="H469" i="8"/>
  <c r="B469" i="8"/>
  <c r="E469" i="8"/>
  <c r="F606" i="3" l="1"/>
  <c r="G606" i="3"/>
  <c r="C606" i="3"/>
  <c r="H606" i="3"/>
  <c r="D606" i="3"/>
  <c r="B607" i="3"/>
  <c r="A608" i="3"/>
  <c r="E607" i="3"/>
  <c r="S699" i="14"/>
  <c r="F699" i="14"/>
  <c r="I699" i="14"/>
  <c r="O699" i="14"/>
  <c r="P699" i="14"/>
  <c r="R699" i="14"/>
  <c r="M699" i="14"/>
  <c r="C699" i="14"/>
  <c r="D699" i="14"/>
  <c r="G699" i="14"/>
  <c r="J699" i="14"/>
  <c r="L699" i="14"/>
  <c r="B700" i="14"/>
  <c r="T700" i="14" s="1"/>
  <c r="E700" i="14"/>
  <c r="N700" i="14"/>
  <c r="A701" i="14"/>
  <c r="Q700" i="14"/>
  <c r="H700" i="14"/>
  <c r="K700" i="14"/>
  <c r="I600" i="2"/>
  <c r="C600" i="2"/>
  <c r="D600" i="2"/>
  <c r="G600" i="2"/>
  <c r="K600" i="2"/>
  <c r="F600" i="2"/>
  <c r="J600" i="2"/>
  <c r="H601" i="2"/>
  <c r="B601" i="2"/>
  <c r="A602" i="2"/>
  <c r="E601" i="2"/>
  <c r="T469" i="12"/>
  <c r="L469" i="12"/>
  <c r="D469" i="12"/>
  <c r="J469" i="12"/>
  <c r="M469" i="12"/>
  <c r="P469" i="12"/>
  <c r="I469" i="12"/>
  <c r="C469" i="12"/>
  <c r="F469" i="12"/>
  <c r="G469" i="12"/>
  <c r="O469" i="12"/>
  <c r="R469" i="12"/>
  <c r="S469" i="12"/>
  <c r="A471" i="12"/>
  <c r="B470" i="12"/>
  <c r="N470" i="12"/>
  <c r="H470" i="12"/>
  <c r="Q470" i="12"/>
  <c r="E470" i="12"/>
  <c r="K470" i="12"/>
  <c r="C468" i="9"/>
  <c r="D468" i="9"/>
  <c r="M469" i="8"/>
  <c r="J469" i="8"/>
  <c r="L469" i="8"/>
  <c r="N469" i="8"/>
  <c r="G469" i="8"/>
  <c r="I469" i="8"/>
  <c r="C469" i="8"/>
  <c r="F469" i="8"/>
  <c r="D469" i="8"/>
  <c r="B470" i="8"/>
  <c r="E470" i="8"/>
  <c r="K470" i="8"/>
  <c r="A471" i="8"/>
  <c r="H470" i="8"/>
  <c r="B469" i="9"/>
  <c r="E469" i="9"/>
  <c r="A470" i="9"/>
  <c r="H468" i="9"/>
  <c r="G468" i="9"/>
  <c r="F468" i="9"/>
  <c r="G607" i="3" l="1"/>
  <c r="F607" i="3"/>
  <c r="D607" i="3"/>
  <c r="H607" i="3"/>
  <c r="C607" i="3"/>
  <c r="E608" i="3"/>
  <c r="A609" i="3"/>
  <c r="B608" i="3"/>
  <c r="N701" i="14"/>
  <c r="Q701" i="14"/>
  <c r="H701" i="14"/>
  <c r="K701" i="14"/>
  <c r="B701" i="14"/>
  <c r="T701" i="14" s="1"/>
  <c r="A702" i="14"/>
  <c r="E701" i="14"/>
  <c r="C700" i="14"/>
  <c r="D700" i="14"/>
  <c r="M700" i="14"/>
  <c r="O700" i="14"/>
  <c r="P700" i="14"/>
  <c r="F700" i="14"/>
  <c r="G700" i="14"/>
  <c r="L700" i="14"/>
  <c r="R700" i="14"/>
  <c r="S700" i="14"/>
  <c r="I700" i="14"/>
  <c r="J700" i="14"/>
  <c r="E602" i="2"/>
  <c r="A603" i="2"/>
  <c r="B602" i="2"/>
  <c r="H602" i="2"/>
  <c r="I601" i="2"/>
  <c r="F601" i="2"/>
  <c r="G601" i="2"/>
  <c r="C601" i="2"/>
  <c r="D601" i="2"/>
  <c r="K601" i="2"/>
  <c r="J601" i="2"/>
  <c r="N471" i="12"/>
  <c r="Q471" i="12"/>
  <c r="E471" i="12"/>
  <c r="B471" i="12"/>
  <c r="H471" i="12"/>
  <c r="K471" i="12"/>
  <c r="A472" i="12"/>
  <c r="D470" i="8"/>
  <c r="G470" i="8"/>
  <c r="L470" i="8"/>
  <c r="M470" i="8"/>
  <c r="N470" i="8"/>
  <c r="C470" i="8"/>
  <c r="F470" i="8"/>
  <c r="I470" i="8"/>
  <c r="J470" i="8"/>
  <c r="T470" i="12"/>
  <c r="C470" i="12"/>
  <c r="D470" i="12"/>
  <c r="P470" i="12"/>
  <c r="R470" i="12"/>
  <c r="S470" i="12"/>
  <c r="J470" i="12"/>
  <c r="G470" i="12"/>
  <c r="I470" i="12"/>
  <c r="M470" i="12"/>
  <c r="O470" i="12"/>
  <c r="F470" i="12"/>
  <c r="L470" i="12"/>
  <c r="A471" i="9"/>
  <c r="E470" i="9"/>
  <c r="B470" i="9"/>
  <c r="D469" i="9"/>
  <c r="C469" i="9"/>
  <c r="K471" i="8"/>
  <c r="H471" i="8"/>
  <c r="E471" i="8"/>
  <c r="A472" i="8"/>
  <c r="B471" i="8"/>
  <c r="F469" i="9"/>
  <c r="H469" i="9"/>
  <c r="G469" i="9"/>
  <c r="D608" i="3" l="1"/>
  <c r="C608" i="3"/>
  <c r="H608" i="3"/>
  <c r="G608" i="3"/>
  <c r="F608" i="3"/>
  <c r="B609" i="3"/>
  <c r="A610" i="3"/>
  <c r="E609" i="3"/>
  <c r="K702" i="14"/>
  <c r="N702" i="14"/>
  <c r="E702" i="14"/>
  <c r="A703" i="14"/>
  <c r="B702" i="14"/>
  <c r="T702" i="14" s="1"/>
  <c r="H702" i="14"/>
  <c r="Q702" i="14"/>
  <c r="O701" i="14"/>
  <c r="P701" i="14"/>
  <c r="I701" i="14"/>
  <c r="C701" i="14"/>
  <c r="D701" i="14"/>
  <c r="G701" i="14"/>
  <c r="J701" i="14"/>
  <c r="L701" i="14"/>
  <c r="M701" i="14"/>
  <c r="F701" i="14"/>
  <c r="R701" i="14"/>
  <c r="S701" i="14"/>
  <c r="G602" i="2"/>
  <c r="C602" i="2"/>
  <c r="F602" i="2"/>
  <c r="D602" i="2"/>
  <c r="I602" i="2"/>
  <c r="J602" i="2"/>
  <c r="K602" i="2"/>
  <c r="B603" i="2"/>
  <c r="E603" i="2"/>
  <c r="A604" i="2"/>
  <c r="H603" i="2"/>
  <c r="C470" i="9"/>
  <c r="D470" i="9"/>
  <c r="I471" i="8"/>
  <c r="J471" i="8"/>
  <c r="L471" i="8"/>
  <c r="M471" i="8"/>
  <c r="G471" i="8"/>
  <c r="D471" i="8"/>
  <c r="C471" i="8"/>
  <c r="F471" i="8"/>
  <c r="N471" i="8"/>
  <c r="N472" i="12"/>
  <c r="H472" i="12"/>
  <c r="B472" i="12"/>
  <c r="Q472" i="12"/>
  <c r="A473" i="12"/>
  <c r="K472" i="12"/>
  <c r="E472" i="12"/>
  <c r="F470" i="9"/>
  <c r="G470" i="9"/>
  <c r="H470" i="9"/>
  <c r="T471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H472" i="8"/>
  <c r="K472" i="8"/>
  <c r="B472" i="8"/>
  <c r="A473" i="8"/>
  <c r="E472" i="8"/>
  <c r="E471" i="9"/>
  <c r="A472" i="9"/>
  <c r="B471" i="9"/>
  <c r="G609" i="3" l="1"/>
  <c r="F609" i="3"/>
  <c r="H609" i="3"/>
  <c r="D609" i="3"/>
  <c r="C609" i="3"/>
  <c r="A611" i="3"/>
  <c r="E610" i="3"/>
  <c r="B610" i="3"/>
  <c r="L702" i="14"/>
  <c r="M702" i="14"/>
  <c r="O702" i="14"/>
  <c r="F702" i="14"/>
  <c r="G702" i="14"/>
  <c r="S702" i="14"/>
  <c r="C702" i="14"/>
  <c r="D702" i="14"/>
  <c r="R702" i="14"/>
  <c r="J702" i="14"/>
  <c r="I702" i="14"/>
  <c r="P702" i="14"/>
  <c r="H703" i="14"/>
  <c r="Q703" i="14"/>
  <c r="N703" i="14"/>
  <c r="K703" i="14"/>
  <c r="A704" i="14"/>
  <c r="E703" i="14"/>
  <c r="B703" i="14"/>
  <c r="T703" i="14" s="1"/>
  <c r="H604" i="2"/>
  <c r="A605" i="2"/>
  <c r="E604" i="2"/>
  <c r="B604" i="2"/>
  <c r="D603" i="2"/>
  <c r="C603" i="2"/>
  <c r="G603" i="2"/>
  <c r="F603" i="2"/>
  <c r="I603" i="2"/>
  <c r="K603" i="2"/>
  <c r="J603" i="2"/>
  <c r="N473" i="12"/>
  <c r="Q473" i="12"/>
  <c r="B473" i="12"/>
  <c r="A474" i="12"/>
  <c r="K473" i="12"/>
  <c r="H473" i="12"/>
  <c r="E473" i="12"/>
  <c r="A473" i="9"/>
  <c r="B472" i="9"/>
  <c r="E472" i="9"/>
  <c r="K473" i="8"/>
  <c r="E473" i="8"/>
  <c r="B473" i="8"/>
  <c r="A474" i="8"/>
  <c r="H473" i="8"/>
  <c r="T472" i="12"/>
  <c r="M472" i="12"/>
  <c r="O472" i="12"/>
  <c r="P472" i="12"/>
  <c r="D472" i="12"/>
  <c r="L472" i="12"/>
  <c r="F472" i="12"/>
  <c r="C472" i="12"/>
  <c r="J472" i="12"/>
  <c r="G472" i="12"/>
  <c r="I472" i="12"/>
  <c r="R472" i="12"/>
  <c r="S472" i="12"/>
  <c r="F471" i="9"/>
  <c r="H471" i="9"/>
  <c r="G471" i="9"/>
  <c r="D471" i="9"/>
  <c r="C471" i="9"/>
  <c r="G472" i="8"/>
  <c r="D472" i="8"/>
  <c r="J472" i="8"/>
  <c r="C472" i="8"/>
  <c r="F472" i="8"/>
  <c r="L472" i="8"/>
  <c r="I472" i="8"/>
  <c r="N472" i="8"/>
  <c r="M472" i="8"/>
  <c r="E611" i="3" l="1"/>
  <c r="A612" i="3"/>
  <c r="B611" i="3"/>
  <c r="F610" i="3"/>
  <c r="G610" i="3"/>
  <c r="C610" i="3"/>
  <c r="H610" i="3"/>
  <c r="D610" i="3"/>
  <c r="F703" i="14"/>
  <c r="G703" i="14"/>
  <c r="I703" i="14"/>
  <c r="O703" i="14"/>
  <c r="R703" i="14"/>
  <c r="J703" i="14"/>
  <c r="L703" i="14"/>
  <c r="M703" i="14"/>
  <c r="D703" i="14"/>
  <c r="P703" i="14"/>
  <c r="S703" i="14"/>
  <c r="C703" i="14"/>
  <c r="A705" i="14"/>
  <c r="K704" i="14"/>
  <c r="Q704" i="14"/>
  <c r="H704" i="14"/>
  <c r="N704" i="14"/>
  <c r="B704" i="14"/>
  <c r="T704" i="14" s="1"/>
  <c r="E704" i="14"/>
  <c r="G604" i="2"/>
  <c r="F604" i="2"/>
  <c r="D604" i="2"/>
  <c r="C604" i="2"/>
  <c r="I604" i="2"/>
  <c r="J604" i="2"/>
  <c r="K604" i="2"/>
  <c r="E605" i="2"/>
  <c r="B605" i="2"/>
  <c r="A606" i="2"/>
  <c r="H605" i="2"/>
  <c r="D473" i="8"/>
  <c r="I473" i="8"/>
  <c r="J473" i="8"/>
  <c r="L473" i="8"/>
  <c r="M473" i="8"/>
  <c r="N473" i="8"/>
  <c r="F473" i="8"/>
  <c r="G473" i="8"/>
  <c r="C473" i="8"/>
  <c r="K474" i="8"/>
  <c r="A475" i="8"/>
  <c r="H474" i="8"/>
  <c r="B474" i="8"/>
  <c r="E474" i="8"/>
  <c r="B473" i="9"/>
  <c r="E473" i="9"/>
  <c r="A474" i="9"/>
  <c r="D472" i="9"/>
  <c r="C472" i="9"/>
  <c r="E474" i="12"/>
  <c r="H474" i="12"/>
  <c r="K474" i="12"/>
  <c r="N474" i="12"/>
  <c r="Q474" i="12"/>
  <c r="A475" i="12"/>
  <c r="B474" i="12"/>
  <c r="T473" i="12"/>
  <c r="G473" i="12"/>
  <c r="P473" i="12"/>
  <c r="F473" i="12"/>
  <c r="I473" i="12"/>
  <c r="C473" i="12"/>
  <c r="D473" i="12"/>
  <c r="L473" i="12"/>
  <c r="O473" i="12"/>
  <c r="S473" i="12"/>
  <c r="R473" i="12"/>
  <c r="J473" i="12"/>
  <c r="M473" i="12"/>
  <c r="G472" i="9"/>
  <c r="F472" i="9"/>
  <c r="H472" i="9"/>
  <c r="D611" i="3" l="1"/>
  <c r="C611" i="3"/>
  <c r="H611" i="3"/>
  <c r="A613" i="3"/>
  <c r="E612" i="3"/>
  <c r="B612" i="3"/>
  <c r="G611" i="3"/>
  <c r="F611" i="3"/>
  <c r="R704" i="14"/>
  <c r="S704" i="14"/>
  <c r="D704" i="14"/>
  <c r="J704" i="14"/>
  <c r="L704" i="14"/>
  <c r="M704" i="14"/>
  <c r="O704" i="14"/>
  <c r="P704" i="14"/>
  <c r="I704" i="14"/>
  <c r="C704" i="14"/>
  <c r="F704" i="14"/>
  <c r="G704" i="14"/>
  <c r="N705" i="14"/>
  <c r="A706" i="14"/>
  <c r="Q705" i="14"/>
  <c r="B705" i="14"/>
  <c r="T705" i="14" s="1"/>
  <c r="H705" i="14"/>
  <c r="K705" i="14"/>
  <c r="E705" i="14"/>
  <c r="D605" i="2"/>
  <c r="C605" i="2"/>
  <c r="K605" i="2"/>
  <c r="J605" i="2"/>
  <c r="I605" i="2"/>
  <c r="G605" i="2"/>
  <c r="F605" i="2"/>
  <c r="B606" i="2"/>
  <c r="E606" i="2"/>
  <c r="A607" i="2"/>
  <c r="H606" i="2"/>
  <c r="Q475" i="12"/>
  <c r="A476" i="12"/>
  <c r="H475" i="12"/>
  <c r="B475" i="12"/>
  <c r="N475" i="12"/>
  <c r="K475" i="12"/>
  <c r="E475" i="12"/>
  <c r="A475" i="9"/>
  <c r="B474" i="9"/>
  <c r="E474" i="9"/>
  <c r="T474" i="12"/>
  <c r="S474" i="12"/>
  <c r="J474" i="12"/>
  <c r="R474" i="12"/>
  <c r="O474" i="12"/>
  <c r="I474" i="12"/>
  <c r="L474" i="12"/>
  <c r="M474" i="12"/>
  <c r="P474" i="12"/>
  <c r="D474" i="12"/>
  <c r="F474" i="12"/>
  <c r="G474" i="12"/>
  <c r="C474" i="12"/>
  <c r="D473" i="9"/>
  <c r="C473" i="9"/>
  <c r="M474" i="8"/>
  <c r="N474" i="8"/>
  <c r="C474" i="8"/>
  <c r="D474" i="8"/>
  <c r="G474" i="8"/>
  <c r="F474" i="8"/>
  <c r="L474" i="8"/>
  <c r="I474" i="8"/>
  <c r="J474" i="8"/>
  <c r="H473" i="9"/>
  <c r="F473" i="9"/>
  <c r="G473" i="9"/>
  <c r="B475" i="8"/>
  <c r="E475" i="8"/>
  <c r="H475" i="8"/>
  <c r="K475" i="8"/>
  <c r="A476" i="8"/>
  <c r="H612" i="3" l="1"/>
  <c r="C612" i="3"/>
  <c r="D612" i="3"/>
  <c r="G612" i="3"/>
  <c r="F612" i="3"/>
  <c r="B613" i="3"/>
  <c r="E613" i="3"/>
  <c r="A614" i="3"/>
  <c r="P705" i="14"/>
  <c r="R705" i="14"/>
  <c r="S705" i="14"/>
  <c r="L705" i="14"/>
  <c r="M705" i="14"/>
  <c r="O705" i="14"/>
  <c r="I705" i="14"/>
  <c r="J705" i="14"/>
  <c r="C705" i="14"/>
  <c r="G705" i="14"/>
  <c r="D705" i="14"/>
  <c r="F705" i="14"/>
  <c r="K706" i="14"/>
  <c r="H706" i="14"/>
  <c r="N706" i="14"/>
  <c r="B706" i="14"/>
  <c r="T706" i="14" s="1"/>
  <c r="E706" i="14"/>
  <c r="Q706" i="14"/>
  <c r="A707" i="14"/>
  <c r="B607" i="2"/>
  <c r="E607" i="2"/>
  <c r="A608" i="2"/>
  <c r="H607" i="2"/>
  <c r="D606" i="2"/>
  <c r="C606" i="2"/>
  <c r="K606" i="2"/>
  <c r="J606" i="2"/>
  <c r="I606" i="2"/>
  <c r="F606" i="2"/>
  <c r="G606" i="2"/>
  <c r="A477" i="8"/>
  <c r="E476" i="8"/>
  <c r="H476" i="8"/>
  <c r="K476" i="8"/>
  <c r="B476" i="8"/>
  <c r="C474" i="9"/>
  <c r="D474" i="9"/>
  <c r="A476" i="9"/>
  <c r="B475" i="9"/>
  <c r="E475" i="9"/>
  <c r="F474" i="9"/>
  <c r="G474" i="9"/>
  <c r="H474" i="9"/>
  <c r="T475" i="12"/>
  <c r="R475" i="12"/>
  <c r="S475" i="12"/>
  <c r="C475" i="12"/>
  <c r="D475" i="12"/>
  <c r="F475" i="12"/>
  <c r="G475" i="12"/>
  <c r="I475" i="12"/>
  <c r="O475" i="12"/>
  <c r="P475" i="12"/>
  <c r="J475" i="12"/>
  <c r="L475" i="12"/>
  <c r="M475" i="12"/>
  <c r="C475" i="8"/>
  <c r="I475" i="8"/>
  <c r="L475" i="8"/>
  <c r="D475" i="8"/>
  <c r="F475" i="8"/>
  <c r="G475" i="8"/>
  <c r="M475" i="8"/>
  <c r="J475" i="8"/>
  <c r="N475" i="8"/>
  <c r="B476" i="12"/>
  <c r="H476" i="12"/>
  <c r="N476" i="12"/>
  <c r="A477" i="12"/>
  <c r="E476" i="12"/>
  <c r="K476" i="12"/>
  <c r="Q476" i="12"/>
  <c r="A615" i="3" l="1"/>
  <c r="B614" i="3"/>
  <c r="E614" i="3"/>
  <c r="D613" i="3"/>
  <c r="H613" i="3"/>
  <c r="C613" i="3"/>
  <c r="F613" i="3"/>
  <c r="G613" i="3"/>
  <c r="H707" i="14"/>
  <c r="A708" i="14"/>
  <c r="E707" i="14"/>
  <c r="N707" i="14"/>
  <c r="Q707" i="14"/>
  <c r="K707" i="14"/>
  <c r="B707" i="14"/>
  <c r="T707" i="14" s="1"/>
  <c r="J706" i="14"/>
  <c r="L706" i="14"/>
  <c r="M706" i="14"/>
  <c r="I706" i="14"/>
  <c r="O706" i="14"/>
  <c r="C706" i="14"/>
  <c r="D706" i="14"/>
  <c r="F706" i="14"/>
  <c r="G706" i="14"/>
  <c r="P706" i="14"/>
  <c r="R706" i="14"/>
  <c r="S706" i="14"/>
  <c r="B608" i="2"/>
  <c r="H608" i="2"/>
  <c r="A609" i="2"/>
  <c r="E608" i="2"/>
  <c r="K607" i="2"/>
  <c r="J607" i="2"/>
  <c r="I607" i="2"/>
  <c r="F607" i="2"/>
  <c r="C607" i="2"/>
  <c r="D607" i="2"/>
  <c r="G607" i="2"/>
  <c r="E477" i="12"/>
  <c r="Q477" i="12"/>
  <c r="N477" i="12"/>
  <c r="H477" i="12"/>
  <c r="K477" i="12"/>
  <c r="B477" i="12"/>
  <c r="A478" i="12"/>
  <c r="D476" i="8"/>
  <c r="J476" i="8"/>
  <c r="L476" i="8"/>
  <c r="G476" i="8"/>
  <c r="I476" i="8"/>
  <c r="C476" i="8"/>
  <c r="M476" i="8"/>
  <c r="F476" i="8"/>
  <c r="N476" i="8"/>
  <c r="C475" i="9"/>
  <c r="D475" i="9"/>
  <c r="G475" i="9"/>
  <c r="H475" i="9"/>
  <c r="F475" i="9"/>
  <c r="A477" i="9"/>
  <c r="E476" i="9"/>
  <c r="B476" i="9"/>
  <c r="T476" i="12"/>
  <c r="G476" i="12"/>
  <c r="I476" i="12"/>
  <c r="F476" i="12"/>
  <c r="D476" i="12"/>
  <c r="S476" i="12"/>
  <c r="J476" i="12"/>
  <c r="C476" i="12"/>
  <c r="L476" i="12"/>
  <c r="M476" i="12"/>
  <c r="R476" i="12"/>
  <c r="O476" i="12"/>
  <c r="P476" i="12"/>
  <c r="E477" i="8"/>
  <c r="B477" i="8"/>
  <c r="K477" i="8"/>
  <c r="H477" i="8"/>
  <c r="A478" i="8"/>
  <c r="F614" i="3" l="1"/>
  <c r="G614" i="3"/>
  <c r="D614" i="3"/>
  <c r="C614" i="3"/>
  <c r="H614" i="3"/>
  <c r="E615" i="3"/>
  <c r="B615" i="3"/>
  <c r="A616" i="3"/>
  <c r="L707" i="14"/>
  <c r="D707" i="14"/>
  <c r="F707" i="14"/>
  <c r="M707" i="14"/>
  <c r="O707" i="14"/>
  <c r="P707" i="14"/>
  <c r="R707" i="14"/>
  <c r="S707" i="14"/>
  <c r="G707" i="14"/>
  <c r="I707" i="14"/>
  <c r="J707" i="14"/>
  <c r="C707" i="14"/>
  <c r="B708" i="14"/>
  <c r="T708" i="14" s="1"/>
  <c r="E708" i="14"/>
  <c r="K708" i="14"/>
  <c r="N708" i="14"/>
  <c r="A709" i="14"/>
  <c r="H708" i="14"/>
  <c r="Q708" i="14"/>
  <c r="E609" i="2"/>
  <c r="A610" i="2"/>
  <c r="B609" i="2"/>
  <c r="H609" i="2"/>
  <c r="G608" i="2"/>
  <c r="F608" i="2"/>
  <c r="D608" i="2"/>
  <c r="C608" i="2"/>
  <c r="J608" i="2"/>
  <c r="I608" i="2"/>
  <c r="K608" i="2"/>
  <c r="B477" i="9"/>
  <c r="E477" i="9"/>
  <c r="A478" i="9"/>
  <c r="H476" i="9"/>
  <c r="F476" i="9"/>
  <c r="G476" i="9"/>
  <c r="J477" i="8"/>
  <c r="L477" i="8"/>
  <c r="M477" i="8"/>
  <c r="N477" i="8"/>
  <c r="C477" i="8"/>
  <c r="D477" i="8"/>
  <c r="F477" i="8"/>
  <c r="I477" i="8"/>
  <c r="G477" i="8"/>
  <c r="A479" i="12"/>
  <c r="Q478" i="12"/>
  <c r="B478" i="12"/>
  <c r="H478" i="12"/>
  <c r="K478" i="12"/>
  <c r="E478" i="12"/>
  <c r="N478" i="12"/>
  <c r="T477" i="12"/>
  <c r="I477" i="12"/>
  <c r="J477" i="12"/>
  <c r="L477" i="12"/>
  <c r="C477" i="12"/>
  <c r="D477" i="12"/>
  <c r="F477" i="12"/>
  <c r="G477" i="12"/>
  <c r="M477" i="12"/>
  <c r="S477" i="12"/>
  <c r="O477" i="12"/>
  <c r="P477" i="12"/>
  <c r="R477" i="12"/>
  <c r="C476" i="9"/>
  <c r="D476" i="9"/>
  <c r="B478" i="8"/>
  <c r="E478" i="8"/>
  <c r="H478" i="8"/>
  <c r="A479" i="8"/>
  <c r="K478" i="8"/>
  <c r="E616" i="3" l="1"/>
  <c r="A617" i="3"/>
  <c r="B616" i="3"/>
  <c r="C615" i="3"/>
  <c r="H615" i="3"/>
  <c r="D615" i="3"/>
  <c r="F615" i="3"/>
  <c r="G615" i="3"/>
  <c r="N709" i="14"/>
  <c r="Q709" i="14"/>
  <c r="K709" i="14"/>
  <c r="E709" i="14"/>
  <c r="A710" i="14"/>
  <c r="B709" i="14"/>
  <c r="T709" i="14" s="1"/>
  <c r="H709" i="14"/>
  <c r="C708" i="14"/>
  <c r="D708" i="14"/>
  <c r="J708" i="14"/>
  <c r="L708" i="14"/>
  <c r="M708" i="14"/>
  <c r="G708" i="14"/>
  <c r="I708" i="14"/>
  <c r="O708" i="14"/>
  <c r="P708" i="14"/>
  <c r="F708" i="14"/>
  <c r="R708" i="14"/>
  <c r="S708" i="14"/>
  <c r="C609" i="2"/>
  <c r="I609" i="2"/>
  <c r="G609" i="2"/>
  <c r="K609" i="2"/>
  <c r="J609" i="2"/>
  <c r="F609" i="2"/>
  <c r="D609" i="2"/>
  <c r="A611" i="2"/>
  <c r="H610" i="2"/>
  <c r="B610" i="2"/>
  <c r="E610" i="2"/>
  <c r="A480" i="12"/>
  <c r="B479" i="12"/>
  <c r="E479" i="12"/>
  <c r="H479" i="12"/>
  <c r="K479" i="12"/>
  <c r="N479" i="12"/>
  <c r="Q479" i="12"/>
  <c r="E479" i="8"/>
  <c r="B479" i="8"/>
  <c r="H479" i="8"/>
  <c r="A480" i="8"/>
  <c r="K479" i="8"/>
  <c r="T478" i="1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C478" i="8"/>
  <c r="D478" i="8"/>
  <c r="M478" i="8"/>
  <c r="N478" i="8"/>
  <c r="F478" i="8"/>
  <c r="G478" i="8"/>
  <c r="I478" i="8"/>
  <c r="J478" i="8"/>
  <c r="L478" i="8"/>
  <c r="E478" i="9"/>
  <c r="A479" i="9"/>
  <c r="B478" i="9"/>
  <c r="F477" i="9"/>
  <c r="H477" i="9"/>
  <c r="G477" i="9"/>
  <c r="C477" i="9"/>
  <c r="D477" i="9"/>
  <c r="D616" i="3" l="1"/>
  <c r="C616" i="3"/>
  <c r="H616" i="3"/>
  <c r="E617" i="3"/>
  <c r="A618" i="3"/>
  <c r="B617" i="3"/>
  <c r="F616" i="3"/>
  <c r="G616" i="3"/>
  <c r="O709" i="14"/>
  <c r="P709" i="14"/>
  <c r="I709" i="14"/>
  <c r="L709" i="14"/>
  <c r="M709" i="14"/>
  <c r="F709" i="14"/>
  <c r="G709" i="14"/>
  <c r="J709" i="14"/>
  <c r="C709" i="14"/>
  <c r="D709" i="14"/>
  <c r="R709" i="14"/>
  <c r="S709" i="14"/>
  <c r="H710" i="14"/>
  <c r="A711" i="14"/>
  <c r="Q710" i="14"/>
  <c r="B710" i="14"/>
  <c r="T710" i="14" s="1"/>
  <c r="E710" i="14"/>
  <c r="N710" i="14"/>
  <c r="K710" i="14"/>
  <c r="D610" i="2"/>
  <c r="C610" i="2"/>
  <c r="I610" i="2"/>
  <c r="K610" i="2"/>
  <c r="F610" i="2"/>
  <c r="J610" i="2"/>
  <c r="G610" i="2"/>
  <c r="B611" i="2"/>
  <c r="H611" i="2"/>
  <c r="A612" i="2"/>
  <c r="E611" i="2"/>
  <c r="D479" i="8"/>
  <c r="M479" i="8"/>
  <c r="I479" i="8"/>
  <c r="C479" i="8"/>
  <c r="J479" i="8"/>
  <c r="F479" i="8"/>
  <c r="L479" i="8"/>
  <c r="N479" i="8"/>
  <c r="G479" i="8"/>
  <c r="H480" i="8"/>
  <c r="A481" i="8"/>
  <c r="B480" i="8"/>
  <c r="K480" i="8"/>
  <c r="E480" i="8"/>
  <c r="C478" i="9"/>
  <c r="D478" i="9"/>
  <c r="A480" i="9"/>
  <c r="E479" i="9"/>
  <c r="B479" i="9"/>
  <c r="T479" i="12"/>
  <c r="L479" i="12"/>
  <c r="O479" i="12"/>
  <c r="C479" i="12"/>
  <c r="S479" i="12"/>
  <c r="D479" i="12"/>
  <c r="M479" i="12"/>
  <c r="F479" i="12"/>
  <c r="G479" i="12"/>
  <c r="I479" i="12"/>
  <c r="J479" i="12"/>
  <c r="P479" i="12"/>
  <c r="R479" i="12"/>
  <c r="G478" i="9"/>
  <c r="H478" i="9"/>
  <c r="F478" i="9"/>
  <c r="Q480" i="12"/>
  <c r="A481" i="12"/>
  <c r="N480" i="12"/>
  <c r="B480" i="12"/>
  <c r="K480" i="12"/>
  <c r="H480" i="12"/>
  <c r="E480" i="12"/>
  <c r="D617" i="3" l="1"/>
  <c r="H617" i="3"/>
  <c r="C617" i="3"/>
  <c r="B618" i="3"/>
  <c r="E618" i="3"/>
  <c r="A619" i="3"/>
  <c r="G617" i="3"/>
  <c r="F617" i="3"/>
  <c r="L710" i="14"/>
  <c r="I710" i="14"/>
  <c r="J710" i="14"/>
  <c r="F710" i="14"/>
  <c r="G710" i="14"/>
  <c r="M710" i="14"/>
  <c r="R710" i="14"/>
  <c r="S710" i="14"/>
  <c r="P710" i="14"/>
  <c r="C710" i="14"/>
  <c r="D710" i="14"/>
  <c r="O710" i="14"/>
  <c r="H711" i="14"/>
  <c r="A712" i="14"/>
  <c r="B711" i="14"/>
  <c r="T711" i="14" s="1"/>
  <c r="Q711" i="14"/>
  <c r="N711" i="14"/>
  <c r="K711" i="14"/>
  <c r="E711" i="14"/>
  <c r="B612" i="2"/>
  <c r="H612" i="2"/>
  <c r="A613" i="2"/>
  <c r="E612" i="2"/>
  <c r="I611" i="2"/>
  <c r="G611" i="2"/>
  <c r="D611" i="2"/>
  <c r="C611" i="2"/>
  <c r="F611" i="2"/>
  <c r="K611" i="2"/>
  <c r="J611" i="2"/>
  <c r="C479" i="9"/>
  <c r="D479" i="9"/>
  <c r="G479" i="9"/>
  <c r="F479" i="9"/>
  <c r="H479" i="9"/>
  <c r="T480" i="12"/>
  <c r="L480" i="12"/>
  <c r="M480" i="12"/>
  <c r="O480" i="12"/>
  <c r="P480" i="12"/>
  <c r="R480" i="12"/>
  <c r="F480" i="12"/>
  <c r="S480" i="12"/>
  <c r="J480" i="12"/>
  <c r="I480" i="12"/>
  <c r="D480" i="12"/>
  <c r="G480" i="12"/>
  <c r="C480" i="12"/>
  <c r="F480" i="8"/>
  <c r="I480" i="8"/>
  <c r="D480" i="8"/>
  <c r="J480" i="8"/>
  <c r="M480" i="8"/>
  <c r="N480" i="8"/>
  <c r="L480" i="8"/>
  <c r="G480" i="8"/>
  <c r="C480" i="8"/>
  <c r="E481" i="12"/>
  <c r="N481" i="12"/>
  <c r="Q481" i="12"/>
  <c r="H481" i="12"/>
  <c r="K481" i="12"/>
  <c r="A482" i="12"/>
  <c r="B481" i="12"/>
  <c r="A481" i="9"/>
  <c r="B480" i="9"/>
  <c r="E480" i="9"/>
  <c r="K481" i="8"/>
  <c r="E481" i="8"/>
  <c r="B481" i="8"/>
  <c r="A482" i="8"/>
  <c r="H481" i="8"/>
  <c r="D618" i="3" l="1"/>
  <c r="C618" i="3"/>
  <c r="H618" i="3"/>
  <c r="B619" i="3"/>
  <c r="A620" i="3"/>
  <c r="E619" i="3"/>
  <c r="F618" i="3"/>
  <c r="G618" i="3"/>
  <c r="F711" i="14"/>
  <c r="G711" i="14"/>
  <c r="I711" i="14"/>
  <c r="J711" i="14"/>
  <c r="S711" i="14"/>
  <c r="C711" i="14"/>
  <c r="P711" i="14"/>
  <c r="R711" i="14"/>
  <c r="L711" i="14"/>
  <c r="M711" i="14"/>
  <c r="O711" i="14"/>
  <c r="D711" i="14"/>
  <c r="A713" i="14"/>
  <c r="H712" i="14"/>
  <c r="K712" i="14"/>
  <c r="N712" i="14"/>
  <c r="E712" i="14"/>
  <c r="B712" i="14"/>
  <c r="T712" i="14" s="1"/>
  <c r="Q712" i="14"/>
  <c r="H613" i="2"/>
  <c r="B613" i="2"/>
  <c r="A614" i="2"/>
  <c r="E613" i="2"/>
  <c r="J612" i="2"/>
  <c r="I612" i="2"/>
  <c r="C612" i="2"/>
  <c r="K612" i="2"/>
  <c r="G612" i="2"/>
  <c r="F612" i="2"/>
  <c r="D612" i="2"/>
  <c r="N481" i="8"/>
  <c r="J481" i="8"/>
  <c r="D481" i="8"/>
  <c r="F481" i="8"/>
  <c r="I481" i="8"/>
  <c r="M481" i="8"/>
  <c r="C481" i="8"/>
  <c r="G481" i="8"/>
  <c r="L481" i="8"/>
  <c r="F480" i="9"/>
  <c r="G480" i="9"/>
  <c r="H480" i="9"/>
  <c r="A482" i="9"/>
  <c r="B481" i="9"/>
  <c r="E481" i="9"/>
  <c r="T481" i="12"/>
  <c r="G481" i="12"/>
  <c r="M481" i="12"/>
  <c r="F481" i="12"/>
  <c r="P481" i="12"/>
  <c r="C481" i="12"/>
  <c r="D481" i="12"/>
  <c r="I481" i="12"/>
  <c r="J481" i="12"/>
  <c r="O481" i="12"/>
  <c r="R481" i="12"/>
  <c r="S481" i="12"/>
  <c r="L481" i="12"/>
  <c r="K482" i="8"/>
  <c r="B482" i="8"/>
  <c r="H482" i="8"/>
  <c r="E482" i="8"/>
  <c r="A483" i="8"/>
  <c r="C480" i="9"/>
  <c r="D480" i="9"/>
  <c r="E482" i="12"/>
  <c r="H482" i="12"/>
  <c r="Q482" i="12"/>
  <c r="A483" i="12"/>
  <c r="N482" i="12"/>
  <c r="B482" i="12"/>
  <c r="K482" i="12"/>
  <c r="B620" i="3" l="1"/>
  <c r="E620" i="3"/>
  <c r="A621" i="3"/>
  <c r="G619" i="3"/>
  <c r="F619" i="3"/>
  <c r="H619" i="3"/>
  <c r="D619" i="3"/>
  <c r="C619" i="3"/>
  <c r="R712" i="14"/>
  <c r="S712" i="14"/>
  <c r="D712" i="14"/>
  <c r="G712" i="14"/>
  <c r="I712" i="14"/>
  <c r="L712" i="14"/>
  <c r="F712" i="14"/>
  <c r="J712" i="14"/>
  <c r="C712" i="14"/>
  <c r="M712" i="14"/>
  <c r="O712" i="14"/>
  <c r="P712" i="14"/>
  <c r="H713" i="14"/>
  <c r="Q713" i="14"/>
  <c r="N713" i="14"/>
  <c r="A714" i="14"/>
  <c r="B713" i="14"/>
  <c r="T713" i="14" s="1"/>
  <c r="E713" i="14"/>
  <c r="K713" i="14"/>
  <c r="A615" i="2"/>
  <c r="H614" i="2"/>
  <c r="B614" i="2"/>
  <c r="E614" i="2"/>
  <c r="J613" i="2"/>
  <c r="G613" i="2"/>
  <c r="F613" i="2"/>
  <c r="I613" i="2"/>
  <c r="C613" i="2"/>
  <c r="D613" i="2"/>
  <c r="K613" i="2"/>
  <c r="L482" i="8"/>
  <c r="M482" i="8"/>
  <c r="N482" i="8"/>
  <c r="F482" i="8"/>
  <c r="C482" i="8"/>
  <c r="D482" i="8"/>
  <c r="J482" i="8"/>
  <c r="G482" i="8"/>
  <c r="I482" i="8"/>
  <c r="Q483" i="12"/>
  <c r="B483" i="12"/>
  <c r="N483" i="12"/>
  <c r="K483" i="12"/>
  <c r="A484" i="12"/>
  <c r="E483" i="12"/>
  <c r="H483" i="12"/>
  <c r="T482" i="12"/>
  <c r="F482" i="12"/>
  <c r="G482" i="12"/>
  <c r="C482" i="12"/>
  <c r="I482" i="12"/>
  <c r="M482" i="12"/>
  <c r="S482" i="12"/>
  <c r="D482" i="12"/>
  <c r="J482" i="12"/>
  <c r="O482" i="12"/>
  <c r="P482" i="12"/>
  <c r="R482" i="12"/>
  <c r="L482" i="12"/>
  <c r="G481" i="9"/>
  <c r="H481" i="9"/>
  <c r="F481" i="9"/>
  <c r="E482" i="9"/>
  <c r="A483" i="9"/>
  <c r="B482" i="9"/>
  <c r="D481" i="9"/>
  <c r="C481" i="9"/>
  <c r="B483" i="8"/>
  <c r="H483" i="8"/>
  <c r="E483" i="8"/>
  <c r="K483" i="8"/>
  <c r="A484" i="8"/>
  <c r="B621" i="3" l="1"/>
  <c r="A622" i="3"/>
  <c r="E621" i="3"/>
  <c r="F620" i="3"/>
  <c r="G620" i="3"/>
  <c r="H620" i="3"/>
  <c r="C620" i="3"/>
  <c r="D620" i="3"/>
  <c r="P713" i="14"/>
  <c r="F713" i="14"/>
  <c r="G713" i="14"/>
  <c r="I713" i="14"/>
  <c r="O713" i="14"/>
  <c r="R713" i="14"/>
  <c r="S713" i="14"/>
  <c r="M713" i="14"/>
  <c r="C713" i="14"/>
  <c r="D713" i="14"/>
  <c r="J713" i="14"/>
  <c r="L713" i="14"/>
  <c r="K714" i="14"/>
  <c r="E714" i="14"/>
  <c r="H714" i="14"/>
  <c r="B714" i="14"/>
  <c r="T714" i="14" s="1"/>
  <c r="N714" i="14"/>
  <c r="Q714" i="14"/>
  <c r="A715" i="14"/>
  <c r="D614" i="2"/>
  <c r="K614" i="2"/>
  <c r="J614" i="2"/>
  <c r="I614" i="2"/>
  <c r="G614" i="2"/>
  <c r="F614" i="2"/>
  <c r="C614" i="2"/>
  <c r="A616" i="2"/>
  <c r="E615" i="2"/>
  <c r="B615" i="2"/>
  <c r="H615" i="2"/>
  <c r="T483" i="12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E484" i="8"/>
  <c r="A485" i="8"/>
  <c r="H484" i="8"/>
  <c r="B484" i="8"/>
  <c r="K484" i="8"/>
  <c r="L483" i="8"/>
  <c r="M483" i="8"/>
  <c r="N483" i="8"/>
  <c r="F483" i="8"/>
  <c r="D483" i="8"/>
  <c r="G483" i="8"/>
  <c r="I483" i="8"/>
  <c r="C483" i="8"/>
  <c r="J483" i="8"/>
  <c r="C482" i="9"/>
  <c r="D482" i="9"/>
  <c r="E483" i="9"/>
  <c r="B483" i="9"/>
  <c r="A484" i="9"/>
  <c r="A485" i="12"/>
  <c r="B484" i="12"/>
  <c r="N484" i="12"/>
  <c r="Q484" i="12"/>
  <c r="K484" i="12"/>
  <c r="E484" i="12"/>
  <c r="H484" i="12"/>
  <c r="G482" i="9"/>
  <c r="F482" i="9"/>
  <c r="H482" i="9"/>
  <c r="G621" i="3" l="1"/>
  <c r="F621" i="3"/>
  <c r="E622" i="3"/>
  <c r="B622" i="3"/>
  <c r="A623" i="3"/>
  <c r="H621" i="3"/>
  <c r="C621" i="3"/>
  <c r="D621" i="3"/>
  <c r="H715" i="14"/>
  <c r="A716" i="14"/>
  <c r="K715" i="14"/>
  <c r="E715" i="14"/>
  <c r="Q715" i="14"/>
  <c r="N715" i="14"/>
  <c r="B715" i="14"/>
  <c r="T715" i="14" s="1"/>
  <c r="J714" i="14"/>
  <c r="L714" i="14"/>
  <c r="M714" i="14"/>
  <c r="D714" i="14"/>
  <c r="F714" i="14"/>
  <c r="O714" i="14"/>
  <c r="P714" i="14"/>
  <c r="R714" i="14"/>
  <c r="C714" i="14"/>
  <c r="G714" i="14"/>
  <c r="S714" i="14"/>
  <c r="I714" i="14"/>
  <c r="C615" i="2"/>
  <c r="K615" i="2"/>
  <c r="J615" i="2"/>
  <c r="I615" i="2"/>
  <c r="G615" i="2"/>
  <c r="F615" i="2"/>
  <c r="D615" i="2"/>
  <c r="H616" i="2"/>
  <c r="A617" i="2"/>
  <c r="B616" i="2"/>
  <c r="E616" i="2"/>
  <c r="C483" i="9"/>
  <c r="D483" i="9"/>
  <c r="B484" i="9"/>
  <c r="A485" i="9"/>
  <c r="E484" i="9"/>
  <c r="H485" i="8"/>
  <c r="E485" i="8"/>
  <c r="B485" i="8"/>
  <c r="K485" i="8"/>
  <c r="A486" i="8"/>
  <c r="F483" i="9"/>
  <c r="G483" i="9"/>
  <c r="H483" i="9"/>
  <c r="D484" i="8"/>
  <c r="M484" i="8"/>
  <c r="N484" i="8"/>
  <c r="J484" i="8"/>
  <c r="I484" i="8"/>
  <c r="C484" i="8"/>
  <c r="F484" i="8"/>
  <c r="G484" i="8"/>
  <c r="L484" i="8"/>
  <c r="T484" i="12"/>
  <c r="I484" i="12"/>
  <c r="J484" i="12"/>
  <c r="S484" i="12"/>
  <c r="C484" i="12"/>
  <c r="D484" i="12"/>
  <c r="G484" i="12"/>
  <c r="F484" i="12"/>
  <c r="M484" i="12"/>
  <c r="O484" i="12"/>
  <c r="R484" i="12"/>
  <c r="L484" i="12"/>
  <c r="P484" i="12"/>
  <c r="B485" i="12"/>
  <c r="Q485" i="12"/>
  <c r="H485" i="12"/>
  <c r="K485" i="12"/>
  <c r="E485" i="12"/>
  <c r="N485" i="12"/>
  <c r="A486" i="12"/>
  <c r="E623" i="3" l="1"/>
  <c r="A624" i="3"/>
  <c r="B623" i="3"/>
  <c r="G622" i="3"/>
  <c r="F622" i="3"/>
  <c r="D622" i="3"/>
  <c r="H622" i="3"/>
  <c r="C622" i="3"/>
  <c r="J715" i="14"/>
  <c r="L715" i="14"/>
  <c r="M715" i="14"/>
  <c r="F715" i="14"/>
  <c r="G715" i="14"/>
  <c r="O715" i="14"/>
  <c r="P715" i="14"/>
  <c r="R715" i="14"/>
  <c r="I715" i="14"/>
  <c r="S715" i="14"/>
  <c r="C715" i="14"/>
  <c r="D715" i="14"/>
  <c r="B716" i="14"/>
  <c r="T716" i="14" s="1"/>
  <c r="E716" i="14"/>
  <c r="N716" i="14"/>
  <c r="Q716" i="14"/>
  <c r="A717" i="14"/>
  <c r="K716" i="14"/>
  <c r="H716" i="14"/>
  <c r="I616" i="2"/>
  <c r="D616" i="2"/>
  <c r="C616" i="2"/>
  <c r="F616" i="2"/>
  <c r="K616" i="2"/>
  <c r="J616" i="2"/>
  <c r="G616" i="2"/>
  <c r="E617" i="2"/>
  <c r="H617" i="2"/>
  <c r="B617" i="2"/>
  <c r="A618" i="2"/>
  <c r="A487" i="12"/>
  <c r="N486" i="12"/>
  <c r="K486" i="12"/>
  <c r="Q486" i="12"/>
  <c r="B486" i="12"/>
  <c r="E486" i="12"/>
  <c r="H486" i="12"/>
  <c r="H484" i="9"/>
  <c r="F484" i="9"/>
  <c r="G484" i="9"/>
  <c r="B486" i="8"/>
  <c r="E486" i="8"/>
  <c r="H486" i="8"/>
  <c r="K486" i="8"/>
  <c r="A487" i="8"/>
  <c r="T485" i="12"/>
  <c r="I485" i="12"/>
  <c r="J485" i="12"/>
  <c r="F485" i="12"/>
  <c r="G485" i="12"/>
  <c r="L485" i="12"/>
  <c r="C485" i="12"/>
  <c r="D485" i="12"/>
  <c r="O485" i="12"/>
  <c r="M485" i="12"/>
  <c r="P485" i="12"/>
  <c r="R485" i="12"/>
  <c r="S485" i="12"/>
  <c r="A486" i="9"/>
  <c r="B485" i="9"/>
  <c r="E485" i="9"/>
  <c r="D484" i="9"/>
  <c r="C484" i="9"/>
  <c r="C485" i="8"/>
  <c r="F485" i="8"/>
  <c r="I485" i="8"/>
  <c r="J485" i="8"/>
  <c r="M485" i="8"/>
  <c r="G485" i="8"/>
  <c r="D485" i="8"/>
  <c r="N485" i="8"/>
  <c r="L485" i="8"/>
  <c r="D623" i="3" l="1"/>
  <c r="H623" i="3"/>
  <c r="C623" i="3"/>
  <c r="B624" i="3"/>
  <c r="E624" i="3"/>
  <c r="A625" i="3"/>
  <c r="F623" i="3"/>
  <c r="G623" i="3"/>
  <c r="N717" i="14"/>
  <c r="Q717" i="14"/>
  <c r="B717" i="14"/>
  <c r="T717" i="14" s="1"/>
  <c r="K717" i="14"/>
  <c r="E717" i="14"/>
  <c r="H717" i="14"/>
  <c r="A718" i="14"/>
  <c r="C716" i="14"/>
  <c r="D716" i="14"/>
  <c r="F716" i="14"/>
  <c r="G716" i="14"/>
  <c r="O716" i="14"/>
  <c r="P716" i="14"/>
  <c r="R716" i="14"/>
  <c r="M716" i="14"/>
  <c r="S716" i="14"/>
  <c r="J716" i="14"/>
  <c r="L716" i="14"/>
  <c r="I716" i="14"/>
  <c r="D617" i="2"/>
  <c r="C617" i="2"/>
  <c r="I617" i="2"/>
  <c r="G617" i="2"/>
  <c r="J617" i="2"/>
  <c r="K617" i="2"/>
  <c r="F617" i="2"/>
  <c r="E618" i="2"/>
  <c r="B618" i="2"/>
  <c r="H618" i="2"/>
  <c r="A619" i="2"/>
  <c r="E486" i="9"/>
  <c r="B486" i="9"/>
  <c r="A487" i="9"/>
  <c r="D485" i="9"/>
  <c r="C485" i="9"/>
  <c r="T486" i="12"/>
  <c r="I486" i="12"/>
  <c r="J486" i="12"/>
  <c r="L486" i="12"/>
  <c r="M486" i="12"/>
  <c r="O486" i="12"/>
  <c r="P486" i="12"/>
  <c r="R486" i="12"/>
  <c r="S486" i="12"/>
  <c r="C486" i="12"/>
  <c r="G486" i="12"/>
  <c r="F486" i="12"/>
  <c r="D486" i="12"/>
  <c r="A488" i="8"/>
  <c r="H487" i="8"/>
  <c r="E487" i="8"/>
  <c r="K487" i="8"/>
  <c r="B487" i="8"/>
  <c r="H485" i="9"/>
  <c r="F485" i="9"/>
  <c r="G485" i="9"/>
  <c r="J486" i="8"/>
  <c r="M486" i="8"/>
  <c r="L486" i="8"/>
  <c r="N486" i="8"/>
  <c r="F486" i="8"/>
  <c r="G486" i="8"/>
  <c r="C486" i="8"/>
  <c r="D486" i="8"/>
  <c r="I486" i="8"/>
  <c r="H487" i="12"/>
  <c r="N487" i="12"/>
  <c r="E487" i="12"/>
  <c r="B487" i="12"/>
  <c r="A488" i="12"/>
  <c r="Q487" i="12"/>
  <c r="K487" i="12"/>
  <c r="G624" i="3" l="1"/>
  <c r="F624" i="3"/>
  <c r="H624" i="3"/>
  <c r="C624" i="3"/>
  <c r="D624" i="3"/>
  <c r="B625" i="3"/>
  <c r="A626" i="3"/>
  <c r="E625" i="3"/>
  <c r="B718" i="14"/>
  <c r="T718" i="14" s="1"/>
  <c r="Q718" i="14"/>
  <c r="A719" i="14"/>
  <c r="H718" i="14"/>
  <c r="K718" i="14"/>
  <c r="N718" i="14"/>
  <c r="E718" i="14"/>
  <c r="O717" i="14"/>
  <c r="P717" i="14"/>
  <c r="M717" i="14"/>
  <c r="R717" i="14"/>
  <c r="S717" i="14"/>
  <c r="C717" i="14"/>
  <c r="I717" i="14"/>
  <c r="J717" i="14"/>
  <c r="L717" i="14"/>
  <c r="F717" i="14"/>
  <c r="D717" i="14"/>
  <c r="G717" i="14"/>
  <c r="F618" i="2"/>
  <c r="J618" i="2"/>
  <c r="C618" i="2"/>
  <c r="K618" i="2"/>
  <c r="G618" i="2"/>
  <c r="D618" i="2"/>
  <c r="I618" i="2"/>
  <c r="E619" i="2"/>
  <c r="B619" i="2"/>
  <c r="H619" i="2"/>
  <c r="A620" i="2"/>
  <c r="N487" i="8"/>
  <c r="C487" i="8"/>
  <c r="D487" i="8"/>
  <c r="J487" i="8"/>
  <c r="I487" i="8"/>
  <c r="G487" i="8"/>
  <c r="M487" i="8"/>
  <c r="F487" i="8"/>
  <c r="L487" i="8"/>
  <c r="B487" i="9"/>
  <c r="E487" i="9"/>
  <c r="A488" i="9"/>
  <c r="K488" i="8"/>
  <c r="B488" i="8"/>
  <c r="A489" i="8"/>
  <c r="E488" i="8"/>
  <c r="H488" i="8"/>
  <c r="N488" i="12"/>
  <c r="K488" i="12"/>
  <c r="B488" i="12"/>
  <c r="H488" i="12"/>
  <c r="A489" i="12"/>
  <c r="Q488" i="12"/>
  <c r="E488" i="12"/>
  <c r="C486" i="9"/>
  <c r="D486" i="9"/>
  <c r="T487" i="12"/>
  <c r="P487" i="12"/>
  <c r="R487" i="12"/>
  <c r="S487" i="12"/>
  <c r="C487" i="12"/>
  <c r="D487" i="12"/>
  <c r="F487" i="12"/>
  <c r="G487" i="12"/>
  <c r="L487" i="12"/>
  <c r="J487" i="12"/>
  <c r="I487" i="12"/>
  <c r="M487" i="12"/>
  <c r="O487" i="12"/>
  <c r="F486" i="9"/>
  <c r="H486" i="9"/>
  <c r="G486" i="9"/>
  <c r="B626" i="3" l="1"/>
  <c r="E626" i="3"/>
  <c r="A627" i="3"/>
  <c r="F625" i="3"/>
  <c r="G625" i="3"/>
  <c r="C625" i="3"/>
  <c r="D625" i="3"/>
  <c r="H625" i="3"/>
  <c r="H719" i="14"/>
  <c r="A720" i="14"/>
  <c r="B719" i="14"/>
  <c r="T719" i="14" s="1"/>
  <c r="N719" i="14"/>
  <c r="Q719" i="14"/>
  <c r="K719" i="14"/>
  <c r="E719" i="14"/>
  <c r="L718" i="14"/>
  <c r="C718" i="14"/>
  <c r="D718" i="14"/>
  <c r="P718" i="14"/>
  <c r="S718" i="14"/>
  <c r="G718" i="14"/>
  <c r="I718" i="14"/>
  <c r="R718" i="14"/>
  <c r="J718" i="14"/>
  <c r="O718" i="14"/>
  <c r="M718" i="14"/>
  <c r="F718" i="14"/>
  <c r="I619" i="2"/>
  <c r="C619" i="2"/>
  <c r="G619" i="2"/>
  <c r="F619" i="2"/>
  <c r="D619" i="2"/>
  <c r="K619" i="2"/>
  <c r="J619" i="2"/>
  <c r="B620" i="2"/>
  <c r="E620" i="2"/>
  <c r="A621" i="2"/>
  <c r="H620" i="2"/>
  <c r="B489" i="12"/>
  <c r="E489" i="12"/>
  <c r="H489" i="12"/>
  <c r="K489" i="12"/>
  <c r="A490" i="12"/>
  <c r="Q489" i="12"/>
  <c r="N489" i="12"/>
  <c r="T488" i="12"/>
  <c r="M488" i="12"/>
  <c r="I488" i="12"/>
  <c r="P488" i="12"/>
  <c r="F488" i="12"/>
  <c r="G488" i="12"/>
  <c r="S488" i="12"/>
  <c r="C488" i="12"/>
  <c r="L488" i="12"/>
  <c r="J488" i="12"/>
  <c r="O488" i="12"/>
  <c r="R488" i="12"/>
  <c r="D488" i="12"/>
  <c r="C487" i="9"/>
  <c r="D487" i="9"/>
  <c r="H487" i="9"/>
  <c r="G487" i="9"/>
  <c r="F487" i="9"/>
  <c r="J488" i="8"/>
  <c r="I488" i="8"/>
  <c r="F488" i="8"/>
  <c r="G488" i="8"/>
  <c r="C488" i="8"/>
  <c r="L488" i="8"/>
  <c r="M488" i="8"/>
  <c r="N488" i="8"/>
  <c r="D488" i="8"/>
  <c r="B489" i="8"/>
  <c r="E489" i="8"/>
  <c r="A490" i="8"/>
  <c r="K489" i="8"/>
  <c r="H489" i="8"/>
  <c r="A489" i="9"/>
  <c r="E488" i="9"/>
  <c r="B488" i="9"/>
  <c r="E627" i="3" l="1"/>
  <c r="A628" i="3"/>
  <c r="B627" i="3"/>
  <c r="F626" i="3"/>
  <c r="G626" i="3"/>
  <c r="D626" i="3"/>
  <c r="H626" i="3"/>
  <c r="C626" i="3"/>
  <c r="F719" i="14"/>
  <c r="G719" i="14"/>
  <c r="I719" i="14"/>
  <c r="S719" i="14"/>
  <c r="O719" i="14"/>
  <c r="P719" i="14"/>
  <c r="J719" i="14"/>
  <c r="L719" i="14"/>
  <c r="M719" i="14"/>
  <c r="C719" i="14"/>
  <c r="D719" i="14"/>
  <c r="R719" i="14"/>
  <c r="A721" i="14"/>
  <c r="Q720" i="14"/>
  <c r="E720" i="14"/>
  <c r="B720" i="14"/>
  <c r="T720" i="14" s="1"/>
  <c r="K720" i="14"/>
  <c r="H720" i="14"/>
  <c r="N720" i="14"/>
  <c r="E621" i="2"/>
  <c r="H621" i="2"/>
  <c r="A622" i="2"/>
  <c r="B621" i="2"/>
  <c r="I620" i="2"/>
  <c r="D620" i="2"/>
  <c r="C620" i="2"/>
  <c r="F620" i="2"/>
  <c r="K620" i="2"/>
  <c r="G620" i="2"/>
  <c r="J620" i="2"/>
  <c r="F488" i="9"/>
  <c r="G488" i="9"/>
  <c r="H488" i="9"/>
  <c r="A491" i="8"/>
  <c r="H490" i="8"/>
  <c r="E490" i="8"/>
  <c r="K490" i="8"/>
  <c r="B490" i="8"/>
  <c r="E490" i="12"/>
  <c r="H490" i="12"/>
  <c r="K490" i="12"/>
  <c r="N490" i="12"/>
  <c r="Q490" i="12"/>
  <c r="A491" i="12"/>
  <c r="B490" i="12"/>
  <c r="C488" i="9"/>
  <c r="D488" i="9"/>
  <c r="A490" i="9"/>
  <c r="B489" i="9"/>
  <c r="E489" i="9"/>
  <c r="C489" i="8"/>
  <c r="G489" i="8"/>
  <c r="M489" i="8"/>
  <c r="L489" i="8"/>
  <c r="D489" i="8"/>
  <c r="N489" i="8"/>
  <c r="F489" i="8"/>
  <c r="I489" i="8"/>
  <c r="J489" i="8"/>
  <c r="T489" i="12"/>
  <c r="L489" i="12"/>
  <c r="P489" i="12"/>
  <c r="S489" i="12"/>
  <c r="M489" i="12"/>
  <c r="D489" i="12"/>
  <c r="I489" i="12"/>
  <c r="J489" i="12"/>
  <c r="R489" i="12"/>
  <c r="C489" i="12"/>
  <c r="F489" i="12"/>
  <c r="G489" i="12"/>
  <c r="O489" i="12"/>
  <c r="D627" i="3" l="1"/>
  <c r="H627" i="3"/>
  <c r="C627" i="3"/>
  <c r="E628" i="3"/>
  <c r="A629" i="3"/>
  <c r="B628" i="3"/>
  <c r="G627" i="3"/>
  <c r="F627" i="3"/>
  <c r="R720" i="14"/>
  <c r="S720" i="14"/>
  <c r="D720" i="14"/>
  <c r="P720" i="14"/>
  <c r="C720" i="14"/>
  <c r="F720" i="14"/>
  <c r="G720" i="14"/>
  <c r="I720" i="14"/>
  <c r="J720" i="14"/>
  <c r="L720" i="14"/>
  <c r="M720" i="14"/>
  <c r="O720" i="14"/>
  <c r="Q721" i="14"/>
  <c r="H721" i="14"/>
  <c r="E721" i="14"/>
  <c r="K721" i="14"/>
  <c r="N721" i="14"/>
  <c r="A722" i="14"/>
  <c r="B721" i="14"/>
  <c r="T721" i="14" s="1"/>
  <c r="G621" i="2"/>
  <c r="J621" i="2"/>
  <c r="I621" i="2"/>
  <c r="F621" i="2"/>
  <c r="D621" i="2"/>
  <c r="K621" i="2"/>
  <c r="C621" i="2"/>
  <c r="A623" i="2"/>
  <c r="E622" i="2"/>
  <c r="H622" i="2"/>
  <c r="B622" i="2"/>
  <c r="F489" i="9"/>
  <c r="G489" i="9"/>
  <c r="H489" i="9"/>
  <c r="C489" i="9"/>
  <c r="D489" i="9"/>
  <c r="T490" i="1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A491" i="9"/>
  <c r="E490" i="9"/>
  <c r="B490" i="9"/>
  <c r="H491" i="12"/>
  <c r="K491" i="12"/>
  <c r="N491" i="12"/>
  <c r="Q491" i="12"/>
  <c r="A492" i="12"/>
  <c r="B491" i="12"/>
  <c r="E491" i="12"/>
  <c r="E491" i="8"/>
  <c r="K491" i="8"/>
  <c r="A492" i="8"/>
  <c r="B491" i="8"/>
  <c r="H491" i="8"/>
  <c r="I490" i="8"/>
  <c r="M490" i="8"/>
  <c r="N490" i="8"/>
  <c r="J490" i="8"/>
  <c r="L490" i="8"/>
  <c r="C490" i="8"/>
  <c r="D490" i="8"/>
  <c r="G490" i="8"/>
  <c r="F490" i="8"/>
  <c r="C628" i="3" l="1"/>
  <c r="H628" i="3"/>
  <c r="D628" i="3"/>
  <c r="G628" i="3"/>
  <c r="F628" i="3"/>
  <c r="A630" i="3"/>
  <c r="E629" i="3"/>
  <c r="B629" i="3"/>
  <c r="P721" i="14"/>
  <c r="R721" i="14"/>
  <c r="S721" i="14"/>
  <c r="C721" i="14"/>
  <c r="G721" i="14"/>
  <c r="I721" i="14"/>
  <c r="F721" i="14"/>
  <c r="J721" i="14"/>
  <c r="L721" i="14"/>
  <c r="M721" i="14"/>
  <c r="O721" i="14"/>
  <c r="D721" i="14"/>
  <c r="K722" i="14"/>
  <c r="A723" i="14"/>
  <c r="H722" i="14"/>
  <c r="N722" i="14"/>
  <c r="Q722" i="14"/>
  <c r="B722" i="14"/>
  <c r="T722" i="14" s="1"/>
  <c r="E722" i="14"/>
  <c r="E623" i="2"/>
  <c r="A624" i="2"/>
  <c r="B623" i="2"/>
  <c r="H623" i="2"/>
  <c r="G622" i="2"/>
  <c r="K622" i="2"/>
  <c r="J622" i="2"/>
  <c r="I622" i="2"/>
  <c r="D622" i="2"/>
  <c r="F622" i="2"/>
  <c r="C622" i="2"/>
  <c r="T491" i="12"/>
  <c r="P491" i="12"/>
  <c r="F491" i="12"/>
  <c r="O491" i="12"/>
  <c r="C491" i="12"/>
  <c r="G491" i="12"/>
  <c r="M491" i="12"/>
  <c r="S491" i="12"/>
  <c r="I491" i="12"/>
  <c r="J491" i="12"/>
  <c r="R491" i="12"/>
  <c r="D491" i="12"/>
  <c r="L491" i="12"/>
  <c r="A493" i="8"/>
  <c r="E492" i="8"/>
  <c r="H492" i="8"/>
  <c r="K492" i="8"/>
  <c r="B492" i="8"/>
  <c r="G490" i="9"/>
  <c r="F490" i="9"/>
  <c r="H490" i="9"/>
  <c r="I491" i="8"/>
  <c r="D491" i="8"/>
  <c r="J491" i="8"/>
  <c r="C491" i="8"/>
  <c r="F491" i="8"/>
  <c r="N491" i="8"/>
  <c r="G491" i="8"/>
  <c r="M491" i="8"/>
  <c r="L491" i="8"/>
  <c r="C490" i="9"/>
  <c r="D490" i="9"/>
  <c r="E492" i="12"/>
  <c r="N492" i="12"/>
  <c r="Q492" i="12"/>
  <c r="A493" i="12"/>
  <c r="K492" i="12"/>
  <c r="H492" i="12"/>
  <c r="B492" i="12"/>
  <c r="A492" i="9"/>
  <c r="E491" i="9"/>
  <c r="B491" i="9"/>
  <c r="B630" i="3" l="1"/>
  <c r="A631" i="3"/>
  <c r="E630" i="3"/>
  <c r="C629" i="3"/>
  <c r="H629" i="3"/>
  <c r="D629" i="3"/>
  <c r="F629" i="3"/>
  <c r="G629" i="3"/>
  <c r="J722" i="14"/>
  <c r="L722" i="14"/>
  <c r="M722" i="14"/>
  <c r="G722" i="14"/>
  <c r="I722" i="14"/>
  <c r="P722" i="14"/>
  <c r="R722" i="14"/>
  <c r="S722" i="14"/>
  <c r="C722" i="14"/>
  <c r="F722" i="14"/>
  <c r="O722" i="14"/>
  <c r="D722" i="14"/>
  <c r="H723" i="14"/>
  <c r="N723" i="14"/>
  <c r="K723" i="14"/>
  <c r="A724" i="14"/>
  <c r="E723" i="14"/>
  <c r="Q723" i="14"/>
  <c r="B723" i="14"/>
  <c r="T723" i="14" s="1"/>
  <c r="K623" i="2"/>
  <c r="J623" i="2"/>
  <c r="C623" i="2"/>
  <c r="F623" i="2"/>
  <c r="D623" i="2"/>
  <c r="I623" i="2"/>
  <c r="G623" i="2"/>
  <c r="E624" i="2"/>
  <c r="H624" i="2"/>
  <c r="B624" i="2"/>
  <c r="A625" i="2"/>
  <c r="A494" i="8"/>
  <c r="K493" i="8"/>
  <c r="E493" i="8"/>
  <c r="H493" i="8"/>
  <c r="B493" i="8"/>
  <c r="B492" i="9"/>
  <c r="A493" i="9"/>
  <c r="E492" i="9"/>
  <c r="N492" i="8"/>
  <c r="L492" i="8"/>
  <c r="M492" i="8"/>
  <c r="J492" i="8"/>
  <c r="F492" i="8"/>
  <c r="G492" i="8"/>
  <c r="C492" i="8"/>
  <c r="D492" i="8"/>
  <c r="I492" i="8"/>
  <c r="T492" i="12"/>
  <c r="G492" i="12"/>
  <c r="I492" i="12"/>
  <c r="J492" i="12"/>
  <c r="L492" i="12"/>
  <c r="M492" i="12"/>
  <c r="O492" i="12"/>
  <c r="P492" i="12"/>
  <c r="R492" i="12"/>
  <c r="C492" i="12"/>
  <c r="D492" i="12"/>
  <c r="S492" i="12"/>
  <c r="F492" i="12"/>
  <c r="B493" i="12"/>
  <c r="Q493" i="12"/>
  <c r="H493" i="12"/>
  <c r="A494" i="12"/>
  <c r="K493" i="12"/>
  <c r="E493" i="12"/>
  <c r="N493" i="12"/>
  <c r="C491" i="9"/>
  <c r="D491" i="9"/>
  <c r="F491" i="9"/>
  <c r="G491" i="9"/>
  <c r="H491" i="9"/>
  <c r="G630" i="3" l="1"/>
  <c r="F630" i="3"/>
  <c r="A632" i="3"/>
  <c r="E631" i="3"/>
  <c r="B631" i="3"/>
  <c r="D630" i="3"/>
  <c r="C630" i="3"/>
  <c r="H630" i="3"/>
  <c r="O723" i="14"/>
  <c r="P723" i="14"/>
  <c r="C723" i="14"/>
  <c r="L723" i="14"/>
  <c r="M723" i="14"/>
  <c r="F723" i="14"/>
  <c r="G723" i="14"/>
  <c r="I723" i="14"/>
  <c r="J723" i="14"/>
  <c r="R723" i="14"/>
  <c r="S723" i="14"/>
  <c r="D723" i="14"/>
  <c r="B724" i="14"/>
  <c r="T724" i="14" s="1"/>
  <c r="E724" i="14"/>
  <c r="A725" i="14"/>
  <c r="N724" i="14"/>
  <c r="Q724" i="14"/>
  <c r="H724" i="14"/>
  <c r="K724" i="14"/>
  <c r="A626" i="2"/>
  <c r="E625" i="2"/>
  <c r="B625" i="2"/>
  <c r="H625" i="2"/>
  <c r="G624" i="2"/>
  <c r="C624" i="2"/>
  <c r="F624" i="2"/>
  <c r="D624" i="2"/>
  <c r="J624" i="2"/>
  <c r="K624" i="2"/>
  <c r="I624" i="2"/>
  <c r="F492" i="9"/>
  <c r="G492" i="9"/>
  <c r="H492" i="9"/>
  <c r="E493" i="9"/>
  <c r="A494" i="9"/>
  <c r="B493" i="9"/>
  <c r="D492" i="9"/>
  <c r="C492" i="9"/>
  <c r="C493" i="8"/>
  <c r="D493" i="8"/>
  <c r="G493" i="8"/>
  <c r="I493" i="8"/>
  <c r="J493" i="8"/>
  <c r="N493" i="8"/>
  <c r="M493" i="8"/>
  <c r="L493" i="8"/>
  <c r="F493" i="8"/>
  <c r="T493" i="12"/>
  <c r="J493" i="12"/>
  <c r="L493" i="12"/>
  <c r="C493" i="12"/>
  <c r="D493" i="12"/>
  <c r="F493" i="12"/>
  <c r="G493" i="12"/>
  <c r="M493" i="12"/>
  <c r="P493" i="12"/>
  <c r="R493" i="12"/>
  <c r="O493" i="12"/>
  <c r="S493" i="12"/>
  <c r="I493" i="12"/>
  <c r="A495" i="12"/>
  <c r="E494" i="12"/>
  <c r="K494" i="12"/>
  <c r="B494" i="12"/>
  <c r="H494" i="12"/>
  <c r="N494" i="12"/>
  <c r="Q494" i="12"/>
  <c r="H494" i="8"/>
  <c r="A495" i="8"/>
  <c r="B494" i="8"/>
  <c r="E494" i="8"/>
  <c r="K494" i="8"/>
  <c r="G631" i="3" l="1"/>
  <c r="F631" i="3"/>
  <c r="B632" i="3"/>
  <c r="E632" i="3"/>
  <c r="A633" i="3"/>
  <c r="C631" i="3"/>
  <c r="H631" i="3"/>
  <c r="D631" i="3"/>
  <c r="N725" i="14"/>
  <c r="Q725" i="14"/>
  <c r="K725" i="14"/>
  <c r="B725" i="14"/>
  <c r="T725" i="14" s="1"/>
  <c r="A726" i="14"/>
  <c r="E725" i="14"/>
  <c r="H725" i="14"/>
  <c r="C724" i="14"/>
  <c r="D724" i="14"/>
  <c r="O724" i="14"/>
  <c r="P724" i="14"/>
  <c r="F724" i="14"/>
  <c r="G724" i="14"/>
  <c r="L724" i="14"/>
  <c r="I724" i="14"/>
  <c r="M724" i="14"/>
  <c r="J724" i="14"/>
  <c r="S724" i="14"/>
  <c r="R724" i="14"/>
  <c r="F625" i="2"/>
  <c r="D625" i="2"/>
  <c r="G625" i="2"/>
  <c r="C625" i="2"/>
  <c r="J625" i="2"/>
  <c r="I625" i="2"/>
  <c r="K625" i="2"/>
  <c r="B626" i="2"/>
  <c r="H626" i="2"/>
  <c r="A627" i="2"/>
  <c r="E626" i="2"/>
  <c r="B495" i="12"/>
  <c r="A496" i="12"/>
  <c r="E495" i="12"/>
  <c r="N495" i="12"/>
  <c r="Q495" i="12"/>
  <c r="K495" i="12"/>
  <c r="H495" i="12"/>
  <c r="F494" i="8"/>
  <c r="N494" i="8"/>
  <c r="C494" i="8"/>
  <c r="D494" i="8"/>
  <c r="M494" i="8"/>
  <c r="G494" i="8"/>
  <c r="I494" i="8"/>
  <c r="J494" i="8"/>
  <c r="L494" i="8"/>
  <c r="E495" i="8"/>
  <c r="A496" i="8"/>
  <c r="K495" i="8"/>
  <c r="H495" i="8"/>
  <c r="B495" i="8"/>
  <c r="C493" i="9"/>
  <c r="D493" i="9"/>
  <c r="B494" i="9"/>
  <c r="E494" i="9"/>
  <c r="A495" i="9"/>
  <c r="H493" i="9"/>
  <c r="F493" i="9"/>
  <c r="G493" i="9"/>
  <c r="T494" i="12"/>
  <c r="G494" i="12"/>
  <c r="I494" i="12"/>
  <c r="O494" i="12"/>
  <c r="J494" i="12"/>
  <c r="L494" i="12"/>
  <c r="M494" i="12"/>
  <c r="S494" i="12"/>
  <c r="P494" i="12"/>
  <c r="R494" i="12"/>
  <c r="C494" i="12"/>
  <c r="D494" i="12"/>
  <c r="F494" i="12"/>
  <c r="E633" i="3" l="1"/>
  <c r="B633" i="3"/>
  <c r="A634" i="3"/>
  <c r="D632" i="3"/>
  <c r="C632" i="3"/>
  <c r="H632" i="3"/>
  <c r="G632" i="3"/>
  <c r="F632" i="3"/>
  <c r="A727" i="14"/>
  <c r="Q726" i="14"/>
  <c r="B726" i="14"/>
  <c r="T726" i="14" s="1"/>
  <c r="N726" i="14"/>
  <c r="K726" i="14"/>
  <c r="E726" i="14"/>
  <c r="H726" i="14"/>
  <c r="O725" i="14"/>
  <c r="P725" i="14"/>
  <c r="L725" i="14"/>
  <c r="M725" i="14"/>
  <c r="I725" i="14"/>
  <c r="J725" i="14"/>
  <c r="R725" i="14"/>
  <c r="S725" i="14"/>
  <c r="C725" i="14"/>
  <c r="D725" i="14"/>
  <c r="F725" i="14"/>
  <c r="G725" i="14"/>
  <c r="I626" i="2"/>
  <c r="G626" i="2"/>
  <c r="F626" i="2"/>
  <c r="D626" i="2"/>
  <c r="C626" i="2"/>
  <c r="K626" i="2"/>
  <c r="J626" i="2"/>
  <c r="A628" i="2"/>
  <c r="H627" i="2"/>
  <c r="E627" i="2"/>
  <c r="B627" i="2"/>
  <c r="F494" i="9"/>
  <c r="G494" i="9"/>
  <c r="H494" i="9"/>
  <c r="N495" i="8"/>
  <c r="L495" i="8"/>
  <c r="M495" i="8"/>
  <c r="C495" i="8"/>
  <c r="G495" i="8"/>
  <c r="J495" i="8"/>
  <c r="D495" i="8"/>
  <c r="F495" i="8"/>
  <c r="I495" i="8"/>
  <c r="B496" i="8"/>
  <c r="E496" i="8"/>
  <c r="H496" i="8"/>
  <c r="A497" i="8"/>
  <c r="K496" i="8"/>
  <c r="C494" i="9"/>
  <c r="D494" i="9"/>
  <c r="N496" i="12"/>
  <c r="B496" i="12"/>
  <c r="E496" i="12"/>
  <c r="H496" i="12"/>
  <c r="Q496" i="12"/>
  <c r="K496" i="12"/>
  <c r="A497" i="12"/>
  <c r="B495" i="9"/>
  <c r="A496" i="9"/>
  <c r="E495" i="9"/>
  <c r="T495" i="12"/>
  <c r="D495" i="12"/>
  <c r="R495" i="12"/>
  <c r="P495" i="12"/>
  <c r="C495" i="12"/>
  <c r="S495" i="12"/>
  <c r="L495" i="12"/>
  <c r="O495" i="12"/>
  <c r="F495" i="12"/>
  <c r="M495" i="12"/>
  <c r="G495" i="12"/>
  <c r="I495" i="12"/>
  <c r="J495" i="12"/>
  <c r="E634" i="3" l="1"/>
  <c r="A635" i="3"/>
  <c r="B634" i="3"/>
  <c r="C633" i="3"/>
  <c r="D633" i="3"/>
  <c r="H633" i="3"/>
  <c r="F633" i="3"/>
  <c r="G633" i="3"/>
  <c r="L726" i="14"/>
  <c r="R726" i="14"/>
  <c r="S726" i="14"/>
  <c r="P726" i="14"/>
  <c r="O726" i="14"/>
  <c r="I726" i="14"/>
  <c r="J726" i="14"/>
  <c r="M726" i="14"/>
  <c r="C726" i="14"/>
  <c r="F726" i="14"/>
  <c r="G726" i="14"/>
  <c r="D726" i="14"/>
  <c r="H727" i="14"/>
  <c r="N727" i="14"/>
  <c r="B727" i="14"/>
  <c r="T727" i="14" s="1"/>
  <c r="E727" i="14"/>
  <c r="K727" i="14"/>
  <c r="Q727" i="14"/>
  <c r="A728" i="14"/>
  <c r="C627" i="2"/>
  <c r="I627" i="2"/>
  <c r="K627" i="2"/>
  <c r="F627" i="2"/>
  <c r="J627" i="2"/>
  <c r="D627" i="2"/>
  <c r="G627" i="2"/>
  <c r="B628" i="2"/>
  <c r="H628" i="2"/>
  <c r="E628" i="2"/>
  <c r="A629" i="2"/>
  <c r="A497" i="9"/>
  <c r="B496" i="9"/>
  <c r="E496" i="9"/>
  <c r="K497" i="12"/>
  <c r="Q497" i="12"/>
  <c r="E497" i="12"/>
  <c r="B497" i="12"/>
  <c r="H497" i="12"/>
  <c r="N497" i="12"/>
  <c r="A498" i="12"/>
  <c r="G495" i="9"/>
  <c r="F495" i="9"/>
  <c r="H495" i="9"/>
  <c r="D495" i="9"/>
  <c r="C495" i="9"/>
  <c r="H497" i="8"/>
  <c r="E497" i="8"/>
  <c r="K497" i="8"/>
  <c r="A498" i="8"/>
  <c r="B497" i="8"/>
  <c r="T496" i="12"/>
  <c r="I496" i="12"/>
  <c r="S496" i="12"/>
  <c r="R496" i="12"/>
  <c r="L496" i="12"/>
  <c r="M496" i="12"/>
  <c r="O496" i="12"/>
  <c r="P496" i="12"/>
  <c r="C496" i="12"/>
  <c r="D496" i="12"/>
  <c r="F496" i="12"/>
  <c r="G496" i="12"/>
  <c r="J496" i="12"/>
  <c r="F496" i="8"/>
  <c r="J496" i="8"/>
  <c r="G496" i="8"/>
  <c r="N496" i="8"/>
  <c r="L496" i="8"/>
  <c r="M496" i="8"/>
  <c r="I496" i="8"/>
  <c r="C496" i="8"/>
  <c r="D496" i="8"/>
  <c r="E635" i="3" l="1"/>
  <c r="B635" i="3"/>
  <c r="A636" i="3"/>
  <c r="D634" i="3"/>
  <c r="C634" i="3"/>
  <c r="H634" i="3"/>
  <c r="F634" i="3"/>
  <c r="G634" i="3"/>
  <c r="A729" i="14"/>
  <c r="B728" i="14"/>
  <c r="T728" i="14" s="1"/>
  <c r="E728" i="14"/>
  <c r="K728" i="14"/>
  <c r="N728" i="14"/>
  <c r="Q728" i="14"/>
  <c r="H728" i="14"/>
  <c r="F727" i="14"/>
  <c r="G727" i="14"/>
  <c r="I727" i="14"/>
  <c r="L727" i="14"/>
  <c r="M727" i="14"/>
  <c r="C727" i="14"/>
  <c r="D727" i="14"/>
  <c r="J727" i="14"/>
  <c r="R727" i="14"/>
  <c r="S727" i="14"/>
  <c r="P727" i="14"/>
  <c r="O727" i="14"/>
  <c r="E629" i="2"/>
  <c r="H629" i="2"/>
  <c r="A630" i="2"/>
  <c r="B629" i="2"/>
  <c r="D628" i="2"/>
  <c r="J628" i="2"/>
  <c r="K628" i="2"/>
  <c r="C628" i="2"/>
  <c r="I628" i="2"/>
  <c r="G628" i="2"/>
  <c r="F628" i="2"/>
  <c r="A499" i="8"/>
  <c r="E498" i="8"/>
  <c r="H498" i="8"/>
  <c r="K498" i="8"/>
  <c r="B498" i="8"/>
  <c r="T497" i="12"/>
  <c r="J497" i="12"/>
  <c r="L497" i="12"/>
  <c r="M497" i="12"/>
  <c r="O497" i="12"/>
  <c r="P497" i="12"/>
  <c r="S497" i="12"/>
  <c r="D497" i="12"/>
  <c r="I497" i="12"/>
  <c r="R497" i="12"/>
  <c r="C497" i="12"/>
  <c r="F497" i="12"/>
  <c r="G497" i="12"/>
  <c r="E498" i="12"/>
  <c r="H498" i="12"/>
  <c r="K498" i="12"/>
  <c r="A499" i="12"/>
  <c r="B498" i="12"/>
  <c r="N498" i="12"/>
  <c r="Q498" i="12"/>
  <c r="G496" i="9"/>
  <c r="H496" i="9"/>
  <c r="F496" i="9"/>
  <c r="G497" i="8"/>
  <c r="N497" i="8"/>
  <c r="L497" i="8"/>
  <c r="M497" i="8"/>
  <c r="D497" i="8"/>
  <c r="C497" i="8"/>
  <c r="F497" i="8"/>
  <c r="I497" i="8"/>
  <c r="J497" i="8"/>
  <c r="C496" i="9"/>
  <c r="D496" i="9"/>
  <c r="A498" i="9"/>
  <c r="B497" i="9"/>
  <c r="E497" i="9"/>
  <c r="B636" i="3" l="1"/>
  <c r="E636" i="3"/>
  <c r="A637" i="3"/>
  <c r="C635" i="3"/>
  <c r="H635" i="3"/>
  <c r="D635" i="3"/>
  <c r="G635" i="3"/>
  <c r="F635" i="3"/>
  <c r="R728" i="14"/>
  <c r="S728" i="14"/>
  <c r="D728" i="14"/>
  <c r="C728" i="14"/>
  <c r="I728" i="14"/>
  <c r="J728" i="14"/>
  <c r="L728" i="14"/>
  <c r="O728" i="14"/>
  <c r="P728" i="14"/>
  <c r="M728" i="14"/>
  <c r="G728" i="14"/>
  <c r="F728" i="14"/>
  <c r="K729" i="14"/>
  <c r="E729" i="14"/>
  <c r="H729" i="14"/>
  <c r="A730" i="14"/>
  <c r="B729" i="14"/>
  <c r="T729" i="14" s="1"/>
  <c r="Q729" i="14"/>
  <c r="N729" i="14"/>
  <c r="C629" i="2"/>
  <c r="K629" i="2"/>
  <c r="J629" i="2"/>
  <c r="F629" i="2"/>
  <c r="I629" i="2"/>
  <c r="D629" i="2"/>
  <c r="G629" i="2"/>
  <c r="H630" i="2"/>
  <c r="A631" i="2"/>
  <c r="B630" i="2"/>
  <c r="E630" i="2"/>
  <c r="A500" i="12"/>
  <c r="H499" i="12"/>
  <c r="K499" i="12"/>
  <c r="N499" i="12"/>
  <c r="Q499" i="12"/>
  <c r="B499" i="12"/>
  <c r="E499" i="12"/>
  <c r="G497" i="9"/>
  <c r="H497" i="9"/>
  <c r="F497" i="9"/>
  <c r="I498" i="8"/>
  <c r="J498" i="8"/>
  <c r="C498" i="8"/>
  <c r="G498" i="8"/>
  <c r="L498" i="8"/>
  <c r="F498" i="8"/>
  <c r="N498" i="8"/>
  <c r="M498" i="8"/>
  <c r="D498" i="8"/>
  <c r="C497" i="9"/>
  <c r="D497" i="9"/>
  <c r="T498" i="12"/>
  <c r="J498" i="12"/>
  <c r="G498" i="12"/>
  <c r="C498" i="12"/>
  <c r="D498" i="12"/>
  <c r="F498" i="12"/>
  <c r="I498" i="12"/>
  <c r="S498" i="12"/>
  <c r="O498" i="12"/>
  <c r="M498" i="12"/>
  <c r="P498" i="12"/>
  <c r="R498" i="12"/>
  <c r="L498" i="12"/>
  <c r="A499" i="9"/>
  <c r="B498" i="9"/>
  <c r="E498" i="9"/>
  <c r="A500" i="8"/>
  <c r="H499" i="8"/>
  <c r="K499" i="8"/>
  <c r="E499" i="8"/>
  <c r="B499" i="8"/>
  <c r="B637" i="3" l="1"/>
  <c r="E637" i="3"/>
  <c r="A638" i="3"/>
  <c r="G636" i="3"/>
  <c r="F636" i="3"/>
  <c r="H636" i="3"/>
  <c r="C636" i="3"/>
  <c r="D636" i="3"/>
  <c r="P729" i="14"/>
  <c r="I729" i="14"/>
  <c r="J729" i="14"/>
  <c r="F729" i="14"/>
  <c r="C729" i="14"/>
  <c r="D729" i="14"/>
  <c r="G729" i="14"/>
  <c r="S729" i="14"/>
  <c r="O729" i="14"/>
  <c r="L729" i="14"/>
  <c r="M729" i="14"/>
  <c r="R729" i="14"/>
  <c r="K730" i="14"/>
  <c r="E730" i="14"/>
  <c r="N730" i="14"/>
  <c r="Q730" i="14"/>
  <c r="A731" i="14"/>
  <c r="B730" i="14"/>
  <c r="T730" i="14" s="1"/>
  <c r="H730" i="14"/>
  <c r="F630" i="2"/>
  <c r="K630" i="2"/>
  <c r="G630" i="2"/>
  <c r="J630" i="2"/>
  <c r="I630" i="2"/>
  <c r="D630" i="2"/>
  <c r="C630" i="2"/>
  <c r="B631" i="2"/>
  <c r="H631" i="2"/>
  <c r="E631" i="2"/>
  <c r="A632" i="2"/>
  <c r="L499" i="8"/>
  <c r="J499" i="8"/>
  <c r="G499" i="8"/>
  <c r="M499" i="8"/>
  <c r="N499" i="8"/>
  <c r="C499" i="8"/>
  <c r="D499" i="8"/>
  <c r="F499" i="8"/>
  <c r="I499" i="8"/>
  <c r="T499" i="12"/>
  <c r="C499" i="12"/>
  <c r="D499" i="12"/>
  <c r="F499" i="12"/>
  <c r="G499" i="12"/>
  <c r="J499" i="12"/>
  <c r="L499" i="12"/>
  <c r="I499" i="12"/>
  <c r="P499" i="12"/>
  <c r="R499" i="12"/>
  <c r="S499" i="12"/>
  <c r="M499" i="12"/>
  <c r="O499" i="12"/>
  <c r="F498" i="9"/>
  <c r="H498" i="9"/>
  <c r="G498" i="9"/>
  <c r="A501" i="8"/>
  <c r="E500" i="8"/>
  <c r="B500" i="8"/>
  <c r="K500" i="8"/>
  <c r="H500" i="8"/>
  <c r="C498" i="9"/>
  <c r="D498" i="9"/>
  <c r="A500" i="9"/>
  <c r="E499" i="9"/>
  <c r="B499" i="9"/>
  <c r="E500" i="12"/>
  <c r="H500" i="12"/>
  <c r="K500" i="12"/>
  <c r="Q500" i="12"/>
  <c r="A501" i="12"/>
  <c r="B500" i="12"/>
  <c r="N500" i="12"/>
  <c r="B638" i="3" l="1"/>
  <c r="A639" i="3"/>
  <c r="E638" i="3"/>
  <c r="G637" i="3"/>
  <c r="F637" i="3"/>
  <c r="C637" i="3"/>
  <c r="D637" i="3"/>
  <c r="H637" i="3"/>
  <c r="J730" i="14"/>
  <c r="L730" i="14"/>
  <c r="M730" i="14"/>
  <c r="F730" i="14"/>
  <c r="G730" i="14"/>
  <c r="O730" i="14"/>
  <c r="P730" i="14"/>
  <c r="R730" i="14"/>
  <c r="S730" i="14"/>
  <c r="C730" i="14"/>
  <c r="I730" i="14"/>
  <c r="D730" i="14"/>
  <c r="H731" i="14"/>
  <c r="E731" i="14"/>
  <c r="K731" i="14"/>
  <c r="N731" i="14"/>
  <c r="B731" i="14"/>
  <c r="T731" i="14" s="1"/>
  <c r="Q731" i="14"/>
  <c r="A732" i="14"/>
  <c r="D631" i="2"/>
  <c r="F631" i="2"/>
  <c r="J631" i="2"/>
  <c r="G631" i="2"/>
  <c r="I631" i="2"/>
  <c r="K631" i="2"/>
  <c r="C631" i="2"/>
  <c r="B632" i="2"/>
  <c r="A633" i="2"/>
  <c r="H632" i="2"/>
  <c r="E632" i="2"/>
  <c r="F500" i="8"/>
  <c r="I500" i="8"/>
  <c r="J500" i="8"/>
  <c r="M500" i="8"/>
  <c r="C500" i="8"/>
  <c r="N500" i="8"/>
  <c r="L500" i="8"/>
  <c r="D500" i="8"/>
  <c r="G500" i="8"/>
  <c r="B501" i="8"/>
  <c r="E501" i="8"/>
  <c r="A502" i="8"/>
  <c r="K501" i="8"/>
  <c r="H501" i="8"/>
  <c r="F499" i="9"/>
  <c r="G499" i="9"/>
  <c r="H499" i="9"/>
  <c r="T500" i="12"/>
  <c r="M500" i="12"/>
  <c r="C500" i="12"/>
  <c r="D500" i="12"/>
  <c r="F500" i="12"/>
  <c r="G500" i="12"/>
  <c r="I500" i="12"/>
  <c r="P500" i="12"/>
  <c r="J500" i="12"/>
  <c r="L500" i="12"/>
  <c r="S500" i="12"/>
  <c r="O500" i="12"/>
  <c r="R500" i="12"/>
  <c r="K501" i="12"/>
  <c r="H501" i="12"/>
  <c r="Q501" i="12"/>
  <c r="B501" i="12"/>
  <c r="N501" i="12"/>
  <c r="A502" i="12"/>
  <c r="E501" i="12"/>
  <c r="D499" i="9"/>
  <c r="C499" i="9"/>
  <c r="E500" i="9"/>
  <c r="B500" i="9"/>
  <c r="A501" i="9"/>
  <c r="G638" i="3" l="1"/>
  <c r="F638" i="3"/>
  <c r="A640" i="3"/>
  <c r="B639" i="3"/>
  <c r="E639" i="3"/>
  <c r="H638" i="3"/>
  <c r="D638" i="3"/>
  <c r="C638" i="3"/>
  <c r="B732" i="14"/>
  <c r="T732" i="14" s="1"/>
  <c r="E732" i="14"/>
  <c r="K732" i="14"/>
  <c r="Q732" i="14"/>
  <c r="H732" i="14"/>
  <c r="N732" i="14"/>
  <c r="A733" i="14"/>
  <c r="F731" i="14"/>
  <c r="G731" i="14"/>
  <c r="I731" i="14"/>
  <c r="J731" i="14"/>
  <c r="L731" i="14"/>
  <c r="M731" i="14"/>
  <c r="C731" i="14"/>
  <c r="D731" i="14"/>
  <c r="O731" i="14"/>
  <c r="P731" i="14"/>
  <c r="R731" i="14"/>
  <c r="S731" i="14"/>
  <c r="H633" i="2"/>
  <c r="A634" i="2"/>
  <c r="E633" i="2"/>
  <c r="B633" i="2"/>
  <c r="K632" i="2"/>
  <c r="J632" i="2"/>
  <c r="D632" i="2"/>
  <c r="C632" i="2"/>
  <c r="I632" i="2"/>
  <c r="G632" i="2"/>
  <c r="F632" i="2"/>
  <c r="N501" i="8"/>
  <c r="I501" i="8"/>
  <c r="L501" i="8"/>
  <c r="D501" i="8"/>
  <c r="F501" i="8"/>
  <c r="C501" i="8"/>
  <c r="M501" i="8"/>
  <c r="J501" i="8"/>
  <c r="G501" i="8"/>
  <c r="H500" i="9"/>
  <c r="F500" i="9"/>
  <c r="G500" i="9"/>
  <c r="A503" i="12"/>
  <c r="E502" i="12"/>
  <c r="B502" i="12"/>
  <c r="H502" i="12"/>
  <c r="N502" i="12"/>
  <c r="K502" i="12"/>
  <c r="Q502" i="12"/>
  <c r="A502" i="9"/>
  <c r="E501" i="9"/>
  <c r="B501" i="9"/>
  <c r="D500" i="9"/>
  <c r="C500" i="9"/>
  <c r="T501" i="12"/>
  <c r="R501" i="12"/>
  <c r="S501" i="12"/>
  <c r="F501" i="12"/>
  <c r="G501" i="12"/>
  <c r="M501" i="12"/>
  <c r="I501" i="12"/>
  <c r="J501" i="12"/>
  <c r="L501" i="12"/>
  <c r="O501" i="12"/>
  <c r="P501" i="12"/>
  <c r="C501" i="12"/>
  <c r="D501" i="12"/>
  <c r="E502" i="8"/>
  <c r="B502" i="8"/>
  <c r="K502" i="8"/>
  <c r="H502" i="8"/>
  <c r="A503" i="8"/>
  <c r="F639" i="3" l="1"/>
  <c r="G639" i="3"/>
  <c r="D639" i="3"/>
  <c r="C639" i="3"/>
  <c r="H639" i="3"/>
  <c r="B640" i="3"/>
  <c r="A641" i="3"/>
  <c r="E640" i="3"/>
  <c r="N733" i="14"/>
  <c r="Q733" i="14"/>
  <c r="E733" i="14"/>
  <c r="A734" i="14"/>
  <c r="B733" i="14"/>
  <c r="T733" i="14" s="1"/>
  <c r="H733" i="14"/>
  <c r="K733" i="14"/>
  <c r="C732" i="14"/>
  <c r="D732" i="14"/>
  <c r="L732" i="14"/>
  <c r="M732" i="14"/>
  <c r="O732" i="14"/>
  <c r="P732" i="14"/>
  <c r="I732" i="14"/>
  <c r="J732" i="14"/>
  <c r="G732" i="14"/>
  <c r="R732" i="14"/>
  <c r="S732" i="14"/>
  <c r="F732" i="14"/>
  <c r="I633" i="2"/>
  <c r="G633" i="2"/>
  <c r="J633" i="2"/>
  <c r="K633" i="2"/>
  <c r="C633" i="2"/>
  <c r="F633" i="2"/>
  <c r="D633" i="2"/>
  <c r="A635" i="2"/>
  <c r="B634" i="2"/>
  <c r="E634" i="2"/>
  <c r="H634" i="2"/>
  <c r="F501" i="9"/>
  <c r="G501" i="9"/>
  <c r="H501" i="9"/>
  <c r="B502" i="9"/>
  <c r="E502" i="9"/>
  <c r="A503" i="9"/>
  <c r="D501" i="9"/>
  <c r="C501" i="9"/>
  <c r="B503" i="12"/>
  <c r="N503" i="12"/>
  <c r="Q503" i="12"/>
  <c r="K503" i="12"/>
  <c r="A504" i="12"/>
  <c r="E503" i="12"/>
  <c r="H503" i="12"/>
  <c r="K503" i="8"/>
  <c r="A504" i="8"/>
  <c r="B503" i="8"/>
  <c r="E503" i="8"/>
  <c r="H503" i="8"/>
  <c r="T502" i="12"/>
  <c r="F502" i="12"/>
  <c r="S502" i="12"/>
  <c r="C502" i="12"/>
  <c r="D502" i="12"/>
  <c r="P502" i="12"/>
  <c r="R502" i="12"/>
  <c r="G502" i="12"/>
  <c r="I502" i="12"/>
  <c r="J502" i="12"/>
  <c r="L502" i="12"/>
  <c r="M502" i="12"/>
  <c r="O502" i="12"/>
  <c r="I502" i="8"/>
  <c r="C502" i="8"/>
  <c r="D502" i="8"/>
  <c r="G502" i="8"/>
  <c r="F502" i="8"/>
  <c r="M502" i="8"/>
  <c r="N502" i="8"/>
  <c r="J502" i="8"/>
  <c r="L502" i="8"/>
  <c r="F640" i="3" l="1"/>
  <c r="G640" i="3"/>
  <c r="D640" i="3"/>
  <c r="H640" i="3"/>
  <c r="C640" i="3"/>
  <c r="E641" i="3"/>
  <c r="A642" i="3"/>
  <c r="B641" i="3"/>
  <c r="O733" i="14"/>
  <c r="P733" i="14"/>
  <c r="D733" i="14"/>
  <c r="F733" i="14"/>
  <c r="I733" i="14"/>
  <c r="J733" i="14"/>
  <c r="M733" i="14"/>
  <c r="R733" i="14"/>
  <c r="S733" i="14"/>
  <c r="L733" i="14"/>
  <c r="C733" i="14"/>
  <c r="G733" i="14"/>
  <c r="A735" i="14"/>
  <c r="N734" i="14"/>
  <c r="E734" i="14"/>
  <c r="H734" i="14"/>
  <c r="K734" i="14"/>
  <c r="Q734" i="14"/>
  <c r="B734" i="14"/>
  <c r="T734" i="14" s="1"/>
  <c r="E635" i="2"/>
  <c r="H635" i="2"/>
  <c r="B635" i="2"/>
  <c r="A636" i="2"/>
  <c r="K634" i="2"/>
  <c r="J634" i="2"/>
  <c r="I634" i="2"/>
  <c r="G634" i="2"/>
  <c r="C634" i="2"/>
  <c r="F634" i="2"/>
  <c r="D634" i="2"/>
  <c r="J503" i="8"/>
  <c r="D503" i="8"/>
  <c r="C503" i="8"/>
  <c r="F503" i="8"/>
  <c r="G503" i="8"/>
  <c r="N503" i="8"/>
  <c r="I503" i="8"/>
  <c r="L503" i="8"/>
  <c r="M503" i="8"/>
  <c r="K504" i="8"/>
  <c r="E504" i="8"/>
  <c r="H504" i="8"/>
  <c r="B504" i="8"/>
  <c r="A505" i="8"/>
  <c r="T503" i="12"/>
  <c r="M503" i="12"/>
  <c r="O503" i="12"/>
  <c r="C503" i="12"/>
  <c r="D503" i="12"/>
  <c r="L503" i="12"/>
  <c r="P503" i="12"/>
  <c r="F503" i="12"/>
  <c r="R503" i="12"/>
  <c r="G503" i="12"/>
  <c r="I503" i="12"/>
  <c r="S503" i="12"/>
  <c r="J503" i="12"/>
  <c r="B503" i="9"/>
  <c r="E503" i="9"/>
  <c r="A504" i="9"/>
  <c r="A505" i="12"/>
  <c r="Q504" i="12"/>
  <c r="B504" i="12"/>
  <c r="K504" i="12"/>
  <c r="N504" i="12"/>
  <c r="E504" i="12"/>
  <c r="H504" i="12"/>
  <c r="F502" i="9"/>
  <c r="G502" i="9"/>
  <c r="H502" i="9"/>
  <c r="C502" i="9"/>
  <c r="D502" i="9"/>
  <c r="F641" i="3" l="1"/>
  <c r="G641" i="3"/>
  <c r="E642" i="3"/>
  <c r="A643" i="3"/>
  <c r="B642" i="3"/>
  <c r="D641" i="3"/>
  <c r="C641" i="3"/>
  <c r="H641" i="3"/>
  <c r="L734" i="14"/>
  <c r="O734" i="14"/>
  <c r="P734" i="14"/>
  <c r="F734" i="14"/>
  <c r="G734" i="14"/>
  <c r="D734" i="14"/>
  <c r="I734" i="14"/>
  <c r="J734" i="14"/>
  <c r="M734" i="14"/>
  <c r="C734" i="14"/>
  <c r="S734" i="14"/>
  <c r="R734" i="14"/>
  <c r="H735" i="14"/>
  <c r="B735" i="14"/>
  <c r="T735" i="14" s="1"/>
  <c r="N735" i="14"/>
  <c r="A736" i="14"/>
  <c r="E735" i="14"/>
  <c r="K735" i="14"/>
  <c r="Q735" i="14"/>
  <c r="A637" i="2"/>
  <c r="H636" i="2"/>
  <c r="E636" i="2"/>
  <c r="B636" i="2"/>
  <c r="J635" i="2"/>
  <c r="C635" i="2"/>
  <c r="I635" i="2"/>
  <c r="D635" i="2"/>
  <c r="F635" i="2"/>
  <c r="G635" i="2"/>
  <c r="K635" i="2"/>
  <c r="A506" i="12"/>
  <c r="E505" i="12"/>
  <c r="H505" i="12"/>
  <c r="K505" i="12"/>
  <c r="N505" i="12"/>
  <c r="Q505" i="12"/>
  <c r="B505" i="12"/>
  <c r="F504" i="8"/>
  <c r="M504" i="8"/>
  <c r="N504" i="8"/>
  <c r="G504" i="8"/>
  <c r="L504" i="8"/>
  <c r="I504" i="8"/>
  <c r="C504" i="8"/>
  <c r="D504" i="8"/>
  <c r="J504" i="8"/>
  <c r="C503" i="9"/>
  <c r="D503" i="9"/>
  <c r="B504" i="9"/>
  <c r="E504" i="9"/>
  <c r="A505" i="9"/>
  <c r="G503" i="9"/>
  <c r="H503" i="9"/>
  <c r="F503" i="9"/>
  <c r="E505" i="8"/>
  <c r="H505" i="8"/>
  <c r="A506" i="8"/>
  <c r="K505" i="8"/>
  <c r="B505" i="8"/>
  <c r="T504" i="12"/>
  <c r="C504" i="12"/>
  <c r="F504" i="12"/>
  <c r="J504" i="12"/>
  <c r="L504" i="12"/>
  <c r="M504" i="12"/>
  <c r="G504" i="12"/>
  <c r="I504" i="12"/>
  <c r="O504" i="12"/>
  <c r="P504" i="12"/>
  <c r="R504" i="12"/>
  <c r="S504" i="12"/>
  <c r="D504" i="12"/>
  <c r="D642" i="3" l="1"/>
  <c r="C642" i="3"/>
  <c r="H642" i="3"/>
  <c r="A644" i="3"/>
  <c r="B643" i="3"/>
  <c r="E643" i="3"/>
  <c r="F642" i="3"/>
  <c r="G642" i="3"/>
  <c r="A737" i="14"/>
  <c r="B736" i="14"/>
  <c r="T736" i="14" s="1"/>
  <c r="Q736" i="14"/>
  <c r="E736" i="14"/>
  <c r="H736" i="14"/>
  <c r="K736" i="14"/>
  <c r="N736" i="14"/>
  <c r="F735" i="14"/>
  <c r="G735" i="14"/>
  <c r="I735" i="14"/>
  <c r="C735" i="14"/>
  <c r="M735" i="14"/>
  <c r="S735" i="14"/>
  <c r="L735" i="14"/>
  <c r="O735" i="14"/>
  <c r="P735" i="14"/>
  <c r="D735" i="14"/>
  <c r="J735" i="14"/>
  <c r="R735" i="14"/>
  <c r="C636" i="2"/>
  <c r="K636" i="2"/>
  <c r="J636" i="2"/>
  <c r="I636" i="2"/>
  <c r="F636" i="2"/>
  <c r="G636" i="2"/>
  <c r="D636" i="2"/>
  <c r="B637" i="2"/>
  <c r="E637" i="2"/>
  <c r="A638" i="2"/>
  <c r="H637" i="2"/>
  <c r="B505" i="9"/>
  <c r="E505" i="9"/>
  <c r="A506" i="9"/>
  <c r="C505" i="8"/>
  <c r="I505" i="8"/>
  <c r="L505" i="8"/>
  <c r="D505" i="8"/>
  <c r="G505" i="8"/>
  <c r="F505" i="8"/>
  <c r="J505" i="8"/>
  <c r="N505" i="8"/>
  <c r="M505" i="8"/>
  <c r="F504" i="9"/>
  <c r="G504" i="9"/>
  <c r="H504" i="9"/>
  <c r="K506" i="8"/>
  <c r="E506" i="8"/>
  <c r="H506" i="8"/>
  <c r="B506" i="8"/>
  <c r="A507" i="8"/>
  <c r="D504" i="9"/>
  <c r="C504" i="9"/>
  <c r="T505" i="12"/>
  <c r="I505" i="12"/>
  <c r="F505" i="12"/>
  <c r="G505" i="12"/>
  <c r="L505" i="12"/>
  <c r="M505" i="12"/>
  <c r="O505" i="12"/>
  <c r="S505" i="12"/>
  <c r="J505" i="12"/>
  <c r="C505" i="12"/>
  <c r="P505" i="12"/>
  <c r="R505" i="12"/>
  <c r="D505" i="12"/>
  <c r="Q506" i="12"/>
  <c r="A507" i="12"/>
  <c r="B506" i="12"/>
  <c r="E506" i="12"/>
  <c r="N506" i="12"/>
  <c r="K506" i="12"/>
  <c r="H506" i="12"/>
  <c r="F643" i="3" l="1"/>
  <c r="G643" i="3"/>
  <c r="H643" i="3"/>
  <c r="D643" i="3"/>
  <c r="C643" i="3"/>
  <c r="E644" i="3"/>
  <c r="A645" i="3"/>
  <c r="B644" i="3"/>
  <c r="R736" i="14"/>
  <c r="S736" i="14"/>
  <c r="D736" i="14"/>
  <c r="P736" i="14"/>
  <c r="O736" i="14"/>
  <c r="F736" i="14"/>
  <c r="G736" i="14"/>
  <c r="I736" i="14"/>
  <c r="J736" i="14"/>
  <c r="M736" i="14"/>
  <c r="L736" i="14"/>
  <c r="C736" i="14"/>
  <c r="B737" i="14"/>
  <c r="T737" i="14" s="1"/>
  <c r="A738" i="14"/>
  <c r="E737" i="14"/>
  <c r="Q737" i="14"/>
  <c r="K737" i="14"/>
  <c r="N737" i="14"/>
  <c r="H737" i="14"/>
  <c r="E638" i="2"/>
  <c r="H638" i="2"/>
  <c r="B638" i="2"/>
  <c r="A639" i="2"/>
  <c r="C637" i="2"/>
  <c r="K637" i="2"/>
  <c r="I637" i="2"/>
  <c r="J637" i="2"/>
  <c r="G637" i="2"/>
  <c r="D637" i="2"/>
  <c r="F637" i="2"/>
  <c r="A508" i="8"/>
  <c r="E507" i="8"/>
  <c r="B507" i="8"/>
  <c r="H507" i="8"/>
  <c r="K507" i="8"/>
  <c r="D506" i="8"/>
  <c r="F506" i="8"/>
  <c r="G506" i="8"/>
  <c r="N506" i="8"/>
  <c r="J506" i="8"/>
  <c r="L506" i="8"/>
  <c r="C506" i="8"/>
  <c r="M506" i="8"/>
  <c r="I506" i="8"/>
  <c r="T506" i="12"/>
  <c r="R506" i="12"/>
  <c r="G506" i="12"/>
  <c r="S506" i="12"/>
  <c r="F506" i="12"/>
  <c r="I506" i="12"/>
  <c r="L506" i="12"/>
  <c r="O506" i="12"/>
  <c r="C506" i="12"/>
  <c r="D506" i="12"/>
  <c r="J506" i="12"/>
  <c r="M506" i="12"/>
  <c r="P506" i="12"/>
  <c r="E507" i="12"/>
  <c r="K507" i="12"/>
  <c r="Q507" i="12"/>
  <c r="B507" i="12"/>
  <c r="N507" i="12"/>
  <c r="A508" i="12"/>
  <c r="H507" i="12"/>
  <c r="B506" i="9"/>
  <c r="E506" i="9"/>
  <c r="A507" i="9"/>
  <c r="H505" i="9"/>
  <c r="F505" i="9"/>
  <c r="G505" i="9"/>
  <c r="C505" i="9"/>
  <c r="D505" i="9"/>
  <c r="H644" i="3" l="1"/>
  <c r="D644" i="3"/>
  <c r="C644" i="3"/>
  <c r="B645" i="3"/>
  <c r="E645" i="3"/>
  <c r="A646" i="3"/>
  <c r="G644" i="3"/>
  <c r="F644" i="3"/>
  <c r="K738" i="14"/>
  <c r="B738" i="14"/>
  <c r="T738" i="14" s="1"/>
  <c r="H738" i="14"/>
  <c r="Q738" i="14"/>
  <c r="A739" i="14"/>
  <c r="E738" i="14"/>
  <c r="N738" i="14"/>
  <c r="P737" i="14"/>
  <c r="C737" i="14"/>
  <c r="L737" i="14"/>
  <c r="M737" i="14"/>
  <c r="D737" i="14"/>
  <c r="F737" i="14"/>
  <c r="G737" i="14"/>
  <c r="R737" i="14"/>
  <c r="S737" i="14"/>
  <c r="O737" i="14"/>
  <c r="I737" i="14"/>
  <c r="J737" i="14"/>
  <c r="H639" i="2"/>
  <c r="E639" i="2"/>
  <c r="B639" i="2"/>
  <c r="A640" i="2"/>
  <c r="F638" i="2"/>
  <c r="D638" i="2"/>
  <c r="C638" i="2"/>
  <c r="I638" i="2"/>
  <c r="G638" i="2"/>
  <c r="K638" i="2"/>
  <c r="J638" i="2"/>
  <c r="D506" i="9"/>
  <c r="C506" i="9"/>
  <c r="J507" i="8"/>
  <c r="G507" i="8"/>
  <c r="C507" i="8"/>
  <c r="F507" i="8"/>
  <c r="N507" i="8"/>
  <c r="I507" i="8"/>
  <c r="M507" i="8"/>
  <c r="D507" i="8"/>
  <c r="L507" i="8"/>
  <c r="G506" i="9"/>
  <c r="H506" i="9"/>
  <c r="F506" i="9"/>
  <c r="T507" i="12"/>
  <c r="D507" i="12"/>
  <c r="M507" i="12"/>
  <c r="P507" i="12"/>
  <c r="C507" i="12"/>
  <c r="F507" i="12"/>
  <c r="I507" i="12"/>
  <c r="J507" i="12"/>
  <c r="L507" i="12"/>
  <c r="O507" i="12"/>
  <c r="R507" i="12"/>
  <c r="G507" i="12"/>
  <c r="S507" i="12"/>
  <c r="B507" i="9"/>
  <c r="E507" i="9"/>
  <c r="A508" i="9"/>
  <c r="H508" i="12"/>
  <c r="K508" i="12"/>
  <c r="N508" i="12"/>
  <c r="Q508" i="12"/>
  <c r="A509" i="12"/>
  <c r="B508" i="12"/>
  <c r="E508" i="12"/>
  <c r="H508" i="8"/>
  <c r="B508" i="8"/>
  <c r="A509" i="8"/>
  <c r="K508" i="8"/>
  <c r="E508" i="8"/>
  <c r="B646" i="3" l="1"/>
  <c r="A647" i="3"/>
  <c r="E646" i="3"/>
  <c r="G645" i="3"/>
  <c r="F645" i="3"/>
  <c r="D645" i="3"/>
  <c r="C645" i="3"/>
  <c r="H645" i="3"/>
  <c r="H739" i="14"/>
  <c r="E739" i="14"/>
  <c r="Q739" i="14"/>
  <c r="K739" i="14"/>
  <c r="N739" i="14"/>
  <c r="B739" i="14"/>
  <c r="T739" i="14" s="1"/>
  <c r="A740" i="14"/>
  <c r="J738" i="14"/>
  <c r="L738" i="14"/>
  <c r="M738" i="14"/>
  <c r="S738" i="14"/>
  <c r="C738" i="14"/>
  <c r="D738" i="14"/>
  <c r="G738" i="14"/>
  <c r="I738" i="14"/>
  <c r="P738" i="14"/>
  <c r="R738" i="14"/>
  <c r="F738" i="14"/>
  <c r="O738" i="14"/>
  <c r="B640" i="2"/>
  <c r="H640" i="2"/>
  <c r="E640" i="2"/>
  <c r="A641" i="2"/>
  <c r="K639" i="2"/>
  <c r="J639" i="2"/>
  <c r="F639" i="2"/>
  <c r="C639" i="2"/>
  <c r="I639" i="2"/>
  <c r="G639" i="2"/>
  <c r="D639" i="2"/>
  <c r="B509" i="8"/>
  <c r="K509" i="8"/>
  <c r="A510" i="8"/>
  <c r="E509" i="8"/>
  <c r="H509" i="8"/>
  <c r="E508" i="9"/>
  <c r="A509" i="9"/>
  <c r="B508" i="9"/>
  <c r="C507" i="9"/>
  <c r="D507" i="9"/>
  <c r="F507" i="9"/>
  <c r="G507" i="9"/>
  <c r="H507" i="9"/>
  <c r="M508" i="8"/>
  <c r="C508" i="8"/>
  <c r="D508" i="8"/>
  <c r="F508" i="8"/>
  <c r="I508" i="8"/>
  <c r="J508" i="8"/>
  <c r="N508" i="8"/>
  <c r="L508" i="8"/>
  <c r="G508" i="8"/>
  <c r="T508" i="12"/>
  <c r="L508" i="12"/>
  <c r="P508" i="12"/>
  <c r="R508" i="12"/>
  <c r="C508" i="12"/>
  <c r="D508" i="12"/>
  <c r="O508" i="12"/>
  <c r="F508" i="12"/>
  <c r="G508" i="12"/>
  <c r="S508" i="12"/>
  <c r="I508" i="12"/>
  <c r="J508" i="12"/>
  <c r="M508" i="12"/>
  <c r="A510" i="12"/>
  <c r="B509" i="12"/>
  <c r="E509" i="12"/>
  <c r="K509" i="12"/>
  <c r="H509" i="12"/>
  <c r="N509" i="12"/>
  <c r="Q509" i="12"/>
  <c r="G646" i="3" l="1"/>
  <c r="F646" i="3"/>
  <c r="A648" i="3"/>
  <c r="B647" i="3"/>
  <c r="E647" i="3"/>
  <c r="H646" i="3"/>
  <c r="D646" i="3"/>
  <c r="C646" i="3"/>
  <c r="B740" i="14"/>
  <c r="T740" i="14" s="1"/>
  <c r="E740" i="14"/>
  <c r="Q740" i="14"/>
  <c r="H740" i="14"/>
  <c r="A741" i="14"/>
  <c r="K740" i="14"/>
  <c r="N740" i="14"/>
  <c r="L739" i="14"/>
  <c r="M739" i="14"/>
  <c r="C739" i="14"/>
  <c r="D739" i="14"/>
  <c r="O739" i="14"/>
  <c r="P739" i="14"/>
  <c r="R739" i="14"/>
  <c r="J739" i="14"/>
  <c r="S739" i="14"/>
  <c r="F739" i="14"/>
  <c r="G739" i="14"/>
  <c r="I739" i="14"/>
  <c r="A642" i="2"/>
  <c r="H641" i="2"/>
  <c r="E641" i="2"/>
  <c r="B641" i="2"/>
  <c r="I640" i="2"/>
  <c r="K640" i="2"/>
  <c r="F640" i="2"/>
  <c r="D640" i="2"/>
  <c r="J640" i="2"/>
  <c r="C640" i="2"/>
  <c r="G640" i="2"/>
  <c r="E509" i="9"/>
  <c r="A510" i="9"/>
  <c r="B509" i="9"/>
  <c r="F508" i="9"/>
  <c r="G508" i="9"/>
  <c r="H508" i="9"/>
  <c r="T509" i="12"/>
  <c r="R509" i="12"/>
  <c r="J509" i="12"/>
  <c r="L509" i="12"/>
  <c r="P509" i="12"/>
  <c r="O509" i="12"/>
  <c r="F509" i="12"/>
  <c r="D509" i="12"/>
  <c r="M509" i="12"/>
  <c r="S509" i="12"/>
  <c r="I509" i="12"/>
  <c r="C509" i="12"/>
  <c r="G509" i="12"/>
  <c r="B510" i="12"/>
  <c r="H510" i="12"/>
  <c r="E510" i="12"/>
  <c r="A511" i="12"/>
  <c r="K510" i="12"/>
  <c r="N510" i="12"/>
  <c r="Q510" i="12"/>
  <c r="A511" i="8"/>
  <c r="H510" i="8"/>
  <c r="B510" i="8"/>
  <c r="E510" i="8"/>
  <c r="K510" i="8"/>
  <c r="C508" i="9"/>
  <c r="D508" i="9"/>
  <c r="C509" i="8"/>
  <c r="N509" i="8"/>
  <c r="J509" i="8"/>
  <c r="M509" i="8"/>
  <c r="D509" i="8"/>
  <c r="I509" i="8"/>
  <c r="F509" i="8"/>
  <c r="G509" i="8"/>
  <c r="L509" i="8"/>
  <c r="H647" i="3" l="1"/>
  <c r="C647" i="3"/>
  <c r="D647" i="3"/>
  <c r="F647" i="3"/>
  <c r="G647" i="3"/>
  <c r="E648" i="3"/>
  <c r="A649" i="3"/>
  <c r="B648" i="3"/>
  <c r="N741" i="14"/>
  <c r="Q741" i="14"/>
  <c r="K741" i="14"/>
  <c r="E741" i="14"/>
  <c r="B741" i="14"/>
  <c r="T741" i="14" s="1"/>
  <c r="H741" i="14"/>
  <c r="A742" i="14"/>
  <c r="C740" i="14"/>
  <c r="D740" i="14"/>
  <c r="P740" i="14"/>
  <c r="F740" i="14"/>
  <c r="G740" i="14"/>
  <c r="I740" i="14"/>
  <c r="R740" i="14"/>
  <c r="S740" i="14"/>
  <c r="L740" i="14"/>
  <c r="M740" i="14"/>
  <c r="O740" i="14"/>
  <c r="J740" i="14"/>
  <c r="C641" i="2"/>
  <c r="I641" i="2"/>
  <c r="J641" i="2"/>
  <c r="G641" i="2"/>
  <c r="F641" i="2"/>
  <c r="D641" i="2"/>
  <c r="K641" i="2"/>
  <c r="E642" i="2"/>
  <c r="H642" i="2"/>
  <c r="B642" i="2"/>
  <c r="A643" i="2"/>
  <c r="E511" i="8"/>
  <c r="K511" i="8"/>
  <c r="B511" i="8"/>
  <c r="H511" i="8"/>
  <c r="A512" i="8"/>
  <c r="Q511" i="12"/>
  <c r="N511" i="12"/>
  <c r="A512" i="12"/>
  <c r="B511" i="12"/>
  <c r="E511" i="12"/>
  <c r="H511" i="12"/>
  <c r="K511" i="12"/>
  <c r="T510" i="12"/>
  <c r="C510" i="12"/>
  <c r="D510" i="12"/>
  <c r="F510" i="12"/>
  <c r="G510" i="12"/>
  <c r="I510" i="12"/>
  <c r="R510" i="12"/>
  <c r="S510" i="12"/>
  <c r="J510" i="12"/>
  <c r="M510" i="12"/>
  <c r="L510" i="12"/>
  <c r="O510" i="12"/>
  <c r="P510" i="12"/>
  <c r="C509" i="9"/>
  <c r="D509" i="9"/>
  <c r="E510" i="9"/>
  <c r="B510" i="9"/>
  <c r="A511" i="9"/>
  <c r="M510" i="8"/>
  <c r="N510" i="8"/>
  <c r="D510" i="8"/>
  <c r="F510" i="8"/>
  <c r="G510" i="8"/>
  <c r="J510" i="8"/>
  <c r="C510" i="8"/>
  <c r="I510" i="8"/>
  <c r="L510" i="8"/>
  <c r="F509" i="9"/>
  <c r="G509" i="9"/>
  <c r="H509" i="9"/>
  <c r="C648" i="3" l="1"/>
  <c r="H648" i="3"/>
  <c r="D648" i="3"/>
  <c r="B649" i="3"/>
  <c r="A650" i="3"/>
  <c r="E649" i="3"/>
  <c r="F648" i="3"/>
  <c r="G648" i="3"/>
  <c r="N742" i="14"/>
  <c r="H742" i="14"/>
  <c r="K742" i="14"/>
  <c r="Q742" i="14"/>
  <c r="A743" i="14"/>
  <c r="B742" i="14"/>
  <c r="T742" i="14" s="1"/>
  <c r="E742" i="14"/>
  <c r="O741" i="14"/>
  <c r="P741" i="14"/>
  <c r="L741" i="14"/>
  <c r="F741" i="14"/>
  <c r="G741" i="14"/>
  <c r="C741" i="14"/>
  <c r="D741" i="14"/>
  <c r="I741" i="14"/>
  <c r="J741" i="14"/>
  <c r="M741" i="14"/>
  <c r="R741" i="14"/>
  <c r="S741" i="14"/>
  <c r="J642" i="2"/>
  <c r="I642" i="2"/>
  <c r="G642" i="2"/>
  <c r="F642" i="2"/>
  <c r="K642" i="2"/>
  <c r="C642" i="2"/>
  <c r="D642" i="2"/>
  <c r="A644" i="2"/>
  <c r="H643" i="2"/>
  <c r="E643" i="2"/>
  <c r="B643" i="2"/>
  <c r="G510" i="9"/>
  <c r="F510" i="9"/>
  <c r="H510" i="9"/>
  <c r="D510" i="9"/>
  <c r="C510" i="9"/>
  <c r="A512" i="9"/>
  <c r="E511" i="9"/>
  <c r="B511" i="9"/>
  <c r="B512" i="12"/>
  <c r="E512" i="12"/>
  <c r="H512" i="12"/>
  <c r="N512" i="12"/>
  <c r="K512" i="12"/>
  <c r="Q512" i="12"/>
  <c r="A513" i="12"/>
  <c r="E512" i="8"/>
  <c r="H512" i="8"/>
  <c r="K512" i="8"/>
  <c r="B512" i="8"/>
  <c r="A513" i="8"/>
  <c r="F511" i="8"/>
  <c r="M511" i="8"/>
  <c r="D511" i="8"/>
  <c r="C511" i="8"/>
  <c r="G511" i="8"/>
  <c r="I511" i="8"/>
  <c r="L511" i="8"/>
  <c r="J511" i="8"/>
  <c r="N511" i="8"/>
  <c r="T511" i="12"/>
  <c r="O511" i="12"/>
  <c r="L511" i="12"/>
  <c r="S511" i="12"/>
  <c r="M511" i="12"/>
  <c r="F511" i="12"/>
  <c r="G511" i="12"/>
  <c r="I511" i="12"/>
  <c r="P511" i="12"/>
  <c r="C511" i="12"/>
  <c r="J511" i="12"/>
  <c r="D511" i="12"/>
  <c r="R511" i="12"/>
  <c r="F649" i="3" l="1"/>
  <c r="G649" i="3"/>
  <c r="C649" i="3"/>
  <c r="D649" i="3"/>
  <c r="H649" i="3"/>
  <c r="E650" i="3"/>
  <c r="B650" i="3"/>
  <c r="A651" i="3"/>
  <c r="L742" i="14"/>
  <c r="O742" i="14"/>
  <c r="G742" i="14"/>
  <c r="I742" i="14"/>
  <c r="J742" i="14"/>
  <c r="M742" i="14"/>
  <c r="P742" i="14"/>
  <c r="C742" i="14"/>
  <c r="D742" i="14"/>
  <c r="F742" i="14"/>
  <c r="R742" i="14"/>
  <c r="S742" i="14"/>
  <c r="H743" i="14"/>
  <c r="N743" i="14"/>
  <c r="K743" i="14"/>
  <c r="A744" i="14"/>
  <c r="B743" i="14"/>
  <c r="T743" i="14" s="1"/>
  <c r="E743" i="14"/>
  <c r="Q743" i="14"/>
  <c r="B644" i="2"/>
  <c r="A645" i="2"/>
  <c r="E644" i="2"/>
  <c r="H644" i="2"/>
  <c r="G643" i="2"/>
  <c r="C643" i="2"/>
  <c r="K643" i="2"/>
  <c r="D643" i="2"/>
  <c r="J643" i="2"/>
  <c r="F643" i="2"/>
  <c r="I643" i="2"/>
  <c r="F512" i="8"/>
  <c r="G512" i="8"/>
  <c r="L512" i="8"/>
  <c r="D512" i="8"/>
  <c r="J512" i="8"/>
  <c r="C512" i="8"/>
  <c r="I512" i="8"/>
  <c r="M512" i="8"/>
  <c r="N512" i="8"/>
  <c r="H513" i="8"/>
  <c r="A514" i="8"/>
  <c r="E513" i="8"/>
  <c r="K513" i="8"/>
  <c r="B513" i="8"/>
  <c r="C511" i="9"/>
  <c r="D511" i="9"/>
  <c r="H511" i="9"/>
  <c r="G511" i="9"/>
  <c r="F511" i="9"/>
  <c r="Q513" i="12"/>
  <c r="H513" i="12"/>
  <c r="N513" i="12"/>
  <c r="B513" i="12"/>
  <c r="K513" i="12"/>
  <c r="A514" i="12"/>
  <c r="E513" i="12"/>
  <c r="T512" i="12"/>
  <c r="I512" i="12"/>
  <c r="F512" i="12"/>
  <c r="J512" i="12"/>
  <c r="C512" i="12"/>
  <c r="D512" i="12"/>
  <c r="G512" i="12"/>
  <c r="M512" i="12"/>
  <c r="P512" i="12"/>
  <c r="L512" i="12"/>
  <c r="O512" i="12"/>
  <c r="R512" i="12"/>
  <c r="S512" i="12"/>
  <c r="A513" i="9"/>
  <c r="E512" i="9"/>
  <c r="B512" i="9"/>
  <c r="G650" i="3" l="1"/>
  <c r="F650" i="3"/>
  <c r="E651" i="3"/>
  <c r="B651" i="3"/>
  <c r="A652" i="3"/>
  <c r="H650" i="3"/>
  <c r="D650" i="3"/>
  <c r="C650" i="3"/>
  <c r="F743" i="14"/>
  <c r="G743" i="14"/>
  <c r="I743" i="14"/>
  <c r="O743" i="14"/>
  <c r="J743" i="14"/>
  <c r="L743" i="14"/>
  <c r="S743" i="14"/>
  <c r="C743" i="14"/>
  <c r="D743" i="14"/>
  <c r="M743" i="14"/>
  <c r="P743" i="14"/>
  <c r="R743" i="14"/>
  <c r="A745" i="14"/>
  <c r="K744" i="14"/>
  <c r="N744" i="14"/>
  <c r="Q744" i="14"/>
  <c r="B744" i="14"/>
  <c r="T744" i="14" s="1"/>
  <c r="H744" i="14"/>
  <c r="E744" i="14"/>
  <c r="H645" i="2"/>
  <c r="A646" i="2"/>
  <c r="B645" i="2"/>
  <c r="E645" i="2"/>
  <c r="J644" i="2"/>
  <c r="C644" i="2"/>
  <c r="F644" i="2"/>
  <c r="K644" i="2"/>
  <c r="I644" i="2"/>
  <c r="G644" i="2"/>
  <c r="D644" i="2"/>
  <c r="T513" i="12"/>
  <c r="J513" i="12"/>
  <c r="L513" i="12"/>
  <c r="I513" i="12"/>
  <c r="F513" i="12"/>
  <c r="C513" i="12"/>
  <c r="P513" i="12"/>
  <c r="R513" i="12"/>
  <c r="S513" i="12"/>
  <c r="M513" i="12"/>
  <c r="D513" i="12"/>
  <c r="G513" i="12"/>
  <c r="O513" i="12"/>
  <c r="J513" i="8"/>
  <c r="I513" i="8"/>
  <c r="M513" i="8"/>
  <c r="N513" i="8"/>
  <c r="D513" i="8"/>
  <c r="F513" i="8"/>
  <c r="L513" i="8"/>
  <c r="C513" i="8"/>
  <c r="G513" i="8"/>
  <c r="C512" i="9"/>
  <c r="D512" i="9"/>
  <c r="F512" i="9"/>
  <c r="G512" i="9"/>
  <c r="H512" i="9"/>
  <c r="A515" i="12"/>
  <c r="B514" i="12"/>
  <c r="Q514" i="12"/>
  <c r="E514" i="12"/>
  <c r="N514" i="12"/>
  <c r="H514" i="12"/>
  <c r="K514" i="12"/>
  <c r="B514" i="8"/>
  <c r="K514" i="8"/>
  <c r="A515" i="8"/>
  <c r="H514" i="8"/>
  <c r="E514" i="8"/>
  <c r="B513" i="9"/>
  <c r="A514" i="9"/>
  <c r="E513" i="9"/>
  <c r="A653" i="3" l="1"/>
  <c r="E652" i="3"/>
  <c r="B652" i="3"/>
  <c r="H651" i="3"/>
  <c r="C651" i="3"/>
  <c r="D651" i="3"/>
  <c r="F651" i="3"/>
  <c r="G651" i="3"/>
  <c r="R744" i="14"/>
  <c r="S744" i="14"/>
  <c r="D744" i="14"/>
  <c r="L744" i="14"/>
  <c r="I744" i="14"/>
  <c r="J744" i="14"/>
  <c r="M744" i="14"/>
  <c r="O744" i="14"/>
  <c r="P744" i="14"/>
  <c r="C744" i="14"/>
  <c r="F744" i="14"/>
  <c r="G744" i="14"/>
  <c r="N745" i="14"/>
  <c r="K745" i="14"/>
  <c r="H745" i="14"/>
  <c r="B745" i="14"/>
  <c r="T745" i="14" s="1"/>
  <c r="A746" i="14"/>
  <c r="E745" i="14"/>
  <c r="Q745" i="14"/>
  <c r="G645" i="2"/>
  <c r="F645" i="2"/>
  <c r="D645" i="2"/>
  <c r="K645" i="2"/>
  <c r="J645" i="2"/>
  <c r="I645" i="2"/>
  <c r="C645" i="2"/>
  <c r="B646" i="2"/>
  <c r="A647" i="2"/>
  <c r="H646" i="2"/>
  <c r="E646" i="2"/>
  <c r="T514" i="12"/>
  <c r="J514" i="12"/>
  <c r="R514" i="12"/>
  <c r="S514" i="12"/>
  <c r="C514" i="12"/>
  <c r="P514" i="12"/>
  <c r="L514" i="12"/>
  <c r="O514" i="12"/>
  <c r="F514" i="12"/>
  <c r="G514" i="12"/>
  <c r="I514" i="12"/>
  <c r="M514" i="12"/>
  <c r="D514" i="12"/>
  <c r="B515" i="12"/>
  <c r="E515" i="12"/>
  <c r="N515" i="12"/>
  <c r="Q515" i="12"/>
  <c r="A516" i="12"/>
  <c r="H515" i="12"/>
  <c r="K515" i="12"/>
  <c r="G513" i="9"/>
  <c r="F513" i="9"/>
  <c r="H513" i="9"/>
  <c r="B514" i="9"/>
  <c r="E514" i="9"/>
  <c r="A515" i="9"/>
  <c r="E515" i="8"/>
  <c r="K515" i="8"/>
  <c r="A516" i="8"/>
  <c r="B515" i="8"/>
  <c r="H515" i="8"/>
  <c r="J514" i="8"/>
  <c r="N514" i="8"/>
  <c r="M514" i="8"/>
  <c r="F514" i="8"/>
  <c r="G514" i="8"/>
  <c r="C514" i="8"/>
  <c r="D514" i="8"/>
  <c r="I514" i="8"/>
  <c r="L514" i="8"/>
  <c r="C513" i="9"/>
  <c r="D513" i="9"/>
  <c r="D652" i="3" l="1"/>
  <c r="C652" i="3"/>
  <c r="H652" i="3"/>
  <c r="G652" i="3"/>
  <c r="F652" i="3"/>
  <c r="E653" i="3"/>
  <c r="A654" i="3"/>
  <c r="B653" i="3"/>
  <c r="K746" i="14"/>
  <c r="H746" i="14"/>
  <c r="Q746" i="14"/>
  <c r="N746" i="14"/>
  <c r="A747" i="14"/>
  <c r="B746" i="14"/>
  <c r="T746" i="14" s="1"/>
  <c r="E746" i="14"/>
  <c r="P745" i="14"/>
  <c r="M745" i="14"/>
  <c r="L745" i="14"/>
  <c r="O745" i="14"/>
  <c r="F745" i="14"/>
  <c r="G745" i="14"/>
  <c r="I745" i="14"/>
  <c r="C745" i="14"/>
  <c r="D745" i="14"/>
  <c r="R745" i="14"/>
  <c r="S745" i="14"/>
  <c r="J745" i="14"/>
  <c r="E647" i="2"/>
  <c r="B647" i="2"/>
  <c r="H647" i="2"/>
  <c r="A648" i="2"/>
  <c r="F646" i="2"/>
  <c r="K646" i="2"/>
  <c r="I646" i="2"/>
  <c r="G646" i="2"/>
  <c r="D646" i="2"/>
  <c r="C646" i="2"/>
  <c r="J646" i="2"/>
  <c r="C514" i="9"/>
  <c r="D514" i="9"/>
  <c r="H516" i="12"/>
  <c r="K516" i="12"/>
  <c r="N516" i="12"/>
  <c r="A517" i="12"/>
  <c r="E516" i="12"/>
  <c r="Q516" i="12"/>
  <c r="B516" i="12"/>
  <c r="A516" i="9"/>
  <c r="B515" i="9"/>
  <c r="E515" i="9"/>
  <c r="F514" i="9"/>
  <c r="H514" i="9"/>
  <c r="G514" i="9"/>
  <c r="A517" i="8"/>
  <c r="E516" i="8"/>
  <c r="H516" i="8"/>
  <c r="B516" i="8"/>
  <c r="K516" i="8"/>
  <c r="T515" i="12"/>
  <c r="C515" i="12"/>
  <c r="G515" i="12"/>
  <c r="F515" i="12"/>
  <c r="I515" i="12"/>
  <c r="O515" i="12"/>
  <c r="P515" i="12"/>
  <c r="J515" i="12"/>
  <c r="L515" i="12"/>
  <c r="M515" i="12"/>
  <c r="R515" i="12"/>
  <c r="S515" i="12"/>
  <c r="D515" i="12"/>
  <c r="N515" i="8"/>
  <c r="D515" i="8"/>
  <c r="L515" i="8"/>
  <c r="M515" i="8"/>
  <c r="C515" i="8"/>
  <c r="F515" i="8"/>
  <c r="I515" i="8"/>
  <c r="J515" i="8"/>
  <c r="G515" i="8"/>
  <c r="C653" i="3" l="1"/>
  <c r="D653" i="3"/>
  <c r="H653" i="3"/>
  <c r="A655" i="3"/>
  <c r="E654" i="3"/>
  <c r="B654" i="3"/>
  <c r="F653" i="3"/>
  <c r="G653" i="3"/>
  <c r="J746" i="14"/>
  <c r="L746" i="14"/>
  <c r="M746" i="14"/>
  <c r="O746" i="14"/>
  <c r="P746" i="14"/>
  <c r="R746" i="14"/>
  <c r="I746" i="14"/>
  <c r="S746" i="14"/>
  <c r="G746" i="14"/>
  <c r="D746" i="14"/>
  <c r="C746" i="14"/>
  <c r="F746" i="14"/>
  <c r="H747" i="14"/>
  <c r="N747" i="14"/>
  <c r="A748" i="14"/>
  <c r="B747" i="14"/>
  <c r="T747" i="14" s="1"/>
  <c r="K747" i="14"/>
  <c r="Q747" i="14"/>
  <c r="E747" i="14"/>
  <c r="A649" i="2"/>
  <c r="B648" i="2"/>
  <c r="H648" i="2"/>
  <c r="E648" i="2"/>
  <c r="C647" i="2"/>
  <c r="G647" i="2"/>
  <c r="F647" i="2"/>
  <c r="K647" i="2"/>
  <c r="J647" i="2"/>
  <c r="I647" i="2"/>
  <c r="D647" i="2"/>
  <c r="M516" i="8"/>
  <c r="C516" i="8"/>
  <c r="L516" i="8"/>
  <c r="G516" i="8"/>
  <c r="N516" i="8"/>
  <c r="F516" i="8"/>
  <c r="J516" i="8"/>
  <c r="D516" i="8"/>
  <c r="I516" i="8"/>
  <c r="B517" i="8"/>
  <c r="E517" i="8"/>
  <c r="A518" i="8"/>
  <c r="H517" i="8"/>
  <c r="K517" i="8"/>
  <c r="H515" i="9"/>
  <c r="F515" i="9"/>
  <c r="G515" i="9"/>
  <c r="T516" i="12"/>
  <c r="R516" i="12"/>
  <c r="F516" i="12"/>
  <c r="J516" i="12"/>
  <c r="C516" i="12"/>
  <c r="I516" i="12"/>
  <c r="S516" i="12"/>
  <c r="O516" i="12"/>
  <c r="P516" i="12"/>
  <c r="L516" i="12"/>
  <c r="M516" i="12"/>
  <c r="D516" i="12"/>
  <c r="G516" i="12"/>
  <c r="C515" i="9"/>
  <c r="D515" i="9"/>
  <c r="A517" i="9"/>
  <c r="B516" i="9"/>
  <c r="E516" i="9"/>
  <c r="A518" i="12"/>
  <c r="Q517" i="12"/>
  <c r="E517" i="12"/>
  <c r="B517" i="12"/>
  <c r="K517" i="12"/>
  <c r="N517" i="12"/>
  <c r="H517" i="12"/>
  <c r="D654" i="3" l="1"/>
  <c r="C654" i="3"/>
  <c r="H654" i="3"/>
  <c r="G654" i="3"/>
  <c r="F654" i="3"/>
  <c r="A656" i="3"/>
  <c r="E655" i="3"/>
  <c r="B655" i="3"/>
  <c r="L747" i="14"/>
  <c r="M747" i="14"/>
  <c r="O747" i="14"/>
  <c r="P747" i="14"/>
  <c r="S747" i="14"/>
  <c r="R747" i="14"/>
  <c r="C747" i="14"/>
  <c r="F747" i="14"/>
  <c r="I747" i="14"/>
  <c r="G747" i="14"/>
  <c r="J747" i="14"/>
  <c r="D747" i="14"/>
  <c r="B748" i="14"/>
  <c r="T748" i="14" s="1"/>
  <c r="E748" i="14"/>
  <c r="Q748" i="14"/>
  <c r="K748" i="14"/>
  <c r="H748" i="14"/>
  <c r="N748" i="14"/>
  <c r="A749" i="14"/>
  <c r="C648" i="2"/>
  <c r="I648" i="2"/>
  <c r="F648" i="2"/>
  <c r="D648" i="2"/>
  <c r="K648" i="2"/>
  <c r="J648" i="2"/>
  <c r="G648" i="2"/>
  <c r="A650" i="2"/>
  <c r="H649" i="2"/>
  <c r="E649" i="2"/>
  <c r="B649" i="2"/>
  <c r="B518" i="8"/>
  <c r="E518" i="8"/>
  <c r="H518" i="8"/>
  <c r="A519" i="8"/>
  <c r="K518" i="8"/>
  <c r="T517" i="12"/>
  <c r="R517" i="12"/>
  <c r="P517" i="12"/>
  <c r="S517" i="12"/>
  <c r="C517" i="12"/>
  <c r="J517" i="12"/>
  <c r="D517" i="12"/>
  <c r="I517" i="12"/>
  <c r="L517" i="12"/>
  <c r="F517" i="12"/>
  <c r="M517" i="12"/>
  <c r="O517" i="12"/>
  <c r="G517" i="12"/>
  <c r="F517" i="8"/>
  <c r="I517" i="8"/>
  <c r="C517" i="8"/>
  <c r="G517" i="8"/>
  <c r="L517" i="8"/>
  <c r="J517" i="8"/>
  <c r="D517" i="8"/>
  <c r="M517" i="8"/>
  <c r="N517" i="8"/>
  <c r="H516" i="9"/>
  <c r="F516" i="9"/>
  <c r="G516" i="9"/>
  <c r="N518" i="12"/>
  <c r="A519" i="12"/>
  <c r="H518" i="12"/>
  <c r="Q518" i="12"/>
  <c r="B518" i="12"/>
  <c r="E518" i="12"/>
  <c r="K518" i="12"/>
  <c r="D516" i="9"/>
  <c r="C516" i="9"/>
  <c r="A518" i="9"/>
  <c r="B517" i="9"/>
  <c r="E517" i="9"/>
  <c r="F655" i="3" l="1"/>
  <c r="G655" i="3"/>
  <c r="A657" i="3"/>
  <c r="B656" i="3"/>
  <c r="E656" i="3"/>
  <c r="H655" i="3"/>
  <c r="D655" i="3"/>
  <c r="C655" i="3"/>
  <c r="N749" i="14"/>
  <c r="Q749" i="14"/>
  <c r="K749" i="14"/>
  <c r="E749" i="14"/>
  <c r="H749" i="14"/>
  <c r="A750" i="14"/>
  <c r="B749" i="14"/>
  <c r="T749" i="14" s="1"/>
  <c r="C748" i="14"/>
  <c r="D748" i="14"/>
  <c r="I748" i="14"/>
  <c r="O748" i="14"/>
  <c r="P748" i="14"/>
  <c r="R748" i="14"/>
  <c r="F748" i="14"/>
  <c r="J748" i="14"/>
  <c r="L748" i="14"/>
  <c r="M748" i="14"/>
  <c r="G748" i="14"/>
  <c r="S748" i="14"/>
  <c r="I649" i="2"/>
  <c r="J649" i="2"/>
  <c r="G649" i="2"/>
  <c r="F649" i="2"/>
  <c r="K649" i="2"/>
  <c r="C649" i="2"/>
  <c r="D649" i="2"/>
  <c r="A651" i="2"/>
  <c r="E650" i="2"/>
  <c r="B650" i="2"/>
  <c r="H650" i="2"/>
  <c r="F517" i="9"/>
  <c r="G517" i="9"/>
  <c r="H517" i="9"/>
  <c r="A520" i="12"/>
  <c r="E519" i="12"/>
  <c r="H519" i="12"/>
  <c r="Q519" i="12"/>
  <c r="B519" i="12"/>
  <c r="N519" i="12"/>
  <c r="K519" i="12"/>
  <c r="E518" i="9"/>
  <c r="B518" i="9"/>
  <c r="A519" i="9"/>
  <c r="A520" i="8"/>
  <c r="K519" i="8"/>
  <c r="B519" i="8"/>
  <c r="H519" i="8"/>
  <c r="E519" i="8"/>
  <c r="C517" i="9"/>
  <c r="D517" i="9"/>
  <c r="T518" i="12"/>
  <c r="C518" i="12"/>
  <c r="D518" i="12"/>
  <c r="M518" i="12"/>
  <c r="P518" i="12"/>
  <c r="S518" i="12"/>
  <c r="F518" i="12"/>
  <c r="I518" i="12"/>
  <c r="J518" i="12"/>
  <c r="G518" i="12"/>
  <c r="L518" i="12"/>
  <c r="R518" i="12"/>
  <c r="O518" i="12"/>
  <c r="I518" i="8"/>
  <c r="J518" i="8"/>
  <c r="F518" i="8"/>
  <c r="C518" i="8"/>
  <c r="D518" i="8"/>
  <c r="G518" i="8"/>
  <c r="L518" i="8"/>
  <c r="M518" i="8"/>
  <c r="N518" i="8"/>
  <c r="H656" i="3" l="1"/>
  <c r="C656" i="3"/>
  <c r="D656" i="3"/>
  <c r="A658" i="3"/>
  <c r="E657" i="3"/>
  <c r="B657" i="3"/>
  <c r="F656" i="3"/>
  <c r="G656" i="3"/>
  <c r="O749" i="14"/>
  <c r="P749" i="14"/>
  <c r="J749" i="14"/>
  <c r="R749" i="14"/>
  <c r="S749" i="14"/>
  <c r="F749" i="14"/>
  <c r="G749" i="14"/>
  <c r="C749" i="14"/>
  <c r="D749" i="14"/>
  <c r="M749" i="14"/>
  <c r="I749" i="14"/>
  <c r="L749" i="14"/>
  <c r="Q750" i="14"/>
  <c r="K750" i="14"/>
  <c r="N750" i="14"/>
  <c r="E750" i="14"/>
  <c r="B750" i="14"/>
  <c r="T750" i="14" s="1"/>
  <c r="H750" i="14"/>
  <c r="A751" i="14"/>
  <c r="K650" i="2"/>
  <c r="G650" i="2"/>
  <c r="F650" i="2"/>
  <c r="C650" i="2"/>
  <c r="D650" i="2"/>
  <c r="J650" i="2"/>
  <c r="I650" i="2"/>
  <c r="H651" i="2"/>
  <c r="A652" i="2"/>
  <c r="B651" i="2"/>
  <c r="E651" i="2"/>
  <c r="M519" i="8"/>
  <c r="L519" i="8"/>
  <c r="J519" i="8"/>
  <c r="D519" i="8"/>
  <c r="C519" i="8"/>
  <c r="N519" i="8"/>
  <c r="G519" i="8"/>
  <c r="F519" i="8"/>
  <c r="I519" i="8"/>
  <c r="H520" i="8"/>
  <c r="A521" i="8"/>
  <c r="B520" i="8"/>
  <c r="K520" i="8"/>
  <c r="E520" i="8"/>
  <c r="B519" i="9"/>
  <c r="E519" i="9"/>
  <c r="A520" i="9"/>
  <c r="C518" i="9"/>
  <c r="D518" i="9"/>
  <c r="F518" i="9"/>
  <c r="G518" i="9"/>
  <c r="H518" i="9"/>
  <c r="T519" i="12"/>
  <c r="G519" i="12"/>
  <c r="J519" i="12"/>
  <c r="L519" i="12"/>
  <c r="S519" i="12"/>
  <c r="C519" i="12"/>
  <c r="O519" i="12"/>
  <c r="R519" i="12"/>
  <c r="M519" i="12"/>
  <c r="P519" i="12"/>
  <c r="D519" i="12"/>
  <c r="F519" i="12"/>
  <c r="I519" i="12"/>
  <c r="B520" i="12"/>
  <c r="E520" i="12"/>
  <c r="Q520" i="12"/>
  <c r="N520" i="12"/>
  <c r="H520" i="12"/>
  <c r="K520" i="12"/>
  <c r="A521" i="12"/>
  <c r="H657" i="3" l="1"/>
  <c r="D657" i="3"/>
  <c r="C657" i="3"/>
  <c r="G657" i="3"/>
  <c r="F657" i="3"/>
  <c r="E658" i="3"/>
  <c r="A659" i="3"/>
  <c r="B658" i="3"/>
  <c r="H751" i="14"/>
  <c r="A752" i="14"/>
  <c r="Q751" i="14"/>
  <c r="B751" i="14"/>
  <c r="T751" i="14" s="1"/>
  <c r="E751" i="14"/>
  <c r="N751" i="14"/>
  <c r="K751" i="14"/>
  <c r="L750" i="14"/>
  <c r="F750" i="14"/>
  <c r="P750" i="14"/>
  <c r="R750" i="14"/>
  <c r="S750" i="14"/>
  <c r="M750" i="14"/>
  <c r="O750" i="14"/>
  <c r="C750" i="14"/>
  <c r="D750" i="14"/>
  <c r="G750" i="14"/>
  <c r="I750" i="14"/>
  <c r="J750" i="14"/>
  <c r="A653" i="2"/>
  <c r="H652" i="2"/>
  <c r="B652" i="2"/>
  <c r="E652" i="2"/>
  <c r="C651" i="2"/>
  <c r="K651" i="2"/>
  <c r="I651" i="2"/>
  <c r="J651" i="2"/>
  <c r="F651" i="2"/>
  <c r="G651" i="2"/>
  <c r="D651" i="2"/>
  <c r="E521" i="12"/>
  <c r="H521" i="12"/>
  <c r="B521" i="12"/>
  <c r="A522" i="12"/>
  <c r="Q521" i="12"/>
  <c r="K521" i="12"/>
  <c r="N521" i="12"/>
  <c r="B520" i="9"/>
  <c r="A521" i="9"/>
  <c r="E520" i="9"/>
  <c r="F519" i="9"/>
  <c r="G519" i="9"/>
  <c r="H519" i="9"/>
  <c r="F520" i="8"/>
  <c r="G520" i="8"/>
  <c r="C520" i="8"/>
  <c r="D520" i="8"/>
  <c r="I520" i="8"/>
  <c r="L520" i="8"/>
  <c r="N520" i="8"/>
  <c r="J520" i="8"/>
  <c r="M520" i="8"/>
  <c r="C519" i="9"/>
  <c r="D519" i="9"/>
  <c r="H521" i="8"/>
  <c r="A522" i="8"/>
  <c r="K521" i="8"/>
  <c r="E521" i="8"/>
  <c r="B521" i="8"/>
  <c r="T520" i="12"/>
  <c r="I520" i="12"/>
  <c r="J520" i="12"/>
  <c r="L520" i="12"/>
  <c r="M520" i="12"/>
  <c r="O520" i="12"/>
  <c r="R520" i="12"/>
  <c r="S520" i="12"/>
  <c r="F520" i="12"/>
  <c r="G520" i="12"/>
  <c r="P520" i="12"/>
  <c r="C520" i="12"/>
  <c r="D520" i="12"/>
  <c r="C658" i="3" l="1"/>
  <c r="D658" i="3"/>
  <c r="H658" i="3"/>
  <c r="G658" i="3"/>
  <c r="F658" i="3"/>
  <c r="E659" i="3"/>
  <c r="A660" i="3"/>
  <c r="B659" i="3"/>
  <c r="F751" i="14"/>
  <c r="G751" i="14"/>
  <c r="I751" i="14"/>
  <c r="L751" i="14"/>
  <c r="M751" i="14"/>
  <c r="R751" i="14"/>
  <c r="S751" i="14"/>
  <c r="O751" i="14"/>
  <c r="P751" i="14"/>
  <c r="C751" i="14"/>
  <c r="J751" i="14"/>
  <c r="D751" i="14"/>
  <c r="A753" i="14"/>
  <c r="Q752" i="14"/>
  <c r="B752" i="14"/>
  <c r="T752" i="14" s="1"/>
  <c r="E752" i="14"/>
  <c r="K752" i="14"/>
  <c r="N752" i="14"/>
  <c r="H752" i="14"/>
  <c r="F652" i="2"/>
  <c r="G652" i="2"/>
  <c r="D652" i="2"/>
  <c r="C652" i="2"/>
  <c r="J652" i="2"/>
  <c r="K652" i="2"/>
  <c r="I652" i="2"/>
  <c r="B653" i="2"/>
  <c r="H653" i="2"/>
  <c r="E653" i="2"/>
  <c r="A654" i="2"/>
  <c r="H520" i="9"/>
  <c r="G520" i="9"/>
  <c r="F520" i="9"/>
  <c r="D521" i="8"/>
  <c r="I521" i="8"/>
  <c r="J521" i="8"/>
  <c r="G521" i="8"/>
  <c r="N521" i="8"/>
  <c r="M521" i="8"/>
  <c r="C521" i="8"/>
  <c r="F521" i="8"/>
  <c r="L521" i="8"/>
  <c r="K522" i="8"/>
  <c r="A523" i="8"/>
  <c r="B522" i="8"/>
  <c r="E522" i="8"/>
  <c r="H522" i="8"/>
  <c r="B521" i="9"/>
  <c r="E521" i="9"/>
  <c r="A522" i="9"/>
  <c r="Q522" i="12"/>
  <c r="A523" i="12"/>
  <c r="K522" i="12"/>
  <c r="N522" i="12"/>
  <c r="E522" i="12"/>
  <c r="H522" i="12"/>
  <c r="B522" i="12"/>
  <c r="T521" i="12"/>
  <c r="M521" i="12"/>
  <c r="J521" i="12"/>
  <c r="O521" i="12"/>
  <c r="G521" i="12"/>
  <c r="I521" i="12"/>
  <c r="L521" i="12"/>
  <c r="S521" i="12"/>
  <c r="P521" i="12"/>
  <c r="F521" i="12"/>
  <c r="R521" i="12"/>
  <c r="C521" i="12"/>
  <c r="D521" i="12"/>
  <c r="C520" i="9"/>
  <c r="D520" i="9"/>
  <c r="A661" i="3" l="1"/>
  <c r="E660" i="3"/>
  <c r="B660" i="3"/>
  <c r="G659" i="3"/>
  <c r="F659" i="3"/>
  <c r="H659" i="3"/>
  <c r="C659" i="3"/>
  <c r="D659" i="3"/>
  <c r="R752" i="14"/>
  <c r="S752" i="14"/>
  <c r="D752" i="14"/>
  <c r="C752" i="14"/>
  <c r="P752" i="14"/>
  <c r="F752" i="14"/>
  <c r="J752" i="14"/>
  <c r="O752" i="14"/>
  <c r="L752" i="14"/>
  <c r="M752" i="14"/>
  <c r="G752" i="14"/>
  <c r="I752" i="14"/>
  <c r="A754" i="14"/>
  <c r="K753" i="14"/>
  <c r="B753" i="14"/>
  <c r="T753" i="14" s="1"/>
  <c r="H753" i="14"/>
  <c r="N753" i="14"/>
  <c r="Q753" i="14"/>
  <c r="E753" i="14"/>
  <c r="E654" i="2"/>
  <c r="H654" i="2"/>
  <c r="A655" i="2"/>
  <c r="B654" i="2"/>
  <c r="K653" i="2"/>
  <c r="J653" i="2"/>
  <c r="I653" i="2"/>
  <c r="C653" i="2"/>
  <c r="G653" i="2"/>
  <c r="F653" i="2"/>
  <c r="D653" i="2"/>
  <c r="B523" i="12"/>
  <c r="E523" i="12"/>
  <c r="H523" i="12"/>
  <c r="K523" i="12"/>
  <c r="N523" i="12"/>
  <c r="Q523" i="12"/>
  <c r="A524" i="12"/>
  <c r="A523" i="9"/>
  <c r="B522" i="9"/>
  <c r="E522" i="9"/>
  <c r="T522" i="12"/>
  <c r="R522" i="12"/>
  <c r="S522" i="12"/>
  <c r="L522" i="12"/>
  <c r="M522" i="12"/>
  <c r="O522" i="12"/>
  <c r="I522" i="12"/>
  <c r="C522" i="12"/>
  <c r="D522" i="12"/>
  <c r="J522" i="12"/>
  <c r="G522" i="12"/>
  <c r="F522" i="12"/>
  <c r="P522" i="12"/>
  <c r="D522" i="8"/>
  <c r="J522" i="8"/>
  <c r="L522" i="8"/>
  <c r="C522" i="8"/>
  <c r="N522" i="8"/>
  <c r="F522" i="8"/>
  <c r="I522" i="8"/>
  <c r="M522" i="8"/>
  <c r="G522" i="8"/>
  <c r="H521" i="9"/>
  <c r="G521" i="9"/>
  <c r="F521" i="9"/>
  <c r="C521" i="9"/>
  <c r="D521" i="9"/>
  <c r="K523" i="8"/>
  <c r="A524" i="8"/>
  <c r="H523" i="8"/>
  <c r="B523" i="8"/>
  <c r="E523" i="8"/>
  <c r="D660" i="3" l="1"/>
  <c r="C660" i="3"/>
  <c r="H660" i="3"/>
  <c r="F660" i="3"/>
  <c r="G660" i="3"/>
  <c r="B661" i="3"/>
  <c r="A662" i="3"/>
  <c r="E661" i="3"/>
  <c r="P753" i="14"/>
  <c r="J753" i="14"/>
  <c r="C753" i="14"/>
  <c r="S753" i="14"/>
  <c r="G753" i="14"/>
  <c r="I753" i="14"/>
  <c r="L753" i="14"/>
  <c r="M753" i="14"/>
  <c r="O753" i="14"/>
  <c r="D753" i="14"/>
  <c r="R753" i="14"/>
  <c r="F753" i="14"/>
  <c r="K754" i="14"/>
  <c r="A755" i="14"/>
  <c r="B754" i="14"/>
  <c r="T754" i="14" s="1"/>
  <c r="N754" i="14"/>
  <c r="Q754" i="14"/>
  <c r="E754" i="14"/>
  <c r="H754" i="14"/>
  <c r="G654" i="2"/>
  <c r="J654" i="2"/>
  <c r="I654" i="2"/>
  <c r="F654" i="2"/>
  <c r="D654" i="2"/>
  <c r="C654" i="2"/>
  <c r="K654" i="2"/>
  <c r="H655" i="2"/>
  <c r="A656" i="2"/>
  <c r="B655" i="2"/>
  <c r="E655" i="2"/>
  <c r="A525" i="8"/>
  <c r="E524" i="8"/>
  <c r="H524" i="8"/>
  <c r="B524" i="8"/>
  <c r="K524" i="8"/>
  <c r="C522" i="9"/>
  <c r="D522" i="9"/>
  <c r="B523" i="9"/>
  <c r="A524" i="9"/>
  <c r="E523" i="9"/>
  <c r="H524" i="12"/>
  <c r="K524" i="12"/>
  <c r="N524" i="12"/>
  <c r="Q524" i="12"/>
  <c r="B524" i="12"/>
  <c r="E524" i="12"/>
  <c r="A525" i="12"/>
  <c r="C523" i="8"/>
  <c r="D523" i="8"/>
  <c r="F523" i="8"/>
  <c r="G523" i="8"/>
  <c r="I523" i="8"/>
  <c r="J523" i="8"/>
  <c r="N523" i="8"/>
  <c r="L523" i="8"/>
  <c r="M523" i="8"/>
  <c r="F522" i="9"/>
  <c r="G522" i="9"/>
  <c r="H522" i="9"/>
  <c r="T523" i="12"/>
  <c r="F523" i="12"/>
  <c r="C523" i="12"/>
  <c r="D523" i="12"/>
  <c r="G523" i="12"/>
  <c r="O523" i="12"/>
  <c r="J523" i="12"/>
  <c r="L523" i="12"/>
  <c r="M523" i="12"/>
  <c r="R523" i="12"/>
  <c r="P523" i="12"/>
  <c r="S523" i="12"/>
  <c r="I523" i="12"/>
  <c r="A663" i="3" l="1"/>
  <c r="E662" i="3"/>
  <c r="B662" i="3"/>
  <c r="F661" i="3"/>
  <c r="G661" i="3"/>
  <c r="H661" i="3"/>
  <c r="C661" i="3"/>
  <c r="D661" i="3"/>
  <c r="J754" i="14"/>
  <c r="L754" i="14"/>
  <c r="M754" i="14"/>
  <c r="O754" i="14"/>
  <c r="P754" i="14"/>
  <c r="I754" i="14"/>
  <c r="R754" i="14"/>
  <c r="S754" i="14"/>
  <c r="C754" i="14"/>
  <c r="D754" i="14"/>
  <c r="F754" i="14"/>
  <c r="G754" i="14"/>
  <c r="H755" i="14"/>
  <c r="B755" i="14"/>
  <c r="T755" i="14" s="1"/>
  <c r="A756" i="14"/>
  <c r="Q755" i="14"/>
  <c r="E755" i="14"/>
  <c r="K755" i="14"/>
  <c r="N755" i="14"/>
  <c r="H656" i="2"/>
  <c r="A657" i="2"/>
  <c r="E656" i="2"/>
  <c r="B656" i="2"/>
  <c r="J655" i="2"/>
  <c r="G655" i="2"/>
  <c r="F655" i="2"/>
  <c r="D655" i="2"/>
  <c r="I655" i="2"/>
  <c r="K655" i="2"/>
  <c r="C655" i="2"/>
  <c r="Q525" i="12"/>
  <c r="N525" i="12"/>
  <c r="A526" i="12"/>
  <c r="B525" i="12"/>
  <c r="E525" i="12"/>
  <c r="H525" i="12"/>
  <c r="K525" i="12"/>
  <c r="T524" i="12"/>
  <c r="J524" i="12"/>
  <c r="L524" i="12"/>
  <c r="M524" i="12"/>
  <c r="R524" i="12"/>
  <c r="I524" i="12"/>
  <c r="G524" i="12"/>
  <c r="O524" i="12"/>
  <c r="P524" i="12"/>
  <c r="S524" i="12"/>
  <c r="C524" i="12"/>
  <c r="D524" i="12"/>
  <c r="F524" i="12"/>
  <c r="E525" i="8"/>
  <c r="A526" i="8"/>
  <c r="K525" i="8"/>
  <c r="B525" i="8"/>
  <c r="H525" i="8"/>
  <c r="H523" i="9"/>
  <c r="F523" i="9"/>
  <c r="G523" i="9"/>
  <c r="E524" i="9"/>
  <c r="B524" i="9"/>
  <c r="A525" i="9"/>
  <c r="C523" i="9"/>
  <c r="D523" i="9"/>
  <c r="G524" i="8"/>
  <c r="L524" i="8"/>
  <c r="D524" i="8"/>
  <c r="C524" i="8"/>
  <c r="I524" i="8"/>
  <c r="N524" i="8"/>
  <c r="J524" i="8"/>
  <c r="F524" i="8"/>
  <c r="M524" i="8"/>
  <c r="C662" i="3" l="1"/>
  <c r="H662" i="3"/>
  <c r="D662" i="3"/>
  <c r="F662" i="3"/>
  <c r="G662" i="3"/>
  <c r="B663" i="3"/>
  <c r="E663" i="3"/>
  <c r="A664" i="3"/>
  <c r="B756" i="14"/>
  <c r="T756" i="14" s="1"/>
  <c r="E756" i="14"/>
  <c r="A757" i="14"/>
  <c r="H756" i="14"/>
  <c r="Q756" i="14"/>
  <c r="N756" i="14"/>
  <c r="K756" i="14"/>
  <c r="R755" i="14"/>
  <c r="I755" i="14"/>
  <c r="J755" i="14"/>
  <c r="C755" i="14"/>
  <c r="S755" i="14"/>
  <c r="F755" i="14"/>
  <c r="G755" i="14"/>
  <c r="D755" i="14"/>
  <c r="P755" i="14"/>
  <c r="M755" i="14"/>
  <c r="O755" i="14"/>
  <c r="L755" i="14"/>
  <c r="G656" i="2"/>
  <c r="F656" i="2"/>
  <c r="J656" i="2"/>
  <c r="I656" i="2"/>
  <c r="K656" i="2"/>
  <c r="D656" i="2"/>
  <c r="C656" i="2"/>
  <c r="H657" i="2"/>
  <c r="E657" i="2"/>
  <c r="A658" i="2"/>
  <c r="B657" i="2"/>
  <c r="H524" i="9"/>
  <c r="G524" i="9"/>
  <c r="F524" i="9"/>
  <c r="B526" i="12"/>
  <c r="E526" i="12"/>
  <c r="H526" i="12"/>
  <c r="Q526" i="12"/>
  <c r="K526" i="12"/>
  <c r="N526" i="12"/>
  <c r="A527" i="12"/>
  <c r="A526" i="9"/>
  <c r="B525" i="9"/>
  <c r="E525" i="9"/>
  <c r="D524" i="9"/>
  <c r="C524" i="9"/>
  <c r="T525" i="12"/>
  <c r="J525" i="12"/>
  <c r="L525" i="12"/>
  <c r="M525" i="12"/>
  <c r="O525" i="12"/>
  <c r="R525" i="12"/>
  <c r="P525" i="12"/>
  <c r="S525" i="12"/>
  <c r="F525" i="12"/>
  <c r="G525" i="12"/>
  <c r="I525" i="12"/>
  <c r="C525" i="12"/>
  <c r="D525" i="12"/>
  <c r="F525" i="8"/>
  <c r="G525" i="8"/>
  <c r="N525" i="8"/>
  <c r="C525" i="8"/>
  <c r="D525" i="8"/>
  <c r="J525" i="8"/>
  <c r="M525" i="8"/>
  <c r="I525" i="8"/>
  <c r="L525" i="8"/>
  <c r="H526" i="8"/>
  <c r="A527" i="8"/>
  <c r="B526" i="8"/>
  <c r="K526" i="8"/>
  <c r="E526" i="8"/>
  <c r="G663" i="3" l="1"/>
  <c r="F663" i="3"/>
  <c r="D663" i="3"/>
  <c r="H663" i="3"/>
  <c r="C663" i="3"/>
  <c r="A665" i="3"/>
  <c r="B664" i="3"/>
  <c r="E664" i="3"/>
  <c r="N757" i="14"/>
  <c r="Q757" i="14"/>
  <c r="H757" i="14"/>
  <c r="B757" i="14"/>
  <c r="T757" i="14" s="1"/>
  <c r="E757" i="14"/>
  <c r="K757" i="14"/>
  <c r="A758" i="14"/>
  <c r="C756" i="14"/>
  <c r="D756" i="14"/>
  <c r="F756" i="14"/>
  <c r="G756" i="14"/>
  <c r="P756" i="14"/>
  <c r="R756" i="14"/>
  <c r="S756" i="14"/>
  <c r="O756" i="14"/>
  <c r="I756" i="14"/>
  <c r="J756" i="14"/>
  <c r="L756" i="14"/>
  <c r="M756" i="14"/>
  <c r="G657" i="2"/>
  <c r="F657" i="2"/>
  <c r="D657" i="2"/>
  <c r="C657" i="2"/>
  <c r="K657" i="2"/>
  <c r="I657" i="2"/>
  <c r="J657" i="2"/>
  <c r="A659" i="2"/>
  <c r="E658" i="2"/>
  <c r="B658" i="2"/>
  <c r="H658" i="2"/>
  <c r="F525" i="9"/>
  <c r="G525" i="9"/>
  <c r="H525" i="9"/>
  <c r="D525" i="9"/>
  <c r="C525" i="9"/>
  <c r="C526" i="8"/>
  <c r="N526" i="8"/>
  <c r="I526" i="8"/>
  <c r="M526" i="8"/>
  <c r="D526" i="8"/>
  <c r="J526" i="8"/>
  <c r="L526" i="8"/>
  <c r="F526" i="8"/>
  <c r="G526" i="8"/>
  <c r="E526" i="9"/>
  <c r="A527" i="9"/>
  <c r="B526" i="9"/>
  <c r="N527" i="12"/>
  <c r="B527" i="12"/>
  <c r="Q527" i="12"/>
  <c r="A528" i="12"/>
  <c r="E527" i="12"/>
  <c r="H527" i="12"/>
  <c r="K527" i="12"/>
  <c r="K527" i="8"/>
  <c r="E527" i="8"/>
  <c r="B527" i="8"/>
  <c r="H527" i="8"/>
  <c r="A528" i="8"/>
  <c r="T526" i="12"/>
  <c r="J526" i="12"/>
  <c r="L526" i="12"/>
  <c r="O526" i="12"/>
  <c r="I526" i="12"/>
  <c r="M526" i="12"/>
  <c r="S526" i="12"/>
  <c r="F526" i="12"/>
  <c r="R526" i="12"/>
  <c r="G526" i="12"/>
  <c r="C526" i="12"/>
  <c r="D526" i="12"/>
  <c r="P526" i="12"/>
  <c r="H664" i="3" l="1"/>
  <c r="C664" i="3"/>
  <c r="D664" i="3"/>
  <c r="F664" i="3"/>
  <c r="G664" i="3"/>
  <c r="A666" i="3"/>
  <c r="E665" i="3"/>
  <c r="B665" i="3"/>
  <c r="A759" i="14"/>
  <c r="E758" i="14"/>
  <c r="N758" i="14"/>
  <c r="K758" i="14"/>
  <c r="Q758" i="14"/>
  <c r="B758" i="14"/>
  <c r="T758" i="14" s="1"/>
  <c r="H758" i="14"/>
  <c r="O757" i="14"/>
  <c r="P757" i="14"/>
  <c r="S757" i="14"/>
  <c r="G757" i="14"/>
  <c r="C757" i="14"/>
  <c r="D757" i="14"/>
  <c r="F757" i="14"/>
  <c r="I757" i="14"/>
  <c r="J757" i="14"/>
  <c r="M757" i="14"/>
  <c r="R757" i="14"/>
  <c r="L757" i="14"/>
  <c r="B659" i="2"/>
  <c r="E659" i="2"/>
  <c r="A660" i="2"/>
  <c r="H659" i="2"/>
  <c r="K658" i="2"/>
  <c r="J658" i="2"/>
  <c r="G658" i="2"/>
  <c r="I658" i="2"/>
  <c r="C658" i="2"/>
  <c r="D658" i="2"/>
  <c r="F658" i="2"/>
  <c r="B528" i="12"/>
  <c r="H528" i="12"/>
  <c r="A529" i="12"/>
  <c r="K528" i="12"/>
  <c r="N528" i="12"/>
  <c r="E528" i="12"/>
  <c r="Q528" i="12"/>
  <c r="C526" i="9"/>
  <c r="D526" i="9"/>
  <c r="A528" i="9"/>
  <c r="E527" i="9"/>
  <c r="B527" i="9"/>
  <c r="F526" i="9"/>
  <c r="G526" i="9"/>
  <c r="H526" i="9"/>
  <c r="E528" i="8"/>
  <c r="K528" i="8"/>
  <c r="H528" i="8"/>
  <c r="A529" i="8"/>
  <c r="B528" i="8"/>
  <c r="T527" i="12"/>
  <c r="L527" i="12"/>
  <c r="O527" i="12"/>
  <c r="P527" i="12"/>
  <c r="M527" i="12"/>
  <c r="R527" i="12"/>
  <c r="C527" i="12"/>
  <c r="D527" i="12"/>
  <c r="F527" i="12"/>
  <c r="G527" i="12"/>
  <c r="I527" i="12"/>
  <c r="J527" i="12"/>
  <c r="S527" i="12"/>
  <c r="I527" i="8"/>
  <c r="G527" i="8"/>
  <c r="F527" i="8"/>
  <c r="C527" i="8"/>
  <c r="D527" i="8"/>
  <c r="J527" i="8"/>
  <c r="N527" i="8"/>
  <c r="L527" i="8"/>
  <c r="M527" i="8"/>
  <c r="H665" i="3" l="1"/>
  <c r="D665" i="3"/>
  <c r="C665" i="3"/>
  <c r="F665" i="3"/>
  <c r="G665" i="3"/>
  <c r="E666" i="3"/>
  <c r="A667" i="3"/>
  <c r="B666" i="3"/>
  <c r="L758" i="14"/>
  <c r="D758" i="14"/>
  <c r="F758" i="14"/>
  <c r="M758" i="14"/>
  <c r="O758" i="14"/>
  <c r="P758" i="14"/>
  <c r="J758" i="14"/>
  <c r="R758" i="14"/>
  <c r="G758" i="14"/>
  <c r="S758" i="14"/>
  <c r="C758" i="14"/>
  <c r="I758" i="14"/>
  <c r="H759" i="14"/>
  <c r="E759" i="14"/>
  <c r="B759" i="14"/>
  <c r="T759" i="14" s="1"/>
  <c r="A760" i="14"/>
  <c r="N759" i="14"/>
  <c r="Q759" i="14"/>
  <c r="K759" i="14"/>
  <c r="B660" i="2"/>
  <c r="H660" i="2"/>
  <c r="E660" i="2"/>
  <c r="A661" i="2"/>
  <c r="F659" i="2"/>
  <c r="C659" i="2"/>
  <c r="J659" i="2"/>
  <c r="I659" i="2"/>
  <c r="G659" i="2"/>
  <c r="K659" i="2"/>
  <c r="D659" i="2"/>
  <c r="I528" i="8"/>
  <c r="D528" i="8"/>
  <c r="N528" i="8"/>
  <c r="C528" i="8"/>
  <c r="M528" i="8"/>
  <c r="F528" i="8"/>
  <c r="J528" i="8"/>
  <c r="L528" i="8"/>
  <c r="G528" i="8"/>
  <c r="B529" i="8"/>
  <c r="H529" i="8"/>
  <c r="E529" i="8"/>
  <c r="K529" i="8"/>
  <c r="A530" i="8"/>
  <c r="D527" i="9"/>
  <c r="C527" i="9"/>
  <c r="G527" i="9"/>
  <c r="H527" i="9"/>
  <c r="F527" i="9"/>
  <c r="B528" i="9"/>
  <c r="A529" i="9"/>
  <c r="E528" i="9"/>
  <c r="N529" i="12"/>
  <c r="K529" i="12"/>
  <c r="E529" i="12"/>
  <c r="H529" i="12"/>
  <c r="B529" i="12"/>
  <c r="Q529" i="12"/>
  <c r="A530" i="12"/>
  <c r="T528" i="12"/>
  <c r="D528" i="12"/>
  <c r="G528" i="12"/>
  <c r="I528" i="12"/>
  <c r="L528" i="12"/>
  <c r="O528" i="12"/>
  <c r="P528" i="12"/>
  <c r="C528" i="12"/>
  <c r="F528" i="12"/>
  <c r="J528" i="12"/>
  <c r="S528" i="12"/>
  <c r="M528" i="12"/>
  <c r="R528" i="12"/>
  <c r="H666" i="3" l="1"/>
  <c r="D666" i="3"/>
  <c r="C666" i="3"/>
  <c r="A668" i="3"/>
  <c r="E667" i="3"/>
  <c r="B667" i="3"/>
  <c r="F666" i="3"/>
  <c r="G666" i="3"/>
  <c r="A761" i="14"/>
  <c r="E760" i="14"/>
  <c r="B760" i="14"/>
  <c r="T760" i="14" s="1"/>
  <c r="K760" i="14"/>
  <c r="N760" i="14"/>
  <c r="H760" i="14"/>
  <c r="Q760" i="14"/>
  <c r="F759" i="14"/>
  <c r="G759" i="14"/>
  <c r="I759" i="14"/>
  <c r="P759" i="14"/>
  <c r="J759" i="14"/>
  <c r="C759" i="14"/>
  <c r="D759" i="14"/>
  <c r="L759" i="14"/>
  <c r="M759" i="14"/>
  <c r="O759" i="14"/>
  <c r="R759" i="14"/>
  <c r="S759" i="14"/>
  <c r="H661" i="2"/>
  <c r="A662" i="2"/>
  <c r="B661" i="2"/>
  <c r="E661" i="2"/>
  <c r="G660" i="2"/>
  <c r="C660" i="2"/>
  <c r="K660" i="2"/>
  <c r="J660" i="2"/>
  <c r="F660" i="2"/>
  <c r="D660" i="2"/>
  <c r="I660" i="2"/>
  <c r="T529" i="12"/>
  <c r="D529" i="12"/>
  <c r="G529" i="12"/>
  <c r="I529" i="12"/>
  <c r="J529" i="12"/>
  <c r="C529" i="12"/>
  <c r="M529" i="12"/>
  <c r="L529" i="12"/>
  <c r="F529" i="12"/>
  <c r="O529" i="12"/>
  <c r="P529" i="12"/>
  <c r="R529" i="12"/>
  <c r="S529" i="12"/>
  <c r="G528" i="9"/>
  <c r="H528" i="9"/>
  <c r="F528" i="9"/>
  <c r="B529" i="9"/>
  <c r="E529" i="9"/>
  <c r="A530" i="9"/>
  <c r="C528" i="9"/>
  <c r="D528" i="9"/>
  <c r="B530" i="8"/>
  <c r="K530" i="8"/>
  <c r="H530" i="8"/>
  <c r="A531" i="8"/>
  <c r="E530" i="8"/>
  <c r="A531" i="12"/>
  <c r="B530" i="12"/>
  <c r="E530" i="12"/>
  <c r="K530" i="12"/>
  <c r="H530" i="12"/>
  <c r="N530" i="12"/>
  <c r="Q530" i="12"/>
  <c r="I529" i="8"/>
  <c r="J529" i="8"/>
  <c r="N529" i="8"/>
  <c r="D529" i="8"/>
  <c r="C529" i="8"/>
  <c r="F529" i="8"/>
  <c r="G529" i="8"/>
  <c r="M529" i="8"/>
  <c r="L529" i="8"/>
  <c r="H667" i="3" l="1"/>
  <c r="D667" i="3"/>
  <c r="C667" i="3"/>
  <c r="G667" i="3"/>
  <c r="F667" i="3"/>
  <c r="B668" i="3"/>
  <c r="A669" i="3"/>
  <c r="E668" i="3"/>
  <c r="R760" i="14"/>
  <c r="S760" i="14"/>
  <c r="D760" i="14"/>
  <c r="F760" i="14"/>
  <c r="G760" i="14"/>
  <c r="I760" i="14"/>
  <c r="J760" i="14"/>
  <c r="L760" i="14"/>
  <c r="C760" i="14"/>
  <c r="M760" i="14"/>
  <c r="O760" i="14"/>
  <c r="P760" i="14"/>
  <c r="H761" i="14"/>
  <c r="E761" i="14"/>
  <c r="K761" i="14"/>
  <c r="N761" i="14"/>
  <c r="A762" i="14"/>
  <c r="Q761" i="14"/>
  <c r="B761" i="14"/>
  <c r="T761" i="14" s="1"/>
  <c r="J661" i="2"/>
  <c r="G661" i="2"/>
  <c r="I661" i="2"/>
  <c r="D661" i="2"/>
  <c r="F661" i="2"/>
  <c r="K661" i="2"/>
  <c r="C661" i="2"/>
  <c r="A663" i="2"/>
  <c r="B662" i="2"/>
  <c r="H662" i="2"/>
  <c r="E662" i="2"/>
  <c r="T530" i="12"/>
  <c r="I530" i="12"/>
  <c r="O530" i="12"/>
  <c r="S530" i="12"/>
  <c r="C530" i="12"/>
  <c r="M530" i="12"/>
  <c r="L530" i="12"/>
  <c r="P530" i="12"/>
  <c r="R530" i="12"/>
  <c r="J530" i="12"/>
  <c r="F530" i="12"/>
  <c r="D530" i="12"/>
  <c r="G530" i="12"/>
  <c r="N531" i="12"/>
  <c r="Q531" i="12"/>
  <c r="B531" i="12"/>
  <c r="E531" i="12"/>
  <c r="K531" i="12"/>
  <c r="A532" i="12"/>
  <c r="H531" i="12"/>
  <c r="F530" i="8"/>
  <c r="J530" i="8"/>
  <c r="L530" i="8"/>
  <c r="N530" i="8"/>
  <c r="C530" i="8"/>
  <c r="G530" i="8"/>
  <c r="D530" i="8"/>
  <c r="I530" i="8"/>
  <c r="M530" i="8"/>
  <c r="A531" i="9"/>
  <c r="E530" i="9"/>
  <c r="B530" i="9"/>
  <c r="H531" i="8"/>
  <c r="A532" i="8"/>
  <c r="E531" i="8"/>
  <c r="K531" i="8"/>
  <c r="B531" i="8"/>
  <c r="F529" i="9"/>
  <c r="G529" i="9"/>
  <c r="H529" i="9"/>
  <c r="D529" i="9"/>
  <c r="C529" i="9"/>
  <c r="C668" i="3" l="1"/>
  <c r="D668" i="3"/>
  <c r="H668" i="3"/>
  <c r="E669" i="3"/>
  <c r="A670" i="3"/>
  <c r="B669" i="3"/>
  <c r="F668" i="3"/>
  <c r="G668" i="3"/>
  <c r="P761" i="14"/>
  <c r="M761" i="14"/>
  <c r="G761" i="14"/>
  <c r="F761" i="14"/>
  <c r="I761" i="14"/>
  <c r="J761" i="14"/>
  <c r="D761" i="14"/>
  <c r="L761" i="14"/>
  <c r="O761" i="14"/>
  <c r="R761" i="14"/>
  <c r="S761" i="14"/>
  <c r="C761" i="14"/>
  <c r="K762" i="14"/>
  <c r="E762" i="14"/>
  <c r="Q762" i="14"/>
  <c r="B762" i="14"/>
  <c r="T762" i="14" s="1"/>
  <c r="H762" i="14"/>
  <c r="A763" i="14"/>
  <c r="N762" i="14"/>
  <c r="J662" i="2"/>
  <c r="C662" i="2"/>
  <c r="I662" i="2"/>
  <c r="F662" i="2"/>
  <c r="G662" i="2"/>
  <c r="D662" i="2"/>
  <c r="K662" i="2"/>
  <c r="B663" i="2"/>
  <c r="H663" i="2"/>
  <c r="A664" i="2"/>
  <c r="E663" i="2"/>
  <c r="C530" i="9"/>
  <c r="D530" i="9"/>
  <c r="A532" i="9"/>
  <c r="B531" i="9"/>
  <c r="E531" i="9"/>
  <c r="F530" i="9"/>
  <c r="H530" i="9"/>
  <c r="G530" i="9"/>
  <c r="E532" i="12"/>
  <c r="K532" i="12"/>
  <c r="N532" i="12"/>
  <c r="Q532" i="12"/>
  <c r="B532" i="12"/>
  <c r="H532" i="12"/>
  <c r="A533" i="12"/>
  <c r="A533" i="8"/>
  <c r="H532" i="8"/>
  <c r="B532" i="8"/>
  <c r="K532" i="8"/>
  <c r="E532" i="8"/>
  <c r="T531" i="12"/>
  <c r="J531" i="12"/>
  <c r="M531" i="12"/>
  <c r="O531" i="12"/>
  <c r="P531" i="12"/>
  <c r="R531" i="12"/>
  <c r="S531" i="12"/>
  <c r="C531" i="12"/>
  <c r="I531" i="12"/>
  <c r="D531" i="12"/>
  <c r="F531" i="12"/>
  <c r="G531" i="12"/>
  <c r="L531" i="12"/>
  <c r="L531" i="8"/>
  <c r="M531" i="8"/>
  <c r="N531" i="8"/>
  <c r="D531" i="8"/>
  <c r="F531" i="8"/>
  <c r="G531" i="8"/>
  <c r="I531" i="8"/>
  <c r="J531" i="8"/>
  <c r="C531" i="8"/>
  <c r="F669" i="3" l="1"/>
  <c r="G669" i="3"/>
  <c r="H669" i="3"/>
  <c r="D669" i="3"/>
  <c r="C669" i="3"/>
  <c r="A671" i="3"/>
  <c r="B670" i="3"/>
  <c r="E670" i="3"/>
  <c r="H763" i="14"/>
  <c r="K763" i="14"/>
  <c r="E763" i="14"/>
  <c r="A764" i="14"/>
  <c r="Q763" i="14"/>
  <c r="N763" i="14"/>
  <c r="B763" i="14"/>
  <c r="T763" i="14" s="1"/>
  <c r="J762" i="14"/>
  <c r="L762" i="14"/>
  <c r="M762" i="14"/>
  <c r="F762" i="14"/>
  <c r="G762" i="14"/>
  <c r="O762" i="14"/>
  <c r="P762" i="14"/>
  <c r="C762" i="14"/>
  <c r="D762" i="14"/>
  <c r="I762" i="14"/>
  <c r="S762" i="14"/>
  <c r="R762" i="14"/>
  <c r="E664" i="2"/>
  <c r="H664" i="2"/>
  <c r="B664" i="2"/>
  <c r="A665" i="2"/>
  <c r="J663" i="2"/>
  <c r="I663" i="2"/>
  <c r="K663" i="2"/>
  <c r="G663" i="2"/>
  <c r="D663" i="2"/>
  <c r="F663" i="2"/>
  <c r="C663" i="2"/>
  <c r="N532" i="8"/>
  <c r="M532" i="8"/>
  <c r="F532" i="8"/>
  <c r="G532" i="8"/>
  <c r="I532" i="8"/>
  <c r="J532" i="8"/>
  <c r="L532" i="8"/>
  <c r="C532" i="8"/>
  <c r="D532" i="8"/>
  <c r="E533" i="8"/>
  <c r="H533" i="8"/>
  <c r="A534" i="8"/>
  <c r="B533" i="8"/>
  <c r="K533" i="8"/>
  <c r="T532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A534" i="12"/>
  <c r="K533" i="12"/>
  <c r="N533" i="12"/>
  <c r="Q533" i="12"/>
  <c r="H533" i="12"/>
  <c r="B533" i="12"/>
  <c r="E533" i="12"/>
  <c r="F531" i="9"/>
  <c r="G531" i="9"/>
  <c r="H531" i="9"/>
  <c r="C531" i="9"/>
  <c r="D531" i="9"/>
  <c r="E532" i="9"/>
  <c r="A533" i="9"/>
  <c r="B532" i="9"/>
  <c r="G670" i="3" l="1"/>
  <c r="F670" i="3"/>
  <c r="C670" i="3"/>
  <c r="H670" i="3"/>
  <c r="D670" i="3"/>
  <c r="B671" i="3"/>
  <c r="A672" i="3"/>
  <c r="E671" i="3"/>
  <c r="F763" i="14"/>
  <c r="G763" i="14"/>
  <c r="I763" i="14"/>
  <c r="J763" i="14"/>
  <c r="L763" i="14"/>
  <c r="S763" i="14"/>
  <c r="O763" i="14"/>
  <c r="P763" i="14"/>
  <c r="R763" i="14"/>
  <c r="C763" i="14"/>
  <c r="M763" i="14"/>
  <c r="D763" i="14"/>
  <c r="B764" i="14"/>
  <c r="T764" i="14" s="1"/>
  <c r="E764" i="14"/>
  <c r="K764" i="14"/>
  <c r="H764" i="14"/>
  <c r="A765" i="14"/>
  <c r="Q764" i="14"/>
  <c r="N764" i="14"/>
  <c r="A666" i="2"/>
  <c r="A667" i="2" s="1"/>
  <c r="H665" i="2"/>
  <c r="E665" i="2"/>
  <c r="B665" i="2"/>
  <c r="G664" i="2"/>
  <c r="J664" i="2"/>
  <c r="I664" i="2"/>
  <c r="D664" i="2"/>
  <c r="F664" i="2"/>
  <c r="C664" i="2"/>
  <c r="K664" i="2"/>
  <c r="C532" i="9"/>
  <c r="D532" i="9"/>
  <c r="N534" i="12"/>
  <c r="Q534" i="12"/>
  <c r="A535" i="12"/>
  <c r="B534" i="12"/>
  <c r="E534" i="12"/>
  <c r="H534" i="12"/>
  <c r="K534" i="12"/>
  <c r="B534" i="8"/>
  <c r="E534" i="8"/>
  <c r="A535" i="8"/>
  <c r="K534" i="8"/>
  <c r="H534" i="8"/>
  <c r="A534" i="9"/>
  <c r="B533" i="9"/>
  <c r="E533" i="9"/>
  <c r="L533" i="8"/>
  <c r="M533" i="8"/>
  <c r="N533" i="8"/>
  <c r="D533" i="8"/>
  <c r="C533" i="8"/>
  <c r="F533" i="8"/>
  <c r="G533" i="8"/>
  <c r="I533" i="8"/>
  <c r="J533" i="8"/>
  <c r="H532" i="9"/>
  <c r="G532" i="9"/>
  <c r="F532" i="9"/>
  <c r="T533" i="1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F671" i="3" l="1"/>
  <c r="G671" i="3"/>
  <c r="A673" i="3"/>
  <c r="B672" i="3"/>
  <c r="E672" i="3"/>
  <c r="D671" i="3"/>
  <c r="H671" i="3"/>
  <c r="C671" i="3"/>
  <c r="N765" i="14"/>
  <c r="Q765" i="14"/>
  <c r="H765" i="14"/>
  <c r="E765" i="14"/>
  <c r="K765" i="14"/>
  <c r="B765" i="14"/>
  <c r="T765" i="14" s="1"/>
  <c r="A766" i="14"/>
  <c r="C764" i="14"/>
  <c r="D764" i="14"/>
  <c r="I764" i="14"/>
  <c r="J764" i="14"/>
  <c r="F764" i="14"/>
  <c r="G764" i="14"/>
  <c r="M764" i="14"/>
  <c r="L764" i="14"/>
  <c r="R764" i="14"/>
  <c r="S764" i="14"/>
  <c r="O764" i="14"/>
  <c r="P764" i="14"/>
  <c r="G665" i="2"/>
  <c r="F665" i="2"/>
  <c r="C665" i="2"/>
  <c r="K665" i="2"/>
  <c r="J665" i="2"/>
  <c r="I665" i="2"/>
  <c r="D665" i="2"/>
  <c r="G533" i="9"/>
  <c r="F533" i="9"/>
  <c r="H533" i="9"/>
  <c r="F534" i="8"/>
  <c r="C534" i="8"/>
  <c r="D534" i="8"/>
  <c r="L534" i="8"/>
  <c r="M534" i="8"/>
  <c r="N534" i="8"/>
  <c r="I534" i="8"/>
  <c r="J534" i="8"/>
  <c r="G534" i="8"/>
  <c r="C533" i="9"/>
  <c r="D533" i="9"/>
  <c r="E534" i="9"/>
  <c r="A535" i="9"/>
  <c r="B534" i="9"/>
  <c r="E535" i="8"/>
  <c r="B535" i="8"/>
  <c r="H535" i="8"/>
  <c r="K535" i="8"/>
  <c r="A536" i="8"/>
  <c r="T534" i="12"/>
  <c r="C534" i="12"/>
  <c r="D534" i="12"/>
  <c r="F534" i="12"/>
  <c r="I534" i="12"/>
  <c r="G534" i="12"/>
  <c r="J534" i="12"/>
  <c r="P534" i="12"/>
  <c r="L534" i="12"/>
  <c r="M534" i="12"/>
  <c r="R534" i="12"/>
  <c r="S534" i="12"/>
  <c r="O534" i="12"/>
  <c r="N535" i="12"/>
  <c r="Q535" i="12"/>
  <c r="B535" i="12"/>
  <c r="H535" i="12"/>
  <c r="A536" i="12"/>
  <c r="K535" i="12"/>
  <c r="E535" i="12"/>
  <c r="G672" i="3" l="1"/>
  <c r="F672" i="3"/>
  <c r="C672" i="3"/>
  <c r="H672" i="3"/>
  <c r="D672" i="3"/>
  <c r="B673" i="3"/>
  <c r="E673" i="3"/>
  <c r="A674" i="3"/>
  <c r="K766" i="14"/>
  <c r="N766" i="14"/>
  <c r="Q766" i="14"/>
  <c r="A767" i="14"/>
  <c r="E766" i="14"/>
  <c r="H766" i="14"/>
  <c r="B766" i="14"/>
  <c r="T766" i="14" s="1"/>
  <c r="O765" i="14"/>
  <c r="P765" i="14"/>
  <c r="D765" i="14"/>
  <c r="I765" i="14"/>
  <c r="J765" i="14"/>
  <c r="L765" i="14"/>
  <c r="C765" i="14"/>
  <c r="F765" i="14"/>
  <c r="G765" i="14"/>
  <c r="M765" i="14"/>
  <c r="R765" i="14"/>
  <c r="S765" i="14"/>
  <c r="H536" i="8"/>
  <c r="K536" i="8"/>
  <c r="B536" i="8"/>
  <c r="A537" i="8"/>
  <c r="E536" i="8"/>
  <c r="G535" i="8"/>
  <c r="N535" i="8"/>
  <c r="C535" i="8"/>
  <c r="M535" i="8"/>
  <c r="F535" i="8"/>
  <c r="D535" i="8"/>
  <c r="I535" i="8"/>
  <c r="J535" i="8"/>
  <c r="L535" i="8"/>
  <c r="C534" i="9"/>
  <c r="D534" i="9"/>
  <c r="F534" i="9"/>
  <c r="G534" i="9"/>
  <c r="H534" i="9"/>
  <c r="B536" i="12"/>
  <c r="A537" i="12"/>
  <c r="H536" i="12"/>
  <c r="E536" i="12"/>
  <c r="K536" i="12"/>
  <c r="N536" i="12"/>
  <c r="Q536" i="12"/>
  <c r="T535" i="12"/>
  <c r="L535" i="12"/>
  <c r="M535" i="12"/>
  <c r="R535" i="12"/>
  <c r="S535" i="12"/>
  <c r="G535" i="12"/>
  <c r="O535" i="12"/>
  <c r="P535" i="12"/>
  <c r="J535" i="12"/>
  <c r="C535" i="12"/>
  <c r="D535" i="12"/>
  <c r="I535" i="12"/>
  <c r="F535" i="12"/>
  <c r="E535" i="9"/>
  <c r="A536" i="9"/>
  <c r="B535" i="9"/>
  <c r="E674" i="3" l="1"/>
  <c r="A675" i="3"/>
  <c r="B674" i="3"/>
  <c r="F673" i="3"/>
  <c r="G673" i="3"/>
  <c r="H673" i="3"/>
  <c r="D673" i="3"/>
  <c r="C673" i="3"/>
  <c r="L766" i="14"/>
  <c r="I766" i="14"/>
  <c r="J766" i="14"/>
  <c r="O766" i="14"/>
  <c r="P766" i="14"/>
  <c r="D766" i="14"/>
  <c r="M766" i="14"/>
  <c r="F766" i="14"/>
  <c r="G766" i="14"/>
  <c r="C766" i="14"/>
  <c r="R766" i="14"/>
  <c r="S766" i="14"/>
  <c r="H767" i="14"/>
  <c r="E767" i="14"/>
  <c r="B767" i="14"/>
  <c r="T767" i="14" s="1"/>
  <c r="N767" i="14"/>
  <c r="A768" i="14"/>
  <c r="K767" i="14"/>
  <c r="Q767" i="14"/>
  <c r="E536" i="9"/>
  <c r="B536" i="9"/>
  <c r="A537" i="9"/>
  <c r="B537" i="8"/>
  <c r="H537" i="8"/>
  <c r="K537" i="8"/>
  <c r="E537" i="8"/>
  <c r="A538" i="8"/>
  <c r="E537" i="12"/>
  <c r="H537" i="12"/>
  <c r="K537" i="12"/>
  <c r="N537" i="12"/>
  <c r="Q537" i="12"/>
  <c r="B537" i="12"/>
  <c r="A538" i="12"/>
  <c r="T536" i="12"/>
  <c r="F536" i="12"/>
  <c r="G536" i="12"/>
  <c r="I536" i="12"/>
  <c r="J536" i="12"/>
  <c r="P536" i="12"/>
  <c r="M536" i="12"/>
  <c r="O536" i="12"/>
  <c r="L536" i="12"/>
  <c r="C536" i="12"/>
  <c r="D536" i="12"/>
  <c r="S536" i="12"/>
  <c r="R536" i="12"/>
  <c r="C535" i="9"/>
  <c r="D535" i="9"/>
  <c r="J536" i="8"/>
  <c r="L536" i="8"/>
  <c r="C536" i="8"/>
  <c r="D536" i="8"/>
  <c r="M536" i="8"/>
  <c r="N536" i="8"/>
  <c r="F536" i="8"/>
  <c r="G536" i="8"/>
  <c r="I536" i="8"/>
  <c r="F535" i="9"/>
  <c r="G535" i="9"/>
  <c r="H535" i="9"/>
  <c r="E675" i="3" l="1"/>
  <c r="A676" i="3"/>
  <c r="B675" i="3"/>
  <c r="D674" i="3"/>
  <c r="C674" i="3"/>
  <c r="H674" i="3"/>
  <c r="G674" i="3"/>
  <c r="F674" i="3"/>
  <c r="A769" i="14"/>
  <c r="K768" i="14"/>
  <c r="B768" i="14"/>
  <c r="T768" i="14" s="1"/>
  <c r="Q768" i="14"/>
  <c r="H768" i="14"/>
  <c r="N768" i="14"/>
  <c r="E768" i="14"/>
  <c r="F767" i="14"/>
  <c r="G767" i="14"/>
  <c r="I767" i="14"/>
  <c r="C767" i="14"/>
  <c r="M767" i="14"/>
  <c r="O767" i="14"/>
  <c r="P767" i="14"/>
  <c r="D767" i="14"/>
  <c r="J767" i="14"/>
  <c r="R767" i="14"/>
  <c r="L767" i="14"/>
  <c r="S767" i="14"/>
  <c r="G536" i="9"/>
  <c r="H536" i="9"/>
  <c r="F536" i="9"/>
  <c r="K538" i="8"/>
  <c r="A539" i="8"/>
  <c r="E538" i="8"/>
  <c r="H538" i="8"/>
  <c r="B538" i="8"/>
  <c r="Q538" i="12"/>
  <c r="B538" i="12"/>
  <c r="E538" i="12"/>
  <c r="H538" i="12"/>
  <c r="N538" i="12"/>
  <c r="K538" i="12"/>
  <c r="A539" i="12"/>
  <c r="T537" i="12"/>
  <c r="I537" i="12"/>
  <c r="C537" i="12"/>
  <c r="D537" i="12"/>
  <c r="F537" i="12"/>
  <c r="G537" i="12"/>
  <c r="J537" i="12"/>
  <c r="L537" i="12"/>
  <c r="M537" i="12"/>
  <c r="R537" i="12"/>
  <c r="S537" i="12"/>
  <c r="O537" i="12"/>
  <c r="P537" i="12"/>
  <c r="N537" i="8"/>
  <c r="L537" i="8"/>
  <c r="G537" i="8"/>
  <c r="I537" i="8"/>
  <c r="M537" i="8"/>
  <c r="C537" i="8"/>
  <c r="D537" i="8"/>
  <c r="J537" i="8"/>
  <c r="F537" i="8"/>
  <c r="A538" i="9"/>
  <c r="B537" i="9"/>
  <c r="E537" i="9"/>
  <c r="D536" i="9"/>
  <c r="C536" i="9"/>
  <c r="C675" i="3" l="1"/>
  <c r="D675" i="3"/>
  <c r="H675" i="3"/>
  <c r="A677" i="3"/>
  <c r="E676" i="3"/>
  <c r="B676" i="3"/>
  <c r="G675" i="3"/>
  <c r="F675" i="3"/>
  <c r="R768" i="14"/>
  <c r="S768" i="14"/>
  <c r="D768" i="14"/>
  <c r="J768" i="14"/>
  <c r="L768" i="14"/>
  <c r="C768" i="14"/>
  <c r="O768" i="14"/>
  <c r="P768" i="14"/>
  <c r="G768" i="14"/>
  <c r="I768" i="14"/>
  <c r="M768" i="14"/>
  <c r="F768" i="14"/>
  <c r="E769" i="14"/>
  <c r="N769" i="14"/>
  <c r="Q769" i="14"/>
  <c r="H769" i="14"/>
  <c r="K769" i="14"/>
  <c r="B769" i="14"/>
  <c r="T769" i="14" s="1"/>
  <c r="A770" i="14"/>
  <c r="H537" i="9"/>
  <c r="F537" i="9"/>
  <c r="G537" i="9"/>
  <c r="E539" i="8"/>
  <c r="H539" i="8"/>
  <c r="B539" i="8"/>
  <c r="K539" i="8"/>
  <c r="A540" i="8"/>
  <c r="B539" i="12"/>
  <c r="E539" i="12"/>
  <c r="A540" i="12"/>
  <c r="H539" i="12"/>
  <c r="K539" i="12"/>
  <c r="Q539" i="12"/>
  <c r="N539" i="12"/>
  <c r="T538" i="12"/>
  <c r="R538" i="12"/>
  <c r="S538" i="12"/>
  <c r="F538" i="12"/>
  <c r="P538" i="12"/>
  <c r="C538" i="12"/>
  <c r="D538" i="12"/>
  <c r="L538" i="12"/>
  <c r="M538" i="12"/>
  <c r="O538" i="12"/>
  <c r="G538" i="12"/>
  <c r="I538" i="12"/>
  <c r="J538" i="12"/>
  <c r="C538" i="8"/>
  <c r="J538" i="8"/>
  <c r="L538" i="8"/>
  <c r="G538" i="8"/>
  <c r="D538" i="8"/>
  <c r="I538" i="8"/>
  <c r="F538" i="8"/>
  <c r="N538" i="8"/>
  <c r="M538" i="8"/>
  <c r="C537" i="9"/>
  <c r="D537" i="9"/>
  <c r="A539" i="9"/>
  <c r="B538" i="9"/>
  <c r="E538" i="9"/>
  <c r="H676" i="3" l="1"/>
  <c r="C676" i="3"/>
  <c r="D676" i="3"/>
  <c r="G676" i="3"/>
  <c r="F676" i="3"/>
  <c r="A678" i="3"/>
  <c r="B677" i="3"/>
  <c r="E677" i="3"/>
  <c r="K770" i="14"/>
  <c r="N770" i="14"/>
  <c r="Q770" i="14"/>
  <c r="H770" i="14"/>
  <c r="A771" i="14"/>
  <c r="B770" i="14"/>
  <c r="T770" i="14" s="1"/>
  <c r="E770" i="14"/>
  <c r="P769" i="14"/>
  <c r="F769" i="14"/>
  <c r="D769" i="14"/>
  <c r="M769" i="14"/>
  <c r="O769" i="14"/>
  <c r="I769" i="14"/>
  <c r="J769" i="14"/>
  <c r="R769" i="14"/>
  <c r="C769" i="14"/>
  <c r="G769" i="14"/>
  <c r="L769" i="14"/>
  <c r="S769" i="14"/>
  <c r="D538" i="9"/>
  <c r="C538" i="9"/>
  <c r="I539" i="8"/>
  <c r="C539" i="8"/>
  <c r="J539" i="8"/>
  <c r="M539" i="8"/>
  <c r="N539" i="8"/>
  <c r="L539" i="8"/>
  <c r="D539" i="8"/>
  <c r="G539" i="8"/>
  <c r="F539" i="8"/>
  <c r="K540" i="12"/>
  <c r="Q540" i="12"/>
  <c r="B540" i="12"/>
  <c r="H540" i="12"/>
  <c r="N540" i="12"/>
  <c r="E540" i="12"/>
  <c r="A541" i="12"/>
  <c r="T539" i="12"/>
  <c r="I539" i="12"/>
  <c r="P539" i="12"/>
  <c r="R539" i="12"/>
  <c r="S539" i="12"/>
  <c r="C539" i="12"/>
  <c r="D539" i="12"/>
  <c r="F539" i="12"/>
  <c r="G539" i="12"/>
  <c r="J539" i="12"/>
  <c r="L539" i="12"/>
  <c r="O539" i="12"/>
  <c r="M539" i="12"/>
  <c r="H538" i="9"/>
  <c r="G538" i="9"/>
  <c r="F538" i="9"/>
  <c r="E539" i="9"/>
  <c r="A540" i="9"/>
  <c r="B539" i="9"/>
  <c r="H540" i="8"/>
  <c r="K540" i="8"/>
  <c r="A541" i="8"/>
  <c r="B540" i="8"/>
  <c r="E540" i="8"/>
  <c r="F677" i="3" l="1"/>
  <c r="G677" i="3"/>
  <c r="E678" i="3"/>
  <c r="A679" i="3"/>
  <c r="B678" i="3"/>
  <c r="H677" i="3"/>
  <c r="D677" i="3"/>
  <c r="C677" i="3"/>
  <c r="J770" i="14"/>
  <c r="L770" i="14"/>
  <c r="M770" i="14"/>
  <c r="O770" i="14"/>
  <c r="P770" i="14"/>
  <c r="I770" i="14"/>
  <c r="R770" i="14"/>
  <c r="G770" i="14"/>
  <c r="S770" i="14"/>
  <c r="F770" i="14"/>
  <c r="C770" i="14"/>
  <c r="D770" i="14"/>
  <c r="H771" i="14"/>
  <c r="B771" i="14"/>
  <c r="T771" i="14" s="1"/>
  <c r="N771" i="14"/>
  <c r="Q771" i="14"/>
  <c r="A772" i="14"/>
  <c r="E771" i="14"/>
  <c r="K771" i="14"/>
  <c r="L540" i="8"/>
  <c r="I540" i="8"/>
  <c r="D540" i="8"/>
  <c r="C540" i="8"/>
  <c r="G540" i="8"/>
  <c r="N540" i="8"/>
  <c r="M540" i="8"/>
  <c r="F540" i="8"/>
  <c r="J540" i="8"/>
  <c r="B541" i="8"/>
  <c r="A542" i="8"/>
  <c r="E541" i="8"/>
  <c r="K541" i="8"/>
  <c r="H541" i="8"/>
  <c r="A541" i="9"/>
  <c r="E540" i="9"/>
  <c r="B540" i="9"/>
  <c r="T540" i="12"/>
  <c r="M540" i="12"/>
  <c r="C540" i="12"/>
  <c r="D540" i="12"/>
  <c r="F540" i="12"/>
  <c r="G540" i="12"/>
  <c r="O540" i="12"/>
  <c r="I540" i="12"/>
  <c r="L540" i="12"/>
  <c r="P540" i="12"/>
  <c r="R540" i="12"/>
  <c r="S540" i="12"/>
  <c r="J540" i="12"/>
  <c r="H539" i="9"/>
  <c r="F539" i="9"/>
  <c r="G539" i="9"/>
  <c r="A542" i="12"/>
  <c r="B541" i="12"/>
  <c r="Q541" i="12"/>
  <c r="H541" i="12"/>
  <c r="K541" i="12"/>
  <c r="N541" i="12"/>
  <c r="E541" i="12"/>
  <c r="C539" i="9"/>
  <c r="D539" i="9"/>
  <c r="D678" i="3" l="1"/>
  <c r="H678" i="3"/>
  <c r="C678" i="3"/>
  <c r="E679" i="3"/>
  <c r="B679" i="3"/>
  <c r="A680" i="3"/>
  <c r="F678" i="3"/>
  <c r="G678" i="3"/>
  <c r="B772" i="14"/>
  <c r="T772" i="14" s="1"/>
  <c r="E772" i="14"/>
  <c r="A773" i="14"/>
  <c r="N772" i="14"/>
  <c r="K772" i="14"/>
  <c r="H772" i="14"/>
  <c r="Q772" i="14"/>
  <c r="C771" i="14"/>
  <c r="D771" i="14"/>
  <c r="O771" i="14"/>
  <c r="P771" i="14"/>
  <c r="G771" i="14"/>
  <c r="I771" i="14"/>
  <c r="F771" i="14"/>
  <c r="J771" i="14"/>
  <c r="M771" i="14"/>
  <c r="R771" i="14"/>
  <c r="S771" i="14"/>
  <c r="L771" i="14"/>
  <c r="H540" i="9"/>
  <c r="F540" i="9"/>
  <c r="G540" i="9"/>
  <c r="B541" i="9"/>
  <c r="E541" i="9"/>
  <c r="A542" i="9"/>
  <c r="B542" i="8"/>
  <c r="E542" i="8"/>
  <c r="H542" i="8"/>
  <c r="K542" i="8"/>
  <c r="A543" i="8"/>
  <c r="N541" i="8"/>
  <c r="D541" i="8"/>
  <c r="F541" i="8"/>
  <c r="I541" i="8"/>
  <c r="G541" i="8"/>
  <c r="J541" i="8"/>
  <c r="L541" i="8"/>
  <c r="C541" i="8"/>
  <c r="M541" i="8"/>
  <c r="C540" i="9"/>
  <c r="D540" i="9"/>
  <c r="T541" i="12"/>
  <c r="O541" i="12"/>
  <c r="P541" i="12"/>
  <c r="I541" i="12"/>
  <c r="L541" i="12"/>
  <c r="J541" i="12"/>
  <c r="C541" i="12"/>
  <c r="R541" i="12"/>
  <c r="S541" i="12"/>
  <c r="D541" i="12"/>
  <c r="F541" i="12"/>
  <c r="G541" i="12"/>
  <c r="M541" i="12"/>
  <c r="B542" i="12"/>
  <c r="E542" i="12"/>
  <c r="H542" i="12"/>
  <c r="K542" i="12"/>
  <c r="N542" i="12"/>
  <c r="Q542" i="12"/>
  <c r="A543" i="12"/>
  <c r="G679" i="3" l="1"/>
  <c r="F679" i="3"/>
  <c r="B680" i="3"/>
  <c r="E680" i="3"/>
  <c r="A681" i="3"/>
  <c r="H679" i="3"/>
  <c r="D679" i="3"/>
  <c r="C679" i="3"/>
  <c r="N773" i="14"/>
  <c r="Q773" i="14"/>
  <c r="B773" i="14"/>
  <c r="T773" i="14" s="1"/>
  <c r="A774" i="14"/>
  <c r="H773" i="14"/>
  <c r="E773" i="14"/>
  <c r="K773" i="14"/>
  <c r="C772" i="14"/>
  <c r="D772" i="14"/>
  <c r="O772" i="14"/>
  <c r="P772" i="14"/>
  <c r="F772" i="14"/>
  <c r="G772" i="14"/>
  <c r="I772" i="14"/>
  <c r="J772" i="14"/>
  <c r="L772" i="14"/>
  <c r="S772" i="14"/>
  <c r="R772" i="14"/>
  <c r="M772" i="14"/>
  <c r="K543" i="8"/>
  <c r="H543" i="8"/>
  <c r="B543" i="8"/>
  <c r="A544" i="8"/>
  <c r="E543" i="8"/>
  <c r="M542" i="8"/>
  <c r="D542" i="8"/>
  <c r="F542" i="8"/>
  <c r="J542" i="8"/>
  <c r="N542" i="8"/>
  <c r="L542" i="8"/>
  <c r="C542" i="8"/>
  <c r="G542" i="8"/>
  <c r="I542" i="8"/>
  <c r="E542" i="9"/>
  <c r="A543" i="9"/>
  <c r="B542" i="9"/>
  <c r="B543" i="12"/>
  <c r="Q543" i="12"/>
  <c r="E543" i="12"/>
  <c r="H543" i="12"/>
  <c r="K543" i="12"/>
  <c r="N543" i="12"/>
  <c r="A544" i="12"/>
  <c r="T542" i="12"/>
  <c r="I542" i="12"/>
  <c r="J542" i="12"/>
  <c r="L542" i="12"/>
  <c r="M542" i="12"/>
  <c r="S542" i="12"/>
  <c r="F542" i="12"/>
  <c r="D542" i="12"/>
  <c r="P542" i="12"/>
  <c r="C542" i="12"/>
  <c r="G542" i="12"/>
  <c r="O542" i="12"/>
  <c r="R542" i="12"/>
  <c r="F541" i="9"/>
  <c r="H541" i="9"/>
  <c r="G541" i="9"/>
  <c r="C541" i="9"/>
  <c r="D541" i="9"/>
  <c r="E681" i="3" l="1"/>
  <c r="B681" i="3"/>
  <c r="A682" i="3"/>
  <c r="F680" i="3"/>
  <c r="G680" i="3"/>
  <c r="H680" i="3"/>
  <c r="D680" i="3"/>
  <c r="C680" i="3"/>
  <c r="A775" i="14"/>
  <c r="Q774" i="14"/>
  <c r="K774" i="14"/>
  <c r="N774" i="14"/>
  <c r="E774" i="14"/>
  <c r="B774" i="14"/>
  <c r="T774" i="14" s="1"/>
  <c r="H774" i="14"/>
  <c r="O773" i="14"/>
  <c r="P773" i="14"/>
  <c r="C773" i="14"/>
  <c r="R773" i="14"/>
  <c r="S773" i="14"/>
  <c r="G773" i="14"/>
  <c r="I773" i="14"/>
  <c r="D773" i="14"/>
  <c r="J773" i="14"/>
  <c r="F773" i="14"/>
  <c r="L773" i="14"/>
  <c r="M773" i="14"/>
  <c r="H544" i="8"/>
  <c r="K544" i="8"/>
  <c r="B544" i="8"/>
  <c r="A545" i="8"/>
  <c r="E544" i="8"/>
  <c r="G542" i="9"/>
  <c r="F542" i="9"/>
  <c r="H542" i="9"/>
  <c r="C543" i="8"/>
  <c r="D543" i="8"/>
  <c r="N543" i="8"/>
  <c r="L543" i="8"/>
  <c r="I543" i="8"/>
  <c r="F543" i="8"/>
  <c r="G543" i="8"/>
  <c r="J543" i="8"/>
  <c r="M543" i="8"/>
  <c r="E544" i="12"/>
  <c r="H544" i="12"/>
  <c r="K544" i="12"/>
  <c r="N544" i="12"/>
  <c r="Q544" i="12"/>
  <c r="B544" i="12"/>
  <c r="A545" i="12"/>
  <c r="T543" i="12"/>
  <c r="O543" i="12"/>
  <c r="G543" i="12"/>
  <c r="S543" i="12"/>
  <c r="P543" i="12"/>
  <c r="R543" i="12"/>
  <c r="F543" i="12"/>
  <c r="I543" i="12"/>
  <c r="L543" i="12"/>
  <c r="M543" i="12"/>
  <c r="C543" i="12"/>
  <c r="D543" i="12"/>
  <c r="J543" i="12"/>
  <c r="C542" i="9"/>
  <c r="D542" i="9"/>
  <c r="E543" i="9"/>
  <c r="B543" i="9"/>
  <c r="A544" i="9"/>
  <c r="C681" i="3" l="1"/>
  <c r="H681" i="3"/>
  <c r="D681" i="3"/>
  <c r="B682" i="3"/>
  <c r="A683" i="3"/>
  <c r="E682" i="3"/>
  <c r="F681" i="3"/>
  <c r="G681" i="3"/>
  <c r="L774" i="14"/>
  <c r="R774" i="14"/>
  <c r="O774" i="14"/>
  <c r="P774" i="14"/>
  <c r="M774" i="14"/>
  <c r="S774" i="14"/>
  <c r="C774" i="14"/>
  <c r="D774" i="14"/>
  <c r="F774" i="14"/>
  <c r="I774" i="14"/>
  <c r="G774" i="14"/>
  <c r="J774" i="14"/>
  <c r="H775" i="14"/>
  <c r="A776" i="14"/>
  <c r="N775" i="14"/>
  <c r="Q775" i="14"/>
  <c r="E775" i="14"/>
  <c r="K775" i="14"/>
  <c r="B775" i="14"/>
  <c r="T775" i="14" s="1"/>
  <c r="A545" i="9"/>
  <c r="B544" i="9"/>
  <c r="E544" i="9"/>
  <c r="N545" i="12"/>
  <c r="E545" i="12"/>
  <c r="H545" i="12"/>
  <c r="B545" i="12"/>
  <c r="A546" i="12"/>
  <c r="K545" i="12"/>
  <c r="Q545" i="12"/>
  <c r="T544" i="12"/>
  <c r="J544" i="12"/>
  <c r="F544" i="12"/>
  <c r="I544" i="12"/>
  <c r="L544" i="12"/>
  <c r="P544" i="12"/>
  <c r="M544" i="12"/>
  <c r="O544" i="12"/>
  <c r="D544" i="12"/>
  <c r="G544" i="12"/>
  <c r="C544" i="12"/>
  <c r="S544" i="12"/>
  <c r="R544" i="12"/>
  <c r="F543" i="9"/>
  <c r="G543" i="9"/>
  <c r="H543" i="9"/>
  <c r="H545" i="8"/>
  <c r="K545" i="8"/>
  <c r="B545" i="8"/>
  <c r="A546" i="8"/>
  <c r="E545" i="8"/>
  <c r="C543" i="9"/>
  <c r="D543" i="9"/>
  <c r="J544" i="8"/>
  <c r="L544" i="8"/>
  <c r="M544" i="8"/>
  <c r="G544" i="8"/>
  <c r="F544" i="8"/>
  <c r="I544" i="8"/>
  <c r="D544" i="8"/>
  <c r="N544" i="8"/>
  <c r="C544" i="8"/>
  <c r="E683" i="3" l="1"/>
  <c r="B683" i="3"/>
  <c r="A684" i="3"/>
  <c r="C682" i="3"/>
  <c r="D682" i="3"/>
  <c r="H682" i="3"/>
  <c r="G682" i="3"/>
  <c r="F682" i="3"/>
  <c r="F775" i="14"/>
  <c r="G775" i="14"/>
  <c r="I775" i="14"/>
  <c r="R775" i="14"/>
  <c r="S775" i="14"/>
  <c r="O775" i="14"/>
  <c r="P775" i="14"/>
  <c r="M775" i="14"/>
  <c r="J775" i="14"/>
  <c r="L775" i="14"/>
  <c r="D775" i="14"/>
  <c r="C775" i="14"/>
  <c r="A777" i="14"/>
  <c r="Q776" i="14"/>
  <c r="B776" i="14"/>
  <c r="T776" i="14" s="1"/>
  <c r="E776" i="14"/>
  <c r="N776" i="14"/>
  <c r="H776" i="14"/>
  <c r="K776" i="14"/>
  <c r="G544" i="9"/>
  <c r="F544" i="9"/>
  <c r="H544" i="9"/>
  <c r="A547" i="8"/>
  <c r="H546" i="8"/>
  <c r="K546" i="8"/>
  <c r="B546" i="8"/>
  <c r="E546" i="8"/>
  <c r="C544" i="9"/>
  <c r="D544" i="9"/>
  <c r="G545" i="8"/>
  <c r="L545" i="8"/>
  <c r="D545" i="8"/>
  <c r="F545" i="8"/>
  <c r="M545" i="8"/>
  <c r="N545" i="8"/>
  <c r="J545" i="8"/>
  <c r="C545" i="8"/>
  <c r="I545" i="8"/>
  <c r="Q546" i="12"/>
  <c r="A547" i="12"/>
  <c r="E546" i="12"/>
  <c r="H546" i="12"/>
  <c r="K546" i="12"/>
  <c r="N546" i="12"/>
  <c r="B546" i="12"/>
  <c r="T545" i="12"/>
  <c r="L545" i="12"/>
  <c r="M545" i="12"/>
  <c r="P545" i="12"/>
  <c r="R545" i="12"/>
  <c r="D545" i="12"/>
  <c r="F545" i="12"/>
  <c r="G545" i="12"/>
  <c r="I545" i="12"/>
  <c r="J545" i="12"/>
  <c r="C545" i="12"/>
  <c r="O545" i="12"/>
  <c r="S545" i="12"/>
  <c r="B545" i="9"/>
  <c r="A546" i="9"/>
  <c r="E545" i="9"/>
  <c r="B684" i="3" l="1"/>
  <c r="A685" i="3"/>
  <c r="E684" i="3"/>
  <c r="H683" i="3"/>
  <c r="C683" i="3"/>
  <c r="D683" i="3"/>
  <c r="F683" i="3"/>
  <c r="G683" i="3"/>
  <c r="R776" i="14"/>
  <c r="S776" i="14"/>
  <c r="D776" i="14"/>
  <c r="O776" i="14"/>
  <c r="P776" i="14"/>
  <c r="C776" i="14"/>
  <c r="F776" i="14"/>
  <c r="L776" i="14"/>
  <c r="M776" i="14"/>
  <c r="G776" i="14"/>
  <c r="I776" i="14"/>
  <c r="J776" i="14"/>
  <c r="B777" i="14"/>
  <c r="T777" i="14" s="1"/>
  <c r="A778" i="14"/>
  <c r="K777" i="14"/>
  <c r="H777" i="14"/>
  <c r="N777" i="14"/>
  <c r="Q777" i="14"/>
  <c r="E777" i="14"/>
  <c r="T546" i="12"/>
  <c r="I546" i="12"/>
  <c r="J546" i="12"/>
  <c r="M546" i="12"/>
  <c r="O546" i="12"/>
  <c r="P546" i="12"/>
  <c r="R546" i="12"/>
  <c r="S546" i="12"/>
  <c r="C546" i="12"/>
  <c r="D546" i="12"/>
  <c r="F546" i="12"/>
  <c r="G546" i="12"/>
  <c r="L546" i="12"/>
  <c r="B547" i="12"/>
  <c r="E547" i="12"/>
  <c r="N547" i="12"/>
  <c r="A548" i="12"/>
  <c r="K547" i="12"/>
  <c r="Q547" i="12"/>
  <c r="H547" i="12"/>
  <c r="F545" i="9"/>
  <c r="H545" i="9"/>
  <c r="G545" i="9"/>
  <c r="B546" i="9"/>
  <c r="A547" i="9"/>
  <c r="E546" i="9"/>
  <c r="D545" i="9"/>
  <c r="C545" i="9"/>
  <c r="L546" i="8"/>
  <c r="G546" i="8"/>
  <c r="N546" i="8"/>
  <c r="M546" i="8"/>
  <c r="F546" i="8"/>
  <c r="D546" i="8"/>
  <c r="I546" i="8"/>
  <c r="C546" i="8"/>
  <c r="J546" i="8"/>
  <c r="A548" i="8"/>
  <c r="B547" i="8"/>
  <c r="E547" i="8"/>
  <c r="H547" i="8"/>
  <c r="K547" i="8"/>
  <c r="G684" i="3" l="1"/>
  <c r="F684" i="3"/>
  <c r="B685" i="3"/>
  <c r="E685" i="3"/>
  <c r="A686" i="3"/>
  <c r="H684" i="3"/>
  <c r="C684" i="3"/>
  <c r="D684" i="3"/>
  <c r="K778" i="14"/>
  <c r="A779" i="14"/>
  <c r="B778" i="14"/>
  <c r="T778" i="14" s="1"/>
  <c r="N778" i="14"/>
  <c r="Q778" i="14"/>
  <c r="H778" i="14"/>
  <c r="E778" i="14"/>
  <c r="P777" i="14"/>
  <c r="C777" i="14"/>
  <c r="S777" i="14"/>
  <c r="D777" i="14"/>
  <c r="I777" i="14"/>
  <c r="J777" i="14"/>
  <c r="L777" i="14"/>
  <c r="M777" i="14"/>
  <c r="O777" i="14"/>
  <c r="G777" i="14"/>
  <c r="R777" i="14"/>
  <c r="F777" i="14"/>
  <c r="B547" i="9"/>
  <c r="A548" i="9"/>
  <c r="E547" i="9"/>
  <c r="C546" i="9"/>
  <c r="D546" i="9"/>
  <c r="T547" i="12"/>
  <c r="F547" i="12"/>
  <c r="D547" i="12"/>
  <c r="G547" i="12"/>
  <c r="J547" i="12"/>
  <c r="I547" i="12"/>
  <c r="L547" i="12"/>
  <c r="M547" i="12"/>
  <c r="O547" i="12"/>
  <c r="P547" i="12"/>
  <c r="R547" i="12"/>
  <c r="S547" i="12"/>
  <c r="C547" i="12"/>
  <c r="F546" i="9"/>
  <c r="G546" i="9"/>
  <c r="H546" i="9"/>
  <c r="J547" i="8"/>
  <c r="M547" i="8"/>
  <c r="L547" i="8"/>
  <c r="C547" i="8"/>
  <c r="N547" i="8"/>
  <c r="F547" i="8"/>
  <c r="I547" i="8"/>
  <c r="G547" i="8"/>
  <c r="D547" i="8"/>
  <c r="A549" i="12"/>
  <c r="K548" i="12"/>
  <c r="N548" i="12"/>
  <c r="H548" i="12"/>
  <c r="B548" i="12"/>
  <c r="Q548" i="12"/>
  <c r="E548" i="12"/>
  <c r="B548" i="8"/>
  <c r="H548" i="8"/>
  <c r="K548" i="8"/>
  <c r="A549" i="8"/>
  <c r="E548" i="8"/>
  <c r="G685" i="3" l="1"/>
  <c r="F685" i="3"/>
  <c r="B686" i="3"/>
  <c r="A687" i="3"/>
  <c r="E686" i="3"/>
  <c r="C685" i="3"/>
  <c r="H685" i="3"/>
  <c r="D685" i="3"/>
  <c r="J778" i="14"/>
  <c r="L778" i="14"/>
  <c r="M778" i="14"/>
  <c r="P778" i="14"/>
  <c r="O778" i="14"/>
  <c r="D778" i="14"/>
  <c r="C778" i="14"/>
  <c r="I778" i="14"/>
  <c r="S778" i="14"/>
  <c r="R778" i="14"/>
  <c r="F778" i="14"/>
  <c r="G778" i="14"/>
  <c r="H779" i="14"/>
  <c r="A780" i="14"/>
  <c r="B779" i="14"/>
  <c r="T779" i="14" s="1"/>
  <c r="Q779" i="14"/>
  <c r="N779" i="14"/>
  <c r="K779" i="14"/>
  <c r="E779" i="14"/>
  <c r="K549" i="12"/>
  <c r="N549" i="12"/>
  <c r="E549" i="12"/>
  <c r="H549" i="12"/>
  <c r="A550" i="12"/>
  <c r="B549" i="12"/>
  <c r="Q549" i="12"/>
  <c r="J548" i="8"/>
  <c r="M548" i="8"/>
  <c r="D548" i="8"/>
  <c r="F548" i="8"/>
  <c r="N548" i="8"/>
  <c r="L548" i="8"/>
  <c r="G548" i="8"/>
  <c r="I548" i="8"/>
  <c r="C548" i="8"/>
  <c r="H549" i="8"/>
  <c r="K549" i="8"/>
  <c r="E549" i="8"/>
  <c r="A550" i="8"/>
  <c r="B549" i="8"/>
  <c r="T548" i="12"/>
  <c r="L548" i="12"/>
  <c r="M548" i="12"/>
  <c r="F548" i="12"/>
  <c r="G548" i="12"/>
  <c r="I548" i="12"/>
  <c r="J548" i="12"/>
  <c r="R548" i="12"/>
  <c r="S548" i="12"/>
  <c r="C548" i="12"/>
  <c r="D548" i="12"/>
  <c r="P548" i="12"/>
  <c r="O548" i="12"/>
  <c r="H547" i="9"/>
  <c r="F547" i="9"/>
  <c r="G547" i="9"/>
  <c r="E548" i="9"/>
  <c r="A549" i="9"/>
  <c r="B548" i="9"/>
  <c r="D547" i="9"/>
  <c r="C547" i="9"/>
  <c r="A688" i="3" l="1"/>
  <c r="B687" i="3"/>
  <c r="E687" i="3"/>
  <c r="G686" i="3"/>
  <c r="F686" i="3"/>
  <c r="D686" i="3"/>
  <c r="H686" i="3"/>
  <c r="C686" i="3"/>
  <c r="S779" i="14"/>
  <c r="C779" i="14"/>
  <c r="D779" i="14"/>
  <c r="R779" i="14"/>
  <c r="F779" i="14"/>
  <c r="G779" i="14"/>
  <c r="I779" i="14"/>
  <c r="M779" i="14"/>
  <c r="O779" i="14"/>
  <c r="P779" i="14"/>
  <c r="L779" i="14"/>
  <c r="J779" i="14"/>
  <c r="B780" i="14"/>
  <c r="T780" i="14" s="1"/>
  <c r="E780" i="14"/>
  <c r="H780" i="14"/>
  <c r="Q780" i="14"/>
  <c r="A781" i="14"/>
  <c r="K780" i="14"/>
  <c r="N780" i="14"/>
  <c r="H548" i="9"/>
  <c r="F548" i="9"/>
  <c r="G548" i="9"/>
  <c r="D549" i="8"/>
  <c r="J549" i="8"/>
  <c r="G549" i="8"/>
  <c r="L549" i="8"/>
  <c r="I549" i="8"/>
  <c r="F549" i="8"/>
  <c r="M549" i="8"/>
  <c r="C549" i="8"/>
  <c r="N549" i="8"/>
  <c r="B550" i="8"/>
  <c r="A551" i="8"/>
  <c r="E550" i="8"/>
  <c r="H550" i="8"/>
  <c r="K550" i="8"/>
  <c r="T549" i="12"/>
  <c r="D549" i="12"/>
  <c r="F549" i="12"/>
  <c r="L549" i="12"/>
  <c r="M549" i="12"/>
  <c r="O549" i="12"/>
  <c r="P549" i="12"/>
  <c r="I549" i="12"/>
  <c r="J549" i="12"/>
  <c r="C549" i="12"/>
  <c r="G549" i="12"/>
  <c r="R549" i="12"/>
  <c r="S549" i="12"/>
  <c r="D548" i="9"/>
  <c r="C548" i="9"/>
  <c r="H550" i="12"/>
  <c r="B550" i="12"/>
  <c r="E550" i="12"/>
  <c r="K550" i="12"/>
  <c r="N550" i="12"/>
  <c r="Q550" i="12"/>
  <c r="A551" i="12"/>
  <c r="B549" i="9"/>
  <c r="E549" i="9"/>
  <c r="A550" i="9"/>
  <c r="F687" i="3" l="1"/>
  <c r="G687" i="3"/>
  <c r="C687" i="3"/>
  <c r="D687" i="3"/>
  <c r="H687" i="3"/>
  <c r="E688" i="3"/>
  <c r="B688" i="3"/>
  <c r="A689" i="3"/>
  <c r="N781" i="14"/>
  <c r="Q781" i="14"/>
  <c r="E781" i="14"/>
  <c r="H781" i="14"/>
  <c r="B781" i="14"/>
  <c r="T781" i="14" s="1"/>
  <c r="A782" i="14"/>
  <c r="K781" i="14"/>
  <c r="C780" i="14"/>
  <c r="D780" i="14"/>
  <c r="M780" i="14"/>
  <c r="R780" i="14"/>
  <c r="S780" i="14"/>
  <c r="F780" i="14"/>
  <c r="G780" i="14"/>
  <c r="P780" i="14"/>
  <c r="I780" i="14"/>
  <c r="J780" i="14"/>
  <c r="L780" i="14"/>
  <c r="O780" i="14"/>
  <c r="F549" i="9"/>
  <c r="G549" i="9"/>
  <c r="H549" i="9"/>
  <c r="T550" i="12"/>
  <c r="C550" i="12"/>
  <c r="D550" i="12"/>
  <c r="F550" i="12"/>
  <c r="I550" i="12"/>
  <c r="L550" i="12"/>
  <c r="P550" i="12"/>
  <c r="O550" i="12"/>
  <c r="S550" i="12"/>
  <c r="G550" i="12"/>
  <c r="J550" i="12"/>
  <c r="M550" i="12"/>
  <c r="R550" i="12"/>
  <c r="E551" i="8"/>
  <c r="B551" i="8"/>
  <c r="H551" i="8"/>
  <c r="K551" i="8"/>
  <c r="A552" i="8"/>
  <c r="G550" i="8"/>
  <c r="F550" i="8"/>
  <c r="L550" i="8"/>
  <c r="I550" i="8"/>
  <c r="J550" i="8"/>
  <c r="M550" i="8"/>
  <c r="N550" i="8"/>
  <c r="D550" i="8"/>
  <c r="C550" i="8"/>
  <c r="E550" i="9"/>
  <c r="A551" i="9"/>
  <c r="B550" i="9"/>
  <c r="C549" i="9"/>
  <c r="D549" i="9"/>
  <c r="E551" i="12"/>
  <c r="H551" i="12"/>
  <c r="K551" i="12"/>
  <c r="A552" i="12"/>
  <c r="B551" i="12"/>
  <c r="N551" i="12"/>
  <c r="Q551" i="12"/>
  <c r="A690" i="3" l="1"/>
  <c r="E689" i="3"/>
  <c r="B689" i="3"/>
  <c r="C688" i="3"/>
  <c r="H688" i="3"/>
  <c r="D688" i="3"/>
  <c r="F688" i="3"/>
  <c r="G688" i="3"/>
  <c r="Q782" i="14"/>
  <c r="E782" i="14"/>
  <c r="N782" i="14"/>
  <c r="K782" i="14"/>
  <c r="B782" i="14"/>
  <c r="T782" i="14" s="1"/>
  <c r="H782" i="14"/>
  <c r="A783" i="14"/>
  <c r="O781" i="14"/>
  <c r="P781" i="14"/>
  <c r="C781" i="14"/>
  <c r="D781" i="14"/>
  <c r="I781" i="14"/>
  <c r="J781" i="14"/>
  <c r="S781" i="14"/>
  <c r="G781" i="14"/>
  <c r="M781" i="14"/>
  <c r="F781" i="14"/>
  <c r="L781" i="14"/>
  <c r="R781" i="14"/>
  <c r="F550" i="9"/>
  <c r="G550" i="9"/>
  <c r="H550" i="9"/>
  <c r="C550" i="9"/>
  <c r="D550" i="9"/>
  <c r="E551" i="9"/>
  <c r="A552" i="9"/>
  <c r="B551" i="9"/>
  <c r="I551" i="8"/>
  <c r="C551" i="8"/>
  <c r="M551" i="8"/>
  <c r="N551" i="8"/>
  <c r="F551" i="8"/>
  <c r="J551" i="8"/>
  <c r="D551" i="8"/>
  <c r="L551" i="8"/>
  <c r="G551" i="8"/>
  <c r="Q552" i="12"/>
  <c r="A553" i="12"/>
  <c r="B552" i="12"/>
  <c r="E552" i="12"/>
  <c r="H552" i="12"/>
  <c r="K552" i="12"/>
  <c r="N552" i="12"/>
  <c r="B552" i="8"/>
  <c r="H552" i="8"/>
  <c r="E552" i="8"/>
  <c r="K552" i="8"/>
  <c r="A553" i="8"/>
  <c r="T551" i="12"/>
  <c r="L551" i="12"/>
  <c r="M551" i="12"/>
  <c r="O551" i="12"/>
  <c r="P551" i="12"/>
  <c r="R551" i="12"/>
  <c r="F551" i="12"/>
  <c r="J551" i="12"/>
  <c r="I551" i="12"/>
  <c r="C551" i="12"/>
  <c r="G551" i="12"/>
  <c r="D551" i="12"/>
  <c r="S551" i="12"/>
  <c r="D689" i="3" l="1"/>
  <c r="C689" i="3"/>
  <c r="H689" i="3"/>
  <c r="F689" i="3"/>
  <c r="G689" i="3"/>
  <c r="A691" i="3"/>
  <c r="B690" i="3"/>
  <c r="E690" i="3"/>
  <c r="H783" i="14"/>
  <c r="E783" i="14"/>
  <c r="A784" i="14"/>
  <c r="Q783" i="14"/>
  <c r="B783" i="14"/>
  <c r="T783" i="14" s="1"/>
  <c r="K783" i="14"/>
  <c r="N783" i="14"/>
  <c r="L782" i="14"/>
  <c r="J782" i="14"/>
  <c r="R782" i="14"/>
  <c r="C782" i="14"/>
  <c r="D782" i="14"/>
  <c r="F782" i="14"/>
  <c r="O782" i="14"/>
  <c r="P782" i="14"/>
  <c r="S782" i="14"/>
  <c r="I782" i="14"/>
  <c r="M782" i="14"/>
  <c r="G782" i="14"/>
  <c r="T552" i="12"/>
  <c r="I552" i="12"/>
  <c r="L552" i="12"/>
  <c r="D552" i="12"/>
  <c r="G552" i="12"/>
  <c r="J552" i="12"/>
  <c r="R552" i="12"/>
  <c r="F552" i="12"/>
  <c r="M552" i="12"/>
  <c r="O552" i="12"/>
  <c r="P552" i="12"/>
  <c r="S552" i="12"/>
  <c r="C552" i="12"/>
  <c r="E553" i="8"/>
  <c r="K553" i="8"/>
  <c r="A554" i="8"/>
  <c r="B553" i="8"/>
  <c r="H553" i="8"/>
  <c r="D551" i="9"/>
  <c r="C551" i="9"/>
  <c r="C552" i="8"/>
  <c r="D552" i="8"/>
  <c r="L552" i="8"/>
  <c r="M552" i="8"/>
  <c r="N552" i="8"/>
  <c r="J552" i="8"/>
  <c r="G552" i="8"/>
  <c r="I552" i="8"/>
  <c r="F552" i="8"/>
  <c r="A553" i="9"/>
  <c r="E552" i="9"/>
  <c r="B552" i="9"/>
  <c r="A554" i="12"/>
  <c r="B553" i="12"/>
  <c r="Q553" i="12"/>
  <c r="N553" i="12"/>
  <c r="H553" i="12"/>
  <c r="K553" i="12"/>
  <c r="E553" i="12"/>
  <c r="G551" i="9"/>
  <c r="F551" i="9"/>
  <c r="H551" i="9"/>
  <c r="H690" i="3" l="1"/>
  <c r="C690" i="3"/>
  <c r="D690" i="3"/>
  <c r="A692" i="3"/>
  <c r="E691" i="3"/>
  <c r="B691" i="3"/>
  <c r="F690" i="3"/>
  <c r="G690" i="3"/>
  <c r="F783" i="14"/>
  <c r="G783" i="14"/>
  <c r="I783" i="14"/>
  <c r="C783" i="14"/>
  <c r="D783" i="14"/>
  <c r="S783" i="14"/>
  <c r="R783" i="14"/>
  <c r="L783" i="14"/>
  <c r="M783" i="14"/>
  <c r="P783" i="14"/>
  <c r="J783" i="14"/>
  <c r="O783" i="14"/>
  <c r="A785" i="14"/>
  <c r="H784" i="14"/>
  <c r="E784" i="14"/>
  <c r="K784" i="14"/>
  <c r="N784" i="14"/>
  <c r="Q784" i="14"/>
  <c r="B784" i="14"/>
  <c r="T784" i="14" s="1"/>
  <c r="T553" i="12"/>
  <c r="I553" i="12"/>
  <c r="L553" i="12"/>
  <c r="J553" i="12"/>
  <c r="S553" i="12"/>
  <c r="C553" i="12"/>
  <c r="R553" i="12"/>
  <c r="M553" i="12"/>
  <c r="P553" i="12"/>
  <c r="O553" i="12"/>
  <c r="F553" i="12"/>
  <c r="G553" i="12"/>
  <c r="D553" i="12"/>
  <c r="Q554" i="12"/>
  <c r="A555" i="12"/>
  <c r="H554" i="12"/>
  <c r="K554" i="12"/>
  <c r="B554" i="12"/>
  <c r="N554" i="12"/>
  <c r="E554" i="12"/>
  <c r="D552" i="9"/>
  <c r="C552" i="9"/>
  <c r="F552" i="9"/>
  <c r="G552" i="9"/>
  <c r="H552" i="9"/>
  <c r="E553" i="9"/>
  <c r="B553" i="9"/>
  <c r="A554" i="9"/>
  <c r="K554" i="8"/>
  <c r="A555" i="8"/>
  <c r="H554" i="8"/>
  <c r="B554" i="8"/>
  <c r="E554" i="8"/>
  <c r="J553" i="8"/>
  <c r="M553" i="8"/>
  <c r="I553" i="8"/>
  <c r="C553" i="8"/>
  <c r="G553" i="8"/>
  <c r="L553" i="8"/>
  <c r="F553" i="8"/>
  <c r="D553" i="8"/>
  <c r="N553" i="8"/>
  <c r="H691" i="3" l="1"/>
  <c r="C691" i="3"/>
  <c r="D691" i="3"/>
  <c r="G691" i="3"/>
  <c r="F691" i="3"/>
  <c r="E692" i="3"/>
  <c r="B692" i="3"/>
  <c r="A693" i="3"/>
  <c r="R784" i="14"/>
  <c r="S784" i="14"/>
  <c r="D784" i="14"/>
  <c r="O784" i="14"/>
  <c r="P784" i="14"/>
  <c r="C784" i="14"/>
  <c r="F784" i="14"/>
  <c r="G784" i="14"/>
  <c r="I784" i="14"/>
  <c r="J784" i="14"/>
  <c r="L784" i="14"/>
  <c r="M784" i="14"/>
  <c r="H785" i="14"/>
  <c r="K785" i="14"/>
  <c r="A786" i="14"/>
  <c r="E785" i="14"/>
  <c r="Q785" i="14"/>
  <c r="B785" i="14"/>
  <c r="T785" i="14" s="1"/>
  <c r="N785" i="14"/>
  <c r="F553" i="9"/>
  <c r="G553" i="9"/>
  <c r="H553" i="9"/>
  <c r="B555" i="8"/>
  <c r="K555" i="8"/>
  <c r="A556" i="8"/>
  <c r="E555" i="8"/>
  <c r="H555" i="8"/>
  <c r="C553" i="9"/>
  <c r="D553" i="9"/>
  <c r="D554" i="8"/>
  <c r="I554" i="8"/>
  <c r="M554" i="8"/>
  <c r="N554" i="8"/>
  <c r="J554" i="8"/>
  <c r="F554" i="8"/>
  <c r="C554" i="8"/>
  <c r="L554" i="8"/>
  <c r="G554" i="8"/>
  <c r="B554" i="9"/>
  <c r="E554" i="9"/>
  <c r="A555" i="9"/>
  <c r="K555" i="12"/>
  <c r="A556" i="12"/>
  <c r="Q555" i="12"/>
  <c r="B555" i="12"/>
  <c r="H555" i="12"/>
  <c r="E555" i="12"/>
  <c r="N555" i="12"/>
  <c r="T554" i="12"/>
  <c r="F554" i="12"/>
  <c r="G554" i="12"/>
  <c r="I554" i="12"/>
  <c r="J554" i="12"/>
  <c r="O554" i="12"/>
  <c r="C554" i="12"/>
  <c r="L554" i="12"/>
  <c r="M554" i="12"/>
  <c r="D554" i="12"/>
  <c r="P554" i="12"/>
  <c r="R554" i="12"/>
  <c r="S554" i="12"/>
  <c r="F692" i="3" l="1"/>
  <c r="G692" i="3"/>
  <c r="H692" i="3"/>
  <c r="D692" i="3"/>
  <c r="C692" i="3"/>
  <c r="B693" i="3"/>
  <c r="A694" i="3"/>
  <c r="E693" i="3"/>
  <c r="P785" i="14"/>
  <c r="G785" i="14"/>
  <c r="I785" i="14"/>
  <c r="J785" i="14"/>
  <c r="L785" i="14"/>
  <c r="M785" i="14"/>
  <c r="S785" i="14"/>
  <c r="D785" i="14"/>
  <c r="F785" i="14"/>
  <c r="R785" i="14"/>
  <c r="C785" i="14"/>
  <c r="O785" i="14"/>
  <c r="K786" i="14"/>
  <c r="E786" i="14"/>
  <c r="Q786" i="14"/>
  <c r="H786" i="14"/>
  <c r="N786" i="14"/>
  <c r="A787" i="14"/>
  <c r="B786" i="14"/>
  <c r="T786" i="14" s="1"/>
  <c r="N556" i="12"/>
  <c r="A557" i="12"/>
  <c r="B556" i="12"/>
  <c r="Q556" i="12"/>
  <c r="K556" i="12"/>
  <c r="H556" i="12"/>
  <c r="E556" i="12"/>
  <c r="C554" i="9"/>
  <c r="D554" i="9"/>
  <c r="T555" i="12"/>
  <c r="I555" i="12"/>
  <c r="F555" i="12"/>
  <c r="G555" i="12"/>
  <c r="J555" i="12"/>
  <c r="O555" i="12"/>
  <c r="P555" i="12"/>
  <c r="C555" i="12"/>
  <c r="D555" i="12"/>
  <c r="L555" i="12"/>
  <c r="M555" i="12"/>
  <c r="R555" i="12"/>
  <c r="S555" i="12"/>
  <c r="E555" i="9"/>
  <c r="B555" i="9"/>
  <c r="A556" i="9"/>
  <c r="H554" i="9"/>
  <c r="F554" i="9"/>
  <c r="G554" i="9"/>
  <c r="A557" i="8"/>
  <c r="H556" i="8"/>
  <c r="K556" i="8"/>
  <c r="B556" i="8"/>
  <c r="E556" i="8"/>
  <c r="M555" i="8"/>
  <c r="N555" i="8"/>
  <c r="G555" i="8"/>
  <c r="D555" i="8"/>
  <c r="I555" i="8"/>
  <c r="F555" i="8"/>
  <c r="L555" i="8"/>
  <c r="C555" i="8"/>
  <c r="J555" i="8"/>
  <c r="H693" i="3" l="1"/>
  <c r="D693" i="3"/>
  <c r="C693" i="3"/>
  <c r="G693" i="3"/>
  <c r="F693" i="3"/>
  <c r="A695" i="3"/>
  <c r="B694" i="3"/>
  <c r="E694" i="3"/>
  <c r="J786" i="14"/>
  <c r="L786" i="14"/>
  <c r="M786" i="14"/>
  <c r="R786" i="14"/>
  <c r="D786" i="14"/>
  <c r="F786" i="14"/>
  <c r="G786" i="14"/>
  <c r="P786" i="14"/>
  <c r="S786" i="14"/>
  <c r="C786" i="14"/>
  <c r="I786" i="14"/>
  <c r="O786" i="14"/>
  <c r="H787" i="14"/>
  <c r="A788" i="14"/>
  <c r="N787" i="14"/>
  <c r="B787" i="14"/>
  <c r="T787" i="14" s="1"/>
  <c r="E787" i="14"/>
  <c r="Q787" i="14"/>
  <c r="K787" i="14"/>
  <c r="D556" i="8"/>
  <c r="L556" i="8"/>
  <c r="J556" i="8"/>
  <c r="M556" i="8"/>
  <c r="G556" i="8"/>
  <c r="F556" i="8"/>
  <c r="I556" i="8"/>
  <c r="N556" i="8"/>
  <c r="C556" i="8"/>
  <c r="B557" i="8"/>
  <c r="H557" i="8"/>
  <c r="K557" i="8"/>
  <c r="E557" i="8"/>
  <c r="A558" i="8"/>
  <c r="A557" i="9"/>
  <c r="E556" i="9"/>
  <c r="B556" i="9"/>
  <c r="C555" i="9"/>
  <c r="D555" i="9"/>
  <c r="G555" i="9"/>
  <c r="F555" i="9"/>
  <c r="H555" i="9"/>
  <c r="T556" i="12"/>
  <c r="M556" i="12"/>
  <c r="C556" i="12"/>
  <c r="D556" i="12"/>
  <c r="O556" i="12"/>
  <c r="R556" i="12"/>
  <c r="F556" i="12"/>
  <c r="P556" i="12"/>
  <c r="G556" i="12"/>
  <c r="S556" i="12"/>
  <c r="L556" i="12"/>
  <c r="I556" i="12"/>
  <c r="J556" i="12"/>
  <c r="E557" i="12"/>
  <c r="A558" i="12"/>
  <c r="K557" i="12"/>
  <c r="B557" i="12"/>
  <c r="N557" i="12"/>
  <c r="Q557" i="12"/>
  <c r="H557" i="12"/>
  <c r="B695" i="3" l="1"/>
  <c r="E695" i="3"/>
  <c r="A696" i="3"/>
  <c r="F694" i="3"/>
  <c r="G694" i="3"/>
  <c r="H694" i="3"/>
  <c r="D694" i="3"/>
  <c r="C694" i="3"/>
  <c r="G787" i="14"/>
  <c r="I787" i="14"/>
  <c r="J787" i="14"/>
  <c r="R787" i="14"/>
  <c r="S787" i="14"/>
  <c r="M787" i="14"/>
  <c r="O787" i="14"/>
  <c r="P787" i="14"/>
  <c r="F787" i="14"/>
  <c r="C787" i="14"/>
  <c r="D787" i="14"/>
  <c r="L787" i="14"/>
  <c r="B788" i="14"/>
  <c r="T788" i="14" s="1"/>
  <c r="E788" i="14"/>
  <c r="K788" i="14"/>
  <c r="N788" i="14"/>
  <c r="Q788" i="14"/>
  <c r="A789" i="14"/>
  <c r="H788" i="14"/>
  <c r="C556" i="9"/>
  <c r="D556" i="9"/>
  <c r="K558" i="8"/>
  <c r="A559" i="8"/>
  <c r="H558" i="8"/>
  <c r="E558" i="8"/>
  <c r="B558" i="8"/>
  <c r="G557" i="8"/>
  <c r="M557" i="8"/>
  <c r="F557" i="8"/>
  <c r="D557" i="8"/>
  <c r="L557" i="8"/>
  <c r="N557" i="8"/>
  <c r="J557" i="8"/>
  <c r="I557" i="8"/>
  <c r="C557" i="8"/>
  <c r="T557" i="12"/>
  <c r="P557" i="12"/>
  <c r="R557" i="12"/>
  <c r="S557" i="12"/>
  <c r="I557" i="12"/>
  <c r="J557" i="12"/>
  <c r="L557" i="12"/>
  <c r="F557" i="12"/>
  <c r="C557" i="12"/>
  <c r="D557" i="12"/>
  <c r="M557" i="12"/>
  <c r="G557" i="12"/>
  <c r="O557" i="12"/>
  <c r="E558" i="12"/>
  <c r="B558" i="12"/>
  <c r="H558" i="12"/>
  <c r="A559" i="12"/>
  <c r="K558" i="12"/>
  <c r="N558" i="12"/>
  <c r="Q558" i="12"/>
  <c r="F556" i="9"/>
  <c r="G556" i="9"/>
  <c r="H556" i="9"/>
  <c r="B557" i="9"/>
  <c r="A558" i="9"/>
  <c r="E557" i="9"/>
  <c r="A697" i="3" l="1"/>
  <c r="E696" i="3"/>
  <c r="B696" i="3"/>
  <c r="G695" i="3"/>
  <c r="F695" i="3"/>
  <c r="H695" i="3"/>
  <c r="C695" i="3"/>
  <c r="D695" i="3"/>
  <c r="N789" i="14"/>
  <c r="Q789" i="14"/>
  <c r="H789" i="14"/>
  <c r="K789" i="14"/>
  <c r="E789" i="14"/>
  <c r="B789" i="14"/>
  <c r="T789" i="14" s="1"/>
  <c r="A790" i="14"/>
  <c r="C788" i="14"/>
  <c r="D788" i="14"/>
  <c r="F788" i="14"/>
  <c r="O788" i="14"/>
  <c r="P788" i="14"/>
  <c r="I788" i="14"/>
  <c r="J788" i="14"/>
  <c r="L788" i="14"/>
  <c r="R788" i="14"/>
  <c r="S788" i="14"/>
  <c r="G788" i="14"/>
  <c r="M788" i="14"/>
  <c r="T558" i="12"/>
  <c r="C558" i="12"/>
  <c r="D558" i="12"/>
  <c r="G558" i="12"/>
  <c r="M558" i="12"/>
  <c r="I558" i="12"/>
  <c r="J558" i="12"/>
  <c r="S558" i="12"/>
  <c r="L558" i="12"/>
  <c r="O558" i="12"/>
  <c r="R558" i="12"/>
  <c r="P558" i="12"/>
  <c r="F558" i="12"/>
  <c r="F558" i="8"/>
  <c r="C558" i="8"/>
  <c r="L558" i="8"/>
  <c r="G558" i="8"/>
  <c r="M558" i="8"/>
  <c r="N558" i="8"/>
  <c r="D558" i="8"/>
  <c r="J558" i="8"/>
  <c r="I558" i="8"/>
  <c r="C557" i="9"/>
  <c r="D557" i="9"/>
  <c r="E559" i="8"/>
  <c r="H559" i="8"/>
  <c r="A560" i="8"/>
  <c r="B559" i="8"/>
  <c r="K559" i="8"/>
  <c r="G557" i="9"/>
  <c r="F557" i="9"/>
  <c r="H557" i="9"/>
  <c r="A559" i="9"/>
  <c r="E558" i="9"/>
  <c r="B558" i="9"/>
  <c r="E559" i="12"/>
  <c r="K559" i="12"/>
  <c r="H559" i="12"/>
  <c r="A560" i="12"/>
  <c r="N559" i="12"/>
  <c r="Q559" i="12"/>
  <c r="B559" i="12"/>
  <c r="C696" i="3" l="1"/>
  <c r="H696" i="3"/>
  <c r="D696" i="3"/>
  <c r="G696" i="3"/>
  <c r="F696" i="3"/>
  <c r="A698" i="3"/>
  <c r="B697" i="3"/>
  <c r="E697" i="3"/>
  <c r="N790" i="14"/>
  <c r="K790" i="14"/>
  <c r="Q790" i="14"/>
  <c r="H790" i="14"/>
  <c r="A791" i="14"/>
  <c r="B790" i="14"/>
  <c r="T790" i="14" s="1"/>
  <c r="E790" i="14"/>
  <c r="O789" i="14"/>
  <c r="P789" i="14"/>
  <c r="I789" i="14"/>
  <c r="J789" i="14"/>
  <c r="F789" i="14"/>
  <c r="G789" i="14"/>
  <c r="L789" i="14"/>
  <c r="M789" i="14"/>
  <c r="S789" i="14"/>
  <c r="D789" i="14"/>
  <c r="R789" i="14"/>
  <c r="C789" i="14"/>
  <c r="N560" i="12"/>
  <c r="Q560" i="12"/>
  <c r="B560" i="12"/>
  <c r="A561" i="12"/>
  <c r="E560" i="12"/>
  <c r="K560" i="12"/>
  <c r="H560" i="12"/>
  <c r="B560" i="8"/>
  <c r="E560" i="8"/>
  <c r="K560" i="8"/>
  <c r="A561" i="8"/>
  <c r="H560" i="8"/>
  <c r="F558" i="9"/>
  <c r="H558" i="9"/>
  <c r="G558" i="9"/>
  <c r="N559" i="8"/>
  <c r="F559" i="8"/>
  <c r="L559" i="8"/>
  <c r="D559" i="8"/>
  <c r="M559" i="8"/>
  <c r="C559" i="8"/>
  <c r="J559" i="8"/>
  <c r="G559" i="8"/>
  <c r="I559" i="8"/>
  <c r="T559" i="12"/>
  <c r="L559" i="12"/>
  <c r="M559" i="12"/>
  <c r="O559" i="12"/>
  <c r="C559" i="12"/>
  <c r="D559" i="12"/>
  <c r="S559" i="12"/>
  <c r="I559" i="12"/>
  <c r="P559" i="12"/>
  <c r="F559" i="12"/>
  <c r="J559" i="12"/>
  <c r="G559" i="12"/>
  <c r="R559" i="12"/>
  <c r="D558" i="9"/>
  <c r="C558" i="9"/>
  <c r="E559" i="9"/>
  <c r="B559" i="9"/>
  <c r="A560" i="9"/>
  <c r="H697" i="3" l="1"/>
  <c r="D697" i="3"/>
  <c r="C697" i="3"/>
  <c r="E698" i="3"/>
  <c r="B698" i="3"/>
  <c r="A699" i="3"/>
  <c r="F697" i="3"/>
  <c r="G697" i="3"/>
  <c r="L790" i="14"/>
  <c r="C790" i="14"/>
  <c r="O790" i="14"/>
  <c r="I790" i="14"/>
  <c r="J790" i="14"/>
  <c r="M790" i="14"/>
  <c r="R790" i="14"/>
  <c r="S790" i="14"/>
  <c r="G790" i="14"/>
  <c r="P790" i="14"/>
  <c r="D790" i="14"/>
  <c r="F790" i="14"/>
  <c r="H791" i="14"/>
  <c r="N791" i="14"/>
  <c r="A792" i="14"/>
  <c r="E791" i="14"/>
  <c r="B791" i="14"/>
  <c r="T791" i="14" s="1"/>
  <c r="K791" i="14"/>
  <c r="Q791" i="14"/>
  <c r="H561" i="8"/>
  <c r="A562" i="8"/>
  <c r="K561" i="8"/>
  <c r="B561" i="8"/>
  <c r="E561" i="8"/>
  <c r="T560" i="12"/>
  <c r="P560" i="12"/>
  <c r="R560" i="12"/>
  <c r="C560" i="12"/>
  <c r="D560" i="12"/>
  <c r="M560" i="12"/>
  <c r="O560" i="12"/>
  <c r="F560" i="12"/>
  <c r="G560" i="12"/>
  <c r="I560" i="12"/>
  <c r="J560" i="12"/>
  <c r="L560" i="12"/>
  <c r="S560" i="12"/>
  <c r="D559" i="9"/>
  <c r="C559" i="9"/>
  <c r="M560" i="8"/>
  <c r="J560" i="8"/>
  <c r="F560" i="8"/>
  <c r="I560" i="8"/>
  <c r="L560" i="8"/>
  <c r="N560" i="8"/>
  <c r="D560" i="8"/>
  <c r="C560" i="8"/>
  <c r="G560" i="8"/>
  <c r="F559" i="9"/>
  <c r="H559" i="9"/>
  <c r="G559" i="9"/>
  <c r="A561" i="9"/>
  <c r="B560" i="9"/>
  <c r="E560" i="9"/>
  <c r="N561" i="12"/>
  <c r="Q561" i="12"/>
  <c r="A562" i="12"/>
  <c r="B561" i="12"/>
  <c r="H561" i="12"/>
  <c r="K561" i="12"/>
  <c r="E561" i="12"/>
  <c r="F698" i="3" l="1"/>
  <c r="G698" i="3"/>
  <c r="C698" i="3"/>
  <c r="H698" i="3"/>
  <c r="D698" i="3"/>
  <c r="E699" i="3"/>
  <c r="A700" i="3"/>
  <c r="B699" i="3"/>
  <c r="F791" i="14"/>
  <c r="G791" i="14"/>
  <c r="I791" i="14"/>
  <c r="L791" i="14"/>
  <c r="M791" i="14"/>
  <c r="C791" i="14"/>
  <c r="D791" i="14"/>
  <c r="J791" i="14"/>
  <c r="O791" i="14"/>
  <c r="P791" i="14"/>
  <c r="R791" i="14"/>
  <c r="S791" i="14"/>
  <c r="A793" i="14"/>
  <c r="K792" i="14"/>
  <c r="N792" i="14"/>
  <c r="B792" i="14"/>
  <c r="T792" i="14" s="1"/>
  <c r="Q792" i="14"/>
  <c r="H792" i="14"/>
  <c r="E792" i="14"/>
  <c r="T561" i="12"/>
  <c r="I561" i="12"/>
  <c r="L561" i="12"/>
  <c r="O561" i="12"/>
  <c r="M561" i="12"/>
  <c r="S561" i="12"/>
  <c r="C561" i="12"/>
  <c r="J561" i="12"/>
  <c r="P561" i="12"/>
  <c r="R561" i="12"/>
  <c r="D561" i="12"/>
  <c r="F561" i="12"/>
  <c r="G561" i="12"/>
  <c r="K562" i="12"/>
  <c r="B562" i="12"/>
  <c r="Q562" i="12"/>
  <c r="A563" i="12"/>
  <c r="E562" i="12"/>
  <c r="H562" i="12"/>
  <c r="N562" i="12"/>
  <c r="G561" i="8"/>
  <c r="L561" i="8"/>
  <c r="M561" i="8"/>
  <c r="C561" i="8"/>
  <c r="D561" i="8"/>
  <c r="N561" i="8"/>
  <c r="J561" i="8"/>
  <c r="I561" i="8"/>
  <c r="F561" i="8"/>
  <c r="G560" i="9"/>
  <c r="H560" i="9"/>
  <c r="F560" i="9"/>
  <c r="C560" i="9"/>
  <c r="D560" i="9"/>
  <c r="H562" i="8"/>
  <c r="E562" i="8"/>
  <c r="K562" i="8"/>
  <c r="A563" i="8"/>
  <c r="B562" i="8"/>
  <c r="A562" i="9"/>
  <c r="B561" i="9"/>
  <c r="E561" i="9"/>
  <c r="F699" i="3" l="1"/>
  <c r="G699" i="3"/>
  <c r="C699" i="3"/>
  <c r="H699" i="3"/>
  <c r="D699" i="3"/>
  <c r="E700" i="3"/>
  <c r="B700" i="3"/>
  <c r="A701" i="3"/>
  <c r="R792" i="14"/>
  <c r="S792" i="14"/>
  <c r="D792" i="14"/>
  <c r="L792" i="14"/>
  <c r="M792" i="14"/>
  <c r="J792" i="14"/>
  <c r="O792" i="14"/>
  <c r="C792" i="14"/>
  <c r="P792" i="14"/>
  <c r="I792" i="14"/>
  <c r="F792" i="14"/>
  <c r="G792" i="14"/>
  <c r="N793" i="14"/>
  <c r="H793" i="14"/>
  <c r="K793" i="14"/>
  <c r="B793" i="14"/>
  <c r="T793" i="14" s="1"/>
  <c r="E793" i="14"/>
  <c r="Q793" i="14"/>
  <c r="A794" i="14"/>
  <c r="C561" i="9"/>
  <c r="D561" i="9"/>
  <c r="D562" i="8"/>
  <c r="F562" i="8"/>
  <c r="L562" i="8"/>
  <c r="M562" i="8"/>
  <c r="I562" i="8"/>
  <c r="J562" i="8"/>
  <c r="N562" i="8"/>
  <c r="C562" i="8"/>
  <c r="G562" i="8"/>
  <c r="A564" i="8"/>
  <c r="E563" i="8"/>
  <c r="K563" i="8"/>
  <c r="H563" i="8"/>
  <c r="B563" i="8"/>
  <c r="E562" i="9"/>
  <c r="A563" i="9"/>
  <c r="B562" i="9"/>
  <c r="B563" i="12"/>
  <c r="K563" i="12"/>
  <c r="A564" i="12"/>
  <c r="E563" i="12"/>
  <c r="H563" i="12"/>
  <c r="N563" i="12"/>
  <c r="Q563" i="12"/>
  <c r="F561" i="9"/>
  <c r="G561" i="9"/>
  <c r="H561" i="9"/>
  <c r="T562" i="12"/>
  <c r="C562" i="12"/>
  <c r="O562" i="12"/>
  <c r="D562" i="12"/>
  <c r="G562" i="12"/>
  <c r="F562" i="12"/>
  <c r="I562" i="12"/>
  <c r="J562" i="12"/>
  <c r="L562" i="12"/>
  <c r="M562" i="12"/>
  <c r="S562" i="12"/>
  <c r="P562" i="12"/>
  <c r="R562" i="12"/>
  <c r="D700" i="3" l="1"/>
  <c r="H700" i="3"/>
  <c r="C700" i="3"/>
  <c r="B701" i="3"/>
  <c r="E701" i="3"/>
  <c r="A702" i="3"/>
  <c r="G700" i="3"/>
  <c r="F700" i="3"/>
  <c r="K794" i="14"/>
  <c r="N794" i="14"/>
  <c r="Q794" i="14"/>
  <c r="A795" i="14"/>
  <c r="H794" i="14"/>
  <c r="B794" i="14"/>
  <c r="T794" i="14" s="1"/>
  <c r="E794" i="14"/>
  <c r="P793" i="14"/>
  <c r="R793" i="14"/>
  <c r="L793" i="14"/>
  <c r="M793" i="14"/>
  <c r="I793" i="14"/>
  <c r="J793" i="14"/>
  <c r="C793" i="14"/>
  <c r="G793" i="14"/>
  <c r="D793" i="14"/>
  <c r="O793" i="14"/>
  <c r="F793" i="14"/>
  <c r="S793" i="14"/>
  <c r="H564" i="12"/>
  <c r="Q564" i="12"/>
  <c r="A565" i="12"/>
  <c r="K564" i="12"/>
  <c r="B564" i="12"/>
  <c r="E564" i="12"/>
  <c r="N564" i="12"/>
  <c r="T563" i="12"/>
  <c r="F563" i="12"/>
  <c r="G563" i="12"/>
  <c r="M563" i="12"/>
  <c r="R563" i="12"/>
  <c r="S563" i="12"/>
  <c r="J563" i="12"/>
  <c r="O563" i="12"/>
  <c r="P563" i="12"/>
  <c r="L563" i="12"/>
  <c r="C563" i="12"/>
  <c r="D563" i="12"/>
  <c r="I563" i="12"/>
  <c r="C562" i="9"/>
  <c r="D562" i="9"/>
  <c r="A564" i="9"/>
  <c r="E563" i="9"/>
  <c r="B563" i="9"/>
  <c r="F562" i="9"/>
  <c r="G562" i="9"/>
  <c r="H562" i="9"/>
  <c r="J563" i="8"/>
  <c r="F563" i="8"/>
  <c r="I563" i="8"/>
  <c r="M563" i="8"/>
  <c r="D563" i="8"/>
  <c r="L563" i="8"/>
  <c r="N563" i="8"/>
  <c r="C563" i="8"/>
  <c r="G563" i="8"/>
  <c r="K564" i="8"/>
  <c r="E564" i="8"/>
  <c r="H564" i="8"/>
  <c r="A565" i="8"/>
  <c r="B564" i="8"/>
  <c r="A703" i="3" l="1"/>
  <c r="B702" i="3"/>
  <c r="E702" i="3"/>
  <c r="G701" i="3"/>
  <c r="F701" i="3"/>
  <c r="H701" i="3"/>
  <c r="C701" i="3"/>
  <c r="D701" i="3"/>
  <c r="J794" i="14"/>
  <c r="L794" i="14"/>
  <c r="M794" i="14"/>
  <c r="O794" i="14"/>
  <c r="P794" i="14"/>
  <c r="R794" i="14"/>
  <c r="S794" i="14"/>
  <c r="I794" i="14"/>
  <c r="F794" i="14"/>
  <c r="G794" i="14"/>
  <c r="D794" i="14"/>
  <c r="C794" i="14"/>
  <c r="H795" i="14"/>
  <c r="N795" i="14"/>
  <c r="A796" i="14"/>
  <c r="B795" i="14"/>
  <c r="T795" i="14" s="1"/>
  <c r="E795" i="14"/>
  <c r="K795" i="14"/>
  <c r="Q795" i="14"/>
  <c r="N564" i="8"/>
  <c r="F564" i="8"/>
  <c r="C564" i="8"/>
  <c r="D564" i="8"/>
  <c r="I564" i="8"/>
  <c r="J564" i="8"/>
  <c r="G564" i="8"/>
  <c r="L564" i="8"/>
  <c r="M564" i="8"/>
  <c r="K565" i="8"/>
  <c r="H565" i="8"/>
  <c r="E565" i="8"/>
  <c r="A566" i="8"/>
  <c r="B565" i="8"/>
  <c r="T564" i="12"/>
  <c r="D564" i="12"/>
  <c r="S564" i="12"/>
  <c r="I564" i="12"/>
  <c r="C564" i="12"/>
  <c r="J564" i="12"/>
  <c r="L564" i="12"/>
  <c r="M564" i="12"/>
  <c r="F564" i="12"/>
  <c r="G564" i="12"/>
  <c r="O564" i="12"/>
  <c r="P564" i="12"/>
  <c r="R564" i="12"/>
  <c r="K565" i="12"/>
  <c r="N565" i="12"/>
  <c r="B565" i="12"/>
  <c r="Q565" i="12"/>
  <c r="E565" i="12"/>
  <c r="H565" i="12"/>
  <c r="A566" i="12"/>
  <c r="D563" i="9"/>
  <c r="C563" i="9"/>
  <c r="G563" i="9"/>
  <c r="H563" i="9"/>
  <c r="F563" i="9"/>
  <c r="A565" i="9"/>
  <c r="B564" i="9"/>
  <c r="E564" i="9"/>
  <c r="G702" i="3" l="1"/>
  <c r="F702" i="3"/>
  <c r="H702" i="3"/>
  <c r="D702" i="3"/>
  <c r="C702" i="3"/>
  <c r="B703" i="3"/>
  <c r="E703" i="3"/>
  <c r="A704" i="3"/>
  <c r="O795" i="14"/>
  <c r="M795" i="14"/>
  <c r="P795" i="14"/>
  <c r="F795" i="14"/>
  <c r="G795" i="14"/>
  <c r="J795" i="14"/>
  <c r="I795" i="14"/>
  <c r="C795" i="14"/>
  <c r="D795" i="14"/>
  <c r="L795" i="14"/>
  <c r="R795" i="14"/>
  <c r="S795" i="14"/>
  <c r="B796" i="14"/>
  <c r="T796" i="14" s="1"/>
  <c r="E796" i="14"/>
  <c r="Q796" i="14"/>
  <c r="H796" i="14"/>
  <c r="A797" i="14"/>
  <c r="K796" i="14"/>
  <c r="N796" i="14"/>
  <c r="T565" i="12"/>
  <c r="F565" i="12"/>
  <c r="I565" i="12"/>
  <c r="L565" i="12"/>
  <c r="M565" i="12"/>
  <c r="G565" i="12"/>
  <c r="J565" i="12"/>
  <c r="P565" i="12"/>
  <c r="R565" i="12"/>
  <c r="O565" i="12"/>
  <c r="S565" i="12"/>
  <c r="D565" i="12"/>
  <c r="C565" i="12"/>
  <c r="N565" i="8"/>
  <c r="D565" i="8"/>
  <c r="I565" i="8"/>
  <c r="C565" i="8"/>
  <c r="J565" i="8"/>
  <c r="F565" i="8"/>
  <c r="L565" i="8"/>
  <c r="M565" i="8"/>
  <c r="G565" i="8"/>
  <c r="B566" i="8"/>
  <c r="E566" i="8"/>
  <c r="K566" i="8"/>
  <c r="H566" i="8"/>
  <c r="A567" i="8"/>
  <c r="F564" i="9"/>
  <c r="G564" i="9"/>
  <c r="H564" i="9"/>
  <c r="D564" i="9"/>
  <c r="C564" i="9"/>
  <c r="B565" i="9"/>
  <c r="E565" i="9"/>
  <c r="A566" i="9"/>
  <c r="K566" i="12"/>
  <c r="B566" i="12"/>
  <c r="N566" i="12"/>
  <c r="Q566" i="12"/>
  <c r="E566" i="12"/>
  <c r="H566" i="12"/>
  <c r="A567" i="12"/>
  <c r="F703" i="3" l="1"/>
  <c r="G703" i="3"/>
  <c r="H703" i="3"/>
  <c r="D703" i="3"/>
  <c r="C703" i="3"/>
  <c r="E704" i="3"/>
  <c r="B704" i="3"/>
  <c r="A705" i="3"/>
  <c r="N797" i="14"/>
  <c r="Q797" i="14"/>
  <c r="H797" i="14"/>
  <c r="K797" i="14"/>
  <c r="E797" i="14"/>
  <c r="A798" i="14"/>
  <c r="B797" i="14"/>
  <c r="T797" i="14" s="1"/>
  <c r="C796" i="14"/>
  <c r="D796" i="14"/>
  <c r="L796" i="14"/>
  <c r="M796" i="14"/>
  <c r="P796" i="14"/>
  <c r="R796" i="14"/>
  <c r="S796" i="14"/>
  <c r="F796" i="14"/>
  <c r="G796" i="14"/>
  <c r="I796" i="14"/>
  <c r="J796" i="14"/>
  <c r="O796" i="14"/>
  <c r="L566" i="8"/>
  <c r="M566" i="8"/>
  <c r="F566" i="8"/>
  <c r="N566" i="8"/>
  <c r="I566" i="8"/>
  <c r="G566" i="8"/>
  <c r="D566" i="8"/>
  <c r="J566" i="8"/>
  <c r="C566" i="8"/>
  <c r="B567" i="12"/>
  <c r="E567" i="12"/>
  <c r="H567" i="12"/>
  <c r="K567" i="12"/>
  <c r="N567" i="12"/>
  <c r="A568" i="12"/>
  <c r="Q567" i="12"/>
  <c r="T566" i="12"/>
  <c r="C566" i="12"/>
  <c r="I566" i="12"/>
  <c r="G566" i="12"/>
  <c r="J566" i="12"/>
  <c r="M566" i="12"/>
  <c r="D566" i="12"/>
  <c r="F566" i="12"/>
  <c r="L566" i="12"/>
  <c r="P566" i="12"/>
  <c r="R566" i="12"/>
  <c r="S566" i="12"/>
  <c r="O566" i="12"/>
  <c r="B566" i="9"/>
  <c r="A567" i="9"/>
  <c r="E566" i="9"/>
  <c r="G565" i="9"/>
  <c r="H565" i="9"/>
  <c r="F565" i="9"/>
  <c r="H567" i="8"/>
  <c r="B567" i="8"/>
  <c r="A568" i="8"/>
  <c r="E567" i="8"/>
  <c r="K567" i="8"/>
  <c r="D565" i="9"/>
  <c r="C565" i="9"/>
  <c r="A706" i="3" l="1"/>
  <c r="E705" i="3"/>
  <c r="B705" i="3"/>
  <c r="G704" i="3"/>
  <c r="F704" i="3"/>
  <c r="D704" i="3"/>
  <c r="H704" i="3"/>
  <c r="C704" i="3"/>
  <c r="O797" i="14"/>
  <c r="P797" i="14"/>
  <c r="L797" i="14"/>
  <c r="R797" i="14"/>
  <c r="S797" i="14"/>
  <c r="G797" i="14"/>
  <c r="I797" i="14"/>
  <c r="D797" i="14"/>
  <c r="M797" i="14"/>
  <c r="F797" i="14"/>
  <c r="J797" i="14"/>
  <c r="C797" i="14"/>
  <c r="K798" i="14"/>
  <c r="Q798" i="14"/>
  <c r="N798" i="14"/>
  <c r="A799" i="14"/>
  <c r="B798" i="14"/>
  <c r="T798" i="14" s="1"/>
  <c r="E798" i="14"/>
  <c r="H798" i="14"/>
  <c r="A568" i="9"/>
  <c r="B567" i="9"/>
  <c r="E567" i="9"/>
  <c r="C566" i="9"/>
  <c r="D566" i="9"/>
  <c r="G566" i="9"/>
  <c r="H566" i="9"/>
  <c r="F566" i="9"/>
  <c r="E568" i="12"/>
  <c r="B568" i="12"/>
  <c r="N568" i="12"/>
  <c r="Q568" i="12"/>
  <c r="H568" i="12"/>
  <c r="K568" i="12"/>
  <c r="A569" i="12"/>
  <c r="T567" i="12"/>
  <c r="P567" i="12"/>
  <c r="R567" i="12"/>
  <c r="D567" i="12"/>
  <c r="F567" i="12"/>
  <c r="C567" i="12"/>
  <c r="I567" i="12"/>
  <c r="G567" i="12"/>
  <c r="S567" i="12"/>
  <c r="J567" i="12"/>
  <c r="L567" i="12"/>
  <c r="M567" i="12"/>
  <c r="O567" i="12"/>
  <c r="K568" i="8"/>
  <c r="A569" i="8"/>
  <c r="H568" i="8"/>
  <c r="E568" i="8"/>
  <c r="B568" i="8"/>
  <c r="F567" i="8"/>
  <c r="D567" i="8"/>
  <c r="I567" i="8"/>
  <c r="G567" i="8"/>
  <c r="C567" i="8"/>
  <c r="J567" i="8"/>
  <c r="N567" i="8"/>
  <c r="L567" i="8"/>
  <c r="M567" i="8"/>
  <c r="D705" i="3" l="1"/>
  <c r="C705" i="3"/>
  <c r="H705" i="3"/>
  <c r="F705" i="3"/>
  <c r="G705" i="3"/>
  <c r="B706" i="3"/>
  <c r="A707" i="3"/>
  <c r="E706" i="3"/>
  <c r="L798" i="14"/>
  <c r="J798" i="14"/>
  <c r="R798" i="14"/>
  <c r="S798" i="14"/>
  <c r="O798" i="14"/>
  <c r="P798" i="14"/>
  <c r="C798" i="14"/>
  <c r="D798" i="14"/>
  <c r="I798" i="14"/>
  <c r="M798" i="14"/>
  <c r="G798" i="14"/>
  <c r="F798" i="14"/>
  <c r="H799" i="14"/>
  <c r="A800" i="14"/>
  <c r="N799" i="14"/>
  <c r="K799" i="14"/>
  <c r="Q799" i="14"/>
  <c r="B799" i="14"/>
  <c r="T799" i="14" s="1"/>
  <c r="E799" i="14"/>
  <c r="K569" i="12"/>
  <c r="Q569" i="12"/>
  <c r="H569" i="12"/>
  <c r="B569" i="12"/>
  <c r="N569" i="12"/>
  <c r="E569" i="12"/>
  <c r="A570" i="12"/>
  <c r="A570" i="8"/>
  <c r="E569" i="8"/>
  <c r="H569" i="8"/>
  <c r="B569" i="8"/>
  <c r="K569" i="8"/>
  <c r="G567" i="9"/>
  <c r="H567" i="9"/>
  <c r="F567" i="9"/>
  <c r="C567" i="9"/>
  <c r="D567" i="9"/>
  <c r="T568" i="12"/>
  <c r="D568" i="12"/>
  <c r="S568" i="12"/>
  <c r="C568" i="12"/>
  <c r="J568" i="12"/>
  <c r="P568" i="12"/>
  <c r="F568" i="12"/>
  <c r="G568" i="12"/>
  <c r="I568" i="12"/>
  <c r="L568" i="12"/>
  <c r="M568" i="12"/>
  <c r="O568" i="12"/>
  <c r="R568" i="12"/>
  <c r="D568" i="8"/>
  <c r="L568" i="8"/>
  <c r="F568" i="8"/>
  <c r="J568" i="8"/>
  <c r="N568" i="8"/>
  <c r="C568" i="8"/>
  <c r="G568" i="8"/>
  <c r="M568" i="8"/>
  <c r="I568" i="8"/>
  <c r="A569" i="9"/>
  <c r="E568" i="9"/>
  <c r="B568" i="9"/>
  <c r="G706" i="3" l="1"/>
  <c r="F706" i="3"/>
  <c r="B707" i="3"/>
  <c r="E707" i="3"/>
  <c r="A708" i="3"/>
  <c r="H706" i="3"/>
  <c r="C706" i="3"/>
  <c r="D706" i="3"/>
  <c r="F799" i="14"/>
  <c r="G799" i="14"/>
  <c r="I799" i="14"/>
  <c r="M799" i="14"/>
  <c r="R799" i="14"/>
  <c r="O799" i="14"/>
  <c r="P799" i="14"/>
  <c r="J799" i="14"/>
  <c r="L799" i="14"/>
  <c r="S799" i="14"/>
  <c r="D799" i="14"/>
  <c r="C799" i="14"/>
  <c r="A801" i="14"/>
  <c r="Q800" i="14"/>
  <c r="B800" i="14"/>
  <c r="T800" i="14" s="1"/>
  <c r="H800" i="14"/>
  <c r="K800" i="14"/>
  <c r="N800" i="14"/>
  <c r="E800" i="14"/>
  <c r="F568" i="9"/>
  <c r="G568" i="9"/>
  <c r="H568" i="9"/>
  <c r="A570" i="9"/>
  <c r="E569" i="9"/>
  <c r="B569" i="9"/>
  <c r="K570" i="8"/>
  <c r="H570" i="8"/>
  <c r="B570" i="8"/>
  <c r="E570" i="8"/>
  <c r="A571" i="8"/>
  <c r="T569" i="12"/>
  <c r="I569" i="12"/>
  <c r="O569" i="12"/>
  <c r="R569" i="12"/>
  <c r="C569" i="12"/>
  <c r="J569" i="12"/>
  <c r="L569" i="12"/>
  <c r="M569" i="12"/>
  <c r="P569" i="12"/>
  <c r="S569" i="12"/>
  <c r="G569" i="12"/>
  <c r="D569" i="12"/>
  <c r="F569" i="12"/>
  <c r="D569" i="8"/>
  <c r="N569" i="8"/>
  <c r="C569" i="8"/>
  <c r="G569" i="8"/>
  <c r="M569" i="8"/>
  <c r="L569" i="8"/>
  <c r="F569" i="8"/>
  <c r="I569" i="8"/>
  <c r="J569" i="8"/>
  <c r="C568" i="9"/>
  <c r="D568" i="9"/>
  <c r="H570" i="12"/>
  <c r="Q570" i="12"/>
  <c r="B570" i="12"/>
  <c r="A571" i="12"/>
  <c r="N570" i="12"/>
  <c r="E570" i="12"/>
  <c r="K570" i="12"/>
  <c r="B708" i="3" l="1"/>
  <c r="A709" i="3"/>
  <c r="E708" i="3"/>
  <c r="F707" i="3"/>
  <c r="G707" i="3"/>
  <c r="H707" i="3"/>
  <c r="C707" i="3"/>
  <c r="D707" i="3"/>
  <c r="R800" i="14"/>
  <c r="S800" i="14"/>
  <c r="D800" i="14"/>
  <c r="I800" i="14"/>
  <c r="J800" i="14"/>
  <c r="C800" i="14"/>
  <c r="F800" i="14"/>
  <c r="L800" i="14"/>
  <c r="G800" i="14"/>
  <c r="O800" i="14"/>
  <c r="M800" i="14"/>
  <c r="P800" i="14"/>
  <c r="B801" i="14"/>
  <c r="T801" i="14" s="1"/>
  <c r="A802" i="14"/>
  <c r="H801" i="14"/>
  <c r="K801" i="14"/>
  <c r="N801" i="14"/>
  <c r="Q801" i="14"/>
  <c r="E801" i="14"/>
  <c r="Q571" i="12"/>
  <c r="H571" i="12"/>
  <c r="A572" i="12"/>
  <c r="K571" i="12"/>
  <c r="N571" i="12"/>
  <c r="B571" i="12"/>
  <c r="E571" i="12"/>
  <c r="T570" i="12"/>
  <c r="C570" i="12"/>
  <c r="F570" i="12"/>
  <c r="G570" i="12"/>
  <c r="L570" i="12"/>
  <c r="P570" i="12"/>
  <c r="D570" i="12"/>
  <c r="I570" i="12"/>
  <c r="M570" i="12"/>
  <c r="S570" i="12"/>
  <c r="J570" i="12"/>
  <c r="O570" i="12"/>
  <c r="R570" i="12"/>
  <c r="A572" i="8"/>
  <c r="H571" i="8"/>
  <c r="B571" i="8"/>
  <c r="E571" i="8"/>
  <c r="K571" i="8"/>
  <c r="H569" i="9"/>
  <c r="F569" i="9"/>
  <c r="G569" i="9"/>
  <c r="F570" i="8"/>
  <c r="G570" i="8"/>
  <c r="D570" i="8"/>
  <c r="C570" i="8"/>
  <c r="N570" i="8"/>
  <c r="I570" i="8"/>
  <c r="L570" i="8"/>
  <c r="J570" i="8"/>
  <c r="M570" i="8"/>
  <c r="A571" i="9"/>
  <c r="B570" i="9"/>
  <c r="E570" i="9"/>
  <c r="C569" i="9"/>
  <c r="D569" i="9"/>
  <c r="G708" i="3" l="1"/>
  <c r="F708" i="3"/>
  <c r="E709" i="3"/>
  <c r="A710" i="3"/>
  <c r="B709" i="3"/>
  <c r="D708" i="3"/>
  <c r="H708" i="3"/>
  <c r="C708" i="3"/>
  <c r="K802" i="14"/>
  <c r="H802" i="14"/>
  <c r="A803" i="14"/>
  <c r="N802" i="14"/>
  <c r="B802" i="14"/>
  <c r="T802" i="14" s="1"/>
  <c r="Q802" i="14"/>
  <c r="E802" i="14"/>
  <c r="P801" i="14"/>
  <c r="J801" i="14"/>
  <c r="C801" i="14"/>
  <c r="D801" i="14"/>
  <c r="S801" i="14"/>
  <c r="I801" i="14"/>
  <c r="L801" i="14"/>
  <c r="F801" i="14"/>
  <c r="G801" i="14"/>
  <c r="M801" i="14"/>
  <c r="O801" i="14"/>
  <c r="R801" i="14"/>
  <c r="D570" i="9"/>
  <c r="C570" i="9"/>
  <c r="A573" i="8"/>
  <c r="B572" i="8"/>
  <c r="E572" i="8"/>
  <c r="H572" i="8"/>
  <c r="K572" i="8"/>
  <c r="A572" i="9"/>
  <c r="B571" i="9"/>
  <c r="E571" i="9"/>
  <c r="L571" i="8"/>
  <c r="C571" i="8"/>
  <c r="N571" i="8"/>
  <c r="M571" i="8"/>
  <c r="G571" i="8"/>
  <c r="F571" i="8"/>
  <c r="J571" i="8"/>
  <c r="I571" i="8"/>
  <c r="D571" i="8"/>
  <c r="T571" i="12"/>
  <c r="L571" i="12"/>
  <c r="G571" i="12"/>
  <c r="M571" i="12"/>
  <c r="O571" i="12"/>
  <c r="P571" i="12"/>
  <c r="R571" i="12"/>
  <c r="C571" i="12"/>
  <c r="F571" i="12"/>
  <c r="D571" i="12"/>
  <c r="S571" i="12"/>
  <c r="I571" i="12"/>
  <c r="J571" i="12"/>
  <c r="F570" i="9"/>
  <c r="H570" i="9"/>
  <c r="G570" i="9"/>
  <c r="K572" i="12"/>
  <c r="B572" i="12"/>
  <c r="E572" i="12"/>
  <c r="H572" i="12"/>
  <c r="N572" i="12"/>
  <c r="Q572" i="12"/>
  <c r="A573" i="12"/>
  <c r="H709" i="3" l="1"/>
  <c r="D709" i="3"/>
  <c r="C709" i="3"/>
  <c r="A711" i="3"/>
  <c r="E710" i="3"/>
  <c r="B710" i="3"/>
  <c r="G709" i="3"/>
  <c r="F709" i="3"/>
  <c r="J802" i="14"/>
  <c r="L802" i="14"/>
  <c r="M802" i="14"/>
  <c r="G802" i="14"/>
  <c r="O802" i="14"/>
  <c r="P802" i="14"/>
  <c r="S802" i="14"/>
  <c r="C802" i="14"/>
  <c r="I802" i="14"/>
  <c r="F802" i="14"/>
  <c r="R802" i="14"/>
  <c r="D802" i="14"/>
  <c r="H803" i="14"/>
  <c r="B803" i="14"/>
  <c r="T803" i="14" s="1"/>
  <c r="A804" i="14"/>
  <c r="Q803" i="14"/>
  <c r="E803" i="14"/>
  <c r="N803" i="14"/>
  <c r="K803" i="14"/>
  <c r="C571" i="9"/>
  <c r="D571" i="9"/>
  <c r="B573" i="12"/>
  <c r="H573" i="12"/>
  <c r="K573" i="12"/>
  <c r="N573" i="12"/>
  <c r="E573" i="12"/>
  <c r="A574" i="12"/>
  <c r="Q573" i="12"/>
  <c r="T572" i="12"/>
  <c r="L572" i="12"/>
  <c r="M572" i="12"/>
  <c r="F572" i="12"/>
  <c r="G572" i="12"/>
  <c r="O572" i="12"/>
  <c r="P572" i="12"/>
  <c r="I572" i="12"/>
  <c r="J572" i="12"/>
  <c r="D572" i="12"/>
  <c r="C572" i="12"/>
  <c r="R572" i="12"/>
  <c r="S572" i="12"/>
  <c r="J572" i="8"/>
  <c r="L572" i="8"/>
  <c r="N572" i="8"/>
  <c r="C572" i="8"/>
  <c r="G572" i="8"/>
  <c r="M572" i="8"/>
  <c r="D572" i="8"/>
  <c r="F572" i="8"/>
  <c r="I572" i="8"/>
  <c r="G571" i="9"/>
  <c r="F571" i="9"/>
  <c r="H571" i="9"/>
  <c r="E572" i="9"/>
  <c r="A573" i="9"/>
  <c r="B572" i="9"/>
  <c r="B573" i="8"/>
  <c r="E573" i="8"/>
  <c r="K573" i="8"/>
  <c r="H573" i="8"/>
  <c r="A574" i="8"/>
  <c r="C710" i="3" l="1"/>
  <c r="H710" i="3"/>
  <c r="D710" i="3"/>
  <c r="G710" i="3"/>
  <c r="F710" i="3"/>
  <c r="E711" i="3"/>
  <c r="B711" i="3"/>
  <c r="A712" i="3"/>
  <c r="B804" i="14"/>
  <c r="T804" i="14" s="1"/>
  <c r="E804" i="14"/>
  <c r="A805" i="14"/>
  <c r="N804" i="14"/>
  <c r="H804" i="14"/>
  <c r="K804" i="14"/>
  <c r="Q804" i="14"/>
  <c r="G803" i="14"/>
  <c r="C803" i="14"/>
  <c r="D803" i="14"/>
  <c r="S803" i="14"/>
  <c r="P803" i="14"/>
  <c r="R803" i="14"/>
  <c r="L803" i="14"/>
  <c r="M803" i="14"/>
  <c r="O803" i="14"/>
  <c r="I803" i="14"/>
  <c r="J803" i="14"/>
  <c r="F803" i="14"/>
  <c r="G573" i="8"/>
  <c r="I573" i="8"/>
  <c r="M573" i="8"/>
  <c r="J573" i="8"/>
  <c r="N573" i="8"/>
  <c r="L573" i="8"/>
  <c r="D573" i="8"/>
  <c r="F573" i="8"/>
  <c r="C573" i="8"/>
  <c r="T573" i="12"/>
  <c r="G573" i="12"/>
  <c r="P573" i="12"/>
  <c r="C573" i="12"/>
  <c r="F573" i="12"/>
  <c r="J573" i="12"/>
  <c r="I573" i="12"/>
  <c r="L573" i="12"/>
  <c r="M573" i="12"/>
  <c r="O573" i="12"/>
  <c r="S573" i="12"/>
  <c r="D573" i="12"/>
  <c r="R573" i="12"/>
  <c r="G572" i="9"/>
  <c r="H572" i="9"/>
  <c r="F572" i="9"/>
  <c r="C572" i="9"/>
  <c r="D572" i="9"/>
  <c r="A574" i="9"/>
  <c r="B573" i="9"/>
  <c r="E573" i="9"/>
  <c r="E574" i="12"/>
  <c r="H574" i="12"/>
  <c r="K574" i="12"/>
  <c r="B574" i="12"/>
  <c r="N574" i="12"/>
  <c r="Q574" i="12"/>
  <c r="A575" i="12"/>
  <c r="K574" i="8"/>
  <c r="B574" i="8"/>
  <c r="E574" i="8"/>
  <c r="H574" i="8"/>
  <c r="A575" i="8"/>
  <c r="A713" i="3" l="1"/>
  <c r="E712" i="3"/>
  <c r="B712" i="3"/>
  <c r="G711" i="3"/>
  <c r="F711" i="3"/>
  <c r="D711" i="3"/>
  <c r="H711" i="3"/>
  <c r="C711" i="3"/>
  <c r="N805" i="14"/>
  <c r="Q805" i="14"/>
  <c r="E805" i="14"/>
  <c r="B805" i="14"/>
  <c r="T805" i="14" s="1"/>
  <c r="H805" i="14"/>
  <c r="A806" i="14"/>
  <c r="K805" i="14"/>
  <c r="C804" i="14"/>
  <c r="D804" i="14"/>
  <c r="I804" i="14"/>
  <c r="J804" i="14"/>
  <c r="M804" i="14"/>
  <c r="O804" i="14"/>
  <c r="P804" i="14"/>
  <c r="F804" i="14"/>
  <c r="G804" i="14"/>
  <c r="L804" i="14"/>
  <c r="S804" i="14"/>
  <c r="R804" i="14"/>
  <c r="C573" i="9"/>
  <c r="D573" i="9"/>
  <c r="B574" i="9"/>
  <c r="E574" i="9"/>
  <c r="A575" i="9"/>
  <c r="I574" i="8"/>
  <c r="L574" i="8"/>
  <c r="D574" i="8"/>
  <c r="M574" i="8"/>
  <c r="N574" i="8"/>
  <c r="J574" i="8"/>
  <c r="C574" i="8"/>
  <c r="F574" i="8"/>
  <c r="G574" i="8"/>
  <c r="A576" i="8"/>
  <c r="B575" i="8"/>
  <c r="K575" i="8"/>
  <c r="E575" i="8"/>
  <c r="H575" i="8"/>
  <c r="F573" i="9"/>
  <c r="G573" i="9"/>
  <c r="H573" i="9"/>
  <c r="B575" i="12"/>
  <c r="E575" i="12"/>
  <c r="H575" i="12"/>
  <c r="K575" i="12"/>
  <c r="Q575" i="12"/>
  <c r="N575" i="12"/>
  <c r="A576" i="12"/>
  <c r="T574" i="12"/>
  <c r="C574" i="12"/>
  <c r="L574" i="12"/>
  <c r="M574" i="12"/>
  <c r="P574" i="12"/>
  <c r="D574" i="12"/>
  <c r="F574" i="12"/>
  <c r="I574" i="12"/>
  <c r="J574" i="12"/>
  <c r="G574" i="12"/>
  <c r="O574" i="12"/>
  <c r="R574" i="12"/>
  <c r="S574" i="12"/>
  <c r="H712" i="3" l="1"/>
  <c r="C712" i="3"/>
  <c r="D712" i="3"/>
  <c r="G712" i="3"/>
  <c r="F712" i="3"/>
  <c r="A714" i="3"/>
  <c r="E713" i="3"/>
  <c r="B713" i="3"/>
  <c r="H806" i="14"/>
  <c r="E806" i="14"/>
  <c r="K806" i="14"/>
  <c r="N806" i="14"/>
  <c r="B806" i="14"/>
  <c r="T806" i="14" s="1"/>
  <c r="Q806" i="14"/>
  <c r="A807" i="14"/>
  <c r="O805" i="14"/>
  <c r="P805" i="14"/>
  <c r="C805" i="14"/>
  <c r="D805" i="14"/>
  <c r="F805" i="14"/>
  <c r="G805" i="14"/>
  <c r="M805" i="14"/>
  <c r="R805" i="14"/>
  <c r="S805" i="14"/>
  <c r="L805" i="14"/>
  <c r="I805" i="14"/>
  <c r="J805" i="14"/>
  <c r="T575" i="12"/>
  <c r="P575" i="12"/>
  <c r="C575" i="12"/>
  <c r="J575" i="12"/>
  <c r="F575" i="12"/>
  <c r="G575" i="12"/>
  <c r="I575" i="12"/>
  <c r="D575" i="12"/>
  <c r="S575" i="12"/>
  <c r="R575" i="12"/>
  <c r="L575" i="12"/>
  <c r="O575" i="12"/>
  <c r="M575" i="12"/>
  <c r="F574" i="9"/>
  <c r="G574" i="9"/>
  <c r="H574" i="9"/>
  <c r="Q576" i="12"/>
  <c r="A577" i="12"/>
  <c r="K576" i="12"/>
  <c r="B576" i="12"/>
  <c r="E576" i="12"/>
  <c r="H576" i="12"/>
  <c r="N576" i="12"/>
  <c r="C574" i="9"/>
  <c r="D574" i="9"/>
  <c r="L575" i="8"/>
  <c r="M575" i="8"/>
  <c r="J575" i="8"/>
  <c r="C575" i="8"/>
  <c r="N575" i="8"/>
  <c r="I575" i="8"/>
  <c r="D575" i="8"/>
  <c r="G575" i="8"/>
  <c r="F575" i="8"/>
  <c r="B575" i="9"/>
  <c r="E575" i="9"/>
  <c r="A576" i="9"/>
  <c r="E576" i="8"/>
  <c r="K576" i="8"/>
  <c r="A577" i="8"/>
  <c r="B576" i="8"/>
  <c r="H576" i="8"/>
  <c r="G713" i="3" l="1"/>
  <c r="F713" i="3"/>
  <c r="H713" i="3"/>
  <c r="C713" i="3"/>
  <c r="D713" i="3"/>
  <c r="A715" i="3"/>
  <c r="E714" i="3"/>
  <c r="B714" i="3"/>
  <c r="H807" i="14"/>
  <c r="B807" i="14"/>
  <c r="T807" i="14" s="1"/>
  <c r="E807" i="14"/>
  <c r="Q807" i="14"/>
  <c r="A808" i="14"/>
  <c r="N807" i="14"/>
  <c r="K807" i="14"/>
  <c r="L806" i="14"/>
  <c r="G806" i="14"/>
  <c r="C806" i="14"/>
  <c r="J806" i="14"/>
  <c r="M806" i="14"/>
  <c r="D806" i="14"/>
  <c r="F806" i="14"/>
  <c r="I806" i="14"/>
  <c r="P806" i="14"/>
  <c r="R806" i="14"/>
  <c r="S806" i="14"/>
  <c r="O806" i="14"/>
  <c r="T576" i="12"/>
  <c r="G576" i="12"/>
  <c r="L576" i="12"/>
  <c r="C576" i="12"/>
  <c r="S576" i="12"/>
  <c r="F576" i="12"/>
  <c r="I576" i="12"/>
  <c r="M576" i="12"/>
  <c r="O576" i="12"/>
  <c r="P576" i="12"/>
  <c r="R576" i="12"/>
  <c r="D576" i="12"/>
  <c r="J576" i="12"/>
  <c r="N577" i="12"/>
  <c r="Q577" i="12"/>
  <c r="B577" i="12"/>
  <c r="K577" i="12"/>
  <c r="H577" i="12"/>
  <c r="A578" i="12"/>
  <c r="E577" i="12"/>
  <c r="M576" i="8"/>
  <c r="C576" i="8"/>
  <c r="J576" i="8"/>
  <c r="G576" i="8"/>
  <c r="I576" i="8"/>
  <c r="D576" i="8"/>
  <c r="F576" i="8"/>
  <c r="N576" i="8"/>
  <c r="L576" i="8"/>
  <c r="H577" i="8"/>
  <c r="K577" i="8"/>
  <c r="B577" i="8"/>
  <c r="E577" i="8"/>
  <c r="A578" i="8"/>
  <c r="H575" i="9"/>
  <c r="F575" i="9"/>
  <c r="G575" i="9"/>
  <c r="A577" i="9"/>
  <c r="B576" i="9"/>
  <c r="E576" i="9"/>
  <c r="C575" i="9"/>
  <c r="D575" i="9"/>
  <c r="D714" i="3" l="1"/>
  <c r="C714" i="3"/>
  <c r="H714" i="3"/>
  <c r="G714" i="3"/>
  <c r="F714" i="3"/>
  <c r="E715" i="3"/>
  <c r="A716" i="3"/>
  <c r="B715" i="3"/>
  <c r="A809" i="14"/>
  <c r="H808" i="14"/>
  <c r="Q808" i="14"/>
  <c r="B808" i="14"/>
  <c r="T808" i="14" s="1"/>
  <c r="E808" i="14"/>
  <c r="K808" i="14"/>
  <c r="N808" i="14"/>
  <c r="F807" i="14"/>
  <c r="G807" i="14"/>
  <c r="I807" i="14"/>
  <c r="C807" i="14"/>
  <c r="D807" i="14"/>
  <c r="J807" i="14"/>
  <c r="P807" i="14"/>
  <c r="R807" i="14"/>
  <c r="S807" i="14"/>
  <c r="O807" i="14"/>
  <c r="L807" i="14"/>
  <c r="M807" i="14"/>
  <c r="D577" i="8"/>
  <c r="F577" i="8"/>
  <c r="G577" i="8"/>
  <c r="N577" i="8"/>
  <c r="M577" i="8"/>
  <c r="L577" i="8"/>
  <c r="J577" i="8"/>
  <c r="C577" i="8"/>
  <c r="I577" i="8"/>
  <c r="Q578" i="12"/>
  <c r="E578" i="12"/>
  <c r="N578" i="12"/>
  <c r="A579" i="12"/>
  <c r="B578" i="12"/>
  <c r="H578" i="12"/>
  <c r="K578" i="12"/>
  <c r="T577" i="12"/>
  <c r="I577" i="12"/>
  <c r="M577" i="12"/>
  <c r="S577" i="12"/>
  <c r="O577" i="12"/>
  <c r="P577" i="12"/>
  <c r="R577" i="12"/>
  <c r="J577" i="12"/>
  <c r="C577" i="12"/>
  <c r="L577" i="12"/>
  <c r="F577" i="12"/>
  <c r="D577" i="12"/>
  <c r="G577" i="12"/>
  <c r="B577" i="9"/>
  <c r="A578" i="9"/>
  <c r="E577" i="9"/>
  <c r="D576" i="9"/>
  <c r="C576" i="9"/>
  <c r="F576" i="9"/>
  <c r="G576" i="9"/>
  <c r="H576" i="9"/>
  <c r="H578" i="8"/>
  <c r="B578" i="8"/>
  <c r="K578" i="8"/>
  <c r="E578" i="8"/>
  <c r="A579" i="8"/>
  <c r="B716" i="3" l="1"/>
  <c r="E716" i="3"/>
  <c r="A717" i="3"/>
  <c r="G715" i="3"/>
  <c r="F715" i="3"/>
  <c r="D715" i="3"/>
  <c r="C715" i="3"/>
  <c r="H715" i="3"/>
  <c r="R808" i="14"/>
  <c r="S808" i="14"/>
  <c r="D808" i="14"/>
  <c r="F808" i="14"/>
  <c r="G808" i="14"/>
  <c r="C808" i="14"/>
  <c r="J808" i="14"/>
  <c r="I808" i="14"/>
  <c r="O808" i="14"/>
  <c r="L808" i="14"/>
  <c r="M808" i="14"/>
  <c r="P808" i="14"/>
  <c r="H809" i="14"/>
  <c r="B809" i="14"/>
  <c r="T809" i="14" s="1"/>
  <c r="E809" i="14"/>
  <c r="N809" i="14"/>
  <c r="A810" i="14"/>
  <c r="Q809" i="14"/>
  <c r="K809" i="14"/>
  <c r="A580" i="8"/>
  <c r="B579" i="8"/>
  <c r="E579" i="8"/>
  <c r="H579" i="8"/>
  <c r="K579" i="8"/>
  <c r="T578" i="12"/>
  <c r="C578" i="12"/>
  <c r="F578" i="12"/>
  <c r="D578" i="12"/>
  <c r="G578" i="12"/>
  <c r="I578" i="12"/>
  <c r="J578" i="12"/>
  <c r="L578" i="12"/>
  <c r="M578" i="12"/>
  <c r="O578" i="12"/>
  <c r="S578" i="12"/>
  <c r="P578" i="12"/>
  <c r="R578" i="12"/>
  <c r="G577" i="9"/>
  <c r="H577" i="9"/>
  <c r="F577" i="9"/>
  <c r="A579" i="9"/>
  <c r="E578" i="9"/>
  <c r="B578" i="9"/>
  <c r="C577" i="9"/>
  <c r="D577" i="9"/>
  <c r="J578" i="8"/>
  <c r="G578" i="8"/>
  <c r="C578" i="8"/>
  <c r="D578" i="8"/>
  <c r="L578" i="8"/>
  <c r="F578" i="8"/>
  <c r="M578" i="8"/>
  <c r="N578" i="8"/>
  <c r="I578" i="8"/>
  <c r="N579" i="12"/>
  <c r="E579" i="12"/>
  <c r="Q579" i="12"/>
  <c r="A580" i="12"/>
  <c r="K579" i="12"/>
  <c r="B579" i="12"/>
  <c r="H579" i="12"/>
  <c r="E717" i="3" l="1"/>
  <c r="B717" i="3"/>
  <c r="A718" i="3"/>
  <c r="G716" i="3"/>
  <c r="F716" i="3"/>
  <c r="C716" i="3"/>
  <c r="H716" i="3"/>
  <c r="D716" i="3"/>
  <c r="K810" i="14"/>
  <c r="E810" i="14"/>
  <c r="A811" i="14"/>
  <c r="H810" i="14"/>
  <c r="B810" i="14"/>
  <c r="T810" i="14" s="1"/>
  <c r="N810" i="14"/>
  <c r="Q810" i="14"/>
  <c r="P809" i="14"/>
  <c r="C809" i="14"/>
  <c r="G809" i="14"/>
  <c r="I809" i="14"/>
  <c r="J809" i="14"/>
  <c r="D809" i="14"/>
  <c r="M809" i="14"/>
  <c r="O809" i="14"/>
  <c r="S809" i="14"/>
  <c r="L809" i="14"/>
  <c r="F809" i="14"/>
  <c r="R809" i="14"/>
  <c r="G578" i="9"/>
  <c r="F578" i="9"/>
  <c r="H578" i="9"/>
  <c r="E579" i="9"/>
  <c r="B579" i="9"/>
  <c r="A580" i="9"/>
  <c r="D578" i="9"/>
  <c r="C578" i="9"/>
  <c r="T579" i="12"/>
  <c r="D579" i="12"/>
  <c r="I579" i="12"/>
  <c r="O579" i="12"/>
  <c r="G579" i="12"/>
  <c r="L579" i="12"/>
  <c r="J579" i="12"/>
  <c r="F579" i="12"/>
  <c r="P579" i="12"/>
  <c r="C579" i="12"/>
  <c r="M579" i="12"/>
  <c r="S579" i="12"/>
  <c r="R579" i="12"/>
  <c r="A581" i="12"/>
  <c r="B580" i="12"/>
  <c r="Q580" i="12"/>
  <c r="H580" i="12"/>
  <c r="K580" i="12"/>
  <c r="E580" i="12"/>
  <c r="N580" i="12"/>
  <c r="I579" i="8"/>
  <c r="J579" i="8"/>
  <c r="L579" i="8"/>
  <c r="M579" i="8"/>
  <c r="N579" i="8"/>
  <c r="C579" i="8"/>
  <c r="F579" i="8"/>
  <c r="G579" i="8"/>
  <c r="D579" i="8"/>
  <c r="A581" i="8"/>
  <c r="E580" i="8"/>
  <c r="K580" i="8"/>
  <c r="B580" i="8"/>
  <c r="H580" i="8"/>
  <c r="B718" i="3" l="1"/>
  <c r="A719" i="3"/>
  <c r="E718" i="3"/>
  <c r="D717" i="3"/>
  <c r="C717" i="3"/>
  <c r="H717" i="3"/>
  <c r="G717" i="3"/>
  <c r="F717" i="3"/>
  <c r="J810" i="14"/>
  <c r="L810" i="14"/>
  <c r="M810" i="14"/>
  <c r="D810" i="14"/>
  <c r="F810" i="14"/>
  <c r="C810" i="14"/>
  <c r="G810" i="14"/>
  <c r="S810" i="14"/>
  <c r="I810" i="14"/>
  <c r="O810" i="14"/>
  <c r="P810" i="14"/>
  <c r="R810" i="14"/>
  <c r="H811" i="14"/>
  <c r="E811" i="14"/>
  <c r="K811" i="14"/>
  <c r="N811" i="14"/>
  <c r="B811" i="14"/>
  <c r="T811" i="14" s="1"/>
  <c r="A812" i="14"/>
  <c r="Q811" i="14"/>
  <c r="E581" i="12"/>
  <c r="H581" i="12"/>
  <c r="K581" i="12"/>
  <c r="N581" i="12"/>
  <c r="B581" i="12"/>
  <c r="A582" i="12"/>
  <c r="Q581" i="12"/>
  <c r="J580" i="8"/>
  <c r="M580" i="8"/>
  <c r="I580" i="8"/>
  <c r="N580" i="8"/>
  <c r="G580" i="8"/>
  <c r="D580" i="8"/>
  <c r="L580" i="8"/>
  <c r="F580" i="8"/>
  <c r="C580" i="8"/>
  <c r="B580" i="9"/>
  <c r="A581" i="9"/>
  <c r="E580" i="9"/>
  <c r="T580" i="12"/>
  <c r="L580" i="12"/>
  <c r="R580" i="12"/>
  <c r="S580" i="12"/>
  <c r="I580" i="12"/>
  <c r="J580" i="12"/>
  <c r="D580" i="12"/>
  <c r="F580" i="12"/>
  <c r="M580" i="12"/>
  <c r="G580" i="12"/>
  <c r="C580" i="12"/>
  <c r="O580" i="12"/>
  <c r="P580" i="12"/>
  <c r="C579" i="9"/>
  <c r="D579" i="9"/>
  <c r="B581" i="8"/>
  <c r="K581" i="8"/>
  <c r="H581" i="8"/>
  <c r="E581" i="8"/>
  <c r="A582" i="8"/>
  <c r="G579" i="9"/>
  <c r="F579" i="9"/>
  <c r="H579" i="9"/>
  <c r="F718" i="3" l="1"/>
  <c r="G718" i="3"/>
  <c r="A720" i="3"/>
  <c r="E719" i="3"/>
  <c r="B719" i="3"/>
  <c r="H718" i="3"/>
  <c r="C718" i="3"/>
  <c r="D718" i="3"/>
  <c r="B812" i="14"/>
  <c r="T812" i="14" s="1"/>
  <c r="E812" i="14"/>
  <c r="Q812" i="14"/>
  <c r="H812" i="14"/>
  <c r="N812" i="14"/>
  <c r="K812" i="14"/>
  <c r="A813" i="14"/>
  <c r="F811" i="14"/>
  <c r="G811" i="14"/>
  <c r="I811" i="14"/>
  <c r="L811" i="14"/>
  <c r="M811" i="14"/>
  <c r="C811" i="14"/>
  <c r="R811" i="14"/>
  <c r="S811" i="14"/>
  <c r="P811" i="14"/>
  <c r="D811" i="14"/>
  <c r="J811" i="14"/>
  <c r="O811" i="14"/>
  <c r="C580" i="9"/>
  <c r="D580" i="9"/>
  <c r="E582" i="12"/>
  <c r="Q582" i="12"/>
  <c r="N582" i="12"/>
  <c r="A583" i="12"/>
  <c r="B582" i="12"/>
  <c r="H582" i="12"/>
  <c r="K582" i="12"/>
  <c r="H582" i="8"/>
  <c r="B582" i="8"/>
  <c r="A583" i="8"/>
  <c r="E582" i="8"/>
  <c r="K582" i="8"/>
  <c r="T581" i="12"/>
  <c r="S581" i="12"/>
  <c r="D581" i="12"/>
  <c r="C581" i="12"/>
  <c r="F581" i="12"/>
  <c r="G581" i="12"/>
  <c r="I581" i="12"/>
  <c r="L581" i="12"/>
  <c r="J581" i="12"/>
  <c r="M581" i="12"/>
  <c r="P581" i="12"/>
  <c r="O581" i="12"/>
  <c r="R581" i="12"/>
  <c r="H580" i="9"/>
  <c r="G580" i="9"/>
  <c r="F580" i="9"/>
  <c r="E581" i="9"/>
  <c r="B581" i="9"/>
  <c r="A582" i="9"/>
  <c r="C581" i="8"/>
  <c r="D581" i="8"/>
  <c r="G581" i="8"/>
  <c r="J581" i="8"/>
  <c r="F581" i="8"/>
  <c r="I581" i="8"/>
  <c r="N581" i="8"/>
  <c r="M581" i="8"/>
  <c r="L581" i="8"/>
  <c r="F719" i="3" l="1"/>
  <c r="G719" i="3"/>
  <c r="B720" i="3"/>
  <c r="A721" i="3"/>
  <c r="E720" i="3"/>
  <c r="D719" i="3"/>
  <c r="C719" i="3"/>
  <c r="H719" i="3"/>
  <c r="N813" i="14"/>
  <c r="Q813" i="14"/>
  <c r="E813" i="14"/>
  <c r="A814" i="14"/>
  <c r="B813" i="14"/>
  <c r="T813" i="14" s="1"/>
  <c r="K813" i="14"/>
  <c r="H813" i="14"/>
  <c r="C812" i="14"/>
  <c r="D812" i="14"/>
  <c r="F812" i="14"/>
  <c r="M812" i="14"/>
  <c r="O812" i="14"/>
  <c r="L812" i="14"/>
  <c r="P812" i="14"/>
  <c r="G812" i="14"/>
  <c r="R812" i="14"/>
  <c r="S812" i="14"/>
  <c r="I812" i="14"/>
  <c r="J812" i="14"/>
  <c r="C581" i="9"/>
  <c r="D581" i="9"/>
  <c r="H581" i="9"/>
  <c r="F581" i="9"/>
  <c r="G581" i="9"/>
  <c r="T582" i="12"/>
  <c r="G582" i="12"/>
  <c r="C582" i="12"/>
  <c r="D582" i="12"/>
  <c r="P582" i="12"/>
  <c r="S582" i="12"/>
  <c r="F582" i="12"/>
  <c r="L582" i="12"/>
  <c r="O582" i="12"/>
  <c r="J582" i="12"/>
  <c r="R582" i="12"/>
  <c r="I582" i="12"/>
  <c r="M582" i="12"/>
  <c r="K583" i="12"/>
  <c r="B583" i="12"/>
  <c r="E583" i="12"/>
  <c r="H583" i="12"/>
  <c r="N583" i="12"/>
  <c r="Q583" i="12"/>
  <c r="A584" i="12"/>
  <c r="H583" i="8"/>
  <c r="K583" i="8"/>
  <c r="A584" i="8"/>
  <c r="B583" i="8"/>
  <c r="E583" i="8"/>
  <c r="J582" i="8"/>
  <c r="L582" i="8"/>
  <c r="N582" i="8"/>
  <c r="M582" i="8"/>
  <c r="G582" i="8"/>
  <c r="I582" i="8"/>
  <c r="C582" i="8"/>
  <c r="D582" i="8"/>
  <c r="F582" i="8"/>
  <c r="A583" i="9"/>
  <c r="B582" i="9"/>
  <c r="E582" i="9"/>
  <c r="G720" i="3" l="1"/>
  <c r="F720" i="3"/>
  <c r="B721" i="3"/>
  <c r="A722" i="3"/>
  <c r="E721" i="3"/>
  <c r="C720" i="3"/>
  <c r="H720" i="3"/>
  <c r="D720" i="3"/>
  <c r="O813" i="14"/>
  <c r="P813" i="14"/>
  <c r="D813" i="14"/>
  <c r="F813" i="14"/>
  <c r="G813" i="14"/>
  <c r="S813" i="14"/>
  <c r="L813" i="14"/>
  <c r="M813" i="14"/>
  <c r="R813" i="14"/>
  <c r="C813" i="14"/>
  <c r="I813" i="14"/>
  <c r="J813" i="14"/>
  <c r="B814" i="14"/>
  <c r="T814" i="14" s="1"/>
  <c r="A815" i="14"/>
  <c r="E814" i="14"/>
  <c r="H814" i="14"/>
  <c r="K814" i="14"/>
  <c r="N814" i="14"/>
  <c r="Q814" i="14"/>
  <c r="B584" i="12"/>
  <c r="K584" i="12"/>
  <c r="A585" i="12"/>
  <c r="E584" i="12"/>
  <c r="N584" i="12"/>
  <c r="H584" i="12"/>
  <c r="Q584" i="12"/>
  <c r="T583" i="12"/>
  <c r="P583" i="12"/>
  <c r="S583" i="12"/>
  <c r="R583" i="12"/>
  <c r="C583" i="12"/>
  <c r="I583" i="12"/>
  <c r="D583" i="12"/>
  <c r="F583" i="12"/>
  <c r="G583" i="12"/>
  <c r="J583" i="12"/>
  <c r="M583" i="12"/>
  <c r="O583" i="12"/>
  <c r="L583" i="12"/>
  <c r="H582" i="9"/>
  <c r="F582" i="9"/>
  <c r="G582" i="9"/>
  <c r="D583" i="8"/>
  <c r="F583" i="8"/>
  <c r="G583" i="8"/>
  <c r="M583" i="8"/>
  <c r="L583" i="8"/>
  <c r="N583" i="8"/>
  <c r="I583" i="8"/>
  <c r="J583" i="8"/>
  <c r="C583" i="8"/>
  <c r="K584" i="8"/>
  <c r="E584" i="8"/>
  <c r="A585" i="8"/>
  <c r="B584" i="8"/>
  <c r="H584" i="8"/>
  <c r="C582" i="9"/>
  <c r="D582" i="9"/>
  <c r="A584" i="9"/>
  <c r="B583" i="9"/>
  <c r="E583" i="9"/>
  <c r="G721" i="3" l="1"/>
  <c r="F721" i="3"/>
  <c r="B722" i="3"/>
  <c r="A723" i="3"/>
  <c r="E722" i="3"/>
  <c r="D721" i="3"/>
  <c r="C721" i="3"/>
  <c r="H721" i="3"/>
  <c r="H815" i="14"/>
  <c r="B815" i="14"/>
  <c r="T815" i="14" s="1"/>
  <c r="E815" i="14"/>
  <c r="Q815" i="14"/>
  <c r="A816" i="14"/>
  <c r="N815" i="14"/>
  <c r="K815" i="14"/>
  <c r="L814" i="14"/>
  <c r="O814" i="14"/>
  <c r="D814" i="14"/>
  <c r="F814" i="14"/>
  <c r="S814" i="14"/>
  <c r="G814" i="14"/>
  <c r="I814" i="14"/>
  <c r="J814" i="14"/>
  <c r="C814" i="14"/>
  <c r="R814" i="14"/>
  <c r="P814" i="14"/>
  <c r="M814" i="14"/>
  <c r="D583" i="9"/>
  <c r="C583" i="9"/>
  <c r="A585" i="9"/>
  <c r="E584" i="9"/>
  <c r="B584" i="9"/>
  <c r="A586" i="12"/>
  <c r="N585" i="12"/>
  <c r="B585" i="12"/>
  <c r="K585" i="12"/>
  <c r="H585" i="12"/>
  <c r="E585" i="12"/>
  <c r="Q585" i="12"/>
  <c r="J584" i="8"/>
  <c r="D584" i="8"/>
  <c r="F584" i="8"/>
  <c r="N584" i="8"/>
  <c r="C584" i="8"/>
  <c r="G584" i="8"/>
  <c r="I584" i="8"/>
  <c r="L584" i="8"/>
  <c r="M584" i="8"/>
  <c r="G583" i="9"/>
  <c r="F583" i="9"/>
  <c r="H583" i="9"/>
  <c r="E585" i="8"/>
  <c r="K585" i="8"/>
  <c r="A586" i="8"/>
  <c r="B585" i="8"/>
  <c r="H585" i="8"/>
  <c r="T584" i="12"/>
  <c r="C584" i="12"/>
  <c r="D584" i="12"/>
  <c r="P584" i="12"/>
  <c r="S584" i="12"/>
  <c r="G584" i="12"/>
  <c r="I584" i="12"/>
  <c r="J584" i="12"/>
  <c r="L584" i="12"/>
  <c r="M584" i="12"/>
  <c r="O584" i="12"/>
  <c r="R584" i="12"/>
  <c r="F584" i="12"/>
  <c r="E723" i="3" l="1"/>
  <c r="B723" i="3"/>
  <c r="A724" i="3"/>
  <c r="H722" i="3"/>
  <c r="D722" i="3"/>
  <c r="C722" i="3"/>
  <c r="G722" i="3"/>
  <c r="F722" i="3"/>
  <c r="A817" i="14"/>
  <c r="B816" i="14"/>
  <c r="T816" i="14" s="1"/>
  <c r="E816" i="14"/>
  <c r="H816" i="14"/>
  <c r="K816" i="14"/>
  <c r="N816" i="14"/>
  <c r="Q816" i="14"/>
  <c r="F815" i="14"/>
  <c r="G815" i="14"/>
  <c r="I815" i="14"/>
  <c r="C815" i="14"/>
  <c r="D815" i="14"/>
  <c r="O815" i="14"/>
  <c r="P815" i="14"/>
  <c r="R815" i="14"/>
  <c r="S815" i="14"/>
  <c r="M815" i="14"/>
  <c r="J815" i="14"/>
  <c r="L815" i="14"/>
  <c r="Q586" i="12"/>
  <c r="B586" i="12"/>
  <c r="A587" i="12"/>
  <c r="E586" i="12"/>
  <c r="H586" i="12"/>
  <c r="K586" i="12"/>
  <c r="N586" i="12"/>
  <c r="D584" i="9"/>
  <c r="C584" i="9"/>
  <c r="F584" i="9"/>
  <c r="G584" i="9"/>
  <c r="H584" i="9"/>
  <c r="B585" i="9"/>
  <c r="E585" i="9"/>
  <c r="A586" i="9"/>
  <c r="J585" i="8"/>
  <c r="I585" i="8"/>
  <c r="D585" i="8"/>
  <c r="N585" i="8"/>
  <c r="C585" i="8"/>
  <c r="L585" i="8"/>
  <c r="G585" i="8"/>
  <c r="M585" i="8"/>
  <c r="F585" i="8"/>
  <c r="K586" i="8"/>
  <c r="B586" i="8"/>
  <c r="E586" i="8"/>
  <c r="A587" i="8"/>
  <c r="H586" i="8"/>
  <c r="T585" i="12"/>
  <c r="P585" i="12"/>
  <c r="R585" i="12"/>
  <c r="S585" i="12"/>
  <c r="M585" i="12"/>
  <c r="C585" i="12"/>
  <c r="G585" i="12"/>
  <c r="J585" i="12"/>
  <c r="I585" i="12"/>
  <c r="L585" i="12"/>
  <c r="F585" i="12"/>
  <c r="D585" i="12"/>
  <c r="O585" i="12"/>
  <c r="B724" i="3" l="1"/>
  <c r="E724" i="3"/>
  <c r="A725" i="3"/>
  <c r="H723" i="3"/>
  <c r="D723" i="3"/>
  <c r="C723" i="3"/>
  <c r="F723" i="3"/>
  <c r="G723" i="3"/>
  <c r="R816" i="14"/>
  <c r="S816" i="14"/>
  <c r="D816" i="14"/>
  <c r="L816" i="14"/>
  <c r="F816" i="14"/>
  <c r="G816" i="14"/>
  <c r="I816" i="14"/>
  <c r="C816" i="14"/>
  <c r="P816" i="14"/>
  <c r="M816" i="14"/>
  <c r="O816" i="14"/>
  <c r="J816" i="14"/>
  <c r="E817" i="14"/>
  <c r="A818" i="14"/>
  <c r="K817" i="14"/>
  <c r="H817" i="14"/>
  <c r="B817" i="14"/>
  <c r="T817" i="14" s="1"/>
  <c r="N817" i="14"/>
  <c r="Q817" i="14"/>
  <c r="B587" i="8"/>
  <c r="E587" i="8"/>
  <c r="K587" i="8"/>
  <c r="A588" i="8"/>
  <c r="H587" i="8"/>
  <c r="C586" i="8"/>
  <c r="N586" i="8"/>
  <c r="D586" i="8"/>
  <c r="F586" i="8"/>
  <c r="G586" i="8"/>
  <c r="I586" i="8"/>
  <c r="M586" i="8"/>
  <c r="J586" i="8"/>
  <c r="L586" i="8"/>
  <c r="D585" i="9"/>
  <c r="C585" i="9"/>
  <c r="E586" i="9"/>
  <c r="B586" i="9"/>
  <c r="H585" i="9"/>
  <c r="G585" i="9"/>
  <c r="F585" i="9"/>
  <c r="A588" i="12"/>
  <c r="E587" i="12"/>
  <c r="H587" i="12"/>
  <c r="B587" i="12"/>
  <c r="N587" i="12"/>
  <c r="K587" i="12"/>
  <c r="Q587" i="12"/>
  <c r="T586" i="12"/>
  <c r="I586" i="12"/>
  <c r="D586" i="12"/>
  <c r="P586" i="12"/>
  <c r="R586" i="12"/>
  <c r="J586" i="12"/>
  <c r="M586" i="12"/>
  <c r="S586" i="12"/>
  <c r="C586" i="12"/>
  <c r="O586" i="12"/>
  <c r="F586" i="12"/>
  <c r="G586" i="12"/>
  <c r="L586" i="12"/>
  <c r="A726" i="3" l="1"/>
  <c r="E725" i="3"/>
  <c r="B725" i="3"/>
  <c r="F724" i="3"/>
  <c r="G724" i="3"/>
  <c r="H724" i="3"/>
  <c r="C724" i="3"/>
  <c r="D724" i="3"/>
  <c r="P817" i="14"/>
  <c r="D817" i="14"/>
  <c r="F817" i="14"/>
  <c r="G817" i="14"/>
  <c r="L817" i="14"/>
  <c r="M817" i="14"/>
  <c r="C817" i="14"/>
  <c r="I817" i="14"/>
  <c r="J817" i="14"/>
  <c r="R817" i="14"/>
  <c r="S817" i="14"/>
  <c r="O817" i="14"/>
  <c r="K818" i="14"/>
  <c r="Q818" i="14"/>
  <c r="N818" i="14"/>
  <c r="E818" i="14"/>
  <c r="B818" i="14"/>
  <c r="T818" i="14" s="1"/>
  <c r="H818" i="14"/>
  <c r="A819" i="14"/>
  <c r="C586" i="9"/>
  <c r="D586" i="9"/>
  <c r="T587" i="12"/>
  <c r="P587" i="12"/>
  <c r="R587" i="12"/>
  <c r="S587" i="12"/>
  <c r="D587" i="12"/>
  <c r="G587" i="12"/>
  <c r="J587" i="12"/>
  <c r="C587" i="12"/>
  <c r="F587" i="12"/>
  <c r="I587" i="12"/>
  <c r="M587" i="12"/>
  <c r="L587" i="12"/>
  <c r="O587" i="12"/>
  <c r="Q588" i="12"/>
  <c r="K588" i="12"/>
  <c r="H588" i="12"/>
  <c r="B588" i="12"/>
  <c r="E588" i="12"/>
  <c r="N588" i="12"/>
  <c r="A589" i="12"/>
  <c r="K588" i="8"/>
  <c r="A589" i="8"/>
  <c r="B588" i="8"/>
  <c r="E588" i="8"/>
  <c r="H588" i="8"/>
  <c r="G586" i="9"/>
  <c r="H586" i="9"/>
  <c r="F586" i="9"/>
  <c r="D587" i="8"/>
  <c r="F587" i="8"/>
  <c r="I587" i="8"/>
  <c r="J587" i="8"/>
  <c r="L587" i="8"/>
  <c r="M587" i="8"/>
  <c r="C587" i="8"/>
  <c r="G587" i="8"/>
  <c r="N587" i="8"/>
  <c r="E7" i="29" a="1"/>
  <c r="H725" i="3" l="1"/>
  <c r="D725" i="3"/>
  <c r="C725" i="3"/>
  <c r="F725" i="3"/>
  <c r="G725" i="3"/>
  <c r="B726" i="3"/>
  <c r="A727" i="3"/>
  <c r="E726" i="3"/>
  <c r="H819" i="14"/>
  <c r="B819" i="14"/>
  <c r="T819" i="14" s="1"/>
  <c r="E819" i="14"/>
  <c r="A820" i="14"/>
  <c r="Q819" i="14"/>
  <c r="N819" i="14"/>
  <c r="K819" i="14"/>
  <c r="J818" i="14"/>
  <c r="L818" i="14"/>
  <c r="M818" i="14"/>
  <c r="I818" i="14"/>
  <c r="C818" i="14"/>
  <c r="O818" i="14"/>
  <c r="P818" i="14"/>
  <c r="R818" i="14"/>
  <c r="S818" i="14"/>
  <c r="D818" i="14"/>
  <c r="G818" i="14"/>
  <c r="F818" i="14"/>
  <c r="E7" i="29"/>
  <c r="G588" i="8"/>
  <c r="J588" i="8"/>
  <c r="D588" i="8"/>
  <c r="C588" i="8"/>
  <c r="L588" i="8"/>
  <c r="N588" i="8"/>
  <c r="M588" i="8"/>
  <c r="I588" i="8"/>
  <c r="F588" i="8"/>
  <c r="E589" i="8"/>
  <c r="A590" i="8"/>
  <c r="B589" i="8"/>
  <c r="K589" i="8"/>
  <c r="H589" i="8"/>
  <c r="N589" i="12"/>
  <c r="Q589" i="12"/>
  <c r="B589" i="12"/>
  <c r="E589" i="12"/>
  <c r="H589" i="12"/>
  <c r="A590" i="12"/>
  <c r="K589" i="12"/>
  <c r="T588" i="12"/>
  <c r="L588" i="12"/>
  <c r="C588" i="12"/>
  <c r="M588" i="12"/>
  <c r="I588" i="12"/>
  <c r="F588" i="12"/>
  <c r="J588" i="12"/>
  <c r="D588" i="12"/>
  <c r="O588" i="12"/>
  <c r="G588" i="12"/>
  <c r="R588" i="12"/>
  <c r="P588" i="12"/>
  <c r="S588" i="12"/>
  <c r="G726" i="3" l="1"/>
  <c r="F726" i="3"/>
  <c r="D726" i="3"/>
  <c r="C726" i="3"/>
  <c r="H726" i="3"/>
  <c r="E727" i="3"/>
  <c r="B727" i="3"/>
  <c r="A728" i="3"/>
  <c r="B820" i="14"/>
  <c r="T820" i="14" s="1"/>
  <c r="E820" i="14"/>
  <c r="A821" i="14"/>
  <c r="H820" i="14"/>
  <c r="K820" i="14"/>
  <c r="Q820" i="14"/>
  <c r="N820" i="14"/>
  <c r="C819" i="14"/>
  <c r="D819" i="14"/>
  <c r="S819" i="14"/>
  <c r="P819" i="14"/>
  <c r="R819" i="14"/>
  <c r="M819" i="14"/>
  <c r="O819" i="14"/>
  <c r="I819" i="14"/>
  <c r="F819" i="14"/>
  <c r="G819" i="14"/>
  <c r="L819" i="14"/>
  <c r="J819" i="14"/>
  <c r="T589" i="12"/>
  <c r="L589" i="12"/>
  <c r="M589" i="12"/>
  <c r="O589" i="12"/>
  <c r="D589" i="12"/>
  <c r="P589" i="12"/>
  <c r="R589" i="12"/>
  <c r="S589" i="12"/>
  <c r="C589" i="12"/>
  <c r="F589" i="12"/>
  <c r="I589" i="12"/>
  <c r="G589" i="12"/>
  <c r="J589" i="12"/>
  <c r="M589" i="8"/>
  <c r="D589" i="8"/>
  <c r="N589" i="8"/>
  <c r="L589" i="8"/>
  <c r="F589" i="8"/>
  <c r="J589" i="8"/>
  <c r="I589" i="8"/>
  <c r="C589" i="8"/>
  <c r="G589" i="8"/>
  <c r="H590" i="12"/>
  <c r="B590" i="12"/>
  <c r="E590" i="12"/>
  <c r="K590" i="12"/>
  <c r="Q590" i="12"/>
  <c r="N590" i="12"/>
  <c r="A591" i="12"/>
  <c r="H590" i="8"/>
  <c r="K590" i="8"/>
  <c r="A591" i="8"/>
  <c r="B590" i="8"/>
  <c r="E590" i="8"/>
  <c r="F727" i="3" l="1"/>
  <c r="G727" i="3"/>
  <c r="H727" i="3"/>
  <c r="D727" i="3"/>
  <c r="C727" i="3"/>
  <c r="A729" i="3"/>
  <c r="E728" i="3"/>
  <c r="B728" i="3"/>
  <c r="N821" i="14"/>
  <c r="Q821" i="14"/>
  <c r="B821" i="14"/>
  <c r="T821" i="14" s="1"/>
  <c r="A822" i="14"/>
  <c r="E821" i="14"/>
  <c r="K821" i="14"/>
  <c r="H821" i="14"/>
  <c r="C820" i="14"/>
  <c r="D820" i="14"/>
  <c r="J820" i="14"/>
  <c r="S820" i="14"/>
  <c r="I820" i="14"/>
  <c r="L820" i="14"/>
  <c r="F820" i="14"/>
  <c r="P820" i="14"/>
  <c r="R820" i="14"/>
  <c r="O820" i="14"/>
  <c r="G820" i="14"/>
  <c r="M820" i="14"/>
  <c r="T590" i="12"/>
  <c r="D590" i="12"/>
  <c r="F590" i="12"/>
  <c r="G590" i="12"/>
  <c r="J590" i="12"/>
  <c r="L590" i="12"/>
  <c r="R590" i="12"/>
  <c r="I590" i="12"/>
  <c r="M590" i="12"/>
  <c r="O590" i="12"/>
  <c r="P590" i="12"/>
  <c r="C590" i="12"/>
  <c r="S590" i="12"/>
  <c r="E591" i="8"/>
  <c r="H591" i="8"/>
  <c r="K591" i="8"/>
  <c r="B591" i="8"/>
  <c r="A592" i="8"/>
  <c r="K591" i="12"/>
  <c r="Q591" i="12"/>
  <c r="B591" i="12"/>
  <c r="A592" i="12"/>
  <c r="E591" i="12"/>
  <c r="H591" i="12"/>
  <c r="N591" i="12"/>
  <c r="C590" i="8"/>
  <c r="M590" i="8"/>
  <c r="N590" i="8"/>
  <c r="D590" i="8"/>
  <c r="J590" i="8"/>
  <c r="L590" i="8"/>
  <c r="G590" i="8"/>
  <c r="F590" i="8"/>
  <c r="I590" i="8"/>
  <c r="A730" i="3" l="1"/>
  <c r="E729" i="3"/>
  <c r="B729" i="3"/>
  <c r="C728" i="3"/>
  <c r="H728" i="3"/>
  <c r="D728" i="3"/>
  <c r="F728" i="3"/>
  <c r="G728" i="3"/>
  <c r="A823" i="14"/>
  <c r="H822" i="14"/>
  <c r="E822" i="14"/>
  <c r="B822" i="14"/>
  <c r="T822" i="14" s="1"/>
  <c r="K822" i="14"/>
  <c r="Q822" i="14"/>
  <c r="N822" i="14"/>
  <c r="O821" i="14"/>
  <c r="P821" i="14"/>
  <c r="C821" i="14"/>
  <c r="D821" i="14"/>
  <c r="F821" i="14"/>
  <c r="G821" i="14"/>
  <c r="R821" i="14"/>
  <c r="S821" i="14"/>
  <c r="L821" i="14"/>
  <c r="M821" i="14"/>
  <c r="J821" i="14"/>
  <c r="I821" i="14"/>
  <c r="E592" i="12"/>
  <c r="K592" i="12"/>
  <c r="H592" i="12"/>
  <c r="B592" i="12"/>
  <c r="N592" i="12"/>
  <c r="Q592" i="12"/>
  <c r="A593" i="12"/>
  <c r="K592" i="8"/>
  <c r="A593" i="8"/>
  <c r="B592" i="8"/>
  <c r="E592" i="8"/>
  <c r="H592" i="8"/>
  <c r="T591" i="12"/>
  <c r="F591" i="12"/>
  <c r="O591" i="12"/>
  <c r="G591" i="12"/>
  <c r="L591" i="12"/>
  <c r="S591" i="12"/>
  <c r="D591" i="12"/>
  <c r="M591" i="12"/>
  <c r="R591" i="12"/>
  <c r="P591" i="12"/>
  <c r="C591" i="12"/>
  <c r="I591" i="12"/>
  <c r="J591" i="12"/>
  <c r="M591" i="8"/>
  <c r="I591" i="8"/>
  <c r="L591" i="8"/>
  <c r="J591" i="8"/>
  <c r="C591" i="8"/>
  <c r="D591" i="8"/>
  <c r="G591" i="8"/>
  <c r="F591" i="8"/>
  <c r="N591" i="8"/>
  <c r="F729" i="3" l="1"/>
  <c r="G729" i="3"/>
  <c r="H729" i="3"/>
  <c r="D729" i="3"/>
  <c r="C729" i="3"/>
  <c r="A731" i="3"/>
  <c r="B730" i="3"/>
  <c r="E730" i="3"/>
  <c r="L822" i="14"/>
  <c r="G822" i="14"/>
  <c r="S822" i="14"/>
  <c r="C822" i="14"/>
  <c r="F822" i="14"/>
  <c r="I822" i="14"/>
  <c r="J822" i="14"/>
  <c r="D822" i="14"/>
  <c r="M822" i="14"/>
  <c r="O822" i="14"/>
  <c r="P822" i="14"/>
  <c r="R822" i="14"/>
  <c r="H823" i="14"/>
  <c r="B823" i="14"/>
  <c r="T823" i="14" s="1"/>
  <c r="A824" i="14"/>
  <c r="N823" i="14"/>
  <c r="E823" i="14"/>
  <c r="K823" i="14"/>
  <c r="Q823" i="14"/>
  <c r="B593" i="12"/>
  <c r="K593" i="12"/>
  <c r="H593" i="12"/>
  <c r="N593" i="12"/>
  <c r="E593" i="12"/>
  <c r="A594" i="12"/>
  <c r="Q593" i="12"/>
  <c r="T592" i="12"/>
  <c r="P592" i="12"/>
  <c r="R592" i="12"/>
  <c r="D592" i="12"/>
  <c r="F592" i="12"/>
  <c r="G592" i="12"/>
  <c r="I592" i="12"/>
  <c r="M592" i="12"/>
  <c r="J592" i="12"/>
  <c r="L592" i="12"/>
  <c r="C592" i="12"/>
  <c r="O592" i="12"/>
  <c r="S592" i="12"/>
  <c r="G592" i="8"/>
  <c r="I592" i="8"/>
  <c r="C592" i="8"/>
  <c r="D592" i="8"/>
  <c r="J592" i="8"/>
  <c r="N592" i="8"/>
  <c r="L592" i="8"/>
  <c r="M592" i="8"/>
  <c r="F592" i="8"/>
  <c r="H593" i="8"/>
  <c r="E593" i="8"/>
  <c r="K593" i="8"/>
  <c r="A594" i="8"/>
  <c r="B593" i="8"/>
  <c r="D730" i="3" l="1"/>
  <c r="H730" i="3"/>
  <c r="C730" i="3"/>
  <c r="G730" i="3"/>
  <c r="F730" i="3"/>
  <c r="E731" i="3"/>
  <c r="A732" i="3"/>
  <c r="B731" i="3"/>
  <c r="A825" i="14"/>
  <c r="E824" i="14"/>
  <c r="Q824" i="14"/>
  <c r="N824" i="14"/>
  <c r="B824" i="14"/>
  <c r="T824" i="14" s="1"/>
  <c r="K824" i="14"/>
  <c r="H824" i="14"/>
  <c r="F823" i="14"/>
  <c r="G823" i="14"/>
  <c r="I823" i="14"/>
  <c r="S823" i="14"/>
  <c r="L823" i="14"/>
  <c r="M823" i="14"/>
  <c r="O823" i="14"/>
  <c r="J823" i="14"/>
  <c r="P823" i="14"/>
  <c r="R823" i="14"/>
  <c r="C823" i="14"/>
  <c r="D823" i="14"/>
  <c r="G593" i="8"/>
  <c r="J593" i="8"/>
  <c r="N593" i="8"/>
  <c r="I593" i="8"/>
  <c r="C593" i="8"/>
  <c r="L593" i="8"/>
  <c r="M593" i="8"/>
  <c r="D593" i="8"/>
  <c r="F593" i="8"/>
  <c r="B594" i="8"/>
  <c r="K594" i="8"/>
  <c r="A595" i="8"/>
  <c r="E594" i="8"/>
  <c r="H594" i="8"/>
  <c r="B594" i="12"/>
  <c r="H594" i="12"/>
  <c r="K594" i="12"/>
  <c r="N594" i="12"/>
  <c r="Q594" i="12"/>
  <c r="E594" i="12"/>
  <c r="A595" i="12"/>
  <c r="T593" i="12"/>
  <c r="G593" i="12"/>
  <c r="D593" i="12"/>
  <c r="L593" i="12"/>
  <c r="M593" i="12"/>
  <c r="I593" i="12"/>
  <c r="O593" i="12"/>
  <c r="F593" i="12"/>
  <c r="C593" i="12"/>
  <c r="J593" i="12"/>
  <c r="S593" i="12"/>
  <c r="P593" i="12"/>
  <c r="R593" i="12"/>
  <c r="D731" i="3" l="1"/>
  <c r="H731" i="3"/>
  <c r="C731" i="3"/>
  <c r="B732" i="3"/>
  <c r="A733" i="3"/>
  <c r="E732" i="3"/>
  <c r="F731" i="3"/>
  <c r="G731" i="3"/>
  <c r="R824" i="14"/>
  <c r="S824" i="14"/>
  <c r="D824" i="14"/>
  <c r="L824" i="14"/>
  <c r="M824" i="14"/>
  <c r="P824" i="14"/>
  <c r="F824" i="14"/>
  <c r="C824" i="14"/>
  <c r="J824" i="14"/>
  <c r="O824" i="14"/>
  <c r="G824" i="14"/>
  <c r="I824" i="14"/>
  <c r="B825" i="14"/>
  <c r="T825" i="14" s="1"/>
  <c r="Q825" i="14"/>
  <c r="A826" i="14"/>
  <c r="E825" i="14"/>
  <c r="N825" i="14"/>
  <c r="H825" i="14"/>
  <c r="K825" i="14"/>
  <c r="T594" i="12"/>
  <c r="S594" i="12"/>
  <c r="G594" i="12"/>
  <c r="I594" i="12"/>
  <c r="D594" i="12"/>
  <c r="C594" i="12"/>
  <c r="J594" i="12"/>
  <c r="M594" i="12"/>
  <c r="L594" i="12"/>
  <c r="P594" i="12"/>
  <c r="R594" i="12"/>
  <c r="F594" i="12"/>
  <c r="O594" i="12"/>
  <c r="H595" i="12"/>
  <c r="N595" i="12"/>
  <c r="A596" i="12"/>
  <c r="E595" i="12"/>
  <c r="Q595" i="12"/>
  <c r="B595" i="12"/>
  <c r="K595" i="12"/>
  <c r="H595" i="8"/>
  <c r="A596" i="8"/>
  <c r="B595" i="8"/>
  <c r="K595" i="8"/>
  <c r="E595" i="8"/>
  <c r="N594" i="8"/>
  <c r="J594" i="8"/>
  <c r="F594" i="8"/>
  <c r="G594" i="8"/>
  <c r="L594" i="8"/>
  <c r="I594" i="8"/>
  <c r="C594" i="8"/>
  <c r="D594" i="8"/>
  <c r="M594" i="8"/>
  <c r="E733" i="3" l="1"/>
  <c r="A734" i="3"/>
  <c r="B733" i="3"/>
  <c r="D732" i="3"/>
  <c r="H732" i="3"/>
  <c r="C732" i="3"/>
  <c r="F732" i="3"/>
  <c r="G732" i="3"/>
  <c r="K826" i="14"/>
  <c r="B826" i="14"/>
  <c r="T826" i="14" s="1"/>
  <c r="A827" i="14"/>
  <c r="H826" i="14"/>
  <c r="N826" i="14"/>
  <c r="E826" i="14"/>
  <c r="Q826" i="14"/>
  <c r="P825" i="14"/>
  <c r="C825" i="14"/>
  <c r="D825" i="14"/>
  <c r="R825" i="14"/>
  <c r="S825" i="14"/>
  <c r="F825" i="14"/>
  <c r="L825" i="14"/>
  <c r="M825" i="14"/>
  <c r="O825" i="14"/>
  <c r="G825" i="14"/>
  <c r="J825" i="14"/>
  <c r="I825" i="14"/>
  <c r="K596" i="8"/>
  <c r="E596" i="8"/>
  <c r="B596" i="8"/>
  <c r="A597" i="8"/>
  <c r="H596" i="8"/>
  <c r="E596" i="12"/>
  <c r="N596" i="12"/>
  <c r="K596" i="12"/>
  <c r="A597" i="12"/>
  <c r="H596" i="12"/>
  <c r="Q596" i="12"/>
  <c r="B596" i="12"/>
  <c r="J595" i="8"/>
  <c r="G595" i="8"/>
  <c r="F595" i="8"/>
  <c r="L595" i="8"/>
  <c r="I595" i="8"/>
  <c r="M595" i="8"/>
  <c r="C595" i="8"/>
  <c r="D595" i="8"/>
  <c r="N595" i="8"/>
  <c r="T595" i="12"/>
  <c r="C595" i="12"/>
  <c r="G595" i="12"/>
  <c r="D595" i="12"/>
  <c r="L595" i="12"/>
  <c r="I595" i="12"/>
  <c r="J595" i="12"/>
  <c r="M595" i="12"/>
  <c r="O595" i="12"/>
  <c r="P595" i="12"/>
  <c r="S595" i="12"/>
  <c r="F595" i="12"/>
  <c r="R595" i="12"/>
  <c r="D733" i="3" l="1"/>
  <c r="C733" i="3"/>
  <c r="H733" i="3"/>
  <c r="A735" i="3"/>
  <c r="E734" i="3"/>
  <c r="B734" i="3"/>
  <c r="F733" i="3"/>
  <c r="G733" i="3"/>
  <c r="H827" i="14"/>
  <c r="B827" i="14"/>
  <c r="T827" i="14" s="1"/>
  <c r="E827" i="14"/>
  <c r="Q827" i="14"/>
  <c r="A828" i="14"/>
  <c r="N827" i="14"/>
  <c r="K827" i="14"/>
  <c r="J826" i="14"/>
  <c r="L826" i="14"/>
  <c r="M826" i="14"/>
  <c r="S826" i="14"/>
  <c r="C826" i="14"/>
  <c r="I826" i="14"/>
  <c r="O826" i="14"/>
  <c r="D826" i="14"/>
  <c r="F826" i="14"/>
  <c r="P826" i="14"/>
  <c r="R826" i="14"/>
  <c r="G826" i="14"/>
  <c r="H597" i="8"/>
  <c r="B597" i="8"/>
  <c r="K597" i="8"/>
  <c r="E597" i="8"/>
  <c r="A598" i="8"/>
  <c r="T596" i="12"/>
  <c r="L596" i="12"/>
  <c r="R596" i="12"/>
  <c r="I596" i="12"/>
  <c r="O596" i="12"/>
  <c r="P596" i="12"/>
  <c r="F596" i="12"/>
  <c r="J596" i="12"/>
  <c r="S596" i="12"/>
  <c r="C596" i="12"/>
  <c r="M596" i="12"/>
  <c r="G596" i="12"/>
  <c r="D596" i="12"/>
  <c r="F596" i="8"/>
  <c r="G596" i="8"/>
  <c r="C596" i="8"/>
  <c r="N596" i="8"/>
  <c r="I596" i="8"/>
  <c r="M596" i="8"/>
  <c r="D596" i="8"/>
  <c r="L596" i="8"/>
  <c r="J596" i="8"/>
  <c r="K597" i="12"/>
  <c r="N597" i="12"/>
  <c r="H597" i="12"/>
  <c r="B597" i="12"/>
  <c r="Q597" i="12"/>
  <c r="A598" i="12"/>
  <c r="E597" i="12"/>
  <c r="D734" i="3" l="1"/>
  <c r="C734" i="3"/>
  <c r="H734" i="3"/>
  <c r="G734" i="3"/>
  <c r="F734" i="3"/>
  <c r="B735" i="3"/>
  <c r="A736" i="3"/>
  <c r="E735" i="3"/>
  <c r="B828" i="14"/>
  <c r="T828" i="14" s="1"/>
  <c r="E828" i="14"/>
  <c r="Q828" i="14"/>
  <c r="A829" i="14"/>
  <c r="H828" i="14"/>
  <c r="K828" i="14"/>
  <c r="N828" i="14"/>
  <c r="S827" i="14"/>
  <c r="P827" i="14"/>
  <c r="R827" i="14"/>
  <c r="D827" i="14"/>
  <c r="F827" i="14"/>
  <c r="L827" i="14"/>
  <c r="M827" i="14"/>
  <c r="O827" i="14"/>
  <c r="C827" i="14"/>
  <c r="G827" i="14"/>
  <c r="J827" i="14"/>
  <c r="I827" i="14"/>
  <c r="T597" i="12"/>
  <c r="D597" i="12"/>
  <c r="L597" i="12"/>
  <c r="J597" i="12"/>
  <c r="P597" i="12"/>
  <c r="M597" i="12"/>
  <c r="O597" i="12"/>
  <c r="F597" i="12"/>
  <c r="G597" i="12"/>
  <c r="I597" i="12"/>
  <c r="R597" i="12"/>
  <c r="S597" i="12"/>
  <c r="C597" i="12"/>
  <c r="B598" i="8"/>
  <c r="A599" i="8"/>
  <c r="H598" i="8"/>
  <c r="K598" i="8"/>
  <c r="E598" i="8"/>
  <c r="B598" i="12"/>
  <c r="K598" i="12"/>
  <c r="N598" i="12"/>
  <c r="A599" i="12"/>
  <c r="E598" i="12"/>
  <c r="Q598" i="12"/>
  <c r="H598" i="12"/>
  <c r="F597" i="8"/>
  <c r="N597" i="8"/>
  <c r="L597" i="8"/>
  <c r="M597" i="8"/>
  <c r="I597" i="8"/>
  <c r="C597" i="8"/>
  <c r="G597" i="8"/>
  <c r="D597" i="8"/>
  <c r="J597" i="8"/>
  <c r="F735" i="3" l="1"/>
  <c r="G735" i="3"/>
  <c r="B736" i="3"/>
  <c r="A737" i="3"/>
  <c r="E736" i="3"/>
  <c r="D735" i="3"/>
  <c r="H735" i="3"/>
  <c r="C735" i="3"/>
  <c r="N829" i="14"/>
  <c r="Q829" i="14"/>
  <c r="A830" i="14"/>
  <c r="K829" i="14"/>
  <c r="H829" i="14"/>
  <c r="B829" i="14"/>
  <c r="T829" i="14" s="1"/>
  <c r="E829" i="14"/>
  <c r="C828" i="14"/>
  <c r="D828" i="14"/>
  <c r="R828" i="14"/>
  <c r="S828" i="14"/>
  <c r="I828" i="14"/>
  <c r="J828" i="14"/>
  <c r="F828" i="14"/>
  <c r="G828" i="14"/>
  <c r="P828" i="14"/>
  <c r="M828" i="14"/>
  <c r="O828" i="14"/>
  <c r="L828" i="14"/>
  <c r="G598" i="8"/>
  <c r="I598" i="8"/>
  <c r="M598" i="8"/>
  <c r="J598" i="8"/>
  <c r="L598" i="8"/>
  <c r="N598" i="8"/>
  <c r="F598" i="8"/>
  <c r="C598" i="8"/>
  <c r="D598" i="8"/>
  <c r="T598" i="12"/>
  <c r="M598" i="12"/>
  <c r="D598" i="12"/>
  <c r="C598" i="12"/>
  <c r="F598" i="12"/>
  <c r="L598" i="12"/>
  <c r="P598" i="12"/>
  <c r="S598" i="12"/>
  <c r="R598" i="12"/>
  <c r="O598" i="12"/>
  <c r="G598" i="12"/>
  <c r="I598" i="12"/>
  <c r="J598" i="12"/>
  <c r="E599" i="12"/>
  <c r="H599" i="12"/>
  <c r="K599" i="12"/>
  <c r="A600" i="12"/>
  <c r="B599" i="12"/>
  <c r="Q599" i="12"/>
  <c r="N599" i="12"/>
  <c r="E599" i="8"/>
  <c r="K599" i="8"/>
  <c r="H599" i="8"/>
  <c r="A600" i="8"/>
  <c r="B599" i="8"/>
  <c r="F736" i="3" l="1"/>
  <c r="G736" i="3"/>
  <c r="E737" i="3"/>
  <c r="B737" i="3"/>
  <c r="A738" i="3"/>
  <c r="D736" i="3"/>
  <c r="C736" i="3"/>
  <c r="H736" i="3"/>
  <c r="O829" i="14"/>
  <c r="P829" i="14"/>
  <c r="I829" i="14"/>
  <c r="J829" i="14"/>
  <c r="L829" i="14"/>
  <c r="M829" i="14"/>
  <c r="R829" i="14"/>
  <c r="G829" i="14"/>
  <c r="S829" i="14"/>
  <c r="C829" i="14"/>
  <c r="F829" i="14"/>
  <c r="D829" i="14"/>
  <c r="Q830" i="14"/>
  <c r="K830" i="14"/>
  <c r="N830" i="14"/>
  <c r="E830" i="14"/>
  <c r="B830" i="14"/>
  <c r="T830" i="14" s="1"/>
  <c r="A831" i="14"/>
  <c r="H830" i="14"/>
  <c r="H600" i="8"/>
  <c r="E600" i="8"/>
  <c r="K600" i="8"/>
  <c r="B600" i="8"/>
  <c r="A601" i="8"/>
  <c r="T599" i="12"/>
  <c r="L599" i="12"/>
  <c r="I599" i="12"/>
  <c r="P599" i="12"/>
  <c r="M599" i="12"/>
  <c r="C599" i="12"/>
  <c r="J599" i="12"/>
  <c r="R599" i="12"/>
  <c r="S599" i="12"/>
  <c r="F599" i="12"/>
  <c r="G599" i="12"/>
  <c r="D599" i="12"/>
  <c r="O599" i="12"/>
  <c r="E600" i="12"/>
  <c r="A601" i="12"/>
  <c r="N600" i="12"/>
  <c r="B600" i="12"/>
  <c r="Q600" i="12"/>
  <c r="K600" i="12"/>
  <c r="H600" i="12"/>
  <c r="G599" i="8"/>
  <c r="J599" i="8"/>
  <c r="N599" i="8"/>
  <c r="I599" i="8"/>
  <c r="L599" i="8"/>
  <c r="M599" i="8"/>
  <c r="F599" i="8"/>
  <c r="C599" i="8"/>
  <c r="D599" i="8"/>
  <c r="C737" i="3" l="1"/>
  <c r="D737" i="3"/>
  <c r="H737" i="3"/>
  <c r="G737" i="3"/>
  <c r="F737" i="3"/>
  <c r="B738" i="3"/>
  <c r="E738" i="3"/>
  <c r="A739" i="3"/>
  <c r="H831" i="14"/>
  <c r="Q831" i="14"/>
  <c r="B831" i="14"/>
  <c r="T831" i="14" s="1"/>
  <c r="N831" i="14"/>
  <c r="A832" i="14"/>
  <c r="E831" i="14"/>
  <c r="K831" i="14"/>
  <c r="L830" i="14"/>
  <c r="P830" i="14"/>
  <c r="R830" i="14"/>
  <c r="S830" i="14"/>
  <c r="M830" i="14"/>
  <c r="O830" i="14"/>
  <c r="D830" i="14"/>
  <c r="C830" i="14"/>
  <c r="I830" i="14"/>
  <c r="J830" i="14"/>
  <c r="F830" i="14"/>
  <c r="G830" i="14"/>
  <c r="T600" i="12"/>
  <c r="L600" i="12"/>
  <c r="P600" i="12"/>
  <c r="R600" i="12"/>
  <c r="S600" i="12"/>
  <c r="C600" i="12"/>
  <c r="O600" i="12"/>
  <c r="F600" i="12"/>
  <c r="M600" i="12"/>
  <c r="D600" i="12"/>
  <c r="I600" i="12"/>
  <c r="J600" i="12"/>
  <c r="G600" i="12"/>
  <c r="H601" i="12"/>
  <c r="A602" i="12"/>
  <c r="E601" i="12"/>
  <c r="N601" i="12"/>
  <c r="K601" i="12"/>
  <c r="B601" i="12"/>
  <c r="Q601" i="12"/>
  <c r="K601" i="8"/>
  <c r="E601" i="8"/>
  <c r="A602" i="8"/>
  <c r="B601" i="8"/>
  <c r="H601" i="8"/>
  <c r="J600" i="8"/>
  <c r="L600" i="8"/>
  <c r="N600" i="8"/>
  <c r="C600" i="8"/>
  <c r="M600" i="8"/>
  <c r="D600" i="8"/>
  <c r="G600" i="8"/>
  <c r="I600" i="8"/>
  <c r="F600" i="8"/>
  <c r="F738" i="3" l="1"/>
  <c r="G738" i="3"/>
  <c r="B739" i="3"/>
  <c r="A740" i="3"/>
  <c r="E739" i="3"/>
  <c r="C738" i="3"/>
  <c r="H738" i="3"/>
  <c r="D738" i="3"/>
  <c r="A833" i="14"/>
  <c r="N832" i="14"/>
  <c r="Q832" i="14"/>
  <c r="H832" i="14"/>
  <c r="K832" i="14"/>
  <c r="B832" i="14"/>
  <c r="T832" i="14" s="1"/>
  <c r="E832" i="14"/>
  <c r="F831" i="14"/>
  <c r="G831" i="14"/>
  <c r="I831" i="14"/>
  <c r="S831" i="14"/>
  <c r="P831" i="14"/>
  <c r="R831" i="14"/>
  <c r="C831" i="14"/>
  <c r="D831" i="14"/>
  <c r="L831" i="14"/>
  <c r="M831" i="14"/>
  <c r="O831" i="14"/>
  <c r="J831" i="14"/>
  <c r="K602" i="12"/>
  <c r="N602" i="12"/>
  <c r="A603" i="12"/>
  <c r="B602" i="12"/>
  <c r="Q602" i="12"/>
  <c r="E602" i="12"/>
  <c r="H602" i="12"/>
  <c r="B602" i="8"/>
  <c r="K602" i="8"/>
  <c r="E602" i="8"/>
  <c r="A603" i="8"/>
  <c r="H602" i="8"/>
  <c r="F601" i="8"/>
  <c r="I601" i="8"/>
  <c r="J601" i="8"/>
  <c r="C601" i="8"/>
  <c r="D601" i="8"/>
  <c r="G601" i="8"/>
  <c r="L601" i="8"/>
  <c r="M601" i="8"/>
  <c r="N601" i="8"/>
  <c r="T601" i="12"/>
  <c r="P601" i="12"/>
  <c r="F601" i="12"/>
  <c r="C601" i="12"/>
  <c r="G601" i="12"/>
  <c r="D601" i="12"/>
  <c r="J601" i="12"/>
  <c r="O601" i="12"/>
  <c r="I601" i="12"/>
  <c r="L601" i="12"/>
  <c r="M601" i="12"/>
  <c r="R601" i="12"/>
  <c r="S601" i="12"/>
  <c r="G739" i="3" l="1"/>
  <c r="F739" i="3"/>
  <c r="E740" i="3"/>
  <c r="B740" i="3"/>
  <c r="A741" i="3"/>
  <c r="H739" i="3"/>
  <c r="C739" i="3"/>
  <c r="D739" i="3"/>
  <c r="R832" i="14"/>
  <c r="S832" i="14"/>
  <c r="D832" i="14"/>
  <c r="O832" i="14"/>
  <c r="P832" i="14"/>
  <c r="I832" i="14"/>
  <c r="J832" i="14"/>
  <c r="M832" i="14"/>
  <c r="G832" i="14"/>
  <c r="L832" i="14"/>
  <c r="F832" i="14"/>
  <c r="C832" i="14"/>
  <c r="N833" i="14"/>
  <c r="E833" i="14"/>
  <c r="A834" i="14"/>
  <c r="K833" i="14"/>
  <c r="Q833" i="14"/>
  <c r="B833" i="14"/>
  <c r="T833" i="14" s="1"/>
  <c r="H833" i="14"/>
  <c r="C602" i="8"/>
  <c r="D602" i="8"/>
  <c r="I602" i="8"/>
  <c r="N602" i="8"/>
  <c r="F602" i="8"/>
  <c r="G602" i="8"/>
  <c r="L602" i="8"/>
  <c r="J602" i="8"/>
  <c r="M602" i="8"/>
  <c r="T602" i="12"/>
  <c r="F602" i="12"/>
  <c r="M602" i="12"/>
  <c r="I602" i="12"/>
  <c r="G602" i="12"/>
  <c r="S602" i="12"/>
  <c r="J602" i="12"/>
  <c r="O602" i="12"/>
  <c r="R602" i="12"/>
  <c r="L602" i="12"/>
  <c r="D602" i="12"/>
  <c r="C602" i="12"/>
  <c r="P602" i="12"/>
  <c r="A604" i="12"/>
  <c r="B603" i="12"/>
  <c r="E603" i="12"/>
  <c r="K603" i="12"/>
  <c r="N603" i="12"/>
  <c r="H603" i="12"/>
  <c r="Q603" i="12"/>
  <c r="B603" i="8"/>
  <c r="H603" i="8"/>
  <c r="A604" i="8"/>
  <c r="E603" i="8"/>
  <c r="K603" i="8"/>
  <c r="B741" i="3" l="1"/>
  <c r="E741" i="3"/>
  <c r="A742" i="3"/>
  <c r="F740" i="3"/>
  <c r="G740" i="3"/>
  <c r="C740" i="3"/>
  <c r="D740" i="3"/>
  <c r="H740" i="3"/>
  <c r="P833" i="14"/>
  <c r="R833" i="14"/>
  <c r="C833" i="14"/>
  <c r="D833" i="14"/>
  <c r="F833" i="14"/>
  <c r="S833" i="14"/>
  <c r="J833" i="14"/>
  <c r="O833" i="14"/>
  <c r="L833" i="14"/>
  <c r="M833" i="14"/>
  <c r="I833" i="14"/>
  <c r="G833" i="14"/>
  <c r="K834" i="14"/>
  <c r="Q834" i="14"/>
  <c r="B834" i="14"/>
  <c r="T834" i="14" s="1"/>
  <c r="E834" i="14"/>
  <c r="H834" i="14"/>
  <c r="N834" i="14"/>
  <c r="A835" i="14"/>
  <c r="M603" i="8"/>
  <c r="N603" i="8"/>
  <c r="L603" i="8"/>
  <c r="C603" i="8"/>
  <c r="J603" i="8"/>
  <c r="G603" i="8"/>
  <c r="F603" i="8"/>
  <c r="D603" i="8"/>
  <c r="I603" i="8"/>
  <c r="A605" i="8"/>
  <c r="E604" i="8"/>
  <c r="H604" i="8"/>
  <c r="B604" i="8"/>
  <c r="K604" i="8"/>
  <c r="T603" i="12"/>
  <c r="D603" i="12"/>
  <c r="G603" i="12"/>
  <c r="J603" i="12"/>
  <c r="F603" i="12"/>
  <c r="L603" i="12"/>
  <c r="I603" i="12"/>
  <c r="M603" i="12"/>
  <c r="O603" i="12"/>
  <c r="P603" i="12"/>
  <c r="R603" i="12"/>
  <c r="S603" i="12"/>
  <c r="C603" i="12"/>
  <c r="H604" i="12"/>
  <c r="B604" i="12"/>
  <c r="E604" i="12"/>
  <c r="N604" i="12"/>
  <c r="Q604" i="12"/>
  <c r="K604" i="12"/>
  <c r="A605" i="12"/>
  <c r="E742" i="3" l="1"/>
  <c r="A743" i="3"/>
  <c r="B742" i="3"/>
  <c r="F741" i="3"/>
  <c r="G741" i="3"/>
  <c r="D741" i="3"/>
  <c r="H741" i="3"/>
  <c r="C741" i="3"/>
  <c r="H835" i="14"/>
  <c r="K835" i="14"/>
  <c r="N835" i="14"/>
  <c r="E835" i="14"/>
  <c r="Q835" i="14"/>
  <c r="B835" i="14"/>
  <c r="T835" i="14" s="1"/>
  <c r="A836" i="14"/>
  <c r="J834" i="14"/>
  <c r="L834" i="14"/>
  <c r="M834" i="14"/>
  <c r="P834" i="14"/>
  <c r="R834" i="14"/>
  <c r="S834" i="14"/>
  <c r="C834" i="14"/>
  <c r="D834" i="14"/>
  <c r="F834" i="14"/>
  <c r="I834" i="14"/>
  <c r="O834" i="14"/>
  <c r="G834" i="14"/>
  <c r="T604" i="12"/>
  <c r="I604" i="12"/>
  <c r="D604" i="12"/>
  <c r="P604" i="12"/>
  <c r="L604" i="12"/>
  <c r="F604" i="12"/>
  <c r="S604" i="12"/>
  <c r="R604" i="12"/>
  <c r="C604" i="12"/>
  <c r="J604" i="12"/>
  <c r="G604" i="12"/>
  <c r="M604" i="12"/>
  <c r="O604" i="12"/>
  <c r="J604" i="8"/>
  <c r="N604" i="8"/>
  <c r="G604" i="8"/>
  <c r="C604" i="8"/>
  <c r="F604" i="8"/>
  <c r="L604" i="8"/>
  <c r="I604" i="8"/>
  <c r="M604" i="8"/>
  <c r="D604" i="8"/>
  <c r="K605" i="8"/>
  <c r="H605" i="8"/>
  <c r="B605" i="8"/>
  <c r="E605" i="8"/>
  <c r="A606" i="8"/>
  <c r="E605" i="12"/>
  <c r="K605" i="12"/>
  <c r="B605" i="12"/>
  <c r="H605" i="12"/>
  <c r="N605" i="12"/>
  <c r="Q605" i="12"/>
  <c r="A606" i="12"/>
  <c r="C742" i="3" l="1"/>
  <c r="H742" i="3"/>
  <c r="D742" i="3"/>
  <c r="B743" i="3"/>
  <c r="A744" i="3"/>
  <c r="E743" i="3"/>
  <c r="F742" i="3"/>
  <c r="G742" i="3"/>
  <c r="B836" i="14"/>
  <c r="T836" i="14" s="1"/>
  <c r="E836" i="14"/>
  <c r="N836" i="14"/>
  <c r="Q836" i="14"/>
  <c r="K836" i="14"/>
  <c r="A837" i="14"/>
  <c r="H836" i="14"/>
  <c r="L835" i="14"/>
  <c r="P835" i="14"/>
  <c r="F835" i="14"/>
  <c r="G835" i="14"/>
  <c r="I835" i="14"/>
  <c r="J835" i="14"/>
  <c r="M835" i="14"/>
  <c r="O835" i="14"/>
  <c r="C835" i="14"/>
  <c r="D835" i="14"/>
  <c r="R835" i="14"/>
  <c r="S835" i="14"/>
  <c r="T605" i="12"/>
  <c r="R605" i="12"/>
  <c r="J605" i="12"/>
  <c r="C605" i="12"/>
  <c r="D605" i="12"/>
  <c r="G605" i="12"/>
  <c r="I605" i="12"/>
  <c r="L605" i="12"/>
  <c r="F605" i="12"/>
  <c r="S605" i="12"/>
  <c r="O605" i="12"/>
  <c r="M605" i="12"/>
  <c r="P605" i="12"/>
  <c r="K606" i="8"/>
  <c r="E606" i="8"/>
  <c r="B606" i="8"/>
  <c r="A607" i="8"/>
  <c r="H606" i="8"/>
  <c r="M605" i="8"/>
  <c r="N605" i="8"/>
  <c r="C605" i="8"/>
  <c r="D605" i="8"/>
  <c r="F605" i="8"/>
  <c r="G605" i="8"/>
  <c r="J605" i="8"/>
  <c r="L605" i="8"/>
  <c r="I605" i="8"/>
  <c r="E606" i="12"/>
  <c r="Q606" i="12"/>
  <c r="N606" i="12"/>
  <c r="A607" i="12"/>
  <c r="B606" i="12"/>
  <c r="K606" i="12"/>
  <c r="H606" i="12"/>
  <c r="F743" i="3" l="1"/>
  <c r="G743" i="3"/>
  <c r="B744" i="3"/>
  <c r="E744" i="3"/>
  <c r="A745" i="3"/>
  <c r="H743" i="3"/>
  <c r="D743" i="3"/>
  <c r="C743" i="3"/>
  <c r="N837" i="14"/>
  <c r="Q837" i="14"/>
  <c r="K837" i="14"/>
  <c r="B837" i="14"/>
  <c r="T837" i="14" s="1"/>
  <c r="E837" i="14"/>
  <c r="H837" i="14"/>
  <c r="A838" i="14"/>
  <c r="C836" i="14"/>
  <c r="D836" i="14"/>
  <c r="O836" i="14"/>
  <c r="P836" i="14"/>
  <c r="I836" i="14"/>
  <c r="J836" i="14"/>
  <c r="G836" i="14"/>
  <c r="R836" i="14"/>
  <c r="L836" i="14"/>
  <c r="M836" i="14"/>
  <c r="S836" i="14"/>
  <c r="F836" i="14"/>
  <c r="T606" i="12"/>
  <c r="C606" i="12"/>
  <c r="F606" i="12"/>
  <c r="L606" i="12"/>
  <c r="G606" i="12"/>
  <c r="S606" i="12"/>
  <c r="D606" i="12"/>
  <c r="I606" i="12"/>
  <c r="J606" i="12"/>
  <c r="M606" i="12"/>
  <c r="O606" i="12"/>
  <c r="P606" i="12"/>
  <c r="R606" i="12"/>
  <c r="L606" i="8"/>
  <c r="N606" i="8"/>
  <c r="C606" i="8"/>
  <c r="G606" i="8"/>
  <c r="I606" i="8"/>
  <c r="F606" i="8"/>
  <c r="J606" i="8"/>
  <c r="D606" i="8"/>
  <c r="M606" i="8"/>
  <c r="Q607" i="12"/>
  <c r="E607" i="12"/>
  <c r="A608" i="12"/>
  <c r="B607" i="12"/>
  <c r="N607" i="12"/>
  <c r="H607" i="12"/>
  <c r="K607" i="12"/>
  <c r="K607" i="8"/>
  <c r="B607" i="8"/>
  <c r="E607" i="8"/>
  <c r="H607" i="8"/>
  <c r="A608" i="8"/>
  <c r="E745" i="3" l="1"/>
  <c r="A746" i="3"/>
  <c r="B745" i="3"/>
  <c r="G744" i="3"/>
  <c r="F744" i="3"/>
  <c r="D744" i="3"/>
  <c r="C744" i="3"/>
  <c r="H744" i="3"/>
  <c r="N838" i="14"/>
  <c r="Q838" i="14"/>
  <c r="H838" i="14"/>
  <c r="B838" i="14"/>
  <c r="T838" i="14" s="1"/>
  <c r="E838" i="14"/>
  <c r="K838" i="14"/>
  <c r="A839" i="14"/>
  <c r="O837" i="14"/>
  <c r="P837" i="14"/>
  <c r="I837" i="14"/>
  <c r="R837" i="14"/>
  <c r="L837" i="14"/>
  <c r="M837" i="14"/>
  <c r="S837" i="14"/>
  <c r="C837" i="14"/>
  <c r="F837" i="14"/>
  <c r="J837" i="14"/>
  <c r="G837" i="14"/>
  <c r="D837" i="14"/>
  <c r="F607" i="8"/>
  <c r="C607" i="8"/>
  <c r="N607" i="8"/>
  <c r="M607" i="8"/>
  <c r="D607" i="8"/>
  <c r="I607" i="8"/>
  <c r="J607" i="8"/>
  <c r="L607" i="8"/>
  <c r="G607" i="8"/>
  <c r="T607" i="12"/>
  <c r="I607" i="12"/>
  <c r="J607" i="12"/>
  <c r="O607" i="12"/>
  <c r="D607" i="12"/>
  <c r="F607" i="12"/>
  <c r="G607" i="12"/>
  <c r="P607" i="12"/>
  <c r="R607" i="12"/>
  <c r="S607" i="12"/>
  <c r="C607" i="12"/>
  <c r="L607" i="12"/>
  <c r="M607" i="12"/>
  <c r="E608" i="8"/>
  <c r="H608" i="8"/>
  <c r="K608" i="8"/>
  <c r="A609" i="8"/>
  <c r="B608" i="8"/>
  <c r="N608" i="12"/>
  <c r="E608" i="12"/>
  <c r="H608" i="12"/>
  <c r="B608" i="12"/>
  <c r="Q608" i="12"/>
  <c r="K608" i="12"/>
  <c r="A609" i="12"/>
  <c r="C745" i="3" l="1"/>
  <c r="H745" i="3"/>
  <c r="D745" i="3"/>
  <c r="B746" i="3"/>
  <c r="A747" i="3"/>
  <c r="E746" i="3"/>
  <c r="F745" i="3"/>
  <c r="G745" i="3"/>
  <c r="H839" i="14"/>
  <c r="A840" i="14"/>
  <c r="Q839" i="14"/>
  <c r="E839" i="14"/>
  <c r="K839" i="14"/>
  <c r="N839" i="14"/>
  <c r="B839" i="14"/>
  <c r="T839" i="14" s="1"/>
  <c r="L838" i="14"/>
  <c r="M838" i="14"/>
  <c r="O838" i="14"/>
  <c r="P838" i="14"/>
  <c r="R838" i="14"/>
  <c r="S838" i="14"/>
  <c r="G838" i="14"/>
  <c r="I838" i="14"/>
  <c r="J838" i="14"/>
  <c r="C838" i="14"/>
  <c r="D838" i="14"/>
  <c r="F838" i="14"/>
  <c r="T608" i="12"/>
  <c r="C608" i="12"/>
  <c r="D608" i="12"/>
  <c r="G608" i="12"/>
  <c r="M608" i="12"/>
  <c r="J608" i="12"/>
  <c r="R608" i="12"/>
  <c r="P608" i="12"/>
  <c r="O608" i="12"/>
  <c r="I608" i="12"/>
  <c r="S608" i="12"/>
  <c r="F608" i="12"/>
  <c r="L608" i="12"/>
  <c r="L608" i="8"/>
  <c r="N608" i="8"/>
  <c r="C608" i="8"/>
  <c r="I608" i="8"/>
  <c r="G608" i="8"/>
  <c r="J608" i="8"/>
  <c r="D608" i="8"/>
  <c r="F608" i="8"/>
  <c r="M608" i="8"/>
  <c r="Q609" i="12"/>
  <c r="A610" i="12"/>
  <c r="B609" i="12"/>
  <c r="N609" i="12"/>
  <c r="H609" i="12"/>
  <c r="K609" i="12"/>
  <c r="E609" i="12"/>
  <c r="H609" i="8"/>
  <c r="E609" i="8"/>
  <c r="B609" i="8"/>
  <c r="K609" i="8"/>
  <c r="A610" i="8"/>
  <c r="G746" i="3" l="1"/>
  <c r="F746" i="3"/>
  <c r="E747" i="3"/>
  <c r="B747" i="3"/>
  <c r="A748" i="3"/>
  <c r="H746" i="3"/>
  <c r="C746" i="3"/>
  <c r="D746" i="3"/>
  <c r="F839" i="14"/>
  <c r="G839" i="14"/>
  <c r="I839" i="14"/>
  <c r="J839" i="14"/>
  <c r="P839" i="14"/>
  <c r="S839" i="14"/>
  <c r="R839" i="14"/>
  <c r="C839" i="14"/>
  <c r="D839" i="14"/>
  <c r="L839" i="14"/>
  <c r="M839" i="14"/>
  <c r="O839" i="14"/>
  <c r="A841" i="14"/>
  <c r="K840" i="14"/>
  <c r="N840" i="14"/>
  <c r="B840" i="14"/>
  <c r="T840" i="14" s="1"/>
  <c r="Q840" i="14"/>
  <c r="E840" i="14"/>
  <c r="H840" i="14"/>
  <c r="T609" i="12"/>
  <c r="G609" i="12"/>
  <c r="J609" i="12"/>
  <c r="I609" i="12"/>
  <c r="P609" i="12"/>
  <c r="R609" i="12"/>
  <c r="S609" i="12"/>
  <c r="L609" i="12"/>
  <c r="O609" i="12"/>
  <c r="D609" i="12"/>
  <c r="M609" i="12"/>
  <c r="F609" i="12"/>
  <c r="C609" i="12"/>
  <c r="A611" i="12"/>
  <c r="H610" i="12"/>
  <c r="Q610" i="12"/>
  <c r="B610" i="12"/>
  <c r="N610" i="12"/>
  <c r="E610" i="12"/>
  <c r="K610" i="12"/>
  <c r="D609" i="8"/>
  <c r="F609" i="8"/>
  <c r="C609" i="8"/>
  <c r="I609" i="8"/>
  <c r="G609" i="8"/>
  <c r="L609" i="8"/>
  <c r="N609" i="8"/>
  <c r="M609" i="8"/>
  <c r="J609" i="8"/>
  <c r="E610" i="8"/>
  <c r="H610" i="8"/>
  <c r="K610" i="8"/>
  <c r="A611" i="8"/>
  <c r="B610" i="8"/>
  <c r="E748" i="3" l="1"/>
  <c r="B748" i="3"/>
  <c r="C747" i="3"/>
  <c r="H747" i="3"/>
  <c r="D747" i="3"/>
  <c r="G747" i="3"/>
  <c r="F747" i="3"/>
  <c r="R840" i="14"/>
  <c r="S840" i="14"/>
  <c r="D840" i="14"/>
  <c r="L840" i="14"/>
  <c r="M840" i="14"/>
  <c r="C840" i="14"/>
  <c r="I840" i="14"/>
  <c r="J840" i="14"/>
  <c r="O840" i="14"/>
  <c r="P840" i="14"/>
  <c r="F840" i="14"/>
  <c r="G840" i="14"/>
  <c r="E841" i="14"/>
  <c r="K841" i="14"/>
  <c r="H841" i="14"/>
  <c r="B841" i="14"/>
  <c r="T841" i="14" s="1"/>
  <c r="N841" i="14"/>
  <c r="A842" i="14"/>
  <c r="Q841" i="14"/>
  <c r="B611" i="12"/>
  <c r="H611" i="12"/>
  <c r="E611" i="12"/>
  <c r="Q611" i="12"/>
  <c r="A612" i="12"/>
  <c r="K611" i="12"/>
  <c r="N611" i="12"/>
  <c r="C610" i="8"/>
  <c r="I610" i="8"/>
  <c r="L610" i="8"/>
  <c r="F610" i="8"/>
  <c r="M610" i="8"/>
  <c r="J610" i="8"/>
  <c r="D610" i="8"/>
  <c r="G610" i="8"/>
  <c r="N610" i="8"/>
  <c r="T610" i="12"/>
  <c r="F610" i="12"/>
  <c r="O610" i="12"/>
  <c r="S610" i="12"/>
  <c r="G610" i="12"/>
  <c r="I610" i="12"/>
  <c r="J610" i="12"/>
  <c r="M610" i="12"/>
  <c r="R610" i="12"/>
  <c r="P610" i="12"/>
  <c r="C610" i="12"/>
  <c r="L610" i="12"/>
  <c r="D610" i="12"/>
  <c r="B611" i="8"/>
  <c r="A612" i="8"/>
  <c r="K611" i="8"/>
  <c r="E611" i="8"/>
  <c r="H611" i="8"/>
  <c r="C748" i="3" l="1"/>
  <c r="D748" i="3"/>
  <c r="H748" i="3"/>
  <c r="G748" i="3"/>
  <c r="F748" i="3"/>
  <c r="K842" i="14"/>
  <c r="H842" i="14"/>
  <c r="N842" i="14"/>
  <c r="B842" i="14"/>
  <c r="T842" i="14" s="1"/>
  <c r="E842" i="14"/>
  <c r="A843" i="14"/>
  <c r="Q842" i="14"/>
  <c r="P841" i="14"/>
  <c r="M841" i="14"/>
  <c r="D841" i="14"/>
  <c r="F841" i="14"/>
  <c r="I841" i="14"/>
  <c r="J841" i="14"/>
  <c r="L841" i="14"/>
  <c r="C841" i="14"/>
  <c r="G841" i="14"/>
  <c r="O841" i="14"/>
  <c r="R841" i="14"/>
  <c r="S841" i="14"/>
  <c r="D611" i="8"/>
  <c r="C611" i="8"/>
  <c r="N611" i="8"/>
  <c r="I611" i="8"/>
  <c r="J611" i="8"/>
  <c r="G611" i="8"/>
  <c r="M611" i="8"/>
  <c r="F611" i="8"/>
  <c r="L611" i="8"/>
  <c r="B612" i="12"/>
  <c r="N612" i="12"/>
  <c r="E612" i="12"/>
  <c r="K612" i="12"/>
  <c r="A613" i="12"/>
  <c r="H612" i="12"/>
  <c r="Q612" i="12"/>
  <c r="B612" i="8"/>
  <c r="K612" i="8"/>
  <c r="A613" i="8"/>
  <c r="H612" i="8"/>
  <c r="E612" i="8"/>
  <c r="T611" i="12"/>
  <c r="F611" i="12"/>
  <c r="P611" i="12"/>
  <c r="G611" i="12"/>
  <c r="C611" i="12"/>
  <c r="R611" i="12"/>
  <c r="O611" i="12"/>
  <c r="D611" i="12"/>
  <c r="S611" i="12"/>
  <c r="J611" i="12"/>
  <c r="L611" i="12"/>
  <c r="M611" i="12"/>
  <c r="I611" i="12"/>
  <c r="H843" i="14" l="1"/>
  <c r="K843" i="14"/>
  <c r="A844" i="14"/>
  <c r="B843" i="14"/>
  <c r="T843" i="14" s="1"/>
  <c r="E843" i="14"/>
  <c r="N843" i="14"/>
  <c r="Q843" i="14"/>
  <c r="J842" i="14"/>
  <c r="L842" i="14"/>
  <c r="M842" i="14"/>
  <c r="I842" i="14"/>
  <c r="O842" i="14"/>
  <c r="C842" i="14"/>
  <c r="D842" i="14"/>
  <c r="S842" i="14"/>
  <c r="R842" i="14"/>
  <c r="P842" i="14"/>
  <c r="F842" i="14"/>
  <c r="G842" i="14"/>
  <c r="J612" i="8"/>
  <c r="L612" i="8"/>
  <c r="M612" i="8"/>
  <c r="I612" i="8"/>
  <c r="D612" i="8"/>
  <c r="G612" i="8"/>
  <c r="C612" i="8"/>
  <c r="N612" i="8"/>
  <c r="F612" i="8"/>
  <c r="T612" i="12"/>
  <c r="R612" i="12"/>
  <c r="C612" i="12"/>
  <c r="G612" i="12"/>
  <c r="J612" i="12"/>
  <c r="S612" i="12"/>
  <c r="M612" i="12"/>
  <c r="O612" i="12"/>
  <c r="F612" i="12"/>
  <c r="D612" i="12"/>
  <c r="L612" i="12"/>
  <c r="I612" i="12"/>
  <c r="P612" i="12"/>
  <c r="E613" i="8"/>
  <c r="K613" i="8"/>
  <c r="A614" i="8"/>
  <c r="B613" i="8"/>
  <c r="H613" i="8"/>
  <c r="K613" i="12"/>
  <c r="B613" i="12"/>
  <c r="H613" i="12"/>
  <c r="A614" i="12"/>
  <c r="E613" i="12"/>
  <c r="N613" i="12"/>
  <c r="Q613" i="12"/>
  <c r="F843" i="14" l="1"/>
  <c r="G843" i="14"/>
  <c r="I843" i="14"/>
  <c r="C843" i="14"/>
  <c r="D843" i="14"/>
  <c r="J843" i="14"/>
  <c r="L843" i="14"/>
  <c r="M843" i="14"/>
  <c r="P843" i="14"/>
  <c r="O843" i="14"/>
  <c r="R843" i="14"/>
  <c r="S843" i="14"/>
  <c r="B844" i="14"/>
  <c r="T844" i="14" s="1"/>
  <c r="E844" i="14"/>
  <c r="K844" i="14"/>
  <c r="H844" i="14"/>
  <c r="N844" i="14"/>
  <c r="A845" i="14"/>
  <c r="Q844" i="14"/>
  <c r="E614" i="8"/>
  <c r="H614" i="8"/>
  <c r="B614" i="8"/>
  <c r="K614" i="8"/>
  <c r="A615" i="8"/>
  <c r="T613" i="12"/>
  <c r="D613" i="12"/>
  <c r="F613" i="12"/>
  <c r="P613" i="12"/>
  <c r="I613" i="12"/>
  <c r="J613" i="12"/>
  <c r="L613" i="12"/>
  <c r="G613" i="12"/>
  <c r="M613" i="12"/>
  <c r="O613" i="12"/>
  <c r="C613" i="12"/>
  <c r="S613" i="12"/>
  <c r="R613" i="12"/>
  <c r="G613" i="8"/>
  <c r="I613" i="8"/>
  <c r="L613" i="8"/>
  <c r="N613" i="8"/>
  <c r="F613" i="8"/>
  <c r="M613" i="8"/>
  <c r="J613" i="8"/>
  <c r="C613" i="8"/>
  <c r="D613" i="8"/>
  <c r="A615" i="12"/>
  <c r="K614" i="12"/>
  <c r="N614" i="12"/>
  <c r="B614" i="12"/>
  <c r="Q614" i="12"/>
  <c r="E614" i="12"/>
  <c r="H614" i="12"/>
  <c r="N845" i="14" l="1"/>
  <c r="Q845" i="14"/>
  <c r="H845" i="14"/>
  <c r="K845" i="14"/>
  <c r="B845" i="14"/>
  <c r="T845" i="14" s="1"/>
  <c r="E845" i="14"/>
  <c r="A846" i="14"/>
  <c r="C844" i="14"/>
  <c r="D844" i="14"/>
  <c r="I844" i="14"/>
  <c r="J844" i="14"/>
  <c r="L844" i="14"/>
  <c r="M844" i="14"/>
  <c r="O844" i="14"/>
  <c r="F844" i="14"/>
  <c r="G844" i="14"/>
  <c r="R844" i="14"/>
  <c r="S844" i="14"/>
  <c r="P844" i="14"/>
  <c r="G614" i="8"/>
  <c r="M614" i="8"/>
  <c r="C614" i="8"/>
  <c r="F614" i="8"/>
  <c r="D614" i="8"/>
  <c r="I614" i="8"/>
  <c r="L614" i="8"/>
  <c r="N614" i="8"/>
  <c r="J614" i="8"/>
  <c r="H615" i="12"/>
  <c r="Q615" i="12"/>
  <c r="K615" i="12"/>
  <c r="N615" i="12"/>
  <c r="E615" i="12"/>
  <c r="A616" i="12"/>
  <c r="B615" i="12"/>
  <c r="T614" i="12"/>
  <c r="F614" i="12"/>
  <c r="I614" i="12"/>
  <c r="D614" i="12"/>
  <c r="M614" i="12"/>
  <c r="L614" i="12"/>
  <c r="O614" i="12"/>
  <c r="P614" i="12"/>
  <c r="C614" i="12"/>
  <c r="R614" i="12"/>
  <c r="S614" i="12"/>
  <c r="G614" i="12"/>
  <c r="J614" i="12"/>
  <c r="B615" i="8"/>
  <c r="E615" i="8"/>
  <c r="H615" i="8"/>
  <c r="K615" i="8"/>
  <c r="A616" i="8"/>
  <c r="H846" i="14" l="1"/>
  <c r="Q846" i="14"/>
  <c r="K846" i="14"/>
  <c r="N846" i="14"/>
  <c r="B846" i="14"/>
  <c r="T846" i="14" s="1"/>
  <c r="E846" i="14"/>
  <c r="A847" i="14"/>
  <c r="O845" i="14"/>
  <c r="P845" i="14"/>
  <c r="J845" i="14"/>
  <c r="L845" i="14"/>
  <c r="M845" i="14"/>
  <c r="R845" i="14"/>
  <c r="S845" i="14"/>
  <c r="D845" i="14"/>
  <c r="C845" i="14"/>
  <c r="F845" i="14"/>
  <c r="G845" i="14"/>
  <c r="I845" i="14"/>
  <c r="H616" i="8"/>
  <c r="A617" i="8"/>
  <c r="K616" i="8"/>
  <c r="E616" i="8"/>
  <c r="B616" i="8"/>
  <c r="I615" i="8"/>
  <c r="C615" i="8"/>
  <c r="F615" i="8"/>
  <c r="M615" i="8"/>
  <c r="D615" i="8"/>
  <c r="N615" i="8"/>
  <c r="G615" i="8"/>
  <c r="L615" i="8"/>
  <c r="J615" i="8"/>
  <c r="T615" i="12"/>
  <c r="G615" i="12"/>
  <c r="F615" i="12"/>
  <c r="I615" i="12"/>
  <c r="O615" i="12"/>
  <c r="J615" i="12"/>
  <c r="C615" i="12"/>
  <c r="R615" i="12"/>
  <c r="S615" i="12"/>
  <c r="M615" i="12"/>
  <c r="D615" i="12"/>
  <c r="L615" i="12"/>
  <c r="P615" i="12"/>
  <c r="H616" i="12"/>
  <c r="K616" i="12"/>
  <c r="N616" i="12"/>
  <c r="A617" i="12"/>
  <c r="Q616" i="12"/>
  <c r="E616" i="12"/>
  <c r="B616" i="12"/>
  <c r="H847" i="14" l="1"/>
  <c r="E847" i="14"/>
  <c r="Q847" i="14"/>
  <c r="B847" i="14"/>
  <c r="T847" i="14" s="1"/>
  <c r="N847" i="14"/>
  <c r="A848" i="14"/>
  <c r="K847" i="14"/>
  <c r="L846" i="14"/>
  <c r="F846" i="14"/>
  <c r="G846" i="14"/>
  <c r="I846" i="14"/>
  <c r="O846" i="14"/>
  <c r="P846" i="14"/>
  <c r="R846" i="14"/>
  <c r="J846" i="14"/>
  <c r="M846" i="14"/>
  <c r="S846" i="14"/>
  <c r="C846" i="14"/>
  <c r="D846" i="14"/>
  <c r="K617" i="12"/>
  <c r="N617" i="12"/>
  <c r="H617" i="12"/>
  <c r="B617" i="12"/>
  <c r="Q617" i="12"/>
  <c r="A618" i="12"/>
  <c r="E617" i="12"/>
  <c r="G616" i="8"/>
  <c r="I616" i="8"/>
  <c r="F616" i="8"/>
  <c r="C616" i="8"/>
  <c r="N616" i="8"/>
  <c r="D616" i="8"/>
  <c r="L616" i="8"/>
  <c r="J616" i="8"/>
  <c r="M616" i="8"/>
  <c r="T616" i="12"/>
  <c r="F616" i="12"/>
  <c r="G616" i="12"/>
  <c r="J616" i="12"/>
  <c r="I616" i="12"/>
  <c r="L616" i="12"/>
  <c r="C616" i="12"/>
  <c r="D616" i="12"/>
  <c r="M616" i="12"/>
  <c r="O616" i="12"/>
  <c r="P616" i="12"/>
  <c r="R616" i="12"/>
  <c r="S616" i="12"/>
  <c r="B617" i="8"/>
  <c r="H617" i="8"/>
  <c r="K617" i="8"/>
  <c r="E617" i="8"/>
  <c r="A618" i="8"/>
  <c r="A849" i="14" l="1"/>
  <c r="E848" i="14"/>
  <c r="Q848" i="14"/>
  <c r="K848" i="14"/>
  <c r="H848" i="14"/>
  <c r="N848" i="14"/>
  <c r="B848" i="14"/>
  <c r="T848" i="14" s="1"/>
  <c r="F847" i="14"/>
  <c r="G847" i="14"/>
  <c r="I847" i="14"/>
  <c r="P847" i="14"/>
  <c r="R847" i="14"/>
  <c r="C847" i="14"/>
  <c r="D847" i="14"/>
  <c r="J847" i="14"/>
  <c r="O847" i="14"/>
  <c r="S847" i="14"/>
  <c r="L847" i="14"/>
  <c r="M847" i="14"/>
  <c r="J617" i="8"/>
  <c r="L617" i="8"/>
  <c r="D617" i="8"/>
  <c r="F617" i="8"/>
  <c r="G617" i="8"/>
  <c r="I617" i="8"/>
  <c r="M617" i="8"/>
  <c r="C617" i="8"/>
  <c r="N617" i="8"/>
  <c r="T617" i="12"/>
  <c r="G617" i="12"/>
  <c r="C617" i="12"/>
  <c r="F617" i="12"/>
  <c r="J617" i="12"/>
  <c r="L617" i="12"/>
  <c r="M617" i="12"/>
  <c r="O617" i="12"/>
  <c r="P617" i="12"/>
  <c r="I617" i="12"/>
  <c r="S617" i="12"/>
  <c r="R617" i="12"/>
  <c r="D617" i="12"/>
  <c r="K618" i="12"/>
  <c r="N618" i="12"/>
  <c r="E618" i="12"/>
  <c r="A619" i="12"/>
  <c r="B618" i="12"/>
  <c r="H618" i="12"/>
  <c r="Q618" i="12"/>
  <c r="A619" i="8"/>
  <c r="B618" i="8"/>
  <c r="E618" i="8"/>
  <c r="K618" i="8"/>
  <c r="H618" i="8"/>
  <c r="R848" i="14" l="1"/>
  <c r="S848" i="14"/>
  <c r="D848" i="14"/>
  <c r="C848" i="14"/>
  <c r="F848" i="14"/>
  <c r="G848" i="14"/>
  <c r="L848" i="14"/>
  <c r="M848" i="14"/>
  <c r="O848" i="14"/>
  <c r="I848" i="14"/>
  <c r="P848" i="14"/>
  <c r="J848" i="14"/>
  <c r="A850" i="14"/>
  <c r="B849" i="14"/>
  <c r="T849" i="14" s="1"/>
  <c r="Q849" i="14"/>
  <c r="E849" i="14"/>
  <c r="H849" i="14"/>
  <c r="K849" i="14"/>
  <c r="N849" i="14"/>
  <c r="B619" i="8"/>
  <c r="H619" i="8"/>
  <c r="A620" i="8"/>
  <c r="E619" i="8"/>
  <c r="K619" i="8"/>
  <c r="E619" i="12"/>
  <c r="H619" i="12"/>
  <c r="A620" i="12"/>
  <c r="Q619" i="12"/>
  <c r="K619" i="12"/>
  <c r="N619" i="12"/>
  <c r="B619" i="12"/>
  <c r="F618" i="8"/>
  <c r="M618" i="8"/>
  <c r="G618" i="8"/>
  <c r="I618" i="8"/>
  <c r="N618" i="8"/>
  <c r="C618" i="8"/>
  <c r="D618" i="8"/>
  <c r="J618" i="8"/>
  <c r="L618" i="8"/>
  <c r="T618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P849" i="14" l="1"/>
  <c r="F849" i="14"/>
  <c r="C849" i="14"/>
  <c r="D849" i="14"/>
  <c r="S849" i="14"/>
  <c r="R849" i="14"/>
  <c r="G849" i="14"/>
  <c r="L849" i="14"/>
  <c r="I849" i="14"/>
  <c r="J849" i="14"/>
  <c r="O849" i="14"/>
  <c r="M849" i="14"/>
  <c r="K850" i="14"/>
  <c r="B850" i="14"/>
  <c r="T850" i="14" s="1"/>
  <c r="E850" i="14"/>
  <c r="H850" i="14"/>
  <c r="N850" i="14"/>
  <c r="Q850" i="14"/>
  <c r="A851" i="14"/>
  <c r="E620" i="8"/>
  <c r="K620" i="8"/>
  <c r="A621" i="8"/>
  <c r="B620" i="8"/>
  <c r="H620" i="8"/>
  <c r="T619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K620" i="12"/>
  <c r="N620" i="12"/>
  <c r="B620" i="12"/>
  <c r="Q620" i="12"/>
  <c r="A621" i="12"/>
  <c r="E620" i="12"/>
  <c r="H620" i="12"/>
  <c r="I619" i="8"/>
  <c r="C619" i="8"/>
  <c r="F619" i="8"/>
  <c r="J619" i="8"/>
  <c r="M619" i="8"/>
  <c r="G619" i="8"/>
  <c r="L619" i="8"/>
  <c r="N619" i="8"/>
  <c r="D619" i="8"/>
  <c r="H851" i="14" l="1"/>
  <c r="A852" i="14"/>
  <c r="E851" i="14"/>
  <c r="K851" i="14"/>
  <c r="Q851" i="14"/>
  <c r="B851" i="14"/>
  <c r="T851" i="14" s="1"/>
  <c r="N851" i="14"/>
  <c r="J850" i="14"/>
  <c r="L850" i="14"/>
  <c r="M850" i="14"/>
  <c r="C850" i="14"/>
  <c r="D850" i="14"/>
  <c r="F850" i="14"/>
  <c r="G850" i="14"/>
  <c r="I850" i="14"/>
  <c r="P850" i="14"/>
  <c r="O850" i="14"/>
  <c r="R850" i="14"/>
  <c r="S850" i="14"/>
  <c r="E621" i="12"/>
  <c r="A622" i="12"/>
  <c r="H621" i="12"/>
  <c r="Q621" i="12"/>
  <c r="B621" i="12"/>
  <c r="K621" i="12"/>
  <c r="N621" i="12"/>
  <c r="T620" i="12"/>
  <c r="G620" i="12"/>
  <c r="I620" i="12"/>
  <c r="J620" i="12"/>
  <c r="L620" i="12"/>
  <c r="R620" i="12"/>
  <c r="S620" i="12"/>
  <c r="O620" i="12"/>
  <c r="M620" i="12"/>
  <c r="P620" i="12"/>
  <c r="D620" i="12"/>
  <c r="C620" i="12"/>
  <c r="F620" i="12"/>
  <c r="J620" i="8"/>
  <c r="L620" i="8"/>
  <c r="M620" i="8"/>
  <c r="C620" i="8"/>
  <c r="I620" i="8"/>
  <c r="F620" i="8"/>
  <c r="D620" i="8"/>
  <c r="G620" i="8"/>
  <c r="N620" i="8"/>
  <c r="A622" i="8"/>
  <c r="B621" i="8"/>
  <c r="H621" i="8"/>
  <c r="K621" i="8"/>
  <c r="E621" i="8"/>
  <c r="R851" i="14" l="1"/>
  <c r="S851" i="14"/>
  <c r="C851" i="14"/>
  <c r="D851" i="14"/>
  <c r="F851" i="14"/>
  <c r="G851" i="14"/>
  <c r="J851" i="14"/>
  <c r="L851" i="14"/>
  <c r="O851" i="14"/>
  <c r="P851" i="14"/>
  <c r="M851" i="14"/>
  <c r="I851" i="14"/>
  <c r="B852" i="14"/>
  <c r="T852" i="14" s="1"/>
  <c r="E852" i="14"/>
  <c r="A853" i="14"/>
  <c r="K852" i="14"/>
  <c r="Q852" i="14"/>
  <c r="H852" i="14"/>
  <c r="N852" i="14"/>
  <c r="E622" i="12"/>
  <c r="H622" i="12"/>
  <c r="K622" i="12"/>
  <c r="A623" i="12"/>
  <c r="N622" i="12"/>
  <c r="Q622" i="12"/>
  <c r="B622" i="12"/>
  <c r="D621" i="8"/>
  <c r="F621" i="8"/>
  <c r="I621" i="8"/>
  <c r="G621" i="8"/>
  <c r="J621" i="8"/>
  <c r="N621" i="8"/>
  <c r="M621" i="8"/>
  <c r="L621" i="8"/>
  <c r="C621" i="8"/>
  <c r="E622" i="8"/>
  <c r="H622" i="8"/>
  <c r="A623" i="8"/>
  <c r="K622" i="8"/>
  <c r="B622" i="8"/>
  <c r="T621" i="12"/>
  <c r="D621" i="12"/>
  <c r="F621" i="12"/>
  <c r="I621" i="12"/>
  <c r="J621" i="12"/>
  <c r="M621" i="12"/>
  <c r="O621" i="12"/>
  <c r="R621" i="12"/>
  <c r="S621" i="12"/>
  <c r="C621" i="12"/>
  <c r="G621" i="12"/>
  <c r="L621" i="12"/>
  <c r="P621" i="12"/>
  <c r="N853" i="14" l="1"/>
  <c r="Q853" i="14"/>
  <c r="A854" i="14"/>
  <c r="H853" i="14"/>
  <c r="B853" i="14"/>
  <c r="T853" i="14" s="1"/>
  <c r="E853" i="14"/>
  <c r="K853" i="14"/>
  <c r="C852" i="14"/>
  <c r="D852" i="14"/>
  <c r="I852" i="14"/>
  <c r="J852" i="14"/>
  <c r="R852" i="14"/>
  <c r="S852" i="14"/>
  <c r="L852" i="14"/>
  <c r="F852" i="14"/>
  <c r="G852" i="14"/>
  <c r="M852" i="14"/>
  <c r="O852" i="14"/>
  <c r="P852" i="14"/>
  <c r="J622" i="8"/>
  <c r="I622" i="8"/>
  <c r="D622" i="8"/>
  <c r="C622" i="8"/>
  <c r="L622" i="8"/>
  <c r="M622" i="8"/>
  <c r="F622" i="8"/>
  <c r="N622" i="8"/>
  <c r="G622" i="8"/>
  <c r="B623" i="8"/>
  <c r="A624" i="8"/>
  <c r="H623" i="8"/>
  <c r="E623" i="8"/>
  <c r="K623" i="8"/>
  <c r="K623" i="12"/>
  <c r="H623" i="12"/>
  <c r="N623" i="12"/>
  <c r="Q623" i="12"/>
  <c r="E623" i="12"/>
  <c r="A624" i="12"/>
  <c r="B623" i="12"/>
  <c r="T622" i="12"/>
  <c r="O622" i="12"/>
  <c r="M622" i="12"/>
  <c r="C622" i="12"/>
  <c r="D622" i="12"/>
  <c r="F622" i="12"/>
  <c r="J622" i="12"/>
  <c r="L622" i="12"/>
  <c r="P622" i="12"/>
  <c r="R622" i="12"/>
  <c r="I622" i="12"/>
  <c r="S622" i="12"/>
  <c r="G622" i="12"/>
  <c r="O853" i="14" l="1"/>
  <c r="P853" i="14"/>
  <c r="S853" i="14"/>
  <c r="G853" i="14"/>
  <c r="I853" i="14"/>
  <c r="J853" i="14"/>
  <c r="R853" i="14"/>
  <c r="F853" i="14"/>
  <c r="M853" i="14"/>
  <c r="L853" i="14"/>
  <c r="C853" i="14"/>
  <c r="D853" i="14"/>
  <c r="B854" i="14"/>
  <c r="T854" i="14" s="1"/>
  <c r="K854" i="14"/>
  <c r="N854" i="14"/>
  <c r="H854" i="14"/>
  <c r="E854" i="14"/>
  <c r="A855" i="14"/>
  <c r="Q854" i="14"/>
  <c r="E624" i="12"/>
  <c r="N624" i="12"/>
  <c r="B624" i="12"/>
  <c r="H624" i="12"/>
  <c r="Q624" i="12"/>
  <c r="A625" i="12"/>
  <c r="K624" i="12"/>
  <c r="G623" i="8"/>
  <c r="I623" i="8"/>
  <c r="J623" i="8"/>
  <c r="M623" i="8"/>
  <c r="D623" i="8"/>
  <c r="F623" i="8"/>
  <c r="C623" i="8"/>
  <c r="N623" i="8"/>
  <c r="L623" i="8"/>
  <c r="H624" i="8"/>
  <c r="E624" i="8"/>
  <c r="A625" i="8"/>
  <c r="B624" i="8"/>
  <c r="K624" i="8"/>
  <c r="T623" i="12"/>
  <c r="C623" i="12"/>
  <c r="I623" i="12"/>
  <c r="L623" i="12"/>
  <c r="M623" i="12"/>
  <c r="J623" i="12"/>
  <c r="F623" i="12"/>
  <c r="P623" i="12"/>
  <c r="D623" i="12"/>
  <c r="O623" i="12"/>
  <c r="S623" i="12"/>
  <c r="R623" i="12"/>
  <c r="G623" i="12"/>
  <c r="H855" i="14" l="1"/>
  <c r="Q855" i="14"/>
  <c r="N855" i="14"/>
  <c r="A856" i="14"/>
  <c r="K855" i="14"/>
  <c r="E855" i="14"/>
  <c r="B855" i="14"/>
  <c r="T855" i="14" s="1"/>
  <c r="L854" i="14"/>
  <c r="R854" i="14"/>
  <c r="M854" i="14"/>
  <c r="G854" i="14"/>
  <c r="I854" i="14"/>
  <c r="C854" i="14"/>
  <c r="D854" i="14"/>
  <c r="F854" i="14"/>
  <c r="O854" i="14"/>
  <c r="P854" i="14"/>
  <c r="J854" i="14"/>
  <c r="S854" i="14"/>
  <c r="I624" i="8"/>
  <c r="N624" i="8"/>
  <c r="F624" i="8"/>
  <c r="G624" i="8"/>
  <c r="J624" i="8"/>
  <c r="C624" i="8"/>
  <c r="D624" i="8"/>
  <c r="L624" i="8"/>
  <c r="M624" i="8"/>
  <c r="E625" i="8"/>
  <c r="H625" i="8"/>
  <c r="K625" i="8"/>
  <c r="B625" i="8"/>
  <c r="A626" i="8"/>
  <c r="E625" i="12"/>
  <c r="H625" i="12"/>
  <c r="K625" i="12"/>
  <c r="N625" i="12"/>
  <c r="Q625" i="12"/>
  <c r="A626" i="12"/>
  <c r="B625" i="12"/>
  <c r="T624" i="12"/>
  <c r="G624" i="12"/>
  <c r="F624" i="12"/>
  <c r="O624" i="12"/>
  <c r="C624" i="12"/>
  <c r="D624" i="12"/>
  <c r="M624" i="12"/>
  <c r="S624" i="12"/>
  <c r="I624" i="12"/>
  <c r="J624" i="12"/>
  <c r="L624" i="12"/>
  <c r="P624" i="12"/>
  <c r="R624" i="12"/>
  <c r="F855" i="14" l="1"/>
  <c r="G855" i="14"/>
  <c r="I855" i="14"/>
  <c r="P855" i="14"/>
  <c r="R855" i="14"/>
  <c r="S855" i="14"/>
  <c r="M855" i="14"/>
  <c r="O855" i="14"/>
  <c r="L855" i="14"/>
  <c r="J855" i="14"/>
  <c r="C855" i="14"/>
  <c r="D855" i="14"/>
  <c r="A857" i="14"/>
  <c r="N856" i="14"/>
  <c r="Q856" i="14"/>
  <c r="B856" i="14"/>
  <c r="T856" i="14" s="1"/>
  <c r="H856" i="14"/>
  <c r="E856" i="14"/>
  <c r="K856" i="14"/>
  <c r="T625" i="12"/>
  <c r="G625" i="12"/>
  <c r="I625" i="12"/>
  <c r="D625" i="12"/>
  <c r="F625" i="12"/>
  <c r="J625" i="12"/>
  <c r="L625" i="12"/>
  <c r="M625" i="12"/>
  <c r="O625" i="12"/>
  <c r="P625" i="12"/>
  <c r="R625" i="12"/>
  <c r="S625" i="12"/>
  <c r="C625" i="12"/>
  <c r="C625" i="8"/>
  <c r="J625" i="8"/>
  <c r="G625" i="8"/>
  <c r="I625" i="8"/>
  <c r="M625" i="8"/>
  <c r="D625" i="8"/>
  <c r="L625" i="8"/>
  <c r="N625" i="8"/>
  <c r="F625" i="8"/>
  <c r="E626" i="8"/>
  <c r="H626" i="8"/>
  <c r="A627" i="8"/>
  <c r="K626" i="8"/>
  <c r="B626" i="8"/>
  <c r="K626" i="12"/>
  <c r="N626" i="12"/>
  <c r="A627" i="12"/>
  <c r="H626" i="12"/>
  <c r="E626" i="12"/>
  <c r="B626" i="12"/>
  <c r="Q626" i="12"/>
  <c r="R856" i="14" l="1"/>
  <c r="S856" i="14"/>
  <c r="D856" i="14"/>
  <c r="O856" i="14"/>
  <c r="P856" i="14"/>
  <c r="C856" i="14"/>
  <c r="G856" i="14"/>
  <c r="F856" i="14"/>
  <c r="J856" i="14"/>
  <c r="L856" i="14"/>
  <c r="M856" i="14"/>
  <c r="I856" i="14"/>
  <c r="N857" i="14"/>
  <c r="Q857" i="14"/>
  <c r="A858" i="14"/>
  <c r="E857" i="14"/>
  <c r="K857" i="14"/>
  <c r="B857" i="14"/>
  <c r="T857" i="14" s="1"/>
  <c r="H857" i="14"/>
  <c r="M626" i="8"/>
  <c r="L626" i="8"/>
  <c r="D626" i="8"/>
  <c r="C626" i="8"/>
  <c r="G626" i="8"/>
  <c r="F626" i="8"/>
  <c r="I626" i="8"/>
  <c r="N626" i="8"/>
  <c r="J626" i="8"/>
  <c r="B627" i="12"/>
  <c r="H627" i="12"/>
  <c r="Q627" i="12"/>
  <c r="E627" i="12"/>
  <c r="K627" i="12"/>
  <c r="A628" i="12"/>
  <c r="N627" i="12"/>
  <c r="H627" i="8"/>
  <c r="K627" i="8"/>
  <c r="A628" i="8"/>
  <c r="E627" i="8"/>
  <c r="B627" i="8"/>
  <c r="T626" i="12"/>
  <c r="I626" i="12"/>
  <c r="M626" i="12"/>
  <c r="O626" i="12"/>
  <c r="R626" i="12"/>
  <c r="C626" i="12"/>
  <c r="P626" i="12"/>
  <c r="J626" i="12"/>
  <c r="L626" i="12"/>
  <c r="D626" i="12"/>
  <c r="S626" i="12"/>
  <c r="F626" i="12"/>
  <c r="G626" i="12"/>
  <c r="P857" i="14" l="1"/>
  <c r="M857" i="14"/>
  <c r="O857" i="14"/>
  <c r="F857" i="14"/>
  <c r="G857" i="14"/>
  <c r="J857" i="14"/>
  <c r="L857" i="14"/>
  <c r="S857" i="14"/>
  <c r="R857" i="14"/>
  <c r="D857" i="14"/>
  <c r="C857" i="14"/>
  <c r="I857" i="14"/>
  <c r="K858" i="14"/>
  <c r="B858" i="14"/>
  <c r="T858" i="14" s="1"/>
  <c r="A859" i="14"/>
  <c r="N858" i="14"/>
  <c r="Q858" i="14"/>
  <c r="E858" i="14"/>
  <c r="H858" i="14"/>
  <c r="I627" i="8"/>
  <c r="L627" i="8"/>
  <c r="D627" i="8"/>
  <c r="F627" i="8"/>
  <c r="J627" i="8"/>
  <c r="M627" i="8"/>
  <c r="G627" i="8"/>
  <c r="N627" i="8"/>
  <c r="C627" i="8"/>
  <c r="H628" i="8"/>
  <c r="A629" i="8"/>
  <c r="E628" i="8"/>
  <c r="K628" i="8"/>
  <c r="B628" i="8"/>
  <c r="H628" i="12"/>
  <c r="A629" i="12"/>
  <c r="K628" i="12"/>
  <c r="E628" i="12"/>
  <c r="N628" i="12"/>
  <c r="Q628" i="12"/>
  <c r="B628" i="12"/>
  <c r="T627" i="12"/>
  <c r="M627" i="12"/>
  <c r="C627" i="12"/>
  <c r="D627" i="12"/>
  <c r="G627" i="12"/>
  <c r="O627" i="12"/>
  <c r="R627" i="12"/>
  <c r="F627" i="12"/>
  <c r="S627" i="12"/>
  <c r="P627" i="12"/>
  <c r="J627" i="12"/>
  <c r="L627" i="12"/>
  <c r="I627" i="12"/>
  <c r="H859" i="14" l="1"/>
  <c r="K859" i="14"/>
  <c r="N859" i="14"/>
  <c r="B859" i="14"/>
  <c r="T859" i="14" s="1"/>
  <c r="A860" i="14"/>
  <c r="Q859" i="14"/>
  <c r="E859" i="14"/>
  <c r="J858" i="14"/>
  <c r="L858" i="14"/>
  <c r="M858" i="14"/>
  <c r="P858" i="14"/>
  <c r="C858" i="14"/>
  <c r="O858" i="14"/>
  <c r="R858" i="14"/>
  <c r="S858" i="14"/>
  <c r="D858" i="14"/>
  <c r="F858" i="14"/>
  <c r="G858" i="14"/>
  <c r="I858" i="14"/>
  <c r="B629" i="12"/>
  <c r="E629" i="12"/>
  <c r="A630" i="12"/>
  <c r="K629" i="12"/>
  <c r="H629" i="12"/>
  <c r="N629" i="12"/>
  <c r="Q629" i="12"/>
  <c r="N628" i="8"/>
  <c r="G628" i="8"/>
  <c r="I628" i="8"/>
  <c r="C628" i="8"/>
  <c r="M628" i="8"/>
  <c r="J628" i="8"/>
  <c r="L628" i="8"/>
  <c r="D628" i="8"/>
  <c r="F628" i="8"/>
  <c r="K629" i="8"/>
  <c r="B629" i="8"/>
  <c r="H629" i="8"/>
  <c r="A630" i="8"/>
  <c r="E629" i="8"/>
  <c r="T628" i="12"/>
  <c r="G628" i="12"/>
  <c r="I628" i="12"/>
  <c r="J628" i="12"/>
  <c r="L628" i="12"/>
  <c r="M628" i="12"/>
  <c r="R628" i="12"/>
  <c r="S628" i="12"/>
  <c r="P628" i="12"/>
  <c r="O628" i="12"/>
  <c r="F628" i="12"/>
  <c r="C628" i="12"/>
  <c r="D628" i="12"/>
  <c r="B860" i="14" l="1"/>
  <c r="T860" i="14" s="1"/>
  <c r="E860" i="14"/>
  <c r="H860" i="14"/>
  <c r="A861" i="14"/>
  <c r="K860" i="14"/>
  <c r="Q860" i="14"/>
  <c r="N860" i="14"/>
  <c r="L859" i="14"/>
  <c r="M859" i="14"/>
  <c r="C859" i="14"/>
  <c r="S859" i="14"/>
  <c r="G859" i="14"/>
  <c r="I859" i="14"/>
  <c r="J859" i="14"/>
  <c r="P859" i="14"/>
  <c r="O859" i="14"/>
  <c r="F859" i="14"/>
  <c r="D859" i="14"/>
  <c r="R859" i="14"/>
  <c r="G629" i="8"/>
  <c r="I629" i="8"/>
  <c r="L629" i="8"/>
  <c r="F629" i="8"/>
  <c r="J629" i="8"/>
  <c r="D629" i="8"/>
  <c r="M629" i="8"/>
  <c r="N629" i="8"/>
  <c r="C629" i="8"/>
  <c r="E630" i="12"/>
  <c r="K630" i="12"/>
  <c r="H630" i="12"/>
  <c r="A631" i="12"/>
  <c r="Q630" i="12"/>
  <c r="N630" i="12"/>
  <c r="B630" i="12"/>
  <c r="E630" i="8"/>
  <c r="K630" i="8"/>
  <c r="H630" i="8"/>
  <c r="B630" i="8"/>
  <c r="A631" i="8"/>
  <c r="T629" i="12"/>
  <c r="O629" i="12"/>
  <c r="R629" i="12"/>
  <c r="C629" i="12"/>
  <c r="D629" i="12"/>
  <c r="F629" i="12"/>
  <c r="S629" i="12"/>
  <c r="G629" i="12"/>
  <c r="P629" i="12"/>
  <c r="I629" i="12"/>
  <c r="L629" i="12"/>
  <c r="M629" i="12"/>
  <c r="J629" i="12"/>
  <c r="N861" i="14" l="1"/>
  <c r="Q861" i="14"/>
  <c r="H861" i="14"/>
  <c r="K861" i="14"/>
  <c r="E861" i="14"/>
  <c r="B861" i="14"/>
  <c r="T861" i="14" s="1"/>
  <c r="A862" i="14"/>
  <c r="C860" i="14"/>
  <c r="D860" i="14"/>
  <c r="M860" i="14"/>
  <c r="F860" i="14"/>
  <c r="G860" i="14"/>
  <c r="I860" i="14"/>
  <c r="J860" i="14"/>
  <c r="P860" i="14"/>
  <c r="L860" i="14"/>
  <c r="O860" i="14"/>
  <c r="R860" i="14"/>
  <c r="S860" i="14"/>
  <c r="T630" i="12"/>
  <c r="G630" i="12"/>
  <c r="O630" i="12"/>
  <c r="P630" i="12"/>
  <c r="R630" i="12"/>
  <c r="D630" i="12"/>
  <c r="F630" i="12"/>
  <c r="M630" i="12"/>
  <c r="C630" i="12"/>
  <c r="I630" i="12"/>
  <c r="J630" i="12"/>
  <c r="L630" i="12"/>
  <c r="S630" i="12"/>
  <c r="I630" i="8"/>
  <c r="D630" i="8"/>
  <c r="L630" i="8"/>
  <c r="N630" i="8"/>
  <c r="F630" i="8"/>
  <c r="J630" i="8"/>
  <c r="G630" i="8"/>
  <c r="C630" i="8"/>
  <c r="M630" i="8"/>
  <c r="E631" i="8"/>
  <c r="B631" i="8"/>
  <c r="A632" i="8"/>
  <c r="H631" i="8"/>
  <c r="K631" i="8"/>
  <c r="E631" i="12"/>
  <c r="K631" i="12"/>
  <c r="N631" i="12"/>
  <c r="H631" i="12"/>
  <c r="Q631" i="12"/>
  <c r="B631" i="12"/>
  <c r="A632" i="12"/>
  <c r="H862" i="14" l="1"/>
  <c r="K862" i="14"/>
  <c r="A863" i="14"/>
  <c r="Q862" i="14"/>
  <c r="N862" i="14"/>
  <c r="B862" i="14"/>
  <c r="T862" i="14" s="1"/>
  <c r="E862" i="14"/>
  <c r="O861" i="14"/>
  <c r="P861" i="14"/>
  <c r="I861" i="14"/>
  <c r="J861" i="14"/>
  <c r="D861" i="14"/>
  <c r="F861" i="14"/>
  <c r="L861" i="14"/>
  <c r="M861" i="14"/>
  <c r="R861" i="14"/>
  <c r="S861" i="14"/>
  <c r="G861" i="14"/>
  <c r="C861" i="14"/>
  <c r="B632" i="8"/>
  <c r="A633" i="8"/>
  <c r="K632" i="8"/>
  <c r="H632" i="8"/>
  <c r="E632" i="8"/>
  <c r="G631" i="8"/>
  <c r="M631" i="8"/>
  <c r="C631" i="8"/>
  <c r="N631" i="8"/>
  <c r="J631" i="8"/>
  <c r="L631" i="8"/>
  <c r="D631" i="8"/>
  <c r="F631" i="8"/>
  <c r="I631" i="8"/>
  <c r="Q632" i="12"/>
  <c r="B632" i="12"/>
  <c r="K632" i="12"/>
  <c r="N632" i="12"/>
  <c r="E632" i="12"/>
  <c r="H632" i="12"/>
  <c r="A633" i="12"/>
  <c r="T631" i="12"/>
  <c r="D631" i="12"/>
  <c r="F631" i="12"/>
  <c r="L631" i="12"/>
  <c r="M631" i="12"/>
  <c r="G631" i="12"/>
  <c r="O631" i="12"/>
  <c r="P631" i="12"/>
  <c r="I631" i="12"/>
  <c r="J631" i="12"/>
  <c r="R631" i="12"/>
  <c r="S631" i="12"/>
  <c r="C631" i="12"/>
  <c r="L862" i="14" l="1"/>
  <c r="J862" i="14"/>
  <c r="I862" i="14"/>
  <c r="M862" i="14"/>
  <c r="R862" i="14"/>
  <c r="S862" i="14"/>
  <c r="C862" i="14"/>
  <c r="D862" i="14"/>
  <c r="P862" i="14"/>
  <c r="O862" i="14"/>
  <c r="F862" i="14"/>
  <c r="G862" i="14"/>
  <c r="H863" i="14"/>
  <c r="E863" i="14"/>
  <c r="K863" i="14"/>
  <c r="N863" i="14"/>
  <c r="B863" i="14"/>
  <c r="T863" i="14" s="1"/>
  <c r="Q863" i="14"/>
  <c r="A864" i="14"/>
  <c r="H633" i="8"/>
  <c r="A634" i="8"/>
  <c r="K633" i="8"/>
  <c r="B633" i="8"/>
  <c r="E633" i="8"/>
  <c r="N633" i="12"/>
  <c r="E633" i="12"/>
  <c r="Q633" i="12"/>
  <c r="K633" i="12"/>
  <c r="H633" i="12"/>
  <c r="B633" i="12"/>
  <c r="A634" i="12"/>
  <c r="T632" i="12"/>
  <c r="C632" i="12"/>
  <c r="D632" i="12"/>
  <c r="M632" i="12"/>
  <c r="I632" i="12"/>
  <c r="L632" i="12"/>
  <c r="F632" i="12"/>
  <c r="G632" i="12"/>
  <c r="P632" i="12"/>
  <c r="R632" i="12"/>
  <c r="S632" i="12"/>
  <c r="J632" i="12"/>
  <c r="O632" i="12"/>
  <c r="F632" i="8"/>
  <c r="G632" i="8"/>
  <c r="D632" i="8"/>
  <c r="M632" i="8"/>
  <c r="L632" i="8"/>
  <c r="N632" i="8"/>
  <c r="C632" i="8"/>
  <c r="J632" i="8"/>
  <c r="I632" i="8"/>
  <c r="A865" i="14" l="1"/>
  <c r="H864" i="14"/>
  <c r="N864" i="14"/>
  <c r="E864" i="14"/>
  <c r="K864" i="14"/>
  <c r="Q864" i="14"/>
  <c r="B864" i="14"/>
  <c r="T864" i="14" s="1"/>
  <c r="F863" i="14"/>
  <c r="G863" i="14"/>
  <c r="I863" i="14"/>
  <c r="J863" i="14"/>
  <c r="L863" i="14"/>
  <c r="O863" i="14"/>
  <c r="P863" i="14"/>
  <c r="M863" i="14"/>
  <c r="C863" i="14"/>
  <c r="D863" i="14"/>
  <c r="R863" i="14"/>
  <c r="S863" i="14"/>
  <c r="N633" i="8"/>
  <c r="L633" i="8"/>
  <c r="M633" i="8"/>
  <c r="G633" i="8"/>
  <c r="F633" i="8"/>
  <c r="I633" i="8"/>
  <c r="J633" i="8"/>
  <c r="D633" i="8"/>
  <c r="C633" i="8"/>
  <c r="T633" i="12"/>
  <c r="P633" i="12"/>
  <c r="C633" i="12"/>
  <c r="I633" i="12"/>
  <c r="J633" i="12"/>
  <c r="L633" i="12"/>
  <c r="M633" i="12"/>
  <c r="F633" i="12"/>
  <c r="G633" i="12"/>
  <c r="R633" i="12"/>
  <c r="D633" i="12"/>
  <c r="S633" i="12"/>
  <c r="O633" i="12"/>
  <c r="B634" i="8"/>
  <c r="H634" i="8"/>
  <c r="A635" i="8"/>
  <c r="E634" i="8"/>
  <c r="K634" i="8"/>
  <c r="N634" i="12"/>
  <c r="B634" i="12"/>
  <c r="E634" i="12"/>
  <c r="Q634" i="12"/>
  <c r="A635" i="12"/>
  <c r="H634" i="12"/>
  <c r="K634" i="12"/>
  <c r="R864" i="14" l="1"/>
  <c r="S864" i="14"/>
  <c r="D864" i="14"/>
  <c r="L864" i="14"/>
  <c r="M864" i="14"/>
  <c r="O864" i="14"/>
  <c r="F864" i="14"/>
  <c r="G864" i="14"/>
  <c r="I864" i="14"/>
  <c r="J864" i="14"/>
  <c r="P864" i="14"/>
  <c r="C864" i="14"/>
  <c r="H865" i="14"/>
  <c r="Q865" i="14"/>
  <c r="A866" i="14"/>
  <c r="B865" i="14"/>
  <c r="T865" i="14" s="1"/>
  <c r="E865" i="14"/>
  <c r="K865" i="14"/>
  <c r="N865" i="14"/>
  <c r="B635" i="8"/>
  <c r="K635" i="8"/>
  <c r="H635" i="8"/>
  <c r="E635" i="8"/>
  <c r="A636" i="8"/>
  <c r="E635" i="12"/>
  <c r="B635" i="12"/>
  <c r="H635" i="12"/>
  <c r="Q635" i="12"/>
  <c r="N635" i="12"/>
  <c r="A636" i="12"/>
  <c r="K635" i="12"/>
  <c r="T634" i="12"/>
  <c r="F634" i="12"/>
  <c r="L634" i="12"/>
  <c r="O634" i="12"/>
  <c r="I634" i="12"/>
  <c r="J634" i="12"/>
  <c r="M634" i="12"/>
  <c r="C634" i="12"/>
  <c r="D634" i="12"/>
  <c r="G634" i="12"/>
  <c r="P634" i="12"/>
  <c r="R634" i="12"/>
  <c r="S634" i="12"/>
  <c r="G634" i="8"/>
  <c r="I634" i="8"/>
  <c r="D634" i="8"/>
  <c r="L634" i="8"/>
  <c r="C634" i="8"/>
  <c r="M634" i="8"/>
  <c r="J634" i="8"/>
  <c r="F634" i="8"/>
  <c r="N634" i="8"/>
  <c r="P865" i="14" l="1"/>
  <c r="F865" i="14"/>
  <c r="G865" i="14"/>
  <c r="I865" i="14"/>
  <c r="R865" i="14"/>
  <c r="S865" i="14"/>
  <c r="O865" i="14"/>
  <c r="C865" i="14"/>
  <c r="D865" i="14"/>
  <c r="J865" i="14"/>
  <c r="M865" i="14"/>
  <c r="L865" i="14"/>
  <c r="K866" i="14"/>
  <c r="E866" i="14"/>
  <c r="A867" i="14"/>
  <c r="N866" i="14"/>
  <c r="Q866" i="14"/>
  <c r="B866" i="14"/>
  <c r="T866" i="14" s="1"/>
  <c r="H866" i="14"/>
  <c r="T635" i="12"/>
  <c r="M635" i="12"/>
  <c r="S635" i="12"/>
  <c r="C635" i="12"/>
  <c r="O635" i="12"/>
  <c r="F635" i="12"/>
  <c r="G635" i="12"/>
  <c r="D635" i="12"/>
  <c r="P635" i="12"/>
  <c r="J635" i="12"/>
  <c r="R635" i="12"/>
  <c r="I635" i="12"/>
  <c r="L635" i="12"/>
  <c r="E636" i="8"/>
  <c r="H636" i="8"/>
  <c r="B636" i="8"/>
  <c r="K636" i="8"/>
  <c r="A637" i="8"/>
  <c r="K636" i="12"/>
  <c r="A637" i="12"/>
  <c r="B636" i="12"/>
  <c r="E636" i="12"/>
  <c r="H636" i="12"/>
  <c r="Q636" i="12"/>
  <c r="N636" i="12"/>
  <c r="M635" i="8"/>
  <c r="D635" i="8"/>
  <c r="N635" i="8"/>
  <c r="C635" i="8"/>
  <c r="G635" i="8"/>
  <c r="F635" i="8"/>
  <c r="I635" i="8"/>
  <c r="J635" i="8"/>
  <c r="L635" i="8"/>
  <c r="J866" i="14" l="1"/>
  <c r="L866" i="14"/>
  <c r="M866" i="14"/>
  <c r="R866" i="14"/>
  <c r="S866" i="14"/>
  <c r="O866" i="14"/>
  <c r="P866" i="14"/>
  <c r="C866" i="14"/>
  <c r="D866" i="14"/>
  <c r="G866" i="14"/>
  <c r="F866" i="14"/>
  <c r="I866" i="14"/>
  <c r="H867" i="14"/>
  <c r="E867" i="14"/>
  <c r="A868" i="14"/>
  <c r="K867" i="14"/>
  <c r="B867" i="14"/>
  <c r="T867" i="14" s="1"/>
  <c r="N867" i="14"/>
  <c r="Q867" i="14"/>
  <c r="T636" i="12"/>
  <c r="G636" i="12"/>
  <c r="O636" i="12"/>
  <c r="I636" i="12"/>
  <c r="J636" i="12"/>
  <c r="L636" i="12"/>
  <c r="P636" i="12"/>
  <c r="M636" i="12"/>
  <c r="R636" i="12"/>
  <c r="S636" i="12"/>
  <c r="C636" i="12"/>
  <c r="D636" i="12"/>
  <c r="F636" i="12"/>
  <c r="B637" i="8"/>
  <c r="H637" i="8"/>
  <c r="K637" i="8"/>
  <c r="A638" i="8"/>
  <c r="E637" i="8"/>
  <c r="E637" i="12"/>
  <c r="Q637" i="12"/>
  <c r="N637" i="12"/>
  <c r="B637" i="12"/>
  <c r="A638" i="12"/>
  <c r="K637" i="12"/>
  <c r="H637" i="12"/>
  <c r="G636" i="8"/>
  <c r="L636" i="8"/>
  <c r="M636" i="8"/>
  <c r="I636" i="8"/>
  <c r="F636" i="8"/>
  <c r="J636" i="8"/>
  <c r="N636" i="8"/>
  <c r="C636" i="8"/>
  <c r="D636" i="8"/>
  <c r="C867" i="14" l="1"/>
  <c r="D867" i="14"/>
  <c r="F867" i="14"/>
  <c r="S867" i="14"/>
  <c r="I867" i="14"/>
  <c r="J867" i="14"/>
  <c r="L867" i="14"/>
  <c r="G867" i="14"/>
  <c r="O867" i="14"/>
  <c r="P867" i="14"/>
  <c r="M867" i="14"/>
  <c r="R867" i="14"/>
  <c r="B868" i="14"/>
  <c r="T868" i="14" s="1"/>
  <c r="E868" i="14"/>
  <c r="A869" i="14"/>
  <c r="N868" i="14"/>
  <c r="K868" i="14"/>
  <c r="Q868" i="14"/>
  <c r="H868" i="14"/>
  <c r="T637" i="12"/>
  <c r="C637" i="12"/>
  <c r="D637" i="12"/>
  <c r="F637" i="12"/>
  <c r="S637" i="12"/>
  <c r="I637" i="12"/>
  <c r="P637" i="12"/>
  <c r="J637" i="12"/>
  <c r="G637" i="12"/>
  <c r="R637" i="12"/>
  <c r="L637" i="12"/>
  <c r="O637" i="12"/>
  <c r="M637" i="12"/>
  <c r="D637" i="8"/>
  <c r="G637" i="8"/>
  <c r="J637" i="8"/>
  <c r="F637" i="8"/>
  <c r="L637" i="8"/>
  <c r="I637" i="8"/>
  <c r="N637" i="8"/>
  <c r="M637" i="8"/>
  <c r="C637" i="8"/>
  <c r="E638" i="12"/>
  <c r="H638" i="12"/>
  <c r="A639" i="12"/>
  <c r="K638" i="12"/>
  <c r="B638" i="12"/>
  <c r="N638" i="12"/>
  <c r="Q638" i="12"/>
  <c r="A639" i="8"/>
  <c r="K638" i="8"/>
  <c r="E638" i="8"/>
  <c r="B638" i="8"/>
  <c r="H638" i="8"/>
  <c r="N869" i="14" l="1"/>
  <c r="Q869" i="14"/>
  <c r="B869" i="14"/>
  <c r="T869" i="14" s="1"/>
  <c r="E869" i="14"/>
  <c r="H869" i="14"/>
  <c r="A870" i="14"/>
  <c r="K869" i="14"/>
  <c r="C868" i="14"/>
  <c r="D868" i="14"/>
  <c r="F868" i="14"/>
  <c r="M868" i="14"/>
  <c r="O868" i="14"/>
  <c r="L868" i="14"/>
  <c r="P868" i="14"/>
  <c r="R868" i="14"/>
  <c r="I868" i="14"/>
  <c r="S868" i="14"/>
  <c r="G868" i="14"/>
  <c r="J868" i="14"/>
  <c r="B639" i="8"/>
  <c r="H639" i="8"/>
  <c r="K639" i="8"/>
  <c r="A640" i="8"/>
  <c r="E639" i="8"/>
  <c r="T638" i="12"/>
  <c r="M638" i="12"/>
  <c r="P638" i="12"/>
  <c r="R638" i="12"/>
  <c r="O638" i="12"/>
  <c r="F638" i="12"/>
  <c r="G638" i="12"/>
  <c r="I638" i="12"/>
  <c r="L638" i="12"/>
  <c r="S638" i="12"/>
  <c r="C638" i="12"/>
  <c r="J638" i="12"/>
  <c r="D638" i="12"/>
  <c r="E639" i="12"/>
  <c r="K639" i="12"/>
  <c r="N639" i="12"/>
  <c r="H639" i="12"/>
  <c r="B639" i="12"/>
  <c r="Q639" i="12"/>
  <c r="A640" i="12"/>
  <c r="G638" i="8"/>
  <c r="I638" i="8"/>
  <c r="F638" i="8"/>
  <c r="M638" i="8"/>
  <c r="D638" i="8"/>
  <c r="C638" i="8"/>
  <c r="N638" i="8"/>
  <c r="L638" i="8"/>
  <c r="J638" i="8"/>
  <c r="A871" i="14" l="1"/>
  <c r="H870" i="14"/>
  <c r="B870" i="14"/>
  <c r="T870" i="14" s="1"/>
  <c r="E870" i="14"/>
  <c r="K870" i="14"/>
  <c r="Q870" i="14"/>
  <c r="N870" i="14"/>
  <c r="O869" i="14"/>
  <c r="P869" i="14"/>
  <c r="C869" i="14"/>
  <c r="D869" i="14"/>
  <c r="F869" i="14"/>
  <c r="G869" i="14"/>
  <c r="S869" i="14"/>
  <c r="J869" i="14"/>
  <c r="I869" i="14"/>
  <c r="L869" i="14"/>
  <c r="M869" i="14"/>
  <c r="R869" i="14"/>
  <c r="T639" i="12"/>
  <c r="S639" i="12"/>
  <c r="G639" i="12"/>
  <c r="C639" i="12"/>
  <c r="D639" i="12"/>
  <c r="J639" i="12"/>
  <c r="P639" i="12"/>
  <c r="F639" i="12"/>
  <c r="L639" i="12"/>
  <c r="M639" i="12"/>
  <c r="O639" i="12"/>
  <c r="I639" i="12"/>
  <c r="R639" i="12"/>
  <c r="K640" i="8"/>
  <c r="B640" i="8"/>
  <c r="E640" i="8"/>
  <c r="H640" i="8"/>
  <c r="A641" i="8"/>
  <c r="A641" i="12"/>
  <c r="Q640" i="12"/>
  <c r="N640" i="12"/>
  <c r="E640" i="12"/>
  <c r="H640" i="12"/>
  <c r="B640" i="12"/>
  <c r="K640" i="12"/>
  <c r="C639" i="8"/>
  <c r="D639" i="8"/>
  <c r="J639" i="8"/>
  <c r="L639" i="8"/>
  <c r="I639" i="8"/>
  <c r="N639" i="8"/>
  <c r="F639" i="8"/>
  <c r="G639" i="8"/>
  <c r="M639" i="8"/>
  <c r="L870" i="14" l="1"/>
  <c r="R870" i="14"/>
  <c r="S870" i="14"/>
  <c r="C870" i="14"/>
  <c r="F870" i="14"/>
  <c r="G870" i="14"/>
  <c r="D870" i="14"/>
  <c r="I870" i="14"/>
  <c r="P870" i="14"/>
  <c r="M870" i="14"/>
  <c r="O870" i="14"/>
  <c r="J870" i="14"/>
  <c r="H871" i="14"/>
  <c r="K871" i="14"/>
  <c r="N871" i="14"/>
  <c r="Q871" i="14"/>
  <c r="B871" i="14"/>
  <c r="T871" i="14" s="1"/>
  <c r="E871" i="14"/>
  <c r="A872" i="14"/>
  <c r="J640" i="8"/>
  <c r="F640" i="8"/>
  <c r="I640" i="8"/>
  <c r="N640" i="8"/>
  <c r="D640" i="8"/>
  <c r="G640" i="8"/>
  <c r="L640" i="8"/>
  <c r="M640" i="8"/>
  <c r="C640" i="8"/>
  <c r="T640" i="12"/>
  <c r="J640" i="12"/>
  <c r="C640" i="12"/>
  <c r="R640" i="12"/>
  <c r="F640" i="12"/>
  <c r="G640" i="12"/>
  <c r="I640" i="12"/>
  <c r="D640" i="12"/>
  <c r="L640" i="12"/>
  <c r="P640" i="12"/>
  <c r="S640" i="12"/>
  <c r="O640" i="12"/>
  <c r="M640" i="12"/>
  <c r="H641" i="12"/>
  <c r="K641" i="12"/>
  <c r="N641" i="12"/>
  <c r="E641" i="12"/>
  <c r="B641" i="12"/>
  <c r="A642" i="12"/>
  <c r="Q641" i="12"/>
  <c r="E641" i="8"/>
  <c r="B641" i="8"/>
  <c r="H641" i="8"/>
  <c r="K641" i="8"/>
  <c r="A642" i="8"/>
  <c r="A873" i="14" l="1"/>
  <c r="Q872" i="14"/>
  <c r="K872" i="14"/>
  <c r="E872" i="14"/>
  <c r="H872" i="14"/>
  <c r="B872" i="14"/>
  <c r="T872" i="14" s="1"/>
  <c r="N872" i="14"/>
  <c r="F871" i="14"/>
  <c r="G871" i="14"/>
  <c r="I871" i="14"/>
  <c r="L871" i="14"/>
  <c r="M871" i="14"/>
  <c r="O871" i="14"/>
  <c r="P871" i="14"/>
  <c r="D871" i="14"/>
  <c r="C871" i="14"/>
  <c r="J871" i="14"/>
  <c r="R871" i="14"/>
  <c r="S871" i="14"/>
  <c r="B642" i="12"/>
  <c r="Q642" i="12"/>
  <c r="E642" i="12"/>
  <c r="H642" i="12"/>
  <c r="K642" i="12"/>
  <c r="A643" i="12"/>
  <c r="N642" i="12"/>
  <c r="C641" i="8"/>
  <c r="N641" i="8"/>
  <c r="G641" i="8"/>
  <c r="L641" i="8"/>
  <c r="F641" i="8"/>
  <c r="M641" i="8"/>
  <c r="J641" i="8"/>
  <c r="I641" i="8"/>
  <c r="D641" i="8"/>
  <c r="T641" i="12"/>
  <c r="O641" i="12"/>
  <c r="P641" i="12"/>
  <c r="G641" i="12"/>
  <c r="I641" i="12"/>
  <c r="S641" i="12"/>
  <c r="J641" i="12"/>
  <c r="L641" i="12"/>
  <c r="M641" i="12"/>
  <c r="F641" i="12"/>
  <c r="C641" i="12"/>
  <c r="D641" i="12"/>
  <c r="R641" i="12"/>
  <c r="K642" i="8"/>
  <c r="A643" i="8"/>
  <c r="B642" i="8"/>
  <c r="H642" i="8"/>
  <c r="E642" i="8"/>
  <c r="R872" i="14" l="1"/>
  <c r="S872" i="14"/>
  <c r="D872" i="14"/>
  <c r="O872" i="14"/>
  <c r="P872" i="14"/>
  <c r="I872" i="14"/>
  <c r="J872" i="14"/>
  <c r="F872" i="14"/>
  <c r="G872" i="14"/>
  <c r="L872" i="14"/>
  <c r="C872" i="14"/>
  <c r="M872" i="14"/>
  <c r="B873" i="14"/>
  <c r="T873" i="14" s="1"/>
  <c r="N873" i="14"/>
  <c r="Q873" i="14"/>
  <c r="E873" i="14"/>
  <c r="H873" i="14"/>
  <c r="K873" i="14"/>
  <c r="A874" i="14"/>
  <c r="G642" i="8"/>
  <c r="I642" i="8"/>
  <c r="N642" i="8"/>
  <c r="C642" i="8"/>
  <c r="D642" i="8"/>
  <c r="F642" i="8"/>
  <c r="J642" i="8"/>
  <c r="L642" i="8"/>
  <c r="M642" i="8"/>
  <c r="A644" i="8"/>
  <c r="E643" i="8"/>
  <c r="K643" i="8"/>
  <c r="H643" i="8"/>
  <c r="B643" i="8"/>
  <c r="A644" i="12"/>
  <c r="B643" i="12"/>
  <c r="H643" i="12"/>
  <c r="E643" i="12"/>
  <c r="Q643" i="12"/>
  <c r="K643" i="12"/>
  <c r="N643" i="12"/>
  <c r="T642" i="12"/>
  <c r="J642" i="12"/>
  <c r="I642" i="12"/>
  <c r="L642" i="12"/>
  <c r="P642" i="12"/>
  <c r="M642" i="12"/>
  <c r="O642" i="12"/>
  <c r="C642" i="12"/>
  <c r="D642" i="12"/>
  <c r="R642" i="12"/>
  <c r="S642" i="12"/>
  <c r="F642" i="12"/>
  <c r="G642" i="12"/>
  <c r="K874" i="14" l="1"/>
  <c r="Q874" i="14"/>
  <c r="N874" i="14"/>
  <c r="H874" i="14"/>
  <c r="B874" i="14"/>
  <c r="T874" i="14" s="1"/>
  <c r="E874" i="14"/>
  <c r="A875" i="14"/>
  <c r="P873" i="14"/>
  <c r="R873" i="14"/>
  <c r="M873" i="14"/>
  <c r="O873" i="14"/>
  <c r="D873" i="14"/>
  <c r="F873" i="14"/>
  <c r="G873" i="14"/>
  <c r="I873" i="14"/>
  <c r="C873" i="14"/>
  <c r="L873" i="14"/>
  <c r="S873" i="14"/>
  <c r="J873" i="14"/>
  <c r="G643" i="8"/>
  <c r="L643" i="8"/>
  <c r="C643" i="8"/>
  <c r="J643" i="8"/>
  <c r="N643" i="8"/>
  <c r="D643" i="8"/>
  <c r="F643" i="8"/>
  <c r="M643" i="8"/>
  <c r="I643" i="8"/>
  <c r="T643" i="12"/>
  <c r="M643" i="12"/>
  <c r="R643" i="12"/>
  <c r="C643" i="12"/>
  <c r="F643" i="12"/>
  <c r="S643" i="12"/>
  <c r="G643" i="12"/>
  <c r="O643" i="12"/>
  <c r="P643" i="12"/>
  <c r="D643" i="12"/>
  <c r="J643" i="12"/>
  <c r="I643" i="12"/>
  <c r="L643" i="12"/>
  <c r="B644" i="12"/>
  <c r="E644" i="12"/>
  <c r="H644" i="12"/>
  <c r="N644" i="12"/>
  <c r="A645" i="12"/>
  <c r="Q644" i="12"/>
  <c r="K644" i="12"/>
  <c r="K644" i="8"/>
  <c r="B644" i="8"/>
  <c r="E644" i="8"/>
  <c r="A645" i="8"/>
  <c r="H644" i="8"/>
  <c r="H875" i="14" l="1"/>
  <c r="N875" i="14"/>
  <c r="Q875" i="14"/>
  <c r="A876" i="14"/>
  <c r="K875" i="14"/>
  <c r="B875" i="14"/>
  <c r="T875" i="14" s="1"/>
  <c r="E875" i="14"/>
  <c r="J874" i="14"/>
  <c r="L874" i="14"/>
  <c r="O874" i="14"/>
  <c r="P874" i="14"/>
  <c r="R874" i="14"/>
  <c r="S874" i="14"/>
  <c r="F874" i="14"/>
  <c r="G874" i="14"/>
  <c r="C874" i="14"/>
  <c r="D874" i="14"/>
  <c r="I874" i="14"/>
  <c r="M874" i="14"/>
  <c r="H645" i="8"/>
  <c r="A646" i="8"/>
  <c r="K645" i="8"/>
  <c r="E645" i="8"/>
  <c r="B645" i="8"/>
  <c r="M644" i="8"/>
  <c r="D644" i="8"/>
  <c r="J644" i="8"/>
  <c r="N644" i="8"/>
  <c r="F644" i="8"/>
  <c r="L644" i="8"/>
  <c r="G644" i="8"/>
  <c r="I644" i="8"/>
  <c r="C644" i="8"/>
  <c r="K645" i="12"/>
  <c r="Q645" i="12"/>
  <c r="A646" i="12"/>
  <c r="N645" i="12"/>
  <c r="H645" i="12"/>
  <c r="B645" i="12"/>
  <c r="E645" i="12"/>
  <c r="T644" i="12"/>
  <c r="G644" i="12"/>
  <c r="C644" i="12"/>
  <c r="I644" i="12"/>
  <c r="J644" i="12"/>
  <c r="O644" i="12"/>
  <c r="P644" i="12"/>
  <c r="L644" i="12"/>
  <c r="M644" i="12"/>
  <c r="R644" i="12"/>
  <c r="S644" i="12"/>
  <c r="D644" i="12"/>
  <c r="F644" i="12"/>
  <c r="P875" i="14" l="1"/>
  <c r="R875" i="14"/>
  <c r="S875" i="14"/>
  <c r="M875" i="14"/>
  <c r="O875" i="14"/>
  <c r="L875" i="14"/>
  <c r="I875" i="14"/>
  <c r="J875" i="14"/>
  <c r="G875" i="14"/>
  <c r="D875" i="14"/>
  <c r="C875" i="14"/>
  <c r="F875" i="14"/>
  <c r="B876" i="14"/>
  <c r="T876" i="14" s="1"/>
  <c r="K876" i="14"/>
  <c r="N876" i="14"/>
  <c r="A877" i="14"/>
  <c r="E876" i="14"/>
  <c r="H876" i="14"/>
  <c r="Q876" i="14"/>
  <c r="T645" i="12"/>
  <c r="O645" i="12"/>
  <c r="I645" i="12"/>
  <c r="P645" i="12"/>
  <c r="R645" i="12"/>
  <c r="J645" i="12"/>
  <c r="S645" i="12"/>
  <c r="M645" i="12"/>
  <c r="G645" i="12"/>
  <c r="C645" i="12"/>
  <c r="D645" i="12"/>
  <c r="F645" i="12"/>
  <c r="L645" i="12"/>
  <c r="E646" i="12"/>
  <c r="H646" i="12"/>
  <c r="N646" i="12"/>
  <c r="K646" i="12"/>
  <c r="A647" i="12"/>
  <c r="Q646" i="12"/>
  <c r="B646" i="12"/>
  <c r="J645" i="8"/>
  <c r="D645" i="8"/>
  <c r="C645" i="8"/>
  <c r="I645" i="8"/>
  <c r="M645" i="8"/>
  <c r="L645" i="8"/>
  <c r="N645" i="8"/>
  <c r="F645" i="8"/>
  <c r="G645" i="8"/>
  <c r="B646" i="8"/>
  <c r="A647" i="8"/>
  <c r="E646" i="8"/>
  <c r="K646" i="8"/>
  <c r="H646" i="8"/>
  <c r="N877" i="14" l="1"/>
  <c r="A878" i="14"/>
  <c r="B877" i="14"/>
  <c r="T877" i="14" s="1"/>
  <c r="E877" i="14"/>
  <c r="Q877" i="14"/>
  <c r="K877" i="14"/>
  <c r="H877" i="14"/>
  <c r="C876" i="14"/>
  <c r="D876" i="14"/>
  <c r="L876" i="14"/>
  <c r="M876" i="14"/>
  <c r="S876" i="14"/>
  <c r="F876" i="14"/>
  <c r="G876" i="14"/>
  <c r="J876" i="14"/>
  <c r="I876" i="14"/>
  <c r="P876" i="14"/>
  <c r="O876" i="14"/>
  <c r="R876" i="14"/>
  <c r="F646" i="8"/>
  <c r="N646" i="8"/>
  <c r="C646" i="8"/>
  <c r="I646" i="8"/>
  <c r="L646" i="8"/>
  <c r="D646" i="8"/>
  <c r="J646" i="8"/>
  <c r="G646" i="8"/>
  <c r="M646" i="8"/>
  <c r="T646" i="12"/>
  <c r="M646" i="12"/>
  <c r="J646" i="12"/>
  <c r="O646" i="12"/>
  <c r="R646" i="12"/>
  <c r="C646" i="12"/>
  <c r="G646" i="12"/>
  <c r="L646" i="12"/>
  <c r="P646" i="12"/>
  <c r="D646" i="12"/>
  <c r="F646" i="12"/>
  <c r="S646" i="12"/>
  <c r="I646" i="12"/>
  <c r="H647" i="8"/>
  <c r="K647" i="8"/>
  <c r="A648" i="8"/>
  <c r="E647" i="8"/>
  <c r="B647" i="8"/>
  <c r="E647" i="12"/>
  <c r="B647" i="12"/>
  <c r="H647" i="12"/>
  <c r="K647" i="12"/>
  <c r="Q647" i="12"/>
  <c r="A648" i="12"/>
  <c r="N647" i="12"/>
  <c r="O877" i="14" l="1"/>
  <c r="P877" i="14"/>
  <c r="J877" i="14"/>
  <c r="F877" i="14"/>
  <c r="G877" i="14"/>
  <c r="L877" i="14"/>
  <c r="S877" i="14"/>
  <c r="M877" i="14"/>
  <c r="R877" i="14"/>
  <c r="C877" i="14"/>
  <c r="D877" i="14"/>
  <c r="I877" i="14"/>
  <c r="H878" i="14"/>
  <c r="B878" i="14"/>
  <c r="T878" i="14" s="1"/>
  <c r="A879" i="14"/>
  <c r="N878" i="14"/>
  <c r="Q878" i="14"/>
  <c r="E878" i="14"/>
  <c r="K878" i="14"/>
  <c r="T647" i="12"/>
  <c r="R647" i="12"/>
  <c r="S647" i="12"/>
  <c r="C647" i="12"/>
  <c r="D647" i="12"/>
  <c r="I647" i="12"/>
  <c r="J647" i="12"/>
  <c r="L647" i="12"/>
  <c r="F647" i="12"/>
  <c r="G647" i="12"/>
  <c r="P647" i="12"/>
  <c r="M647" i="12"/>
  <c r="O647" i="12"/>
  <c r="N647" i="8"/>
  <c r="J647" i="8"/>
  <c r="G647" i="8"/>
  <c r="L647" i="8"/>
  <c r="M647" i="8"/>
  <c r="D647" i="8"/>
  <c r="C647" i="8"/>
  <c r="I647" i="8"/>
  <c r="F647" i="8"/>
  <c r="H648" i="8"/>
  <c r="E648" i="8"/>
  <c r="K648" i="8"/>
  <c r="B648" i="8"/>
  <c r="A649" i="8"/>
  <c r="E648" i="12"/>
  <c r="B648" i="12"/>
  <c r="H648" i="12"/>
  <c r="Q648" i="12"/>
  <c r="K648" i="12"/>
  <c r="N648" i="12"/>
  <c r="A649" i="12"/>
  <c r="A880" i="14" l="1"/>
  <c r="B879" i="14"/>
  <c r="T879" i="14" s="1"/>
  <c r="N879" i="14"/>
  <c r="H879" i="14"/>
  <c r="K879" i="14"/>
  <c r="Q879" i="14"/>
  <c r="E879" i="14"/>
  <c r="L878" i="14"/>
  <c r="G878" i="14"/>
  <c r="I878" i="14"/>
  <c r="J878" i="14"/>
  <c r="C878" i="14"/>
  <c r="O878" i="14"/>
  <c r="P878" i="14"/>
  <c r="D878" i="14"/>
  <c r="M878" i="14"/>
  <c r="R878" i="14"/>
  <c r="S878" i="14"/>
  <c r="F878" i="14"/>
  <c r="I648" i="8"/>
  <c r="D648" i="8"/>
  <c r="C648" i="8"/>
  <c r="J648" i="8"/>
  <c r="M648" i="8"/>
  <c r="G648" i="8"/>
  <c r="N648" i="8"/>
  <c r="L648" i="8"/>
  <c r="F648" i="8"/>
  <c r="T648" i="12"/>
  <c r="P648" i="12"/>
  <c r="R648" i="12"/>
  <c r="M648" i="12"/>
  <c r="F648" i="12"/>
  <c r="G648" i="12"/>
  <c r="I648" i="12"/>
  <c r="J648" i="12"/>
  <c r="O648" i="12"/>
  <c r="C648" i="12"/>
  <c r="D648" i="12"/>
  <c r="L648" i="12"/>
  <c r="S648" i="12"/>
  <c r="B649" i="8"/>
  <c r="A650" i="8"/>
  <c r="H649" i="8"/>
  <c r="K649" i="8"/>
  <c r="E649" i="8"/>
  <c r="N649" i="12"/>
  <c r="E649" i="12"/>
  <c r="H649" i="12"/>
  <c r="B649" i="12"/>
  <c r="Q649" i="12"/>
  <c r="A650" i="12"/>
  <c r="K649" i="12"/>
  <c r="F879" i="14" l="1"/>
  <c r="R879" i="14"/>
  <c r="S879" i="14"/>
  <c r="C879" i="14"/>
  <c r="O879" i="14"/>
  <c r="P879" i="14"/>
  <c r="I879" i="14"/>
  <c r="J879" i="14"/>
  <c r="L879" i="14"/>
  <c r="G879" i="14"/>
  <c r="M879" i="14"/>
  <c r="D879" i="14"/>
  <c r="B880" i="14"/>
  <c r="T880" i="14" s="1"/>
  <c r="E880" i="14"/>
  <c r="A881" i="14"/>
  <c r="Q880" i="14"/>
  <c r="N880" i="14"/>
  <c r="H880" i="14"/>
  <c r="K880" i="14"/>
  <c r="C649" i="8"/>
  <c r="M649" i="8"/>
  <c r="L649" i="8"/>
  <c r="D649" i="8"/>
  <c r="I649" i="8"/>
  <c r="N649" i="8"/>
  <c r="G649" i="8"/>
  <c r="F649" i="8"/>
  <c r="J649" i="8"/>
  <c r="T649" i="12"/>
  <c r="M649" i="12"/>
  <c r="O649" i="12"/>
  <c r="P649" i="12"/>
  <c r="F649" i="12"/>
  <c r="D649" i="12"/>
  <c r="J649" i="12"/>
  <c r="I649" i="12"/>
  <c r="G649" i="12"/>
  <c r="C649" i="12"/>
  <c r="R649" i="12"/>
  <c r="L649" i="12"/>
  <c r="S649" i="12"/>
  <c r="H650" i="8"/>
  <c r="B650" i="8"/>
  <c r="K650" i="8"/>
  <c r="A651" i="8"/>
  <c r="E650" i="8"/>
  <c r="B650" i="12"/>
  <c r="E650" i="12"/>
  <c r="K650" i="12"/>
  <c r="N650" i="12"/>
  <c r="A651" i="12"/>
  <c r="H650" i="12"/>
  <c r="Q650" i="12"/>
  <c r="N881" i="14" l="1"/>
  <c r="A882" i="14"/>
  <c r="B881" i="14"/>
  <c r="T881" i="14" s="1"/>
  <c r="E881" i="14"/>
  <c r="H881" i="14"/>
  <c r="Q881" i="14"/>
  <c r="K881" i="14"/>
  <c r="C880" i="14"/>
  <c r="R880" i="14"/>
  <c r="D880" i="14"/>
  <c r="S880" i="14"/>
  <c r="O880" i="14"/>
  <c r="P880" i="14"/>
  <c r="L880" i="14"/>
  <c r="M880" i="14"/>
  <c r="G880" i="14"/>
  <c r="F880" i="14"/>
  <c r="I880" i="14"/>
  <c r="J880" i="14"/>
  <c r="T650" i="12"/>
  <c r="R650" i="12"/>
  <c r="D650" i="12"/>
  <c r="M650" i="12"/>
  <c r="F650" i="12"/>
  <c r="I650" i="12"/>
  <c r="C650" i="12"/>
  <c r="O650" i="12"/>
  <c r="S650" i="12"/>
  <c r="G650" i="12"/>
  <c r="J650" i="12"/>
  <c r="P650" i="12"/>
  <c r="L650" i="12"/>
  <c r="A652" i="12"/>
  <c r="B651" i="12"/>
  <c r="E651" i="12"/>
  <c r="H651" i="12"/>
  <c r="K651" i="12"/>
  <c r="N651" i="12"/>
  <c r="Q651" i="12"/>
  <c r="B651" i="8"/>
  <c r="H651" i="8"/>
  <c r="K651" i="8"/>
  <c r="E651" i="8"/>
  <c r="A652" i="8"/>
  <c r="G650" i="8"/>
  <c r="I650" i="8"/>
  <c r="M650" i="8"/>
  <c r="J650" i="8"/>
  <c r="N650" i="8"/>
  <c r="C650" i="8"/>
  <c r="F650" i="8"/>
  <c r="D650" i="8"/>
  <c r="L650" i="8"/>
  <c r="L881" i="14" l="1"/>
  <c r="M881" i="14"/>
  <c r="O881" i="14"/>
  <c r="S881" i="14"/>
  <c r="C881" i="14"/>
  <c r="D881" i="14"/>
  <c r="G881" i="14"/>
  <c r="F881" i="14"/>
  <c r="J881" i="14"/>
  <c r="I881" i="14"/>
  <c r="P881" i="14"/>
  <c r="R881" i="14"/>
  <c r="B882" i="14"/>
  <c r="T882" i="14" s="1"/>
  <c r="Q882" i="14"/>
  <c r="H882" i="14"/>
  <c r="K882" i="14"/>
  <c r="N882" i="14"/>
  <c r="A883" i="14"/>
  <c r="E882" i="14"/>
  <c r="B652" i="12"/>
  <c r="E652" i="12"/>
  <c r="A653" i="12"/>
  <c r="K652" i="12"/>
  <c r="Q652" i="12"/>
  <c r="H652" i="12"/>
  <c r="N652" i="12"/>
  <c r="T651" i="12"/>
  <c r="M651" i="12"/>
  <c r="O651" i="12"/>
  <c r="P651" i="12"/>
  <c r="R651" i="12"/>
  <c r="S651" i="12"/>
  <c r="C651" i="12"/>
  <c r="G651" i="12"/>
  <c r="L651" i="12"/>
  <c r="D651" i="12"/>
  <c r="F651" i="12"/>
  <c r="I651" i="12"/>
  <c r="J651" i="12"/>
  <c r="C651" i="8"/>
  <c r="G651" i="8"/>
  <c r="N651" i="8"/>
  <c r="I651" i="8"/>
  <c r="J651" i="8"/>
  <c r="F651" i="8"/>
  <c r="L651" i="8"/>
  <c r="M651" i="8"/>
  <c r="D651" i="8"/>
  <c r="E652" i="8"/>
  <c r="K652" i="8"/>
  <c r="H652" i="8"/>
  <c r="B652" i="8"/>
  <c r="A653" i="8"/>
  <c r="E883" i="14" l="1"/>
  <c r="Q883" i="14"/>
  <c r="K883" i="14"/>
  <c r="H883" i="14"/>
  <c r="B883" i="14"/>
  <c r="T883" i="14" s="1"/>
  <c r="A884" i="14"/>
  <c r="N883" i="14"/>
  <c r="J882" i="14"/>
  <c r="P882" i="14"/>
  <c r="R882" i="14"/>
  <c r="F882" i="14"/>
  <c r="G882" i="14"/>
  <c r="L882" i="14"/>
  <c r="M882" i="14"/>
  <c r="O882" i="14"/>
  <c r="C882" i="14"/>
  <c r="D882" i="14"/>
  <c r="I882" i="14"/>
  <c r="S882" i="14"/>
  <c r="N653" i="12"/>
  <c r="Q653" i="12"/>
  <c r="B653" i="12"/>
  <c r="K653" i="12"/>
  <c r="E653" i="12"/>
  <c r="A654" i="12"/>
  <c r="H653" i="12"/>
  <c r="A654" i="8"/>
  <c r="B653" i="8"/>
  <c r="H653" i="8"/>
  <c r="E653" i="8"/>
  <c r="K653" i="8"/>
  <c r="D652" i="8"/>
  <c r="J652" i="8"/>
  <c r="N652" i="8"/>
  <c r="C652" i="8"/>
  <c r="F652" i="8"/>
  <c r="G652" i="8"/>
  <c r="L652" i="8"/>
  <c r="I652" i="8"/>
  <c r="M652" i="8"/>
  <c r="T652" i="12"/>
  <c r="G652" i="12"/>
  <c r="M652" i="12"/>
  <c r="P652" i="12"/>
  <c r="I652" i="12"/>
  <c r="C652" i="12"/>
  <c r="D652" i="12"/>
  <c r="R652" i="12"/>
  <c r="S652" i="12"/>
  <c r="L652" i="12"/>
  <c r="F652" i="12"/>
  <c r="O652" i="12"/>
  <c r="J652" i="12"/>
  <c r="Q884" i="14" l="1"/>
  <c r="B884" i="14"/>
  <c r="T884" i="14" s="1"/>
  <c r="N884" i="14"/>
  <c r="K884" i="14"/>
  <c r="H884" i="14"/>
  <c r="E884" i="14"/>
  <c r="A885" i="14"/>
  <c r="D883" i="14"/>
  <c r="F883" i="14"/>
  <c r="G883" i="14"/>
  <c r="P883" i="14"/>
  <c r="R883" i="14"/>
  <c r="S883" i="14"/>
  <c r="J883" i="14"/>
  <c r="L883" i="14"/>
  <c r="M883" i="14"/>
  <c r="C883" i="14"/>
  <c r="I883" i="14"/>
  <c r="O883" i="14"/>
  <c r="T653" i="12"/>
  <c r="M653" i="12"/>
  <c r="O653" i="12"/>
  <c r="P653" i="12"/>
  <c r="R653" i="12"/>
  <c r="S653" i="12"/>
  <c r="J653" i="12"/>
  <c r="C653" i="12"/>
  <c r="D653" i="12"/>
  <c r="G653" i="12"/>
  <c r="I653" i="12"/>
  <c r="F653" i="12"/>
  <c r="L653" i="12"/>
  <c r="G653" i="8"/>
  <c r="L653" i="8"/>
  <c r="D653" i="8"/>
  <c r="N653" i="8"/>
  <c r="C653" i="8"/>
  <c r="F653" i="8"/>
  <c r="M653" i="8"/>
  <c r="J653" i="8"/>
  <c r="I653" i="8"/>
  <c r="B654" i="8"/>
  <c r="K654" i="8"/>
  <c r="A655" i="8"/>
  <c r="H654" i="8"/>
  <c r="E654" i="8"/>
  <c r="E654" i="12"/>
  <c r="K654" i="12"/>
  <c r="H654" i="12"/>
  <c r="Q654" i="12"/>
  <c r="A655" i="12"/>
  <c r="N654" i="12"/>
  <c r="B654" i="12"/>
  <c r="N885" i="14" l="1"/>
  <c r="Q885" i="14"/>
  <c r="A886" i="14"/>
  <c r="K885" i="14"/>
  <c r="H885" i="14"/>
  <c r="B885" i="14"/>
  <c r="T885" i="14" s="1"/>
  <c r="E885" i="14"/>
  <c r="P884" i="14"/>
  <c r="R884" i="14"/>
  <c r="S884" i="14"/>
  <c r="M884" i="14"/>
  <c r="O884" i="14"/>
  <c r="L884" i="14"/>
  <c r="C884" i="14"/>
  <c r="D884" i="14"/>
  <c r="G884" i="14"/>
  <c r="F884" i="14"/>
  <c r="J884" i="14"/>
  <c r="I884" i="14"/>
  <c r="B655" i="8"/>
  <c r="A656" i="8"/>
  <c r="K655" i="8"/>
  <c r="H655" i="8"/>
  <c r="E655" i="8"/>
  <c r="J654" i="8"/>
  <c r="D654" i="8"/>
  <c r="N654" i="8"/>
  <c r="G654" i="8"/>
  <c r="L654" i="8"/>
  <c r="I654" i="8"/>
  <c r="C654" i="8"/>
  <c r="M654" i="8"/>
  <c r="F654" i="8"/>
  <c r="A656" i="12"/>
  <c r="B655" i="12"/>
  <c r="E655" i="12"/>
  <c r="N655" i="12"/>
  <c r="H655" i="12"/>
  <c r="K655" i="12"/>
  <c r="Q655" i="12"/>
  <c r="T654" i="12"/>
  <c r="G654" i="12"/>
  <c r="L654" i="12"/>
  <c r="I654" i="12"/>
  <c r="M654" i="12"/>
  <c r="O654" i="12"/>
  <c r="C654" i="12"/>
  <c r="D654" i="12"/>
  <c r="F654" i="12"/>
  <c r="S654" i="12"/>
  <c r="P654" i="12"/>
  <c r="R654" i="12"/>
  <c r="J654" i="12"/>
  <c r="M885" i="14" l="1"/>
  <c r="O885" i="14"/>
  <c r="P885" i="14"/>
  <c r="S885" i="14"/>
  <c r="I885" i="14"/>
  <c r="J885" i="14"/>
  <c r="L885" i="14"/>
  <c r="R885" i="14"/>
  <c r="G885" i="14"/>
  <c r="F885" i="14"/>
  <c r="C885" i="14"/>
  <c r="D885" i="14"/>
  <c r="H886" i="14"/>
  <c r="K886" i="14"/>
  <c r="N886" i="14"/>
  <c r="B886" i="14"/>
  <c r="T886" i="14" s="1"/>
  <c r="A887" i="14"/>
  <c r="E886" i="14"/>
  <c r="Q886" i="14"/>
  <c r="A657" i="12"/>
  <c r="E656" i="12"/>
  <c r="H656" i="12"/>
  <c r="Q656" i="12"/>
  <c r="K656" i="12"/>
  <c r="B656" i="12"/>
  <c r="N656" i="12"/>
  <c r="E656" i="8"/>
  <c r="A657" i="8"/>
  <c r="B656" i="8"/>
  <c r="H656" i="8"/>
  <c r="K656" i="8"/>
  <c r="T655" i="12"/>
  <c r="P655" i="12"/>
  <c r="R655" i="12"/>
  <c r="S655" i="12"/>
  <c r="C655" i="12"/>
  <c r="D655" i="12"/>
  <c r="F655" i="12"/>
  <c r="I655" i="12"/>
  <c r="O655" i="12"/>
  <c r="G655" i="12"/>
  <c r="L655" i="12"/>
  <c r="J655" i="12"/>
  <c r="M655" i="12"/>
  <c r="N655" i="8"/>
  <c r="C655" i="8"/>
  <c r="M655" i="8"/>
  <c r="F655" i="8"/>
  <c r="L655" i="8"/>
  <c r="G655" i="8"/>
  <c r="J655" i="8"/>
  <c r="D655" i="8"/>
  <c r="I655" i="8"/>
  <c r="A888" i="14" l="1"/>
  <c r="K887" i="14"/>
  <c r="B887" i="14"/>
  <c r="T887" i="14" s="1"/>
  <c r="E887" i="14"/>
  <c r="H887" i="14"/>
  <c r="N887" i="14"/>
  <c r="Q887" i="14"/>
  <c r="I886" i="14"/>
  <c r="J886" i="14"/>
  <c r="O886" i="14"/>
  <c r="P886" i="14"/>
  <c r="C886" i="14"/>
  <c r="D886" i="14"/>
  <c r="G886" i="14"/>
  <c r="L886" i="14"/>
  <c r="F886" i="14"/>
  <c r="M886" i="14"/>
  <c r="R886" i="14"/>
  <c r="S886" i="14"/>
  <c r="I656" i="8"/>
  <c r="D656" i="8"/>
  <c r="J656" i="8"/>
  <c r="F656" i="8"/>
  <c r="G656" i="8"/>
  <c r="C656" i="8"/>
  <c r="L656" i="8"/>
  <c r="M656" i="8"/>
  <c r="N656" i="8"/>
  <c r="E657" i="8"/>
  <c r="B657" i="8"/>
  <c r="H657" i="8"/>
  <c r="A658" i="8"/>
  <c r="K657" i="8"/>
  <c r="T656" i="12"/>
  <c r="R656" i="12"/>
  <c r="S656" i="12"/>
  <c r="D656" i="12"/>
  <c r="L656" i="12"/>
  <c r="M656" i="12"/>
  <c r="F656" i="12"/>
  <c r="G656" i="12"/>
  <c r="I656" i="12"/>
  <c r="J656" i="12"/>
  <c r="C656" i="12"/>
  <c r="O656" i="12"/>
  <c r="P656" i="12"/>
  <c r="N657" i="12"/>
  <c r="B657" i="12"/>
  <c r="E657" i="12"/>
  <c r="H657" i="12"/>
  <c r="Q657" i="12"/>
  <c r="A658" i="12"/>
  <c r="K657" i="12"/>
  <c r="J887" i="14" l="1"/>
  <c r="L887" i="14"/>
  <c r="M887" i="14"/>
  <c r="C887" i="14"/>
  <c r="D887" i="14"/>
  <c r="F887" i="14"/>
  <c r="I887" i="14"/>
  <c r="G887" i="14"/>
  <c r="R887" i="14"/>
  <c r="S887" i="14"/>
  <c r="O887" i="14"/>
  <c r="P887" i="14"/>
  <c r="B888" i="14"/>
  <c r="T888" i="14" s="1"/>
  <c r="K888" i="14"/>
  <c r="H888" i="14"/>
  <c r="Q888" i="14"/>
  <c r="A889" i="14"/>
  <c r="E888" i="14"/>
  <c r="N888" i="14"/>
  <c r="G657" i="8"/>
  <c r="L657" i="8"/>
  <c r="D657" i="8"/>
  <c r="I657" i="8"/>
  <c r="M657" i="8"/>
  <c r="N657" i="8"/>
  <c r="F657" i="8"/>
  <c r="J657" i="8"/>
  <c r="C657" i="8"/>
  <c r="T657" i="12"/>
  <c r="J657" i="12"/>
  <c r="L657" i="12"/>
  <c r="M657" i="12"/>
  <c r="D657" i="12"/>
  <c r="O657" i="12"/>
  <c r="P657" i="12"/>
  <c r="G657" i="12"/>
  <c r="C657" i="12"/>
  <c r="F657" i="12"/>
  <c r="S657" i="12"/>
  <c r="R657" i="12"/>
  <c r="I657" i="12"/>
  <c r="H658" i="8"/>
  <c r="K658" i="8"/>
  <c r="E658" i="8"/>
  <c r="B658" i="8"/>
  <c r="A659" i="8"/>
  <c r="Q658" i="12"/>
  <c r="B658" i="12"/>
  <c r="N658" i="12"/>
  <c r="H658" i="12"/>
  <c r="A659" i="12"/>
  <c r="E658" i="12"/>
  <c r="K658" i="12"/>
  <c r="N889" i="14" l="1"/>
  <c r="H889" i="14"/>
  <c r="E889" i="14"/>
  <c r="K889" i="14"/>
  <c r="A890" i="14"/>
  <c r="Q889" i="14"/>
  <c r="B889" i="14"/>
  <c r="T889" i="14" s="1"/>
  <c r="C888" i="14"/>
  <c r="J888" i="14"/>
  <c r="L888" i="14"/>
  <c r="F888" i="14"/>
  <c r="G888" i="14"/>
  <c r="I888" i="14"/>
  <c r="O888" i="14"/>
  <c r="P888" i="14"/>
  <c r="R888" i="14"/>
  <c r="S888" i="14"/>
  <c r="D888" i="14"/>
  <c r="M888" i="14"/>
  <c r="L658" i="8"/>
  <c r="J658" i="8"/>
  <c r="C658" i="8"/>
  <c r="N658" i="8"/>
  <c r="M658" i="8"/>
  <c r="F658" i="8"/>
  <c r="D658" i="8"/>
  <c r="I658" i="8"/>
  <c r="G658" i="8"/>
  <c r="Q659" i="12"/>
  <c r="A660" i="12"/>
  <c r="B659" i="12"/>
  <c r="E659" i="12"/>
  <c r="N659" i="12"/>
  <c r="K659" i="12"/>
  <c r="H659" i="12"/>
  <c r="T658" i="12"/>
  <c r="C658" i="12"/>
  <c r="D658" i="12"/>
  <c r="F658" i="12"/>
  <c r="R658" i="12"/>
  <c r="G658" i="12"/>
  <c r="M658" i="12"/>
  <c r="J658" i="12"/>
  <c r="L658" i="12"/>
  <c r="I658" i="12"/>
  <c r="O658" i="12"/>
  <c r="P658" i="12"/>
  <c r="S658" i="12"/>
  <c r="B659" i="8"/>
  <c r="E659" i="8"/>
  <c r="H659" i="8"/>
  <c r="A660" i="8"/>
  <c r="K659" i="8"/>
  <c r="L889" i="14" l="1"/>
  <c r="M889" i="14"/>
  <c r="O889" i="14"/>
  <c r="F889" i="14"/>
  <c r="G889" i="14"/>
  <c r="I889" i="14"/>
  <c r="J889" i="14"/>
  <c r="C889" i="14"/>
  <c r="D889" i="14"/>
  <c r="P889" i="14"/>
  <c r="R889" i="14"/>
  <c r="S889" i="14"/>
  <c r="H890" i="14"/>
  <c r="N890" i="14"/>
  <c r="B890" i="14"/>
  <c r="T890" i="14" s="1"/>
  <c r="E890" i="14"/>
  <c r="K890" i="14"/>
  <c r="Q890" i="14"/>
  <c r="A891" i="14"/>
  <c r="L659" i="8"/>
  <c r="M659" i="8"/>
  <c r="I659" i="8"/>
  <c r="G659" i="8"/>
  <c r="D659" i="8"/>
  <c r="J659" i="8"/>
  <c r="N659" i="8"/>
  <c r="C659" i="8"/>
  <c r="F659" i="8"/>
  <c r="B660" i="12"/>
  <c r="E660" i="12"/>
  <c r="K660" i="12"/>
  <c r="H660" i="12"/>
  <c r="Q660" i="12"/>
  <c r="A661" i="12"/>
  <c r="N660" i="12"/>
  <c r="T659" i="12"/>
  <c r="M659" i="12"/>
  <c r="G659" i="12"/>
  <c r="O659" i="12"/>
  <c r="P659" i="12"/>
  <c r="R659" i="12"/>
  <c r="C659" i="12"/>
  <c r="D659" i="12"/>
  <c r="J659" i="12"/>
  <c r="S659" i="12"/>
  <c r="F659" i="12"/>
  <c r="I659" i="12"/>
  <c r="L659" i="12"/>
  <c r="E660" i="8"/>
  <c r="A661" i="8"/>
  <c r="K660" i="8"/>
  <c r="B660" i="8"/>
  <c r="H660" i="8"/>
  <c r="E891" i="14" l="1"/>
  <c r="B891" i="14"/>
  <c r="T891" i="14" s="1"/>
  <c r="H891" i="14"/>
  <c r="Q891" i="14"/>
  <c r="N891" i="14"/>
  <c r="K891" i="14"/>
  <c r="A892" i="14"/>
  <c r="F890" i="14"/>
  <c r="G890" i="14"/>
  <c r="L890" i="14"/>
  <c r="M890" i="14"/>
  <c r="O890" i="14"/>
  <c r="I890" i="14"/>
  <c r="C890" i="14"/>
  <c r="J890" i="14"/>
  <c r="D890" i="14"/>
  <c r="P890" i="14"/>
  <c r="S890" i="14"/>
  <c r="R890" i="14"/>
  <c r="B661" i="12"/>
  <c r="K661" i="12"/>
  <c r="Q661" i="12"/>
  <c r="A662" i="12"/>
  <c r="H661" i="12"/>
  <c r="E661" i="12"/>
  <c r="N661" i="12"/>
  <c r="T660" i="12"/>
  <c r="J660" i="12"/>
  <c r="L660" i="12"/>
  <c r="M660" i="12"/>
  <c r="S660" i="12"/>
  <c r="F660" i="12"/>
  <c r="G660" i="12"/>
  <c r="O660" i="12"/>
  <c r="P660" i="12"/>
  <c r="R660" i="12"/>
  <c r="C660" i="12"/>
  <c r="I660" i="12"/>
  <c r="D660" i="12"/>
  <c r="J660" i="8"/>
  <c r="F660" i="8"/>
  <c r="D660" i="8"/>
  <c r="I660" i="8"/>
  <c r="L660" i="8"/>
  <c r="M660" i="8"/>
  <c r="N660" i="8"/>
  <c r="C660" i="8"/>
  <c r="G660" i="8"/>
  <c r="A662" i="8"/>
  <c r="H661" i="8"/>
  <c r="K661" i="8"/>
  <c r="B661" i="8"/>
  <c r="E661" i="8"/>
  <c r="Q892" i="14" l="1"/>
  <c r="B892" i="14"/>
  <c r="T892" i="14" s="1"/>
  <c r="A893" i="14"/>
  <c r="H892" i="14"/>
  <c r="K892" i="14"/>
  <c r="N892" i="14"/>
  <c r="E892" i="14"/>
  <c r="D891" i="14"/>
  <c r="F891" i="14"/>
  <c r="G891" i="14"/>
  <c r="C891" i="14"/>
  <c r="I891" i="14"/>
  <c r="P891" i="14"/>
  <c r="R891" i="14"/>
  <c r="M891" i="14"/>
  <c r="O891" i="14"/>
  <c r="S891" i="14"/>
  <c r="J891" i="14"/>
  <c r="L891" i="14"/>
  <c r="A663" i="8"/>
  <c r="H662" i="8"/>
  <c r="E662" i="8"/>
  <c r="B662" i="8"/>
  <c r="K662" i="8"/>
  <c r="E662" i="12"/>
  <c r="H662" i="12"/>
  <c r="K662" i="12"/>
  <c r="N662" i="12"/>
  <c r="A663" i="12"/>
  <c r="Q662" i="12"/>
  <c r="B662" i="12"/>
  <c r="F661" i="8"/>
  <c r="J661" i="8"/>
  <c r="C661" i="8"/>
  <c r="M661" i="8"/>
  <c r="N661" i="8"/>
  <c r="G661" i="8"/>
  <c r="I661" i="8"/>
  <c r="L661" i="8"/>
  <c r="D661" i="8"/>
  <c r="T661" i="12"/>
  <c r="L661" i="12"/>
  <c r="R661" i="12"/>
  <c r="C661" i="12"/>
  <c r="D661" i="12"/>
  <c r="F661" i="12"/>
  <c r="M661" i="12"/>
  <c r="O661" i="12"/>
  <c r="P661" i="12"/>
  <c r="S661" i="12"/>
  <c r="I661" i="12"/>
  <c r="G661" i="12"/>
  <c r="J661" i="12"/>
  <c r="B893" i="14" l="1"/>
  <c r="T893" i="14" s="1"/>
  <c r="E893" i="14"/>
  <c r="K893" i="14"/>
  <c r="H893" i="14"/>
  <c r="N893" i="14"/>
  <c r="Q893" i="14"/>
  <c r="A894" i="14"/>
  <c r="P892" i="14"/>
  <c r="R892" i="14"/>
  <c r="S892" i="14"/>
  <c r="C892" i="14"/>
  <c r="D892" i="14"/>
  <c r="O892" i="14"/>
  <c r="I892" i="14"/>
  <c r="J892" i="14"/>
  <c r="L892" i="14"/>
  <c r="M892" i="14"/>
  <c r="F892" i="14"/>
  <c r="G892" i="14"/>
  <c r="T662" i="12"/>
  <c r="R662" i="12"/>
  <c r="G662" i="12"/>
  <c r="S662" i="12"/>
  <c r="F662" i="12"/>
  <c r="M662" i="12"/>
  <c r="L662" i="12"/>
  <c r="D662" i="12"/>
  <c r="O662" i="12"/>
  <c r="P662" i="12"/>
  <c r="C662" i="12"/>
  <c r="I662" i="12"/>
  <c r="J662" i="12"/>
  <c r="A664" i="12"/>
  <c r="H663" i="12"/>
  <c r="E663" i="12"/>
  <c r="B663" i="12"/>
  <c r="N663" i="12"/>
  <c r="K663" i="12"/>
  <c r="Q663" i="12"/>
  <c r="J662" i="8"/>
  <c r="N662" i="8"/>
  <c r="C662" i="8"/>
  <c r="D662" i="8"/>
  <c r="L662" i="8"/>
  <c r="F662" i="8"/>
  <c r="G662" i="8"/>
  <c r="M662" i="8"/>
  <c r="I662" i="8"/>
  <c r="K663" i="8"/>
  <c r="H663" i="8"/>
  <c r="A664" i="8"/>
  <c r="B663" i="8"/>
  <c r="E663" i="8"/>
  <c r="H894" i="14" l="1"/>
  <c r="K894" i="14"/>
  <c r="A895" i="14"/>
  <c r="B894" i="14"/>
  <c r="T894" i="14" s="1"/>
  <c r="N894" i="14"/>
  <c r="Q894" i="14"/>
  <c r="E894" i="14"/>
  <c r="C893" i="14"/>
  <c r="D893" i="14"/>
  <c r="R893" i="14"/>
  <c r="S893" i="14"/>
  <c r="F893" i="14"/>
  <c r="G893" i="14"/>
  <c r="I893" i="14"/>
  <c r="L893" i="14"/>
  <c r="J893" i="14"/>
  <c r="O893" i="14"/>
  <c r="M893" i="14"/>
  <c r="P893" i="14"/>
  <c r="K664" i="8"/>
  <c r="A665" i="8"/>
  <c r="E664" i="8"/>
  <c r="H664" i="8"/>
  <c r="B664" i="8"/>
  <c r="Q664" i="12"/>
  <c r="E664" i="12"/>
  <c r="H664" i="12"/>
  <c r="B664" i="12"/>
  <c r="A665" i="12"/>
  <c r="N664" i="12"/>
  <c r="K664" i="12"/>
  <c r="T663" i="12"/>
  <c r="M663" i="12"/>
  <c r="O663" i="12"/>
  <c r="P663" i="12"/>
  <c r="R663" i="12"/>
  <c r="S663" i="12"/>
  <c r="C663" i="12"/>
  <c r="D663" i="12"/>
  <c r="F663" i="12"/>
  <c r="I663" i="12"/>
  <c r="G663" i="12"/>
  <c r="J663" i="12"/>
  <c r="L663" i="12"/>
  <c r="C663" i="8"/>
  <c r="J663" i="8"/>
  <c r="N663" i="8"/>
  <c r="I663" i="8"/>
  <c r="D663" i="8"/>
  <c r="M663" i="8"/>
  <c r="L663" i="8"/>
  <c r="G663" i="8"/>
  <c r="F663" i="8"/>
  <c r="I894" i="14" l="1"/>
  <c r="J894" i="14"/>
  <c r="R894" i="14"/>
  <c r="S894" i="14"/>
  <c r="C894" i="14"/>
  <c r="D894" i="14"/>
  <c r="M894" i="14"/>
  <c r="O894" i="14"/>
  <c r="P894" i="14"/>
  <c r="L894" i="14"/>
  <c r="F894" i="14"/>
  <c r="G894" i="14"/>
  <c r="A896" i="14"/>
  <c r="N895" i="14"/>
  <c r="H895" i="14"/>
  <c r="B895" i="14"/>
  <c r="T895" i="14" s="1"/>
  <c r="E895" i="14"/>
  <c r="K895" i="14"/>
  <c r="Q895" i="14"/>
  <c r="A666" i="8"/>
  <c r="H665" i="8"/>
  <c r="K665" i="8"/>
  <c r="E665" i="8"/>
  <c r="B665" i="8"/>
  <c r="K665" i="12"/>
  <c r="E665" i="12"/>
  <c r="B665" i="12"/>
  <c r="H665" i="12"/>
  <c r="N665" i="12"/>
  <c r="Q665" i="12"/>
  <c r="A666" i="12"/>
  <c r="T664" i="12"/>
  <c r="G664" i="12"/>
  <c r="J664" i="12"/>
  <c r="C664" i="12"/>
  <c r="I664" i="12"/>
  <c r="R664" i="12"/>
  <c r="F664" i="12"/>
  <c r="M664" i="12"/>
  <c r="D664" i="12"/>
  <c r="L664" i="12"/>
  <c r="O664" i="12"/>
  <c r="P664" i="12"/>
  <c r="S664" i="12"/>
  <c r="M664" i="8"/>
  <c r="G664" i="8"/>
  <c r="F664" i="8"/>
  <c r="L664" i="8"/>
  <c r="N664" i="8"/>
  <c r="I664" i="8"/>
  <c r="C664" i="8"/>
  <c r="D664" i="8"/>
  <c r="J664" i="8"/>
  <c r="O895" i="14" l="1"/>
  <c r="P895" i="14"/>
  <c r="F895" i="14"/>
  <c r="G895" i="14"/>
  <c r="I895" i="14"/>
  <c r="C895" i="14"/>
  <c r="D895" i="14"/>
  <c r="L895" i="14"/>
  <c r="R895" i="14"/>
  <c r="S895" i="14"/>
  <c r="J895" i="14"/>
  <c r="M895" i="14"/>
  <c r="B896" i="14"/>
  <c r="T896" i="14" s="1"/>
  <c r="N896" i="14"/>
  <c r="Q896" i="14"/>
  <c r="K896" i="14"/>
  <c r="E896" i="14"/>
  <c r="H896" i="14"/>
  <c r="A897" i="14"/>
  <c r="H666" i="8"/>
  <c r="E666" i="8"/>
  <c r="A667" i="8"/>
  <c r="B666" i="8"/>
  <c r="K666" i="8"/>
  <c r="I665" i="8"/>
  <c r="F665" i="8"/>
  <c r="M665" i="8"/>
  <c r="D665" i="8"/>
  <c r="G665" i="8"/>
  <c r="L665" i="8"/>
  <c r="N665" i="8"/>
  <c r="C665" i="8"/>
  <c r="J665" i="8"/>
  <c r="B666" i="12"/>
  <c r="A667" i="12"/>
  <c r="H666" i="12"/>
  <c r="Q666" i="12"/>
  <c r="K666" i="12"/>
  <c r="E666" i="12"/>
  <c r="N666" i="12"/>
  <c r="T665" i="12"/>
  <c r="I665" i="12"/>
  <c r="J665" i="12"/>
  <c r="L665" i="12"/>
  <c r="M665" i="12"/>
  <c r="R665" i="12"/>
  <c r="O665" i="12"/>
  <c r="F665" i="12"/>
  <c r="C665" i="12"/>
  <c r="S665" i="12"/>
  <c r="P665" i="12"/>
  <c r="D665" i="12"/>
  <c r="G665" i="12"/>
  <c r="N897" i="14" l="1"/>
  <c r="K897" i="14"/>
  <c r="Q897" i="14"/>
  <c r="H897" i="14"/>
  <c r="A898" i="14"/>
  <c r="B897" i="14"/>
  <c r="T897" i="14" s="1"/>
  <c r="E897" i="14"/>
  <c r="C896" i="14"/>
  <c r="O896" i="14"/>
  <c r="P896" i="14"/>
  <c r="I896" i="14"/>
  <c r="J896" i="14"/>
  <c r="D896" i="14"/>
  <c r="L896" i="14"/>
  <c r="F896" i="14"/>
  <c r="G896" i="14"/>
  <c r="M896" i="14"/>
  <c r="R896" i="14"/>
  <c r="S896" i="14"/>
  <c r="K667" i="8"/>
  <c r="B667" i="8"/>
  <c r="E667" i="8"/>
  <c r="H667" i="8"/>
  <c r="A668" i="8"/>
  <c r="H667" i="12"/>
  <c r="Q667" i="12"/>
  <c r="A668" i="12"/>
  <c r="B667" i="12"/>
  <c r="E667" i="12"/>
  <c r="K667" i="12"/>
  <c r="N667" i="12"/>
  <c r="G666" i="8"/>
  <c r="I666" i="8"/>
  <c r="M666" i="8"/>
  <c r="J666" i="8"/>
  <c r="L666" i="8"/>
  <c r="F666" i="8"/>
  <c r="N666" i="8"/>
  <c r="C666" i="8"/>
  <c r="D666" i="8"/>
  <c r="T666" i="12"/>
  <c r="C666" i="12"/>
  <c r="D666" i="12"/>
  <c r="J666" i="12"/>
  <c r="R666" i="12"/>
  <c r="O666" i="12"/>
  <c r="L666" i="12"/>
  <c r="G666" i="12"/>
  <c r="P666" i="12"/>
  <c r="S666" i="12"/>
  <c r="F666" i="12"/>
  <c r="I666" i="12"/>
  <c r="M666" i="12"/>
  <c r="L897" i="14" l="1"/>
  <c r="M897" i="14"/>
  <c r="O897" i="14"/>
  <c r="J897" i="14"/>
  <c r="P897" i="14"/>
  <c r="I897" i="14"/>
  <c r="R897" i="14"/>
  <c r="S897" i="14"/>
  <c r="G897" i="14"/>
  <c r="C897" i="14"/>
  <c r="F897" i="14"/>
  <c r="D897" i="14"/>
  <c r="K898" i="14"/>
  <c r="Q898" i="14"/>
  <c r="A899" i="14"/>
  <c r="B898" i="14"/>
  <c r="T898" i="14" s="1"/>
  <c r="H898" i="14"/>
  <c r="N898" i="14"/>
  <c r="E898" i="14"/>
  <c r="T667" i="12"/>
  <c r="M667" i="12"/>
  <c r="F667" i="12"/>
  <c r="S667" i="12"/>
  <c r="G667" i="12"/>
  <c r="I667" i="12"/>
  <c r="O667" i="12"/>
  <c r="P667" i="12"/>
  <c r="R667" i="12"/>
  <c r="D667" i="12"/>
  <c r="J667" i="12"/>
  <c r="L667" i="12"/>
  <c r="C667" i="12"/>
  <c r="B668" i="12"/>
  <c r="N668" i="12"/>
  <c r="A669" i="12"/>
  <c r="K668" i="12"/>
  <c r="E668" i="12"/>
  <c r="H668" i="12"/>
  <c r="Q668" i="12"/>
  <c r="A669" i="8"/>
  <c r="K668" i="8"/>
  <c r="B668" i="8"/>
  <c r="H668" i="8"/>
  <c r="E668" i="8"/>
  <c r="C667" i="8"/>
  <c r="D667" i="8"/>
  <c r="F667" i="8"/>
  <c r="G667" i="8"/>
  <c r="I667" i="8"/>
  <c r="J667" i="8"/>
  <c r="L667" i="8"/>
  <c r="N667" i="8"/>
  <c r="M667" i="8"/>
  <c r="J898" i="14" l="1"/>
  <c r="L898" i="14"/>
  <c r="M898" i="14"/>
  <c r="P898" i="14"/>
  <c r="R898" i="14"/>
  <c r="S898" i="14"/>
  <c r="I898" i="14"/>
  <c r="O898" i="14"/>
  <c r="C898" i="14"/>
  <c r="D898" i="14"/>
  <c r="F898" i="14"/>
  <c r="G898" i="14"/>
  <c r="E899" i="14"/>
  <c r="K899" i="14"/>
  <c r="A900" i="14"/>
  <c r="B899" i="14"/>
  <c r="T899" i="14" s="1"/>
  <c r="H899" i="14"/>
  <c r="Q899" i="14"/>
  <c r="N899" i="14"/>
  <c r="E669" i="8"/>
  <c r="H669" i="8"/>
  <c r="B669" i="8"/>
  <c r="K669" i="8"/>
  <c r="A670" i="8"/>
  <c r="J668" i="8"/>
  <c r="G668" i="8"/>
  <c r="I668" i="8"/>
  <c r="N668" i="8"/>
  <c r="M668" i="8"/>
  <c r="D668" i="8"/>
  <c r="L668" i="8"/>
  <c r="C668" i="8"/>
  <c r="F668" i="8"/>
  <c r="B669" i="12"/>
  <c r="H669" i="12"/>
  <c r="E669" i="12"/>
  <c r="A670" i="12"/>
  <c r="K669" i="12"/>
  <c r="N669" i="12"/>
  <c r="Q669" i="12"/>
  <c r="T668" i="12"/>
  <c r="F668" i="12"/>
  <c r="O668" i="12"/>
  <c r="S668" i="12"/>
  <c r="G668" i="12"/>
  <c r="J668" i="12"/>
  <c r="P668" i="12"/>
  <c r="L668" i="12"/>
  <c r="M668" i="12"/>
  <c r="I668" i="12"/>
  <c r="R668" i="12"/>
  <c r="D668" i="12"/>
  <c r="C668" i="12"/>
  <c r="D899" i="14" l="1"/>
  <c r="F899" i="14"/>
  <c r="G899" i="14"/>
  <c r="J899" i="14"/>
  <c r="L899" i="14"/>
  <c r="S899" i="14"/>
  <c r="I899" i="14"/>
  <c r="C899" i="14"/>
  <c r="M899" i="14"/>
  <c r="O899" i="14"/>
  <c r="P899" i="14"/>
  <c r="R899" i="14"/>
  <c r="Q900" i="14"/>
  <c r="H900" i="14"/>
  <c r="B900" i="14"/>
  <c r="T900" i="14" s="1"/>
  <c r="N900" i="14"/>
  <c r="E900" i="14"/>
  <c r="A901" i="14"/>
  <c r="K900" i="14"/>
  <c r="K670" i="12"/>
  <c r="A671" i="12"/>
  <c r="N670" i="12"/>
  <c r="E670" i="12"/>
  <c r="B670" i="12"/>
  <c r="Q670" i="12"/>
  <c r="H670" i="12"/>
  <c r="T669" i="12"/>
  <c r="I669" i="12"/>
  <c r="C669" i="12"/>
  <c r="D669" i="12"/>
  <c r="F669" i="12"/>
  <c r="J669" i="12"/>
  <c r="L669" i="12"/>
  <c r="M669" i="12"/>
  <c r="P669" i="12"/>
  <c r="S669" i="12"/>
  <c r="G669" i="12"/>
  <c r="O669" i="12"/>
  <c r="R669" i="12"/>
  <c r="A671" i="8"/>
  <c r="K670" i="8"/>
  <c r="B670" i="8"/>
  <c r="E670" i="8"/>
  <c r="H670" i="8"/>
  <c r="C669" i="8"/>
  <c r="D669" i="8"/>
  <c r="F669" i="8"/>
  <c r="N669" i="8"/>
  <c r="G669" i="8"/>
  <c r="I669" i="8"/>
  <c r="J669" i="8"/>
  <c r="L669" i="8"/>
  <c r="M669" i="8"/>
  <c r="H901" i="14" l="1"/>
  <c r="E901" i="14"/>
  <c r="A902" i="14"/>
  <c r="N901" i="14"/>
  <c r="Q901" i="14"/>
  <c r="B901" i="14"/>
  <c r="T901" i="14" s="1"/>
  <c r="K901" i="14"/>
  <c r="P900" i="14"/>
  <c r="R900" i="14"/>
  <c r="S900" i="14"/>
  <c r="F900" i="14"/>
  <c r="G900" i="14"/>
  <c r="I900" i="14"/>
  <c r="L900" i="14"/>
  <c r="M900" i="14"/>
  <c r="O900" i="14"/>
  <c r="C900" i="14"/>
  <c r="D900" i="14"/>
  <c r="J900" i="14"/>
  <c r="B671" i="8"/>
  <c r="A672" i="8"/>
  <c r="K671" i="8"/>
  <c r="H671" i="8"/>
  <c r="E671" i="8"/>
  <c r="I670" i="8"/>
  <c r="J670" i="8"/>
  <c r="C670" i="8"/>
  <c r="D670" i="8"/>
  <c r="F670" i="8"/>
  <c r="M670" i="8"/>
  <c r="G670" i="8"/>
  <c r="L670" i="8"/>
  <c r="N670" i="8"/>
  <c r="T670" i="12"/>
  <c r="R670" i="12"/>
  <c r="L670" i="12"/>
  <c r="G670" i="12"/>
  <c r="S670" i="12"/>
  <c r="D670" i="12"/>
  <c r="I670" i="12"/>
  <c r="J670" i="12"/>
  <c r="C670" i="12"/>
  <c r="F670" i="12"/>
  <c r="O670" i="12"/>
  <c r="P670" i="12"/>
  <c r="M670" i="12"/>
  <c r="Q671" i="12"/>
  <c r="A672" i="12"/>
  <c r="E671" i="12"/>
  <c r="H671" i="12"/>
  <c r="K671" i="12"/>
  <c r="B671" i="12"/>
  <c r="N671" i="12"/>
  <c r="F901" i="14" l="1"/>
  <c r="G901" i="14"/>
  <c r="C901" i="14"/>
  <c r="D901" i="14"/>
  <c r="R901" i="14"/>
  <c r="S901" i="14"/>
  <c r="M901" i="14"/>
  <c r="I901" i="14"/>
  <c r="J901" i="14"/>
  <c r="L901" i="14"/>
  <c r="O901" i="14"/>
  <c r="P901" i="14"/>
  <c r="H902" i="14"/>
  <c r="K902" i="14"/>
  <c r="B902" i="14"/>
  <c r="T902" i="14" s="1"/>
  <c r="E902" i="14"/>
  <c r="N902" i="14"/>
  <c r="A903" i="14"/>
  <c r="Q902" i="14"/>
  <c r="T671" i="12"/>
  <c r="O671" i="12"/>
  <c r="I671" i="12"/>
  <c r="D671" i="12"/>
  <c r="L671" i="12"/>
  <c r="C671" i="12"/>
  <c r="G671" i="12"/>
  <c r="J671" i="12"/>
  <c r="M671" i="12"/>
  <c r="R671" i="12"/>
  <c r="F671" i="12"/>
  <c r="S671" i="12"/>
  <c r="P671" i="12"/>
  <c r="D671" i="8"/>
  <c r="F671" i="8"/>
  <c r="G671" i="8"/>
  <c r="L671" i="8"/>
  <c r="N671" i="8"/>
  <c r="C671" i="8"/>
  <c r="M671" i="8"/>
  <c r="J671" i="8"/>
  <c r="I671" i="8"/>
  <c r="N672" i="12"/>
  <c r="Q672" i="12"/>
  <c r="A673" i="12"/>
  <c r="B672" i="12"/>
  <c r="H672" i="12"/>
  <c r="K672" i="12"/>
  <c r="E672" i="12"/>
  <c r="K672" i="8"/>
  <c r="A673" i="8"/>
  <c r="E672" i="8"/>
  <c r="H672" i="8"/>
  <c r="B672" i="8"/>
  <c r="E3" i="29" a="1"/>
  <c r="A904" i="14" l="1"/>
  <c r="B903" i="14"/>
  <c r="T903" i="14" s="1"/>
  <c r="K903" i="14"/>
  <c r="N903" i="14"/>
  <c r="Q903" i="14"/>
  <c r="E903" i="14"/>
  <c r="H903" i="14"/>
  <c r="I902" i="14"/>
  <c r="J902" i="14"/>
  <c r="C902" i="14"/>
  <c r="D902" i="14"/>
  <c r="F902" i="14"/>
  <c r="G902" i="14"/>
  <c r="L902" i="14"/>
  <c r="M902" i="14"/>
  <c r="O902" i="14"/>
  <c r="P902" i="14"/>
  <c r="R902" i="14"/>
  <c r="S902" i="14"/>
  <c r="Q673" i="12"/>
  <c r="H673" i="12"/>
  <c r="A674" i="12"/>
  <c r="E673" i="12"/>
  <c r="N673" i="12"/>
  <c r="K673" i="12"/>
  <c r="B673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T672" i="12"/>
  <c r="J672" i="12"/>
  <c r="C672" i="12"/>
  <c r="D672" i="12"/>
  <c r="L672" i="12"/>
  <c r="F672" i="12"/>
  <c r="R672" i="12"/>
  <c r="M672" i="12"/>
  <c r="O672" i="12"/>
  <c r="P672" i="12"/>
  <c r="S672" i="12"/>
  <c r="I672" i="12"/>
  <c r="G672" i="12"/>
  <c r="E3" i="29"/>
  <c r="E4" i="29" a="1"/>
  <c r="R903" i="14" l="1"/>
  <c r="S903" i="14"/>
  <c r="C903" i="14"/>
  <c r="D903" i="14"/>
  <c r="I903" i="14"/>
  <c r="J903" i="14"/>
  <c r="L903" i="14"/>
  <c r="M903" i="14"/>
  <c r="O903" i="14"/>
  <c r="P903" i="14"/>
  <c r="F903" i="14"/>
  <c r="G903" i="14"/>
  <c r="B904" i="14"/>
  <c r="T904" i="14" s="1"/>
  <c r="E904" i="14"/>
  <c r="N904" i="14"/>
  <c r="H904" i="14"/>
  <c r="K904" i="14"/>
  <c r="Q904" i="14"/>
  <c r="A905" i="14"/>
  <c r="H674" i="8"/>
  <c r="B674" i="8"/>
  <c r="E674" i="8"/>
  <c r="K674" i="8"/>
  <c r="A675" i="8"/>
  <c r="T673" i="12"/>
  <c r="F673" i="12"/>
  <c r="G673" i="12"/>
  <c r="O673" i="12"/>
  <c r="P673" i="12"/>
  <c r="J673" i="12"/>
  <c r="R673" i="12"/>
  <c r="I673" i="12"/>
  <c r="L673" i="12"/>
  <c r="D673" i="12"/>
  <c r="M673" i="12"/>
  <c r="C673" i="12"/>
  <c r="S673" i="12"/>
  <c r="J673" i="8"/>
  <c r="L673" i="8"/>
  <c r="M673" i="8"/>
  <c r="N673" i="8"/>
  <c r="C673" i="8"/>
  <c r="F673" i="8"/>
  <c r="G673" i="8"/>
  <c r="D673" i="8"/>
  <c r="I673" i="8"/>
  <c r="N674" i="12"/>
  <c r="H674" i="12"/>
  <c r="B674" i="12"/>
  <c r="A675" i="12"/>
  <c r="E674" i="12"/>
  <c r="K674" i="12"/>
  <c r="Q674" i="12"/>
  <c r="E4" i="29"/>
  <c r="N905" i="14" l="1"/>
  <c r="A906" i="14"/>
  <c r="Q905" i="14"/>
  <c r="E905" i="14"/>
  <c r="H905" i="14"/>
  <c r="K905" i="14"/>
  <c r="B905" i="14"/>
  <c r="T905" i="14" s="1"/>
  <c r="C904" i="14"/>
  <c r="D904" i="14"/>
  <c r="R904" i="14"/>
  <c r="S904" i="14"/>
  <c r="M904" i="14"/>
  <c r="O904" i="14"/>
  <c r="P904" i="14"/>
  <c r="I904" i="14"/>
  <c r="F904" i="14"/>
  <c r="G904" i="14"/>
  <c r="L904" i="14"/>
  <c r="J904" i="14"/>
  <c r="T674" i="12"/>
  <c r="D674" i="12"/>
  <c r="I674" i="12"/>
  <c r="L674" i="12"/>
  <c r="M674" i="12"/>
  <c r="R674" i="12"/>
  <c r="C674" i="12"/>
  <c r="F674" i="12"/>
  <c r="J674" i="12"/>
  <c r="O674" i="12"/>
  <c r="S674" i="12"/>
  <c r="P674" i="12"/>
  <c r="G674" i="12"/>
  <c r="K675" i="8"/>
  <c r="H675" i="8"/>
  <c r="A676" i="8"/>
  <c r="E675" i="8"/>
  <c r="B675" i="8"/>
  <c r="B675" i="12"/>
  <c r="E675" i="12"/>
  <c r="K675" i="12"/>
  <c r="H675" i="12"/>
  <c r="N675" i="12"/>
  <c r="Q675" i="12"/>
  <c r="A676" i="12"/>
  <c r="C674" i="8"/>
  <c r="I674" i="8"/>
  <c r="F674" i="8"/>
  <c r="D674" i="8"/>
  <c r="N674" i="8"/>
  <c r="G674" i="8"/>
  <c r="L674" i="8"/>
  <c r="J674" i="8"/>
  <c r="M674" i="8"/>
  <c r="L905" i="14" l="1"/>
  <c r="M905" i="14"/>
  <c r="O905" i="14"/>
  <c r="R905" i="14"/>
  <c r="S905" i="14"/>
  <c r="P905" i="14"/>
  <c r="C905" i="14"/>
  <c r="G905" i="14"/>
  <c r="D905" i="14"/>
  <c r="F905" i="14"/>
  <c r="I905" i="14"/>
  <c r="J905" i="14"/>
  <c r="N906" i="14"/>
  <c r="A907" i="14"/>
  <c r="B906" i="14"/>
  <c r="T906" i="14" s="1"/>
  <c r="K906" i="14"/>
  <c r="H906" i="14"/>
  <c r="E906" i="14"/>
  <c r="Q906" i="14"/>
  <c r="T675" i="12"/>
  <c r="C675" i="12"/>
  <c r="D675" i="12"/>
  <c r="O675" i="12"/>
  <c r="P675" i="12"/>
  <c r="S675" i="12"/>
  <c r="F675" i="12"/>
  <c r="G675" i="12"/>
  <c r="I675" i="12"/>
  <c r="J675" i="12"/>
  <c r="L675" i="12"/>
  <c r="M675" i="12"/>
  <c r="R675" i="12"/>
  <c r="I675" i="8"/>
  <c r="J675" i="8"/>
  <c r="L675" i="8"/>
  <c r="M675" i="8"/>
  <c r="N675" i="8"/>
  <c r="F675" i="8"/>
  <c r="G675" i="8"/>
  <c r="C675" i="8"/>
  <c r="D675" i="8"/>
  <c r="B676" i="12"/>
  <c r="E676" i="12"/>
  <c r="H676" i="12"/>
  <c r="K676" i="12"/>
  <c r="A677" i="12"/>
  <c r="Q676" i="12"/>
  <c r="N676" i="12"/>
  <c r="B676" i="8"/>
  <c r="A677" i="8"/>
  <c r="K676" i="8"/>
  <c r="E676" i="8"/>
  <c r="H676" i="8"/>
  <c r="P906" i="14" l="1"/>
  <c r="R906" i="14"/>
  <c r="S906" i="14"/>
  <c r="J906" i="14"/>
  <c r="L906" i="14"/>
  <c r="M906" i="14"/>
  <c r="O906" i="14"/>
  <c r="F906" i="14"/>
  <c r="G906" i="14"/>
  <c r="D906" i="14"/>
  <c r="C906" i="14"/>
  <c r="I906" i="14"/>
  <c r="E907" i="14"/>
  <c r="N907" i="14"/>
  <c r="Q907" i="14"/>
  <c r="A908" i="14"/>
  <c r="B907" i="14"/>
  <c r="T907" i="14" s="1"/>
  <c r="K907" i="14"/>
  <c r="H907" i="14"/>
  <c r="M676" i="8"/>
  <c r="D676" i="8"/>
  <c r="J676" i="8"/>
  <c r="C676" i="8"/>
  <c r="N676" i="8"/>
  <c r="F676" i="8"/>
  <c r="L676" i="8"/>
  <c r="G676" i="8"/>
  <c r="I676" i="8"/>
  <c r="T676" i="12"/>
  <c r="L676" i="12"/>
  <c r="M676" i="12"/>
  <c r="O676" i="12"/>
  <c r="P676" i="12"/>
  <c r="C676" i="12"/>
  <c r="F676" i="12"/>
  <c r="G676" i="12"/>
  <c r="J676" i="12"/>
  <c r="I676" i="12"/>
  <c r="R676" i="12"/>
  <c r="S676" i="12"/>
  <c r="D676" i="12"/>
  <c r="K677" i="8"/>
  <c r="E677" i="8"/>
  <c r="B677" i="8"/>
  <c r="A678" i="8"/>
  <c r="H677" i="8"/>
  <c r="B677" i="12"/>
  <c r="E677" i="12"/>
  <c r="K677" i="12"/>
  <c r="A678" i="12"/>
  <c r="H677" i="12"/>
  <c r="N677" i="12"/>
  <c r="Q677" i="12"/>
  <c r="D907" i="14" l="1"/>
  <c r="F907" i="14"/>
  <c r="G907" i="14"/>
  <c r="O907" i="14"/>
  <c r="P907" i="14"/>
  <c r="R907" i="14"/>
  <c r="S907" i="14"/>
  <c r="L907" i="14"/>
  <c r="I907" i="14"/>
  <c r="J907" i="14"/>
  <c r="M907" i="14"/>
  <c r="C907" i="14"/>
  <c r="Q908" i="14"/>
  <c r="B908" i="14"/>
  <c r="T908" i="14" s="1"/>
  <c r="H908" i="14"/>
  <c r="E908" i="14"/>
  <c r="K908" i="14"/>
  <c r="N908" i="14"/>
  <c r="A909" i="14"/>
  <c r="B678" i="12"/>
  <c r="H678" i="12"/>
  <c r="K678" i="12"/>
  <c r="E678" i="12"/>
  <c r="N678" i="12"/>
  <c r="Q678" i="12"/>
  <c r="A679" i="12"/>
  <c r="M677" i="8"/>
  <c r="N677" i="8"/>
  <c r="C677" i="8"/>
  <c r="D677" i="8"/>
  <c r="I677" i="8"/>
  <c r="F677" i="8"/>
  <c r="G677" i="8"/>
  <c r="J677" i="8"/>
  <c r="L677" i="8"/>
  <c r="H678" i="8"/>
  <c r="K678" i="8"/>
  <c r="A679" i="8"/>
  <c r="E678" i="8"/>
  <c r="B678" i="8"/>
  <c r="T677" i="12"/>
  <c r="D677" i="12"/>
  <c r="F677" i="12"/>
  <c r="G677" i="12"/>
  <c r="I677" i="12"/>
  <c r="C677" i="12"/>
  <c r="L677" i="12"/>
  <c r="S677" i="12"/>
  <c r="M677" i="12"/>
  <c r="J677" i="12"/>
  <c r="O677" i="12"/>
  <c r="P677" i="12"/>
  <c r="R677" i="12"/>
  <c r="K909" i="14" l="1"/>
  <c r="E909" i="14"/>
  <c r="N909" i="14"/>
  <c r="Q909" i="14"/>
  <c r="B909" i="14"/>
  <c r="T909" i="14" s="1"/>
  <c r="H909" i="14"/>
  <c r="A910" i="14"/>
  <c r="P908" i="14"/>
  <c r="R908" i="14"/>
  <c r="S908" i="14"/>
  <c r="J908" i="14"/>
  <c r="L908" i="14"/>
  <c r="C908" i="14"/>
  <c r="D908" i="14"/>
  <c r="G908" i="14"/>
  <c r="F908" i="14"/>
  <c r="I908" i="14"/>
  <c r="M908" i="14"/>
  <c r="O908" i="14"/>
  <c r="E679" i="8"/>
  <c r="H679" i="8"/>
  <c r="A680" i="8"/>
  <c r="K679" i="8"/>
  <c r="B679" i="8"/>
  <c r="E679" i="12"/>
  <c r="A680" i="12"/>
  <c r="N679" i="12"/>
  <c r="Q679" i="12"/>
  <c r="B679" i="12"/>
  <c r="H679" i="12"/>
  <c r="K679" i="12"/>
  <c r="I678" i="8"/>
  <c r="F678" i="8"/>
  <c r="G678" i="8"/>
  <c r="L678" i="8"/>
  <c r="M678" i="8"/>
  <c r="N678" i="8"/>
  <c r="D678" i="8"/>
  <c r="J678" i="8"/>
  <c r="C678" i="8"/>
  <c r="T678" i="12"/>
  <c r="D678" i="12"/>
  <c r="G678" i="12"/>
  <c r="J678" i="12"/>
  <c r="R678" i="12"/>
  <c r="C678" i="12"/>
  <c r="I678" i="12"/>
  <c r="F678" i="12"/>
  <c r="L678" i="12"/>
  <c r="S678" i="12"/>
  <c r="M678" i="12"/>
  <c r="P678" i="12"/>
  <c r="O678" i="12"/>
  <c r="H910" i="14" l="1"/>
  <c r="K910" i="14"/>
  <c r="E910" i="14"/>
  <c r="A911" i="14"/>
  <c r="N910" i="14"/>
  <c r="Q910" i="14"/>
  <c r="B910" i="14"/>
  <c r="T910" i="14" s="1"/>
  <c r="J909" i="14"/>
  <c r="L909" i="14"/>
  <c r="M909" i="14"/>
  <c r="D909" i="14"/>
  <c r="F909" i="14"/>
  <c r="G909" i="14"/>
  <c r="I909" i="14"/>
  <c r="O909" i="14"/>
  <c r="P909" i="14"/>
  <c r="C909" i="14"/>
  <c r="R909" i="14"/>
  <c r="S909" i="14"/>
  <c r="T679" i="12"/>
  <c r="I679" i="12"/>
  <c r="P679" i="12"/>
  <c r="L679" i="12"/>
  <c r="M679" i="12"/>
  <c r="C679" i="12"/>
  <c r="D679" i="12"/>
  <c r="F679" i="12"/>
  <c r="G679" i="12"/>
  <c r="J679" i="12"/>
  <c r="R679" i="12"/>
  <c r="O679" i="12"/>
  <c r="S679" i="12"/>
  <c r="L679" i="8"/>
  <c r="C679" i="8"/>
  <c r="G679" i="8"/>
  <c r="D679" i="8"/>
  <c r="I679" i="8"/>
  <c r="F679" i="8"/>
  <c r="J679" i="8"/>
  <c r="N679" i="8"/>
  <c r="M679" i="8"/>
  <c r="E680" i="8"/>
  <c r="B680" i="8"/>
  <c r="H680" i="8"/>
  <c r="K680" i="8"/>
  <c r="A681" i="8"/>
  <c r="A681" i="12"/>
  <c r="B680" i="12"/>
  <c r="K680" i="12"/>
  <c r="N680" i="12"/>
  <c r="E680" i="12"/>
  <c r="H680" i="12"/>
  <c r="Q680" i="12"/>
  <c r="I910" i="14" l="1"/>
  <c r="J910" i="14"/>
  <c r="F910" i="14"/>
  <c r="L910" i="14"/>
  <c r="D910" i="14"/>
  <c r="G910" i="14"/>
  <c r="R910" i="14"/>
  <c r="S910" i="14"/>
  <c r="O910" i="14"/>
  <c r="P910" i="14"/>
  <c r="C910" i="14"/>
  <c r="M910" i="14"/>
  <c r="A912" i="14"/>
  <c r="H911" i="14"/>
  <c r="K911" i="14"/>
  <c r="B911" i="14"/>
  <c r="T911" i="14" s="1"/>
  <c r="E911" i="14"/>
  <c r="Q911" i="14"/>
  <c r="N911" i="14"/>
  <c r="T680" i="12"/>
  <c r="R680" i="12"/>
  <c r="S680" i="12"/>
  <c r="C680" i="12"/>
  <c r="D680" i="12"/>
  <c r="J680" i="12"/>
  <c r="M680" i="12"/>
  <c r="G680" i="12"/>
  <c r="I680" i="12"/>
  <c r="L680" i="12"/>
  <c r="F680" i="12"/>
  <c r="P680" i="12"/>
  <c r="O680" i="12"/>
  <c r="Q681" i="12"/>
  <c r="B681" i="12"/>
  <c r="E681" i="12"/>
  <c r="N681" i="12"/>
  <c r="H681" i="12"/>
  <c r="K681" i="12"/>
  <c r="A682" i="12"/>
  <c r="H681" i="8"/>
  <c r="K681" i="8"/>
  <c r="E681" i="8"/>
  <c r="A682" i="8"/>
  <c r="B681" i="8"/>
  <c r="I680" i="8"/>
  <c r="J680" i="8"/>
  <c r="C680" i="8"/>
  <c r="D680" i="8"/>
  <c r="L680" i="8"/>
  <c r="M680" i="8"/>
  <c r="N680" i="8"/>
  <c r="F680" i="8"/>
  <c r="G680" i="8"/>
  <c r="F911" i="14" l="1"/>
  <c r="G911" i="14"/>
  <c r="I911" i="14"/>
  <c r="J911" i="14"/>
  <c r="L911" i="14"/>
  <c r="M911" i="14"/>
  <c r="C911" i="14"/>
  <c r="O911" i="14"/>
  <c r="P911" i="14"/>
  <c r="S911" i="14"/>
  <c r="D911" i="14"/>
  <c r="R911" i="14"/>
  <c r="B912" i="14"/>
  <c r="T912" i="14" s="1"/>
  <c r="H912" i="14"/>
  <c r="N912" i="14"/>
  <c r="K912" i="14"/>
  <c r="Q912" i="14"/>
  <c r="A913" i="14"/>
  <c r="E912" i="14"/>
  <c r="T681" i="12"/>
  <c r="F681" i="12"/>
  <c r="M681" i="12"/>
  <c r="O681" i="12"/>
  <c r="D681" i="12"/>
  <c r="I681" i="12"/>
  <c r="C681" i="12"/>
  <c r="S681" i="12"/>
  <c r="L681" i="12"/>
  <c r="J681" i="12"/>
  <c r="P681" i="12"/>
  <c r="R681" i="12"/>
  <c r="G681" i="12"/>
  <c r="J681" i="8"/>
  <c r="L681" i="8"/>
  <c r="I681" i="8"/>
  <c r="G681" i="8"/>
  <c r="D681" i="8"/>
  <c r="F681" i="8"/>
  <c r="N681" i="8"/>
  <c r="C681" i="8"/>
  <c r="M681" i="8"/>
  <c r="H682" i="8"/>
  <c r="B682" i="8"/>
  <c r="E682" i="8"/>
  <c r="K682" i="8"/>
  <c r="A683" i="8"/>
  <c r="A683" i="12"/>
  <c r="E682" i="12"/>
  <c r="B682" i="12"/>
  <c r="H682" i="12"/>
  <c r="K682" i="12"/>
  <c r="N682" i="12"/>
  <c r="Q682" i="12"/>
  <c r="N913" i="14" l="1"/>
  <c r="B913" i="14"/>
  <c r="T913" i="14" s="1"/>
  <c r="E913" i="14"/>
  <c r="A914" i="14"/>
  <c r="Q913" i="14"/>
  <c r="K913" i="14"/>
  <c r="H913" i="14"/>
  <c r="C912" i="14"/>
  <c r="F912" i="14"/>
  <c r="L912" i="14"/>
  <c r="M912" i="14"/>
  <c r="G912" i="14"/>
  <c r="I912" i="14"/>
  <c r="J912" i="14"/>
  <c r="O912" i="14"/>
  <c r="R912" i="14"/>
  <c r="S912" i="14"/>
  <c r="D912" i="14"/>
  <c r="P912" i="14"/>
  <c r="G682" i="8"/>
  <c r="I682" i="8"/>
  <c r="L682" i="8"/>
  <c r="C682" i="8"/>
  <c r="F682" i="8"/>
  <c r="D682" i="8"/>
  <c r="J682" i="8"/>
  <c r="M682" i="8"/>
  <c r="N682" i="8"/>
  <c r="B683" i="12"/>
  <c r="K683" i="12"/>
  <c r="E683" i="12"/>
  <c r="H683" i="12"/>
  <c r="N683" i="12"/>
  <c r="Q683" i="12"/>
  <c r="A684" i="12"/>
  <c r="T682" i="12"/>
  <c r="R682" i="12"/>
  <c r="F682" i="12"/>
  <c r="C682" i="12"/>
  <c r="D682" i="12"/>
  <c r="G682" i="12"/>
  <c r="L682" i="12"/>
  <c r="O682" i="12"/>
  <c r="P682" i="12"/>
  <c r="M682" i="12"/>
  <c r="S682" i="12"/>
  <c r="I682" i="12"/>
  <c r="J682" i="12"/>
  <c r="A684" i="8"/>
  <c r="H683" i="8"/>
  <c r="E683" i="8"/>
  <c r="K683" i="8"/>
  <c r="B683" i="8"/>
  <c r="Q914" i="14" l="1"/>
  <c r="N914" i="14"/>
  <c r="E914" i="14"/>
  <c r="B914" i="14"/>
  <c r="T914" i="14" s="1"/>
  <c r="A915" i="14"/>
  <c r="K914" i="14"/>
  <c r="H914" i="14"/>
  <c r="L913" i="14"/>
  <c r="M913" i="14"/>
  <c r="C913" i="14"/>
  <c r="D913" i="14"/>
  <c r="O913" i="14"/>
  <c r="P913" i="14"/>
  <c r="R913" i="14"/>
  <c r="S913" i="14"/>
  <c r="G913" i="14"/>
  <c r="F913" i="14"/>
  <c r="I913" i="14"/>
  <c r="J913" i="14"/>
  <c r="E684" i="8"/>
  <c r="A685" i="8"/>
  <c r="K684" i="8"/>
  <c r="H684" i="8"/>
  <c r="B684" i="8"/>
  <c r="N684" i="12"/>
  <c r="B684" i="12"/>
  <c r="Q684" i="12"/>
  <c r="E684" i="12"/>
  <c r="A685" i="12"/>
  <c r="H684" i="12"/>
  <c r="K684" i="12"/>
  <c r="L683" i="8"/>
  <c r="J683" i="8"/>
  <c r="D683" i="8"/>
  <c r="I683" i="8"/>
  <c r="G683" i="8"/>
  <c r="M683" i="8"/>
  <c r="C683" i="8"/>
  <c r="F683" i="8"/>
  <c r="N683" i="8"/>
  <c r="T683" i="12"/>
  <c r="L683" i="12"/>
  <c r="M683" i="12"/>
  <c r="P683" i="12"/>
  <c r="C683" i="12"/>
  <c r="D683" i="12"/>
  <c r="S683" i="12"/>
  <c r="I683" i="12"/>
  <c r="F683" i="12"/>
  <c r="G683" i="12"/>
  <c r="R683" i="12"/>
  <c r="J683" i="12"/>
  <c r="O683" i="12"/>
  <c r="E915" i="14" l="1"/>
  <c r="Q915" i="14"/>
  <c r="A916" i="14"/>
  <c r="H915" i="14"/>
  <c r="N915" i="14"/>
  <c r="B915" i="14"/>
  <c r="T915" i="14" s="1"/>
  <c r="K915" i="14"/>
  <c r="R914" i="14"/>
  <c r="S914" i="14"/>
  <c r="C914" i="14"/>
  <c r="M914" i="14"/>
  <c r="O914" i="14"/>
  <c r="D914" i="14"/>
  <c r="P914" i="14"/>
  <c r="J914" i="14"/>
  <c r="G914" i="14"/>
  <c r="F914" i="14"/>
  <c r="I914" i="14"/>
  <c r="L914" i="14"/>
  <c r="T684" i="12"/>
  <c r="M684" i="12"/>
  <c r="D684" i="12"/>
  <c r="O684" i="12"/>
  <c r="S684" i="12"/>
  <c r="C684" i="12"/>
  <c r="F684" i="12"/>
  <c r="G684" i="12"/>
  <c r="I684" i="12"/>
  <c r="J684" i="12"/>
  <c r="L684" i="12"/>
  <c r="P684" i="12"/>
  <c r="R684" i="12"/>
  <c r="Q685" i="12"/>
  <c r="N685" i="12"/>
  <c r="K685" i="12"/>
  <c r="E685" i="12"/>
  <c r="H685" i="12"/>
  <c r="B685" i="12"/>
  <c r="A686" i="12"/>
  <c r="E685" i="8"/>
  <c r="H685" i="8"/>
  <c r="A686" i="8"/>
  <c r="K685" i="8"/>
  <c r="B685" i="8"/>
  <c r="I684" i="8"/>
  <c r="F684" i="8"/>
  <c r="G684" i="8"/>
  <c r="C684" i="8"/>
  <c r="D684" i="8"/>
  <c r="L684" i="8"/>
  <c r="M684" i="8"/>
  <c r="J684" i="8"/>
  <c r="N684" i="8"/>
  <c r="D915" i="14" l="1"/>
  <c r="F915" i="14"/>
  <c r="P915" i="14"/>
  <c r="R915" i="14"/>
  <c r="S915" i="14"/>
  <c r="C915" i="14"/>
  <c r="G915" i="14"/>
  <c r="I915" i="14"/>
  <c r="J915" i="14"/>
  <c r="O915" i="14"/>
  <c r="M915" i="14"/>
  <c r="L915" i="14"/>
  <c r="Q916" i="14"/>
  <c r="N916" i="14"/>
  <c r="A917" i="14"/>
  <c r="H916" i="14"/>
  <c r="K916" i="14"/>
  <c r="B916" i="14"/>
  <c r="T916" i="14" s="1"/>
  <c r="E916" i="14"/>
  <c r="T685" i="12"/>
  <c r="M685" i="12"/>
  <c r="I685" i="12"/>
  <c r="C685" i="12"/>
  <c r="D685" i="12"/>
  <c r="G685" i="12"/>
  <c r="P685" i="12"/>
  <c r="O685" i="12"/>
  <c r="J685" i="12"/>
  <c r="R685" i="12"/>
  <c r="S685" i="12"/>
  <c r="L685" i="12"/>
  <c r="F685" i="12"/>
  <c r="E686" i="8"/>
  <c r="B686" i="8"/>
  <c r="K686" i="8"/>
  <c r="A687" i="8"/>
  <c r="H686" i="8"/>
  <c r="Q686" i="12"/>
  <c r="A687" i="12"/>
  <c r="N686" i="12"/>
  <c r="K686" i="12"/>
  <c r="E686" i="12"/>
  <c r="H686" i="12"/>
  <c r="B686" i="12"/>
  <c r="J685" i="8"/>
  <c r="G685" i="8"/>
  <c r="C685" i="8"/>
  <c r="L685" i="8"/>
  <c r="F685" i="8"/>
  <c r="M685" i="8"/>
  <c r="N685" i="8"/>
  <c r="I685" i="8"/>
  <c r="D685" i="8"/>
  <c r="P916" i="14" l="1"/>
  <c r="R916" i="14"/>
  <c r="L916" i="14"/>
  <c r="M916" i="14"/>
  <c r="O916" i="14"/>
  <c r="I916" i="14"/>
  <c r="J916" i="14"/>
  <c r="S916" i="14"/>
  <c r="D916" i="14"/>
  <c r="C916" i="14"/>
  <c r="F916" i="14"/>
  <c r="G916" i="14"/>
  <c r="K917" i="14"/>
  <c r="A918" i="14"/>
  <c r="B917" i="14"/>
  <c r="T917" i="14" s="1"/>
  <c r="Q917" i="14"/>
  <c r="E917" i="14"/>
  <c r="H917" i="14"/>
  <c r="N917" i="14"/>
  <c r="N687" i="12"/>
  <c r="Q687" i="12"/>
  <c r="E687" i="12"/>
  <c r="H687" i="12"/>
  <c r="K687" i="12"/>
  <c r="A688" i="12"/>
  <c r="B687" i="12"/>
  <c r="T686" i="12"/>
  <c r="S686" i="12"/>
  <c r="F686" i="12"/>
  <c r="G686" i="12"/>
  <c r="D686" i="12"/>
  <c r="I686" i="12"/>
  <c r="R686" i="12"/>
  <c r="M686" i="12"/>
  <c r="P686" i="12"/>
  <c r="L686" i="12"/>
  <c r="O686" i="12"/>
  <c r="C686" i="12"/>
  <c r="J686" i="12"/>
  <c r="B687" i="8"/>
  <c r="H687" i="8"/>
  <c r="K687" i="8"/>
  <c r="A688" i="8"/>
  <c r="E687" i="8"/>
  <c r="J686" i="8"/>
  <c r="L686" i="8"/>
  <c r="N686" i="8"/>
  <c r="D686" i="8"/>
  <c r="F686" i="8"/>
  <c r="I686" i="8"/>
  <c r="G686" i="8"/>
  <c r="M686" i="8"/>
  <c r="C686" i="8"/>
  <c r="M917" i="14" l="1"/>
  <c r="S917" i="14"/>
  <c r="C917" i="14"/>
  <c r="P917" i="14"/>
  <c r="R917" i="14"/>
  <c r="F917" i="14"/>
  <c r="I917" i="14"/>
  <c r="G917" i="14"/>
  <c r="L917" i="14"/>
  <c r="D917" i="14"/>
  <c r="J917" i="14"/>
  <c r="O917" i="14"/>
  <c r="H918" i="14"/>
  <c r="K918" i="14"/>
  <c r="B918" i="14"/>
  <c r="T918" i="14" s="1"/>
  <c r="A919" i="14"/>
  <c r="E918" i="14"/>
  <c r="N918" i="14"/>
  <c r="Q918" i="14"/>
  <c r="C687" i="8"/>
  <c r="L687" i="8"/>
  <c r="F687" i="8"/>
  <c r="G687" i="8"/>
  <c r="J687" i="8"/>
  <c r="N687" i="8"/>
  <c r="I687" i="8"/>
  <c r="M687" i="8"/>
  <c r="D687" i="8"/>
  <c r="H688" i="8"/>
  <c r="B688" i="8"/>
  <c r="A689" i="8"/>
  <c r="E688" i="8"/>
  <c r="K688" i="8"/>
  <c r="T687" i="12"/>
  <c r="F687" i="12"/>
  <c r="G687" i="12"/>
  <c r="D687" i="12"/>
  <c r="J687" i="12"/>
  <c r="I687" i="12"/>
  <c r="M687" i="12"/>
  <c r="C687" i="12"/>
  <c r="L687" i="12"/>
  <c r="P687" i="12"/>
  <c r="R687" i="12"/>
  <c r="S687" i="12"/>
  <c r="O687" i="12"/>
  <c r="B688" i="12"/>
  <c r="E688" i="12"/>
  <c r="H688" i="12"/>
  <c r="K688" i="12"/>
  <c r="N688" i="12"/>
  <c r="Q688" i="12"/>
  <c r="A689" i="12"/>
  <c r="A920" i="14" l="1"/>
  <c r="B919" i="14"/>
  <c r="T919" i="14" s="1"/>
  <c r="E919" i="14"/>
  <c r="H919" i="14"/>
  <c r="K919" i="14"/>
  <c r="Q919" i="14"/>
  <c r="N919" i="14"/>
  <c r="I918" i="14"/>
  <c r="G918" i="14"/>
  <c r="J918" i="14"/>
  <c r="L918" i="14"/>
  <c r="C918" i="14"/>
  <c r="D918" i="14"/>
  <c r="S918" i="14"/>
  <c r="F918" i="14"/>
  <c r="O918" i="14"/>
  <c r="M918" i="14"/>
  <c r="P918" i="14"/>
  <c r="R918" i="14"/>
  <c r="T688" i="12"/>
  <c r="L688" i="12"/>
  <c r="M688" i="12"/>
  <c r="O688" i="12"/>
  <c r="P688" i="12"/>
  <c r="R688" i="12"/>
  <c r="S688" i="12"/>
  <c r="C688" i="12"/>
  <c r="G688" i="12"/>
  <c r="J688" i="12"/>
  <c r="F688" i="12"/>
  <c r="D688" i="12"/>
  <c r="I688" i="12"/>
  <c r="M688" i="8"/>
  <c r="C688" i="8"/>
  <c r="F688" i="8"/>
  <c r="J688" i="8"/>
  <c r="N688" i="8"/>
  <c r="G688" i="8"/>
  <c r="I688" i="8"/>
  <c r="D688" i="8"/>
  <c r="L688" i="8"/>
  <c r="B689" i="8"/>
  <c r="H689" i="8"/>
  <c r="E689" i="8"/>
  <c r="A690" i="8"/>
  <c r="K689" i="8"/>
  <c r="Q689" i="12"/>
  <c r="K689" i="12"/>
  <c r="N689" i="12"/>
  <c r="E689" i="12"/>
  <c r="B689" i="12"/>
  <c r="H689" i="12"/>
  <c r="A690" i="12"/>
  <c r="G919" i="14" l="1"/>
  <c r="R919" i="14"/>
  <c r="S919" i="14"/>
  <c r="C919" i="14"/>
  <c r="J919" i="14"/>
  <c r="F919" i="14"/>
  <c r="I919" i="14"/>
  <c r="O919" i="14"/>
  <c r="D919" i="14"/>
  <c r="L919" i="14"/>
  <c r="M919" i="14"/>
  <c r="P919" i="14"/>
  <c r="B920" i="14"/>
  <c r="T920" i="14" s="1"/>
  <c r="E920" i="14"/>
  <c r="A921" i="14"/>
  <c r="K920" i="14"/>
  <c r="N920" i="14"/>
  <c r="Q920" i="14"/>
  <c r="H920" i="14"/>
  <c r="K690" i="8"/>
  <c r="A691" i="8"/>
  <c r="E690" i="8"/>
  <c r="B690" i="8"/>
  <c r="H690" i="8"/>
  <c r="F689" i="8"/>
  <c r="J689" i="8"/>
  <c r="M689" i="8"/>
  <c r="L689" i="8"/>
  <c r="G689" i="8"/>
  <c r="I689" i="8"/>
  <c r="C689" i="8"/>
  <c r="D689" i="8"/>
  <c r="N689" i="8"/>
  <c r="T689" i="12"/>
  <c r="L689" i="12"/>
  <c r="C689" i="12"/>
  <c r="I689" i="12"/>
  <c r="F689" i="12"/>
  <c r="S689" i="12"/>
  <c r="R689" i="12"/>
  <c r="M689" i="12"/>
  <c r="O689" i="12"/>
  <c r="P689" i="12"/>
  <c r="D689" i="12"/>
  <c r="J689" i="12"/>
  <c r="G689" i="12"/>
  <c r="A691" i="12"/>
  <c r="E690" i="12"/>
  <c r="B690" i="12"/>
  <c r="N690" i="12"/>
  <c r="Q690" i="12"/>
  <c r="H690" i="12"/>
  <c r="K690" i="12"/>
  <c r="Q921" i="14" l="1"/>
  <c r="A922" i="14"/>
  <c r="B921" i="14"/>
  <c r="T921" i="14" s="1"/>
  <c r="K921" i="14"/>
  <c r="N921" i="14"/>
  <c r="E921" i="14"/>
  <c r="H921" i="14"/>
  <c r="C920" i="14"/>
  <c r="D920" i="14"/>
  <c r="F920" i="14"/>
  <c r="S920" i="14"/>
  <c r="L920" i="14"/>
  <c r="M920" i="14"/>
  <c r="O920" i="14"/>
  <c r="R920" i="14"/>
  <c r="G920" i="14"/>
  <c r="P920" i="14"/>
  <c r="I920" i="14"/>
  <c r="J920" i="14"/>
  <c r="T690" i="12"/>
  <c r="D690" i="12"/>
  <c r="R690" i="12"/>
  <c r="S690" i="12"/>
  <c r="C690" i="12"/>
  <c r="O690" i="12"/>
  <c r="P690" i="12"/>
  <c r="F690" i="12"/>
  <c r="I690" i="12"/>
  <c r="L690" i="12"/>
  <c r="M690" i="12"/>
  <c r="G690" i="12"/>
  <c r="J690" i="12"/>
  <c r="Q691" i="12"/>
  <c r="B691" i="12"/>
  <c r="E691" i="12"/>
  <c r="A692" i="12"/>
  <c r="K691" i="12"/>
  <c r="H691" i="12"/>
  <c r="N691" i="12"/>
  <c r="L690" i="8"/>
  <c r="G690" i="8"/>
  <c r="I690" i="8"/>
  <c r="J690" i="8"/>
  <c r="F690" i="8"/>
  <c r="M690" i="8"/>
  <c r="N690" i="8"/>
  <c r="C690" i="8"/>
  <c r="D690" i="8"/>
  <c r="H691" i="8"/>
  <c r="A692" i="8"/>
  <c r="K691" i="8"/>
  <c r="E691" i="8"/>
  <c r="B691" i="8"/>
  <c r="L921" i="14" l="1"/>
  <c r="O921" i="14"/>
  <c r="P921" i="14"/>
  <c r="R921" i="14"/>
  <c r="M921" i="14"/>
  <c r="S921" i="14"/>
  <c r="F921" i="14"/>
  <c r="C921" i="14"/>
  <c r="D921" i="14"/>
  <c r="I921" i="14"/>
  <c r="G921" i="14"/>
  <c r="J921" i="14"/>
  <c r="B922" i="14"/>
  <c r="T922" i="14" s="1"/>
  <c r="E922" i="14"/>
  <c r="Q922" i="14"/>
  <c r="A923" i="14"/>
  <c r="N922" i="14"/>
  <c r="H922" i="14"/>
  <c r="K922" i="14"/>
  <c r="K692" i="8"/>
  <c r="A693" i="8"/>
  <c r="B692" i="8"/>
  <c r="H692" i="8"/>
  <c r="E692" i="8"/>
  <c r="E692" i="12"/>
  <c r="B692" i="12"/>
  <c r="K692" i="12"/>
  <c r="N692" i="12"/>
  <c r="H692" i="12"/>
  <c r="Q692" i="12"/>
  <c r="A693" i="12"/>
  <c r="T691" i="12"/>
  <c r="S691" i="12"/>
  <c r="R691" i="12"/>
  <c r="C691" i="12"/>
  <c r="D691" i="12"/>
  <c r="P691" i="12"/>
  <c r="I691" i="12"/>
  <c r="J691" i="12"/>
  <c r="L691" i="12"/>
  <c r="F691" i="12"/>
  <c r="G691" i="12"/>
  <c r="M691" i="12"/>
  <c r="O691" i="12"/>
  <c r="I691" i="8"/>
  <c r="F691" i="8"/>
  <c r="M691" i="8"/>
  <c r="G691" i="8"/>
  <c r="L691" i="8"/>
  <c r="N691" i="8"/>
  <c r="J691" i="8"/>
  <c r="C691" i="8"/>
  <c r="D691" i="8"/>
  <c r="H923" i="14" l="1"/>
  <c r="K923" i="14"/>
  <c r="A924" i="14"/>
  <c r="B923" i="14"/>
  <c r="T923" i="14" s="1"/>
  <c r="E923" i="14"/>
  <c r="N923" i="14"/>
  <c r="Q923" i="14"/>
  <c r="M922" i="14"/>
  <c r="C922" i="14"/>
  <c r="D922" i="14"/>
  <c r="R922" i="14"/>
  <c r="S922" i="14"/>
  <c r="O922" i="14"/>
  <c r="P922" i="14"/>
  <c r="L922" i="14"/>
  <c r="G922" i="14"/>
  <c r="J922" i="14"/>
  <c r="F922" i="14"/>
  <c r="I922" i="14"/>
  <c r="Q693" i="12"/>
  <c r="B693" i="12"/>
  <c r="E693" i="12"/>
  <c r="H693" i="12"/>
  <c r="N693" i="12"/>
  <c r="K693" i="12"/>
  <c r="A694" i="12"/>
  <c r="T692" i="12"/>
  <c r="D692" i="12"/>
  <c r="L692" i="12"/>
  <c r="M692" i="12"/>
  <c r="O692" i="12"/>
  <c r="P692" i="12"/>
  <c r="J692" i="12"/>
  <c r="I692" i="12"/>
  <c r="F692" i="12"/>
  <c r="G692" i="12"/>
  <c r="C692" i="12"/>
  <c r="R692" i="12"/>
  <c r="S692" i="12"/>
  <c r="I692" i="8"/>
  <c r="M692" i="8"/>
  <c r="L692" i="8"/>
  <c r="N692" i="8"/>
  <c r="G692" i="8"/>
  <c r="F692" i="8"/>
  <c r="D692" i="8"/>
  <c r="J692" i="8"/>
  <c r="C692" i="8"/>
  <c r="E693" i="8"/>
  <c r="B693" i="8"/>
  <c r="A694" i="8"/>
  <c r="H693" i="8"/>
  <c r="K693" i="8"/>
  <c r="D923" i="14" l="1"/>
  <c r="I923" i="14"/>
  <c r="J923" i="14"/>
  <c r="S923" i="14"/>
  <c r="C923" i="14"/>
  <c r="F923" i="14"/>
  <c r="L923" i="14"/>
  <c r="G923" i="14"/>
  <c r="O923" i="14"/>
  <c r="R923" i="14"/>
  <c r="M923" i="14"/>
  <c r="P923" i="14"/>
  <c r="A925" i="14"/>
  <c r="B924" i="14"/>
  <c r="T924" i="14" s="1"/>
  <c r="Q924" i="14"/>
  <c r="E924" i="14"/>
  <c r="H924" i="14"/>
  <c r="K924" i="14"/>
  <c r="N924" i="14"/>
  <c r="M693" i="8"/>
  <c r="C693" i="8"/>
  <c r="D693" i="8"/>
  <c r="J693" i="8"/>
  <c r="L693" i="8"/>
  <c r="F693" i="8"/>
  <c r="N693" i="8"/>
  <c r="G693" i="8"/>
  <c r="I693" i="8"/>
  <c r="K694" i="8"/>
  <c r="B694" i="8"/>
  <c r="A695" i="8"/>
  <c r="E694" i="8"/>
  <c r="H694" i="8"/>
  <c r="H694" i="12"/>
  <c r="Q694" i="12"/>
  <c r="K694" i="12"/>
  <c r="N694" i="12"/>
  <c r="A695" i="12"/>
  <c r="B694" i="12"/>
  <c r="E694" i="12"/>
  <c r="T693" i="12"/>
  <c r="D693" i="12"/>
  <c r="C693" i="12"/>
  <c r="F693" i="12"/>
  <c r="G693" i="12"/>
  <c r="S693" i="12"/>
  <c r="M693" i="12"/>
  <c r="O693" i="12"/>
  <c r="L693" i="12"/>
  <c r="J693" i="12"/>
  <c r="I693" i="12"/>
  <c r="P693" i="12"/>
  <c r="R693" i="12"/>
  <c r="P924" i="14" l="1"/>
  <c r="F924" i="14"/>
  <c r="R924" i="14"/>
  <c r="S924" i="14"/>
  <c r="J924" i="14"/>
  <c r="G924" i="14"/>
  <c r="I924" i="14"/>
  <c r="O924" i="14"/>
  <c r="D924" i="14"/>
  <c r="M924" i="14"/>
  <c r="C924" i="14"/>
  <c r="L924" i="14"/>
  <c r="B925" i="14"/>
  <c r="T925" i="14" s="1"/>
  <c r="Q925" i="14"/>
  <c r="A926" i="14"/>
  <c r="K925" i="14"/>
  <c r="N925" i="14"/>
  <c r="E925" i="14"/>
  <c r="H925" i="14"/>
  <c r="K695" i="8"/>
  <c r="A696" i="8"/>
  <c r="B695" i="8"/>
  <c r="E695" i="8"/>
  <c r="H695" i="8"/>
  <c r="B695" i="12"/>
  <c r="H695" i="12"/>
  <c r="A696" i="12"/>
  <c r="E695" i="12"/>
  <c r="K695" i="12"/>
  <c r="N695" i="12"/>
  <c r="Q695" i="12"/>
  <c r="I694" i="8"/>
  <c r="F694" i="8"/>
  <c r="C694" i="8"/>
  <c r="D694" i="8"/>
  <c r="G694" i="8"/>
  <c r="J694" i="8"/>
  <c r="L694" i="8"/>
  <c r="M694" i="8"/>
  <c r="N694" i="8"/>
  <c r="T694" i="12"/>
  <c r="I694" i="12"/>
  <c r="J694" i="12"/>
  <c r="L694" i="12"/>
  <c r="O694" i="12"/>
  <c r="P694" i="12"/>
  <c r="M694" i="12"/>
  <c r="R694" i="12"/>
  <c r="S694" i="12"/>
  <c r="G694" i="12"/>
  <c r="F694" i="12"/>
  <c r="C694" i="12"/>
  <c r="D694" i="12"/>
  <c r="H926" i="14" l="1"/>
  <c r="N926" i="14"/>
  <c r="Q926" i="14"/>
  <c r="A927" i="14"/>
  <c r="K926" i="14"/>
  <c r="B926" i="14"/>
  <c r="T926" i="14" s="1"/>
  <c r="E926" i="14"/>
  <c r="C925" i="14"/>
  <c r="D925" i="14"/>
  <c r="S925" i="14"/>
  <c r="R925" i="14"/>
  <c r="J925" i="14"/>
  <c r="L925" i="14"/>
  <c r="M925" i="14"/>
  <c r="F925" i="14"/>
  <c r="I925" i="14"/>
  <c r="P925" i="14"/>
  <c r="G925" i="14"/>
  <c r="O925" i="14"/>
  <c r="E696" i="12"/>
  <c r="N696" i="12"/>
  <c r="Q696" i="12"/>
  <c r="B696" i="12"/>
  <c r="K696" i="12"/>
  <c r="A697" i="12"/>
  <c r="H696" i="12"/>
  <c r="T695" i="12"/>
  <c r="D695" i="12"/>
  <c r="G695" i="12"/>
  <c r="I695" i="12"/>
  <c r="C695" i="12"/>
  <c r="F695" i="12"/>
  <c r="J695" i="12"/>
  <c r="L695" i="12"/>
  <c r="M695" i="12"/>
  <c r="O695" i="12"/>
  <c r="P695" i="12"/>
  <c r="R695" i="12"/>
  <c r="S695" i="12"/>
  <c r="D695" i="8"/>
  <c r="F695" i="8"/>
  <c r="G695" i="8"/>
  <c r="J695" i="8"/>
  <c r="L695" i="8"/>
  <c r="M695" i="8"/>
  <c r="C695" i="8"/>
  <c r="I695" i="8"/>
  <c r="N695" i="8"/>
  <c r="E696" i="8"/>
  <c r="B696" i="8"/>
  <c r="H696" i="8"/>
  <c r="K696" i="8"/>
  <c r="A697" i="8"/>
  <c r="O926" i="14" l="1"/>
  <c r="P926" i="14"/>
  <c r="S926" i="14"/>
  <c r="L926" i="14"/>
  <c r="M926" i="14"/>
  <c r="R926" i="14"/>
  <c r="J926" i="14"/>
  <c r="C926" i="14"/>
  <c r="D926" i="14"/>
  <c r="F926" i="14"/>
  <c r="G926" i="14"/>
  <c r="I926" i="14"/>
  <c r="Q927" i="14"/>
  <c r="B927" i="14"/>
  <c r="T927" i="14" s="1"/>
  <c r="A928" i="14"/>
  <c r="N927" i="14"/>
  <c r="H927" i="14"/>
  <c r="E927" i="14"/>
  <c r="K927" i="14"/>
  <c r="L696" i="8"/>
  <c r="G696" i="8"/>
  <c r="J696" i="8"/>
  <c r="C696" i="8"/>
  <c r="D696" i="8"/>
  <c r="F696" i="8"/>
  <c r="N696" i="8"/>
  <c r="I696" i="8"/>
  <c r="M696" i="8"/>
  <c r="Q697" i="12"/>
  <c r="B697" i="12"/>
  <c r="N697" i="12"/>
  <c r="A698" i="12"/>
  <c r="H697" i="12"/>
  <c r="K697" i="12"/>
  <c r="E697" i="12"/>
  <c r="T696" i="12"/>
  <c r="I696" i="12"/>
  <c r="J696" i="12"/>
  <c r="R696" i="12"/>
  <c r="G696" i="12"/>
  <c r="S696" i="12"/>
  <c r="M696" i="12"/>
  <c r="O696" i="12"/>
  <c r="D696" i="12"/>
  <c r="C696" i="12"/>
  <c r="F696" i="12"/>
  <c r="L696" i="12"/>
  <c r="P696" i="12"/>
  <c r="H697" i="8"/>
  <c r="E697" i="8"/>
  <c r="B697" i="8"/>
  <c r="K697" i="8"/>
  <c r="A698" i="8"/>
  <c r="H928" i="14" l="1"/>
  <c r="Q928" i="14"/>
  <c r="B928" i="14"/>
  <c r="T928" i="14" s="1"/>
  <c r="E928" i="14"/>
  <c r="N928" i="14"/>
  <c r="K928" i="14"/>
  <c r="A929" i="14"/>
  <c r="L927" i="14"/>
  <c r="P927" i="14"/>
  <c r="R927" i="14"/>
  <c r="S927" i="14"/>
  <c r="D927" i="14"/>
  <c r="C927" i="14"/>
  <c r="M927" i="14"/>
  <c r="O927" i="14"/>
  <c r="I927" i="14"/>
  <c r="F927" i="14"/>
  <c r="G927" i="14"/>
  <c r="J927" i="14"/>
  <c r="G697" i="8"/>
  <c r="I697" i="8"/>
  <c r="M697" i="8"/>
  <c r="N697" i="8"/>
  <c r="F697" i="8"/>
  <c r="J697" i="8"/>
  <c r="D697" i="8"/>
  <c r="L697" i="8"/>
  <c r="C697" i="8"/>
  <c r="H698" i="12"/>
  <c r="K698" i="12"/>
  <c r="N698" i="12"/>
  <c r="B698" i="12"/>
  <c r="E698" i="12"/>
  <c r="A699" i="12"/>
  <c r="Q698" i="12"/>
  <c r="T697" i="12"/>
  <c r="F697" i="12"/>
  <c r="R697" i="12"/>
  <c r="L697" i="12"/>
  <c r="M697" i="12"/>
  <c r="O697" i="12"/>
  <c r="P697" i="12"/>
  <c r="S697" i="12"/>
  <c r="J697" i="12"/>
  <c r="I697" i="12"/>
  <c r="G697" i="12"/>
  <c r="C697" i="12"/>
  <c r="D697" i="12"/>
  <c r="E698" i="8"/>
  <c r="A699" i="8"/>
  <c r="K698" i="8"/>
  <c r="B698" i="8"/>
  <c r="H698" i="8"/>
  <c r="A930" i="14" l="1"/>
  <c r="E929" i="14"/>
  <c r="Q929" i="14"/>
  <c r="H929" i="14"/>
  <c r="B929" i="14"/>
  <c r="T929" i="14" s="1"/>
  <c r="K929" i="14"/>
  <c r="N929" i="14"/>
  <c r="G928" i="14"/>
  <c r="I928" i="14"/>
  <c r="J928" i="14"/>
  <c r="R928" i="14"/>
  <c r="S928" i="14"/>
  <c r="C928" i="14"/>
  <c r="D928" i="14"/>
  <c r="M928" i="14"/>
  <c r="O928" i="14"/>
  <c r="P928" i="14"/>
  <c r="F928" i="14"/>
  <c r="L928" i="14"/>
  <c r="A700" i="8"/>
  <c r="H699" i="8"/>
  <c r="E699" i="8"/>
  <c r="K699" i="8"/>
  <c r="B699" i="8"/>
  <c r="B699" i="12"/>
  <c r="E699" i="12"/>
  <c r="H699" i="12"/>
  <c r="K699" i="12"/>
  <c r="N699" i="12"/>
  <c r="Q699" i="12"/>
  <c r="A700" i="12"/>
  <c r="T698" i="12"/>
  <c r="F698" i="12"/>
  <c r="G698" i="12"/>
  <c r="O698" i="12"/>
  <c r="R698" i="12"/>
  <c r="I698" i="12"/>
  <c r="P698" i="12"/>
  <c r="D698" i="12"/>
  <c r="L698" i="12"/>
  <c r="M698" i="12"/>
  <c r="S698" i="12"/>
  <c r="J698" i="12"/>
  <c r="C698" i="12"/>
  <c r="F698" i="8"/>
  <c r="J698" i="8"/>
  <c r="N698" i="8"/>
  <c r="D698" i="8"/>
  <c r="G698" i="8"/>
  <c r="I698" i="8"/>
  <c r="L698" i="8"/>
  <c r="C698" i="8"/>
  <c r="M698" i="8"/>
  <c r="L929" i="14" l="1"/>
  <c r="O929" i="14"/>
  <c r="P929" i="14"/>
  <c r="R929" i="14"/>
  <c r="D929" i="14"/>
  <c r="I929" i="14"/>
  <c r="F929" i="14"/>
  <c r="G929" i="14"/>
  <c r="J929" i="14"/>
  <c r="C929" i="14"/>
  <c r="M929" i="14"/>
  <c r="S929" i="14"/>
  <c r="B930" i="14"/>
  <c r="T930" i="14" s="1"/>
  <c r="Q930" i="14"/>
  <c r="K930" i="14"/>
  <c r="N930" i="14"/>
  <c r="A931" i="14"/>
  <c r="E930" i="14"/>
  <c r="H930" i="14"/>
  <c r="T699" i="12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E700" i="12"/>
  <c r="H700" i="12"/>
  <c r="K700" i="12"/>
  <c r="N700" i="12"/>
  <c r="Q700" i="12"/>
  <c r="G699" i="8"/>
  <c r="D699" i="8"/>
  <c r="M699" i="8"/>
  <c r="L699" i="8"/>
  <c r="N699" i="8"/>
  <c r="I699" i="8"/>
  <c r="C699" i="8"/>
  <c r="F699" i="8"/>
  <c r="J699" i="8"/>
  <c r="A701" i="8"/>
  <c r="K700" i="8"/>
  <c r="E700" i="8"/>
  <c r="B700" i="8"/>
  <c r="H700" i="8"/>
  <c r="N931" i="14" l="1"/>
  <c r="Q931" i="14"/>
  <c r="K931" i="14"/>
  <c r="A932" i="14"/>
  <c r="B931" i="14"/>
  <c r="T931" i="14" s="1"/>
  <c r="H931" i="14"/>
  <c r="E931" i="14"/>
  <c r="C930" i="14"/>
  <c r="R930" i="14"/>
  <c r="O930" i="14"/>
  <c r="P930" i="14"/>
  <c r="J930" i="14"/>
  <c r="L930" i="14"/>
  <c r="M930" i="14"/>
  <c r="I930" i="14"/>
  <c r="S930" i="14"/>
  <c r="F930" i="14"/>
  <c r="D930" i="14"/>
  <c r="G930" i="14"/>
  <c r="A702" i="8"/>
  <c r="E701" i="8"/>
  <c r="H701" i="8"/>
  <c r="B701" i="8"/>
  <c r="K701" i="8"/>
  <c r="T700" i="12"/>
  <c r="D700" i="12"/>
  <c r="J700" i="12"/>
  <c r="F700" i="12"/>
  <c r="G700" i="12"/>
  <c r="I700" i="12"/>
  <c r="R700" i="12"/>
  <c r="L700" i="12"/>
  <c r="C700" i="12"/>
  <c r="M700" i="12"/>
  <c r="O700" i="12"/>
  <c r="P700" i="12"/>
  <c r="S700" i="12"/>
  <c r="K701" i="12"/>
  <c r="A702" i="12"/>
  <c r="B701" i="12"/>
  <c r="N701" i="12"/>
  <c r="Q701" i="12"/>
  <c r="E701" i="12"/>
  <c r="H701" i="12"/>
  <c r="G700" i="8"/>
  <c r="L700" i="8"/>
  <c r="M700" i="8"/>
  <c r="J700" i="8"/>
  <c r="F700" i="8"/>
  <c r="N700" i="8"/>
  <c r="D700" i="8"/>
  <c r="I700" i="8"/>
  <c r="C700" i="8"/>
  <c r="D931" i="14" l="1"/>
  <c r="M931" i="14"/>
  <c r="O931" i="14"/>
  <c r="P931" i="14"/>
  <c r="R931" i="14"/>
  <c r="S931" i="14"/>
  <c r="L931" i="14"/>
  <c r="G931" i="14"/>
  <c r="J931" i="14"/>
  <c r="I931" i="14"/>
  <c r="C931" i="14"/>
  <c r="F931" i="14"/>
  <c r="K932" i="14"/>
  <c r="N932" i="14"/>
  <c r="Q932" i="14"/>
  <c r="B932" i="14"/>
  <c r="T932" i="14" s="1"/>
  <c r="A933" i="14"/>
  <c r="H932" i="14"/>
  <c r="E932" i="14"/>
  <c r="T701" i="12"/>
  <c r="G701" i="12"/>
  <c r="I701" i="12"/>
  <c r="J701" i="12"/>
  <c r="L701" i="12"/>
  <c r="M701" i="12"/>
  <c r="O701" i="12"/>
  <c r="P701" i="12"/>
  <c r="R701" i="12"/>
  <c r="S701" i="12"/>
  <c r="C701" i="12"/>
  <c r="D701" i="12"/>
  <c r="F701" i="12"/>
  <c r="N702" i="12"/>
  <c r="E702" i="12"/>
  <c r="H702" i="12"/>
  <c r="A703" i="12"/>
  <c r="K702" i="12"/>
  <c r="Q702" i="12"/>
  <c r="B702" i="12"/>
  <c r="N701" i="8"/>
  <c r="L701" i="8"/>
  <c r="J701" i="8"/>
  <c r="I701" i="8"/>
  <c r="D701" i="8"/>
  <c r="C701" i="8"/>
  <c r="M701" i="8"/>
  <c r="F701" i="8"/>
  <c r="G701" i="8"/>
  <c r="E702" i="8"/>
  <c r="A703" i="8"/>
  <c r="B702" i="8"/>
  <c r="H702" i="8"/>
  <c r="K702" i="8"/>
  <c r="H933" i="14" l="1"/>
  <c r="Q933" i="14"/>
  <c r="B933" i="14"/>
  <c r="T933" i="14" s="1"/>
  <c r="E933" i="14"/>
  <c r="N933" i="14"/>
  <c r="K933" i="14"/>
  <c r="A934" i="14"/>
  <c r="P932" i="14"/>
  <c r="O932" i="14"/>
  <c r="C932" i="14"/>
  <c r="D932" i="14"/>
  <c r="M932" i="14"/>
  <c r="I932" i="14"/>
  <c r="J932" i="14"/>
  <c r="L932" i="14"/>
  <c r="S932" i="14"/>
  <c r="F932" i="14"/>
  <c r="G932" i="14"/>
  <c r="R932" i="14"/>
  <c r="G702" i="8"/>
  <c r="D702" i="8"/>
  <c r="M702" i="8"/>
  <c r="C702" i="8"/>
  <c r="N702" i="8"/>
  <c r="L702" i="8"/>
  <c r="I702" i="8"/>
  <c r="J702" i="8"/>
  <c r="F702" i="8"/>
  <c r="B703" i="8"/>
  <c r="H703" i="8"/>
  <c r="E703" i="8"/>
  <c r="K703" i="8"/>
  <c r="A704" i="8"/>
  <c r="T702" i="12"/>
  <c r="M702" i="12"/>
  <c r="D702" i="12"/>
  <c r="F702" i="12"/>
  <c r="L702" i="12"/>
  <c r="O702" i="12"/>
  <c r="P702" i="12"/>
  <c r="J702" i="12"/>
  <c r="S702" i="12"/>
  <c r="C702" i="12"/>
  <c r="G702" i="12"/>
  <c r="I702" i="12"/>
  <c r="R702" i="12"/>
  <c r="E703" i="12"/>
  <c r="A704" i="12"/>
  <c r="N703" i="12"/>
  <c r="B703" i="12"/>
  <c r="Q703" i="12"/>
  <c r="H703" i="12"/>
  <c r="K703" i="12"/>
  <c r="H934" i="14" l="1"/>
  <c r="A935" i="14"/>
  <c r="N934" i="14"/>
  <c r="E934" i="14"/>
  <c r="K934" i="14"/>
  <c r="B934" i="14"/>
  <c r="T934" i="14" s="1"/>
  <c r="Q934" i="14"/>
  <c r="F933" i="14"/>
  <c r="G933" i="14"/>
  <c r="I933" i="14"/>
  <c r="O933" i="14"/>
  <c r="P933" i="14"/>
  <c r="R933" i="14"/>
  <c r="C933" i="14"/>
  <c r="D933" i="14"/>
  <c r="L933" i="14"/>
  <c r="M933" i="14"/>
  <c r="S933" i="14"/>
  <c r="J933" i="14"/>
  <c r="A705" i="12"/>
  <c r="K704" i="12"/>
  <c r="N704" i="12"/>
  <c r="Q704" i="12"/>
  <c r="B704" i="12"/>
  <c r="E704" i="12"/>
  <c r="H704" i="12"/>
  <c r="G703" i="8"/>
  <c r="C703" i="8"/>
  <c r="M703" i="8"/>
  <c r="D703" i="8"/>
  <c r="L703" i="8"/>
  <c r="I703" i="8"/>
  <c r="J703" i="8"/>
  <c r="F703" i="8"/>
  <c r="N703" i="8"/>
  <c r="H704" i="8"/>
  <c r="K704" i="8"/>
  <c r="A705" i="8"/>
  <c r="B704" i="8"/>
  <c r="E704" i="8"/>
  <c r="T703" i="12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S934" i="14" l="1"/>
  <c r="D934" i="14"/>
  <c r="M934" i="14"/>
  <c r="O934" i="14"/>
  <c r="F934" i="14"/>
  <c r="G934" i="14"/>
  <c r="J934" i="14"/>
  <c r="I934" i="14"/>
  <c r="C934" i="14"/>
  <c r="L934" i="14"/>
  <c r="P934" i="14"/>
  <c r="R934" i="14"/>
  <c r="B935" i="14"/>
  <c r="T935" i="14" s="1"/>
  <c r="Q935" i="14"/>
  <c r="N935" i="14"/>
  <c r="K935" i="14"/>
  <c r="A936" i="14"/>
  <c r="E935" i="14"/>
  <c r="H935" i="14"/>
  <c r="M704" i="8"/>
  <c r="F704" i="8"/>
  <c r="D704" i="8"/>
  <c r="G704" i="8"/>
  <c r="I704" i="8"/>
  <c r="N704" i="8"/>
  <c r="L704" i="8"/>
  <c r="J704" i="8"/>
  <c r="C704" i="8"/>
  <c r="E705" i="8"/>
  <c r="A706" i="8"/>
  <c r="K705" i="8"/>
  <c r="B705" i="8"/>
  <c r="H705" i="8"/>
  <c r="T704" i="12"/>
  <c r="G704" i="12"/>
  <c r="I704" i="12"/>
  <c r="J704" i="12"/>
  <c r="L704" i="12"/>
  <c r="M704" i="12"/>
  <c r="O704" i="12"/>
  <c r="P704" i="12"/>
  <c r="F704" i="12"/>
  <c r="R704" i="12"/>
  <c r="S704" i="12"/>
  <c r="C704" i="12"/>
  <c r="D704" i="12"/>
  <c r="K705" i="12"/>
  <c r="N705" i="12"/>
  <c r="E705" i="12"/>
  <c r="Q705" i="12"/>
  <c r="B705" i="12"/>
  <c r="H705" i="12"/>
  <c r="A706" i="12"/>
  <c r="N936" i="14" l="1"/>
  <c r="K936" i="14"/>
  <c r="Q936" i="14"/>
  <c r="A937" i="14"/>
  <c r="E936" i="14"/>
  <c r="H936" i="14"/>
  <c r="B936" i="14"/>
  <c r="T936" i="14" s="1"/>
  <c r="M935" i="14"/>
  <c r="O935" i="14"/>
  <c r="P935" i="14"/>
  <c r="I935" i="14"/>
  <c r="J935" i="14"/>
  <c r="L935" i="14"/>
  <c r="R935" i="14"/>
  <c r="S935" i="14"/>
  <c r="F935" i="14"/>
  <c r="G935" i="14"/>
  <c r="D935" i="14"/>
  <c r="C935" i="14"/>
  <c r="N705" i="8"/>
  <c r="C705" i="8"/>
  <c r="D705" i="8"/>
  <c r="F705" i="8"/>
  <c r="I705" i="8"/>
  <c r="J705" i="8"/>
  <c r="L705" i="8"/>
  <c r="M705" i="8"/>
  <c r="G705" i="8"/>
  <c r="T705" i="12"/>
  <c r="S705" i="12"/>
  <c r="D705" i="12"/>
  <c r="F705" i="12"/>
  <c r="I705" i="12"/>
  <c r="J705" i="12"/>
  <c r="O705" i="12"/>
  <c r="P705" i="12"/>
  <c r="G705" i="12"/>
  <c r="M705" i="12"/>
  <c r="R705" i="12"/>
  <c r="C705" i="12"/>
  <c r="L705" i="12"/>
  <c r="E706" i="8"/>
  <c r="A707" i="8"/>
  <c r="B706" i="8"/>
  <c r="H706" i="8"/>
  <c r="K706" i="8"/>
  <c r="Q706" i="12"/>
  <c r="A707" i="12"/>
  <c r="H706" i="12"/>
  <c r="B706" i="12"/>
  <c r="E706" i="12"/>
  <c r="K706" i="12"/>
  <c r="N706" i="12"/>
  <c r="L936" i="14" l="1"/>
  <c r="M936" i="14"/>
  <c r="O936" i="14"/>
  <c r="P936" i="14"/>
  <c r="R936" i="14"/>
  <c r="S936" i="14"/>
  <c r="D936" i="14"/>
  <c r="F936" i="14"/>
  <c r="G936" i="14"/>
  <c r="J936" i="14"/>
  <c r="I936" i="14"/>
  <c r="C936" i="14"/>
  <c r="N937" i="14"/>
  <c r="B937" i="14"/>
  <c r="T937" i="14" s="1"/>
  <c r="A938" i="14"/>
  <c r="H937" i="14"/>
  <c r="E937" i="14"/>
  <c r="K937" i="14"/>
  <c r="Q937" i="14"/>
  <c r="D706" i="8"/>
  <c r="C706" i="8"/>
  <c r="F706" i="8"/>
  <c r="G706" i="8"/>
  <c r="I706" i="8"/>
  <c r="J706" i="8"/>
  <c r="L706" i="8"/>
  <c r="M706" i="8"/>
  <c r="N706" i="8"/>
  <c r="K707" i="8"/>
  <c r="E707" i="8"/>
  <c r="H707" i="8"/>
  <c r="B707" i="8"/>
  <c r="A708" i="8"/>
  <c r="A708" i="12"/>
  <c r="Q707" i="12"/>
  <c r="B707" i="12"/>
  <c r="E707" i="12"/>
  <c r="N707" i="12"/>
  <c r="K707" i="12"/>
  <c r="H707" i="12"/>
  <c r="T706" i="12"/>
  <c r="S706" i="12"/>
  <c r="G706" i="12"/>
  <c r="I706" i="12"/>
  <c r="J706" i="12"/>
  <c r="L706" i="12"/>
  <c r="M706" i="12"/>
  <c r="O706" i="12"/>
  <c r="F706" i="12"/>
  <c r="C706" i="12"/>
  <c r="P706" i="12"/>
  <c r="D706" i="12"/>
  <c r="R706" i="12"/>
  <c r="E938" i="14" l="1"/>
  <c r="H938" i="14"/>
  <c r="N938" i="14"/>
  <c r="B938" i="14"/>
  <c r="T938" i="14" s="1"/>
  <c r="Q938" i="14"/>
  <c r="A939" i="14"/>
  <c r="K938" i="14"/>
  <c r="L937" i="14"/>
  <c r="J937" i="14"/>
  <c r="M937" i="14"/>
  <c r="O937" i="14"/>
  <c r="P937" i="14"/>
  <c r="C937" i="14"/>
  <c r="D937" i="14"/>
  <c r="I937" i="14"/>
  <c r="F937" i="14"/>
  <c r="G937" i="14"/>
  <c r="R937" i="14"/>
  <c r="S937" i="14"/>
  <c r="T707" i="12"/>
  <c r="M707" i="12"/>
  <c r="O707" i="12"/>
  <c r="S707" i="12"/>
  <c r="R707" i="12"/>
  <c r="P707" i="12"/>
  <c r="I707" i="12"/>
  <c r="J707" i="12"/>
  <c r="G707" i="12"/>
  <c r="C707" i="12"/>
  <c r="D707" i="12"/>
  <c r="F707" i="12"/>
  <c r="L707" i="12"/>
  <c r="E708" i="8"/>
  <c r="B708" i="8"/>
  <c r="H708" i="8"/>
  <c r="A709" i="8"/>
  <c r="K708" i="8"/>
  <c r="I707" i="8"/>
  <c r="F707" i="8"/>
  <c r="G707" i="8"/>
  <c r="C707" i="8"/>
  <c r="M707" i="8"/>
  <c r="J707" i="8"/>
  <c r="L707" i="8"/>
  <c r="D707" i="8"/>
  <c r="N707" i="8"/>
  <c r="A709" i="12"/>
  <c r="K708" i="12"/>
  <c r="N708" i="12"/>
  <c r="H708" i="12"/>
  <c r="Q708" i="12"/>
  <c r="B708" i="12"/>
  <c r="E708" i="12"/>
  <c r="A940" i="14" l="1"/>
  <c r="K939" i="14"/>
  <c r="N939" i="14"/>
  <c r="E939" i="14"/>
  <c r="H939" i="14"/>
  <c r="B939" i="14"/>
  <c r="T939" i="14" s="1"/>
  <c r="Q939" i="14"/>
  <c r="F938" i="14"/>
  <c r="G938" i="14"/>
  <c r="M938" i="14"/>
  <c r="O938" i="14"/>
  <c r="C938" i="14"/>
  <c r="D938" i="14"/>
  <c r="I938" i="14"/>
  <c r="J938" i="14"/>
  <c r="P938" i="14"/>
  <c r="R938" i="14"/>
  <c r="S938" i="14"/>
  <c r="L938" i="14"/>
  <c r="A710" i="8"/>
  <c r="H709" i="8"/>
  <c r="K709" i="8"/>
  <c r="B709" i="8"/>
  <c r="E709" i="8"/>
  <c r="N708" i="8"/>
  <c r="F708" i="8"/>
  <c r="D708" i="8"/>
  <c r="J708" i="8"/>
  <c r="C708" i="8"/>
  <c r="M708" i="8"/>
  <c r="G708" i="8"/>
  <c r="I708" i="8"/>
  <c r="L708" i="8"/>
  <c r="E709" i="12"/>
  <c r="K709" i="12"/>
  <c r="N709" i="12"/>
  <c r="Q709" i="12"/>
  <c r="A710" i="12"/>
  <c r="H709" i="12"/>
  <c r="B709" i="12"/>
  <c r="T708" i="12"/>
  <c r="R708" i="12"/>
  <c r="F708" i="12"/>
  <c r="C708" i="12"/>
  <c r="D708" i="12"/>
  <c r="S708" i="12"/>
  <c r="J708" i="12"/>
  <c r="L708" i="12"/>
  <c r="M708" i="12"/>
  <c r="O708" i="12"/>
  <c r="G708" i="12"/>
  <c r="I708" i="12"/>
  <c r="P708" i="12"/>
  <c r="D939" i="14" l="1"/>
  <c r="R939" i="14"/>
  <c r="S939" i="14"/>
  <c r="C939" i="14"/>
  <c r="L939" i="14"/>
  <c r="M939" i="14"/>
  <c r="F939" i="14"/>
  <c r="I939" i="14"/>
  <c r="G939" i="14"/>
  <c r="J939" i="14"/>
  <c r="O939" i="14"/>
  <c r="P939" i="14"/>
  <c r="Q940" i="14"/>
  <c r="K940" i="14"/>
  <c r="N940" i="14"/>
  <c r="E940" i="14"/>
  <c r="B940" i="14"/>
  <c r="T940" i="14" s="1"/>
  <c r="H940" i="14"/>
  <c r="A941" i="14"/>
  <c r="T709" i="12"/>
  <c r="P709" i="12"/>
  <c r="C709" i="12"/>
  <c r="D709" i="12"/>
  <c r="I709" i="12"/>
  <c r="O709" i="12"/>
  <c r="F709" i="12"/>
  <c r="L709" i="12"/>
  <c r="G709" i="12"/>
  <c r="M709" i="12"/>
  <c r="J709" i="12"/>
  <c r="R709" i="12"/>
  <c r="S709" i="12"/>
  <c r="E710" i="12"/>
  <c r="N710" i="12"/>
  <c r="Q710" i="12"/>
  <c r="A711" i="12"/>
  <c r="B710" i="12"/>
  <c r="K710" i="12"/>
  <c r="H710" i="12"/>
  <c r="G709" i="8"/>
  <c r="I709" i="8"/>
  <c r="D709" i="8"/>
  <c r="L709" i="8"/>
  <c r="N709" i="8"/>
  <c r="C709" i="8"/>
  <c r="M709" i="8"/>
  <c r="F709" i="8"/>
  <c r="J709" i="8"/>
  <c r="K710" i="8"/>
  <c r="B710" i="8"/>
  <c r="E710" i="8"/>
  <c r="H710" i="8"/>
  <c r="A711" i="8"/>
  <c r="K941" i="14" l="1"/>
  <c r="N941" i="14"/>
  <c r="A942" i="14"/>
  <c r="E941" i="14"/>
  <c r="B941" i="14"/>
  <c r="T941" i="14" s="1"/>
  <c r="H941" i="14"/>
  <c r="Q941" i="14"/>
  <c r="P940" i="14"/>
  <c r="L940" i="14"/>
  <c r="M940" i="14"/>
  <c r="I940" i="14"/>
  <c r="J940" i="14"/>
  <c r="O940" i="14"/>
  <c r="R940" i="14"/>
  <c r="C940" i="14"/>
  <c r="D940" i="14"/>
  <c r="F940" i="14"/>
  <c r="S940" i="14"/>
  <c r="G940" i="14"/>
  <c r="T710" i="12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K711" i="12"/>
  <c r="H711" i="12"/>
  <c r="N711" i="12"/>
  <c r="A712" i="12"/>
  <c r="Q711" i="12"/>
  <c r="B711" i="12"/>
  <c r="E711" i="12"/>
  <c r="L710" i="8"/>
  <c r="C710" i="8"/>
  <c r="D710" i="8"/>
  <c r="M710" i="8"/>
  <c r="G710" i="8"/>
  <c r="I710" i="8"/>
  <c r="N710" i="8"/>
  <c r="F710" i="8"/>
  <c r="J710" i="8"/>
  <c r="A712" i="8"/>
  <c r="K711" i="8"/>
  <c r="B711" i="8"/>
  <c r="E711" i="8"/>
  <c r="H711" i="8"/>
  <c r="L941" i="14" l="1"/>
  <c r="M941" i="14"/>
  <c r="I941" i="14"/>
  <c r="J941" i="14"/>
  <c r="O941" i="14"/>
  <c r="P941" i="14"/>
  <c r="R941" i="14"/>
  <c r="S941" i="14"/>
  <c r="F941" i="14"/>
  <c r="C941" i="14"/>
  <c r="D941" i="14"/>
  <c r="G941" i="14"/>
  <c r="H942" i="14"/>
  <c r="K942" i="14"/>
  <c r="B942" i="14"/>
  <c r="T942" i="14" s="1"/>
  <c r="A943" i="14"/>
  <c r="E942" i="14"/>
  <c r="Q942" i="14"/>
  <c r="N942" i="14"/>
  <c r="T711" i="12"/>
  <c r="D711" i="12"/>
  <c r="O711" i="12"/>
  <c r="I711" i="12"/>
  <c r="P711" i="12"/>
  <c r="F711" i="12"/>
  <c r="C711" i="12"/>
  <c r="J711" i="12"/>
  <c r="G711" i="12"/>
  <c r="R711" i="12"/>
  <c r="S711" i="12"/>
  <c r="L711" i="12"/>
  <c r="M711" i="12"/>
  <c r="K712" i="12"/>
  <c r="N712" i="12"/>
  <c r="Q712" i="12"/>
  <c r="A713" i="12"/>
  <c r="H712" i="12"/>
  <c r="B712" i="12"/>
  <c r="E712" i="12"/>
  <c r="D711" i="8"/>
  <c r="F711" i="8"/>
  <c r="L711" i="8"/>
  <c r="I711" i="8"/>
  <c r="J711" i="8"/>
  <c r="M711" i="8"/>
  <c r="C711" i="8"/>
  <c r="G711" i="8"/>
  <c r="N711" i="8"/>
  <c r="E712" i="8"/>
  <c r="K712" i="8"/>
  <c r="B712" i="8"/>
  <c r="A713" i="8"/>
  <c r="H712" i="8"/>
  <c r="E943" i="14" l="1"/>
  <c r="K943" i="14"/>
  <c r="N943" i="14"/>
  <c r="B943" i="14"/>
  <c r="T943" i="14" s="1"/>
  <c r="Q943" i="14"/>
  <c r="A944" i="14"/>
  <c r="H943" i="14"/>
  <c r="J942" i="14"/>
  <c r="L942" i="14"/>
  <c r="M942" i="14"/>
  <c r="C942" i="14"/>
  <c r="S942" i="14"/>
  <c r="D942" i="14"/>
  <c r="O942" i="14"/>
  <c r="R942" i="14"/>
  <c r="P942" i="14"/>
  <c r="F942" i="14"/>
  <c r="G942" i="14"/>
  <c r="I942" i="14"/>
  <c r="C712" i="8"/>
  <c r="J712" i="8"/>
  <c r="L712" i="8"/>
  <c r="M712" i="8"/>
  <c r="N712" i="8"/>
  <c r="I712" i="8"/>
  <c r="D712" i="8"/>
  <c r="F712" i="8"/>
  <c r="G712" i="8"/>
  <c r="T712" i="12"/>
  <c r="J712" i="12"/>
  <c r="S712" i="12"/>
  <c r="L712" i="12"/>
  <c r="M712" i="12"/>
  <c r="O712" i="12"/>
  <c r="P712" i="12"/>
  <c r="C712" i="12"/>
  <c r="I712" i="12"/>
  <c r="D712" i="12"/>
  <c r="R712" i="12"/>
  <c r="F712" i="12"/>
  <c r="G712" i="12"/>
  <c r="A714" i="12"/>
  <c r="Q713" i="12"/>
  <c r="H713" i="12"/>
  <c r="K713" i="12"/>
  <c r="B713" i="12"/>
  <c r="N713" i="12"/>
  <c r="E713" i="12"/>
  <c r="A714" i="8"/>
  <c r="H713" i="8"/>
  <c r="B713" i="8"/>
  <c r="E713" i="8"/>
  <c r="K713" i="8"/>
  <c r="Q944" i="14" l="1"/>
  <c r="K944" i="14"/>
  <c r="E944" i="14"/>
  <c r="H944" i="14"/>
  <c r="B944" i="14"/>
  <c r="T944" i="14" s="1"/>
  <c r="N944" i="14"/>
  <c r="A945" i="14"/>
  <c r="D943" i="14"/>
  <c r="F943" i="14"/>
  <c r="G943" i="14"/>
  <c r="L943" i="14"/>
  <c r="M943" i="14"/>
  <c r="C943" i="14"/>
  <c r="R943" i="14"/>
  <c r="S943" i="14"/>
  <c r="J943" i="14"/>
  <c r="O943" i="14"/>
  <c r="P943" i="14"/>
  <c r="I943" i="14"/>
  <c r="C713" i="8"/>
  <c r="M713" i="8"/>
  <c r="G713" i="8"/>
  <c r="L713" i="8"/>
  <c r="J713" i="8"/>
  <c r="N713" i="8"/>
  <c r="F713" i="8"/>
  <c r="D713" i="8"/>
  <c r="I713" i="8"/>
  <c r="K714" i="8"/>
  <c r="B714" i="8"/>
  <c r="E714" i="8"/>
  <c r="H714" i="8"/>
  <c r="A715" i="8"/>
  <c r="T713" i="12"/>
  <c r="S713" i="12"/>
  <c r="F713" i="12"/>
  <c r="R713" i="12"/>
  <c r="O713" i="12"/>
  <c r="G713" i="12"/>
  <c r="L713" i="12"/>
  <c r="C713" i="12"/>
  <c r="M713" i="12"/>
  <c r="I713" i="12"/>
  <c r="J713" i="12"/>
  <c r="D713" i="12"/>
  <c r="P713" i="12"/>
  <c r="H714" i="12"/>
  <c r="K714" i="12"/>
  <c r="N714" i="12"/>
  <c r="Q714" i="12"/>
  <c r="B714" i="12"/>
  <c r="E714" i="12"/>
  <c r="A715" i="12"/>
  <c r="K945" i="14" l="1"/>
  <c r="H945" i="14"/>
  <c r="N945" i="14"/>
  <c r="Q945" i="14"/>
  <c r="A946" i="14"/>
  <c r="B945" i="14"/>
  <c r="T945" i="14" s="1"/>
  <c r="E945" i="14"/>
  <c r="R944" i="14"/>
  <c r="S944" i="14"/>
  <c r="C944" i="14"/>
  <c r="I944" i="14"/>
  <c r="J944" i="14"/>
  <c r="F944" i="14"/>
  <c r="G944" i="14"/>
  <c r="L944" i="14"/>
  <c r="M944" i="14"/>
  <c r="O944" i="14"/>
  <c r="P944" i="14"/>
  <c r="D944" i="14"/>
  <c r="T714" i="12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I714" i="8"/>
  <c r="N714" i="8"/>
  <c r="C714" i="8"/>
  <c r="G714" i="8"/>
  <c r="D714" i="8"/>
  <c r="F714" i="8"/>
  <c r="J714" i="8"/>
  <c r="L714" i="8"/>
  <c r="M714" i="8"/>
  <c r="K715" i="12"/>
  <c r="N715" i="12"/>
  <c r="Q715" i="12"/>
  <c r="B715" i="12"/>
  <c r="H715" i="12"/>
  <c r="E715" i="12"/>
  <c r="A716" i="12"/>
  <c r="H715" i="8"/>
  <c r="E715" i="8"/>
  <c r="K715" i="8"/>
  <c r="B715" i="8"/>
  <c r="A716" i="8"/>
  <c r="L945" i="14" l="1"/>
  <c r="P945" i="14"/>
  <c r="I945" i="14"/>
  <c r="J945" i="14"/>
  <c r="M945" i="14"/>
  <c r="O945" i="14"/>
  <c r="R945" i="14"/>
  <c r="C945" i="14"/>
  <c r="F945" i="14"/>
  <c r="G945" i="14"/>
  <c r="D945" i="14"/>
  <c r="S945" i="14"/>
  <c r="K946" i="14"/>
  <c r="H946" i="14"/>
  <c r="Q946" i="14"/>
  <c r="A947" i="14"/>
  <c r="N946" i="14"/>
  <c r="B946" i="14"/>
  <c r="T946" i="14" s="1"/>
  <c r="E946" i="14"/>
  <c r="T715" i="12"/>
  <c r="R715" i="12"/>
  <c r="J715" i="12"/>
  <c r="M715" i="12"/>
  <c r="O715" i="12"/>
  <c r="P715" i="12"/>
  <c r="S715" i="12"/>
  <c r="D715" i="12"/>
  <c r="C715" i="12"/>
  <c r="I715" i="12"/>
  <c r="F715" i="12"/>
  <c r="G715" i="12"/>
  <c r="L715" i="12"/>
  <c r="B716" i="12"/>
  <c r="K716" i="12"/>
  <c r="N716" i="12"/>
  <c r="H716" i="12"/>
  <c r="Q716" i="12"/>
  <c r="A717" i="12"/>
  <c r="E716" i="12"/>
  <c r="B716" i="8"/>
  <c r="A717" i="8"/>
  <c r="K716" i="8"/>
  <c r="E716" i="8"/>
  <c r="H716" i="8"/>
  <c r="F715" i="8"/>
  <c r="G715" i="8"/>
  <c r="J715" i="8"/>
  <c r="I715" i="8"/>
  <c r="L715" i="8"/>
  <c r="C715" i="8"/>
  <c r="D715" i="8"/>
  <c r="M715" i="8"/>
  <c r="N715" i="8"/>
  <c r="J946" i="14" l="1"/>
  <c r="L946" i="14"/>
  <c r="M946" i="14"/>
  <c r="G946" i="14"/>
  <c r="I946" i="14"/>
  <c r="R946" i="14"/>
  <c r="S946" i="14"/>
  <c r="F946" i="14"/>
  <c r="C946" i="14"/>
  <c r="P946" i="14"/>
  <c r="D946" i="14"/>
  <c r="O946" i="14"/>
  <c r="H947" i="14"/>
  <c r="K947" i="14"/>
  <c r="B947" i="14"/>
  <c r="T947" i="14" s="1"/>
  <c r="A948" i="14"/>
  <c r="N947" i="14"/>
  <c r="Q947" i="14"/>
  <c r="E947" i="14"/>
  <c r="L716" i="8"/>
  <c r="M716" i="8"/>
  <c r="N716" i="8"/>
  <c r="I716" i="8"/>
  <c r="D716" i="8"/>
  <c r="J716" i="8"/>
  <c r="G716" i="8"/>
  <c r="C716" i="8"/>
  <c r="F716" i="8"/>
  <c r="H717" i="12"/>
  <c r="K717" i="12"/>
  <c r="Q717" i="12"/>
  <c r="N717" i="12"/>
  <c r="A718" i="12"/>
  <c r="B717" i="12"/>
  <c r="E717" i="12"/>
  <c r="E717" i="8"/>
  <c r="K717" i="8"/>
  <c r="A718" i="8"/>
  <c r="H717" i="8"/>
  <c r="B717" i="8"/>
  <c r="T716" i="12"/>
  <c r="M716" i="12"/>
  <c r="O716" i="12"/>
  <c r="P716" i="12"/>
  <c r="F716" i="12"/>
  <c r="G716" i="12"/>
  <c r="I716" i="12"/>
  <c r="J716" i="12"/>
  <c r="L716" i="12"/>
  <c r="R716" i="12"/>
  <c r="S716" i="12"/>
  <c r="C716" i="12"/>
  <c r="D716" i="12"/>
  <c r="E948" i="14" l="1"/>
  <c r="K948" i="14"/>
  <c r="B948" i="14"/>
  <c r="T948" i="14" s="1"/>
  <c r="A949" i="14"/>
  <c r="H948" i="14"/>
  <c r="N948" i="14"/>
  <c r="Q948" i="14"/>
  <c r="D947" i="14"/>
  <c r="I947" i="14"/>
  <c r="J947" i="14"/>
  <c r="L947" i="14"/>
  <c r="S947" i="14"/>
  <c r="O947" i="14"/>
  <c r="R947" i="14"/>
  <c r="P947" i="14"/>
  <c r="G947" i="14"/>
  <c r="C947" i="14"/>
  <c r="F947" i="14"/>
  <c r="M947" i="14"/>
  <c r="C717" i="8"/>
  <c r="J717" i="8"/>
  <c r="F717" i="8"/>
  <c r="N717" i="8"/>
  <c r="I717" i="8"/>
  <c r="L717" i="8"/>
  <c r="M717" i="8"/>
  <c r="D717" i="8"/>
  <c r="G717" i="8"/>
  <c r="A719" i="8"/>
  <c r="B718" i="8"/>
  <c r="K718" i="8"/>
  <c r="E718" i="8"/>
  <c r="H718" i="8"/>
  <c r="T717" i="12"/>
  <c r="M717" i="12"/>
  <c r="C717" i="12"/>
  <c r="D717" i="12"/>
  <c r="I717" i="12"/>
  <c r="J717" i="12"/>
  <c r="L717" i="12"/>
  <c r="R717" i="12"/>
  <c r="S717" i="12"/>
  <c r="O717" i="12"/>
  <c r="P717" i="12"/>
  <c r="F717" i="12"/>
  <c r="G717" i="12"/>
  <c r="E718" i="12"/>
  <c r="H718" i="12"/>
  <c r="K718" i="12"/>
  <c r="N718" i="12"/>
  <c r="Q718" i="12"/>
  <c r="A719" i="12"/>
  <c r="B718" i="12"/>
  <c r="Q949" i="14" l="1"/>
  <c r="B949" i="14"/>
  <c r="T949" i="14" s="1"/>
  <c r="H949" i="14"/>
  <c r="E949" i="14"/>
  <c r="K949" i="14"/>
  <c r="A950" i="14"/>
  <c r="N949" i="14"/>
  <c r="P948" i="14"/>
  <c r="C948" i="14"/>
  <c r="D948" i="14"/>
  <c r="F948" i="14"/>
  <c r="I948" i="14"/>
  <c r="J948" i="14"/>
  <c r="G948" i="14"/>
  <c r="L948" i="14"/>
  <c r="M948" i="14"/>
  <c r="O948" i="14"/>
  <c r="R948" i="14"/>
  <c r="S948" i="14"/>
  <c r="I718" i="8"/>
  <c r="N718" i="8"/>
  <c r="M718" i="8"/>
  <c r="J718" i="8"/>
  <c r="G718" i="8"/>
  <c r="L718" i="8"/>
  <c r="C718" i="8"/>
  <c r="D718" i="8"/>
  <c r="F718" i="8"/>
  <c r="E719" i="8"/>
  <c r="H719" i="8"/>
  <c r="K719" i="8"/>
  <c r="A720" i="8"/>
  <c r="B719" i="8"/>
  <c r="T718" i="12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H719" i="12"/>
  <c r="E719" i="12"/>
  <c r="K719" i="12"/>
  <c r="N719" i="12"/>
  <c r="Q719" i="12"/>
  <c r="B719" i="12"/>
  <c r="A720" i="12"/>
  <c r="H950" i="14" l="1"/>
  <c r="N950" i="14"/>
  <c r="Q950" i="14"/>
  <c r="A951" i="14"/>
  <c r="B950" i="14"/>
  <c r="T950" i="14" s="1"/>
  <c r="E950" i="14"/>
  <c r="K950" i="14"/>
  <c r="P949" i="14"/>
  <c r="R949" i="14"/>
  <c r="S949" i="14"/>
  <c r="G949" i="14"/>
  <c r="I949" i="14"/>
  <c r="J949" i="14"/>
  <c r="D949" i="14"/>
  <c r="L949" i="14"/>
  <c r="F949" i="14"/>
  <c r="M949" i="14"/>
  <c r="O949" i="14"/>
  <c r="C949" i="14"/>
  <c r="N719" i="8"/>
  <c r="M719" i="8"/>
  <c r="G719" i="8"/>
  <c r="I719" i="8"/>
  <c r="C719" i="8"/>
  <c r="D719" i="8"/>
  <c r="J719" i="8"/>
  <c r="F719" i="8"/>
  <c r="L719" i="8"/>
  <c r="B720" i="8"/>
  <c r="A721" i="8"/>
  <c r="H720" i="8"/>
  <c r="K720" i="8"/>
  <c r="E720" i="8"/>
  <c r="H720" i="12"/>
  <c r="K720" i="12"/>
  <c r="N720" i="12"/>
  <c r="Q720" i="12"/>
  <c r="A721" i="12"/>
  <c r="B720" i="12"/>
  <c r="E720" i="12"/>
  <c r="T719" i="12"/>
  <c r="J719" i="12"/>
  <c r="I719" i="12"/>
  <c r="L719" i="12"/>
  <c r="M719" i="12"/>
  <c r="F719" i="12"/>
  <c r="O719" i="12"/>
  <c r="P719" i="12"/>
  <c r="R719" i="12"/>
  <c r="S719" i="12"/>
  <c r="D719" i="12"/>
  <c r="C719" i="12"/>
  <c r="G719" i="12"/>
  <c r="O950" i="14" l="1"/>
  <c r="G950" i="14"/>
  <c r="I950" i="14"/>
  <c r="J950" i="14"/>
  <c r="L950" i="14"/>
  <c r="M950" i="14"/>
  <c r="P950" i="14"/>
  <c r="C950" i="14"/>
  <c r="D950" i="14"/>
  <c r="F950" i="14"/>
  <c r="S950" i="14"/>
  <c r="R950" i="14"/>
  <c r="K951" i="14"/>
  <c r="E951" i="14"/>
  <c r="H951" i="14"/>
  <c r="Q951" i="14"/>
  <c r="A952" i="14"/>
  <c r="N951" i="14"/>
  <c r="B951" i="14"/>
  <c r="T951" i="14" s="1"/>
  <c r="T720" i="12"/>
  <c r="I720" i="12"/>
  <c r="R720" i="12"/>
  <c r="S720" i="12"/>
  <c r="F720" i="12"/>
  <c r="G720" i="12"/>
  <c r="J720" i="12"/>
  <c r="C720" i="12"/>
  <c r="D720" i="12"/>
  <c r="L720" i="12"/>
  <c r="M720" i="12"/>
  <c r="O720" i="12"/>
  <c r="P720" i="12"/>
  <c r="B721" i="12"/>
  <c r="E721" i="12"/>
  <c r="N721" i="12"/>
  <c r="A722" i="12"/>
  <c r="Q721" i="12"/>
  <c r="H721" i="12"/>
  <c r="K721" i="12"/>
  <c r="K721" i="8"/>
  <c r="H721" i="8"/>
  <c r="A722" i="8"/>
  <c r="B721" i="8"/>
  <c r="E721" i="8"/>
  <c r="I720" i="8"/>
  <c r="F720" i="8"/>
  <c r="C720" i="8"/>
  <c r="N720" i="8"/>
  <c r="L720" i="8"/>
  <c r="J720" i="8"/>
  <c r="G720" i="8"/>
  <c r="D720" i="8"/>
  <c r="M720" i="8"/>
  <c r="I951" i="14" l="1"/>
  <c r="J951" i="14"/>
  <c r="L951" i="14"/>
  <c r="F951" i="14"/>
  <c r="G951" i="14"/>
  <c r="R951" i="14"/>
  <c r="S951" i="14"/>
  <c r="D951" i="14"/>
  <c r="M951" i="14"/>
  <c r="P951" i="14"/>
  <c r="O951" i="14"/>
  <c r="C951" i="14"/>
  <c r="H952" i="14"/>
  <c r="B952" i="14"/>
  <c r="T952" i="14" s="1"/>
  <c r="A953" i="14"/>
  <c r="E952" i="14"/>
  <c r="K952" i="14"/>
  <c r="N952" i="14"/>
  <c r="Q952" i="14"/>
  <c r="F721" i="8"/>
  <c r="D721" i="8"/>
  <c r="M721" i="8"/>
  <c r="C721" i="8"/>
  <c r="G721" i="8"/>
  <c r="I721" i="8"/>
  <c r="J721" i="8"/>
  <c r="L721" i="8"/>
  <c r="N721" i="8"/>
  <c r="H722" i="12"/>
  <c r="K722" i="12"/>
  <c r="N722" i="12"/>
  <c r="Q722" i="12"/>
  <c r="E722" i="12"/>
  <c r="B722" i="12"/>
  <c r="A723" i="12"/>
  <c r="K722" i="8"/>
  <c r="E722" i="8"/>
  <c r="A723" i="8"/>
  <c r="B722" i="8"/>
  <c r="H722" i="8"/>
  <c r="T721" i="12"/>
  <c r="D721" i="12"/>
  <c r="P721" i="12"/>
  <c r="C721" i="12"/>
  <c r="O721" i="12"/>
  <c r="G721" i="12"/>
  <c r="I721" i="12"/>
  <c r="J721" i="12"/>
  <c r="L721" i="12"/>
  <c r="F721" i="12"/>
  <c r="S721" i="12"/>
  <c r="R721" i="12"/>
  <c r="M721" i="12"/>
  <c r="B953" i="14" l="1"/>
  <c r="T953" i="14" s="1"/>
  <c r="E953" i="14"/>
  <c r="A954" i="14"/>
  <c r="H953" i="14"/>
  <c r="N953" i="14"/>
  <c r="K953" i="14"/>
  <c r="Q953" i="14"/>
  <c r="F952" i="14"/>
  <c r="G952" i="14"/>
  <c r="I952" i="14"/>
  <c r="C952" i="14"/>
  <c r="R952" i="14"/>
  <c r="S952" i="14"/>
  <c r="J952" i="14"/>
  <c r="D952" i="14"/>
  <c r="P952" i="14"/>
  <c r="L952" i="14"/>
  <c r="O952" i="14"/>
  <c r="M952" i="14"/>
  <c r="H723" i="12"/>
  <c r="N723" i="12"/>
  <c r="E723" i="12"/>
  <c r="K723" i="12"/>
  <c r="Q723" i="12"/>
  <c r="A724" i="12"/>
  <c r="B723" i="12"/>
  <c r="L722" i="8"/>
  <c r="N722" i="8"/>
  <c r="C722" i="8"/>
  <c r="D722" i="8"/>
  <c r="I722" i="8"/>
  <c r="G722" i="8"/>
  <c r="J722" i="8"/>
  <c r="M722" i="8"/>
  <c r="F722" i="8"/>
  <c r="H723" i="8"/>
  <c r="K723" i="8"/>
  <c r="B723" i="8"/>
  <c r="A724" i="8"/>
  <c r="E723" i="8"/>
  <c r="T722" i="12"/>
  <c r="P722" i="12"/>
  <c r="S722" i="12"/>
  <c r="F722" i="12"/>
  <c r="G722" i="12"/>
  <c r="I722" i="12"/>
  <c r="J722" i="12"/>
  <c r="L722" i="12"/>
  <c r="M722" i="12"/>
  <c r="O722" i="12"/>
  <c r="D722" i="12"/>
  <c r="C722" i="12"/>
  <c r="R722" i="12"/>
  <c r="Q954" i="14" l="1"/>
  <c r="E954" i="14"/>
  <c r="H954" i="14"/>
  <c r="K954" i="14"/>
  <c r="B954" i="14"/>
  <c r="T954" i="14" s="1"/>
  <c r="N954" i="14"/>
  <c r="A955" i="14"/>
  <c r="L953" i="14"/>
  <c r="C953" i="14"/>
  <c r="D953" i="14"/>
  <c r="G953" i="14"/>
  <c r="I953" i="14"/>
  <c r="J953" i="14"/>
  <c r="F953" i="14"/>
  <c r="O953" i="14"/>
  <c r="M953" i="14"/>
  <c r="S953" i="14"/>
  <c r="P953" i="14"/>
  <c r="R953" i="14"/>
  <c r="H724" i="8"/>
  <c r="K724" i="8"/>
  <c r="B724" i="8"/>
  <c r="E724" i="8"/>
  <c r="A725" i="8"/>
  <c r="F723" i="8"/>
  <c r="G723" i="8"/>
  <c r="I723" i="8"/>
  <c r="J723" i="8"/>
  <c r="L723" i="8"/>
  <c r="N723" i="8"/>
  <c r="D723" i="8"/>
  <c r="C723" i="8"/>
  <c r="M723" i="8"/>
  <c r="T723" i="12"/>
  <c r="O723" i="12"/>
  <c r="P723" i="12"/>
  <c r="C723" i="12"/>
  <c r="D723" i="12"/>
  <c r="F723" i="12"/>
  <c r="J723" i="12"/>
  <c r="I723" i="12"/>
  <c r="L723" i="12"/>
  <c r="G723" i="12"/>
  <c r="M723" i="12"/>
  <c r="R723" i="12"/>
  <c r="S723" i="12"/>
  <c r="K724" i="12"/>
  <c r="A725" i="12"/>
  <c r="B724" i="12"/>
  <c r="E724" i="12"/>
  <c r="N724" i="12"/>
  <c r="H724" i="12"/>
  <c r="Q724" i="12"/>
  <c r="N955" i="14" l="1"/>
  <c r="H955" i="14"/>
  <c r="Q955" i="14"/>
  <c r="E955" i="14"/>
  <c r="K955" i="14"/>
  <c r="A956" i="14"/>
  <c r="B955" i="14"/>
  <c r="T955" i="14" s="1"/>
  <c r="O954" i="14"/>
  <c r="P954" i="14"/>
  <c r="R954" i="14"/>
  <c r="F954" i="14"/>
  <c r="G954" i="14"/>
  <c r="D954" i="14"/>
  <c r="I954" i="14"/>
  <c r="L954" i="14"/>
  <c r="J954" i="14"/>
  <c r="S954" i="14"/>
  <c r="C954" i="14"/>
  <c r="M954" i="14"/>
  <c r="A726" i="12"/>
  <c r="Q725" i="12"/>
  <c r="E725" i="12"/>
  <c r="K725" i="12"/>
  <c r="N725" i="12"/>
  <c r="B725" i="12"/>
  <c r="H725" i="12"/>
  <c r="T724" i="12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K725" i="8"/>
  <c r="A726" i="8"/>
  <c r="B725" i="8"/>
  <c r="E725" i="8"/>
  <c r="H725" i="8"/>
  <c r="J724" i="8"/>
  <c r="L724" i="8"/>
  <c r="G724" i="8"/>
  <c r="D724" i="8"/>
  <c r="C724" i="8"/>
  <c r="I724" i="8"/>
  <c r="M724" i="8"/>
  <c r="F724" i="8"/>
  <c r="N724" i="8"/>
  <c r="D955" i="14" l="1"/>
  <c r="F955" i="14"/>
  <c r="G955" i="14"/>
  <c r="I955" i="14"/>
  <c r="L955" i="14"/>
  <c r="M955" i="14"/>
  <c r="O955" i="14"/>
  <c r="P955" i="14"/>
  <c r="C955" i="14"/>
  <c r="R955" i="14"/>
  <c r="J955" i="14"/>
  <c r="S955" i="14"/>
  <c r="H956" i="14"/>
  <c r="K956" i="14"/>
  <c r="E956" i="14"/>
  <c r="Q956" i="14"/>
  <c r="A957" i="14"/>
  <c r="B956" i="14"/>
  <c r="T956" i="14" s="1"/>
  <c r="N956" i="14"/>
  <c r="J725" i="8"/>
  <c r="C725" i="8"/>
  <c r="D725" i="8"/>
  <c r="F725" i="8"/>
  <c r="L725" i="8"/>
  <c r="N725" i="8"/>
  <c r="G725" i="8"/>
  <c r="I725" i="8"/>
  <c r="M725" i="8"/>
  <c r="B726" i="8"/>
  <c r="H726" i="8"/>
  <c r="K726" i="8"/>
  <c r="A727" i="8"/>
  <c r="E726" i="8"/>
  <c r="T725" i="12"/>
  <c r="D725" i="12"/>
  <c r="C725" i="12"/>
  <c r="F725" i="12"/>
  <c r="I725" i="12"/>
  <c r="O725" i="12"/>
  <c r="G725" i="12"/>
  <c r="J725" i="12"/>
  <c r="R725" i="12"/>
  <c r="S725" i="12"/>
  <c r="L725" i="12"/>
  <c r="M725" i="12"/>
  <c r="P725" i="12"/>
  <c r="H726" i="12"/>
  <c r="K726" i="12"/>
  <c r="N726" i="12"/>
  <c r="E726" i="12"/>
  <c r="Q726" i="12"/>
  <c r="A727" i="12"/>
  <c r="B726" i="12"/>
  <c r="P956" i="14" l="1"/>
  <c r="I956" i="14"/>
  <c r="J956" i="14"/>
  <c r="C956" i="14"/>
  <c r="D956" i="14"/>
  <c r="R956" i="14"/>
  <c r="S956" i="14"/>
  <c r="F956" i="14"/>
  <c r="G956" i="14"/>
  <c r="L956" i="14"/>
  <c r="M956" i="14"/>
  <c r="O956" i="14"/>
  <c r="A958" i="14"/>
  <c r="E957" i="14"/>
  <c r="H957" i="14"/>
  <c r="B957" i="14"/>
  <c r="T957" i="14" s="1"/>
  <c r="K957" i="14"/>
  <c r="N957" i="14"/>
  <c r="Q957" i="14"/>
  <c r="E727" i="12"/>
  <c r="H727" i="12"/>
  <c r="B727" i="12"/>
  <c r="K727" i="12"/>
  <c r="N727" i="12"/>
  <c r="A728" i="12"/>
  <c r="Q727" i="12"/>
  <c r="N726" i="8"/>
  <c r="G726" i="8"/>
  <c r="I726" i="8"/>
  <c r="J726" i="8"/>
  <c r="F726" i="8"/>
  <c r="D726" i="8"/>
  <c r="C726" i="8"/>
  <c r="L726" i="8"/>
  <c r="M726" i="8"/>
  <c r="H727" i="8"/>
  <c r="B727" i="8"/>
  <c r="E727" i="8"/>
  <c r="K727" i="8"/>
  <c r="A728" i="8"/>
  <c r="T726" i="12"/>
  <c r="O726" i="12"/>
  <c r="P726" i="12"/>
  <c r="R726" i="12"/>
  <c r="S726" i="12"/>
  <c r="C726" i="12"/>
  <c r="D726" i="12"/>
  <c r="G726" i="12"/>
  <c r="I726" i="12"/>
  <c r="F726" i="12"/>
  <c r="J726" i="12"/>
  <c r="L726" i="12"/>
  <c r="M726" i="12"/>
  <c r="G957" i="14" l="1"/>
  <c r="D957" i="14"/>
  <c r="F957" i="14"/>
  <c r="R957" i="14"/>
  <c r="S957" i="14"/>
  <c r="J957" i="14"/>
  <c r="I957" i="14"/>
  <c r="L957" i="14"/>
  <c r="C957" i="14"/>
  <c r="M957" i="14"/>
  <c r="O957" i="14"/>
  <c r="P957" i="14"/>
  <c r="H958" i="14"/>
  <c r="B958" i="14"/>
  <c r="T958" i="14" s="1"/>
  <c r="E958" i="14"/>
  <c r="A959" i="14"/>
  <c r="K958" i="14"/>
  <c r="Q958" i="14"/>
  <c r="N958" i="14"/>
  <c r="J727" i="8"/>
  <c r="L727" i="8"/>
  <c r="M727" i="8"/>
  <c r="N727" i="8"/>
  <c r="I727" i="8"/>
  <c r="D727" i="8"/>
  <c r="C727" i="8"/>
  <c r="F727" i="8"/>
  <c r="G727" i="8"/>
  <c r="A729" i="8"/>
  <c r="E728" i="8"/>
  <c r="K728" i="8"/>
  <c r="B728" i="8"/>
  <c r="H728" i="8"/>
  <c r="T727" i="12"/>
  <c r="I727" i="12"/>
  <c r="L727" i="12"/>
  <c r="O727" i="12"/>
  <c r="P727" i="12"/>
  <c r="R727" i="12"/>
  <c r="S727" i="12"/>
  <c r="D727" i="12"/>
  <c r="J727" i="12"/>
  <c r="G727" i="12"/>
  <c r="M727" i="12"/>
  <c r="C727" i="12"/>
  <c r="F727" i="12"/>
  <c r="A729" i="12"/>
  <c r="B728" i="12"/>
  <c r="E728" i="12"/>
  <c r="H728" i="12"/>
  <c r="K728" i="12"/>
  <c r="N728" i="12"/>
  <c r="Q728" i="12"/>
  <c r="N959" i="14" l="1"/>
  <c r="Q959" i="14"/>
  <c r="E959" i="14"/>
  <c r="H959" i="14"/>
  <c r="K959" i="14"/>
  <c r="B959" i="14"/>
  <c r="T959" i="14" s="1"/>
  <c r="A960" i="14"/>
  <c r="C958" i="14"/>
  <c r="D958" i="14"/>
  <c r="F958" i="14"/>
  <c r="G958" i="14"/>
  <c r="I958" i="14"/>
  <c r="J958" i="14"/>
  <c r="R958" i="14"/>
  <c r="S958" i="14"/>
  <c r="O958" i="14"/>
  <c r="P958" i="14"/>
  <c r="L958" i="14"/>
  <c r="M958" i="14"/>
  <c r="T728" i="12"/>
  <c r="P728" i="12"/>
  <c r="R728" i="12"/>
  <c r="S728" i="12"/>
  <c r="C728" i="12"/>
  <c r="D728" i="12"/>
  <c r="F728" i="12"/>
  <c r="G728" i="12"/>
  <c r="I728" i="12"/>
  <c r="J728" i="12"/>
  <c r="L728" i="12"/>
  <c r="M728" i="12"/>
  <c r="O728" i="12"/>
  <c r="H729" i="12"/>
  <c r="A730" i="12"/>
  <c r="B729" i="12"/>
  <c r="N729" i="12"/>
  <c r="E729" i="12"/>
  <c r="K729" i="12"/>
  <c r="Q729" i="12"/>
  <c r="L728" i="8"/>
  <c r="J728" i="8"/>
  <c r="I728" i="8"/>
  <c r="M728" i="8"/>
  <c r="D728" i="8"/>
  <c r="N728" i="8"/>
  <c r="C728" i="8"/>
  <c r="F728" i="8"/>
  <c r="G728" i="8"/>
  <c r="B729" i="8"/>
  <c r="H729" i="8"/>
  <c r="A730" i="8"/>
  <c r="K729" i="8"/>
  <c r="E729" i="8"/>
  <c r="A961" i="14" l="1"/>
  <c r="E960" i="14"/>
  <c r="K960" i="14"/>
  <c r="N960" i="14"/>
  <c r="B960" i="14"/>
  <c r="T960" i="14" s="1"/>
  <c r="H960" i="14"/>
  <c r="Q960" i="14"/>
  <c r="O959" i="14"/>
  <c r="P959" i="14"/>
  <c r="C959" i="14"/>
  <c r="D959" i="14"/>
  <c r="F959" i="14"/>
  <c r="G959" i="14"/>
  <c r="L959" i="14"/>
  <c r="I959" i="14"/>
  <c r="J959" i="14"/>
  <c r="M959" i="14"/>
  <c r="S959" i="14"/>
  <c r="R959" i="14"/>
  <c r="T729" i="12"/>
  <c r="M729" i="12"/>
  <c r="O729" i="12"/>
  <c r="P729" i="12"/>
  <c r="S729" i="12"/>
  <c r="G729" i="12"/>
  <c r="I729" i="12"/>
  <c r="J729" i="12"/>
  <c r="L729" i="12"/>
  <c r="C729" i="12"/>
  <c r="D729" i="12"/>
  <c r="F729" i="12"/>
  <c r="R729" i="12"/>
  <c r="A731" i="12"/>
  <c r="E730" i="12"/>
  <c r="H730" i="12"/>
  <c r="K730" i="12"/>
  <c r="N730" i="12"/>
  <c r="Q730" i="12"/>
  <c r="B730" i="12"/>
  <c r="L729" i="8"/>
  <c r="D729" i="8"/>
  <c r="F729" i="8"/>
  <c r="I729" i="8"/>
  <c r="C729" i="8"/>
  <c r="G729" i="8"/>
  <c r="J729" i="8"/>
  <c r="N729" i="8"/>
  <c r="M729" i="8"/>
  <c r="A731" i="8"/>
  <c r="E730" i="8"/>
  <c r="K730" i="8"/>
  <c r="B730" i="8"/>
  <c r="H730" i="8"/>
  <c r="M960" i="14" l="1"/>
  <c r="D960" i="14"/>
  <c r="F960" i="14"/>
  <c r="L960" i="14"/>
  <c r="O960" i="14"/>
  <c r="P960" i="14"/>
  <c r="I960" i="14"/>
  <c r="C960" i="14"/>
  <c r="G960" i="14"/>
  <c r="R960" i="14"/>
  <c r="J960" i="14"/>
  <c r="S960" i="14"/>
  <c r="H961" i="14"/>
  <c r="B961" i="14"/>
  <c r="T961" i="14" s="1"/>
  <c r="Q961" i="14"/>
  <c r="A962" i="14"/>
  <c r="E961" i="14"/>
  <c r="N961" i="14"/>
  <c r="K961" i="14"/>
  <c r="H731" i="8"/>
  <c r="E731" i="8"/>
  <c r="K731" i="8"/>
  <c r="B731" i="8"/>
  <c r="A732" i="8"/>
  <c r="T730" i="12"/>
  <c r="S730" i="12"/>
  <c r="D730" i="12"/>
  <c r="F730" i="12"/>
  <c r="G730" i="12"/>
  <c r="I730" i="12"/>
  <c r="R730" i="12"/>
  <c r="J730" i="12"/>
  <c r="L730" i="12"/>
  <c r="M730" i="12"/>
  <c r="C730" i="12"/>
  <c r="O730" i="12"/>
  <c r="P730" i="12"/>
  <c r="B731" i="12"/>
  <c r="A732" i="12"/>
  <c r="K731" i="12"/>
  <c r="H731" i="12"/>
  <c r="N731" i="12"/>
  <c r="Q731" i="12"/>
  <c r="E731" i="12"/>
  <c r="G730" i="8"/>
  <c r="D730" i="8"/>
  <c r="C730" i="8"/>
  <c r="F730" i="8"/>
  <c r="I730" i="8"/>
  <c r="J730" i="8"/>
  <c r="L730" i="8"/>
  <c r="M730" i="8"/>
  <c r="N730" i="8"/>
  <c r="A963" i="14" l="1"/>
  <c r="B962" i="14"/>
  <c r="T962" i="14" s="1"/>
  <c r="E962" i="14"/>
  <c r="Q962" i="14"/>
  <c r="N962" i="14"/>
  <c r="H962" i="14"/>
  <c r="K962" i="14"/>
  <c r="L961" i="14"/>
  <c r="G961" i="14"/>
  <c r="I961" i="14"/>
  <c r="J961" i="14"/>
  <c r="C961" i="14"/>
  <c r="D961" i="14"/>
  <c r="R961" i="14"/>
  <c r="S961" i="14"/>
  <c r="F961" i="14"/>
  <c r="M961" i="14"/>
  <c r="O961" i="14"/>
  <c r="P961" i="14"/>
  <c r="K732" i="12"/>
  <c r="N732" i="12"/>
  <c r="B732" i="12"/>
  <c r="E732" i="12"/>
  <c r="H732" i="12"/>
  <c r="Q732" i="12"/>
  <c r="A733" i="12"/>
  <c r="T731" i="12"/>
  <c r="R731" i="12"/>
  <c r="S731" i="12"/>
  <c r="F731" i="12"/>
  <c r="I731" i="12"/>
  <c r="L731" i="12"/>
  <c r="C731" i="12"/>
  <c r="D731" i="12"/>
  <c r="G731" i="12"/>
  <c r="J731" i="12"/>
  <c r="M731" i="12"/>
  <c r="O731" i="12"/>
  <c r="P731" i="12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F962" i="14" l="1"/>
  <c r="S962" i="14"/>
  <c r="C962" i="14"/>
  <c r="D962" i="14"/>
  <c r="R962" i="14"/>
  <c r="O962" i="14"/>
  <c r="P962" i="14"/>
  <c r="I962" i="14"/>
  <c r="J962" i="14"/>
  <c r="L962" i="14"/>
  <c r="M962" i="14"/>
  <c r="G962" i="14"/>
  <c r="B963" i="14"/>
  <c r="T963" i="14" s="1"/>
  <c r="E963" i="14"/>
  <c r="A964" i="14"/>
  <c r="H963" i="14"/>
  <c r="K963" i="14"/>
  <c r="N963" i="14"/>
  <c r="Q963" i="14"/>
  <c r="I732" i="8"/>
  <c r="J732" i="8"/>
  <c r="D732" i="8"/>
  <c r="C732" i="8"/>
  <c r="M732" i="8"/>
  <c r="N732" i="8"/>
  <c r="L732" i="8"/>
  <c r="F732" i="8"/>
  <c r="G732" i="8"/>
  <c r="K733" i="12"/>
  <c r="Q733" i="12"/>
  <c r="H733" i="12"/>
  <c r="N733" i="12"/>
  <c r="A734" i="12"/>
  <c r="B733" i="12"/>
  <c r="E733" i="12"/>
  <c r="K733" i="8"/>
  <c r="A734" i="8"/>
  <c r="B733" i="8"/>
  <c r="E733" i="8"/>
  <c r="H733" i="8"/>
  <c r="T732" i="12"/>
  <c r="L732" i="12"/>
  <c r="M732" i="12"/>
  <c r="O732" i="12"/>
  <c r="G732" i="12"/>
  <c r="I732" i="12"/>
  <c r="J732" i="12"/>
  <c r="R732" i="12"/>
  <c r="P732" i="12"/>
  <c r="C732" i="12"/>
  <c r="D732" i="12"/>
  <c r="F732" i="12"/>
  <c r="S732" i="12"/>
  <c r="N964" i="14" l="1"/>
  <c r="Q964" i="14"/>
  <c r="B964" i="14"/>
  <c r="T964" i="14" s="1"/>
  <c r="K964" i="14"/>
  <c r="H964" i="14"/>
  <c r="A965" i="14"/>
  <c r="E964" i="14"/>
  <c r="D963" i="14"/>
  <c r="C963" i="14"/>
  <c r="S963" i="14"/>
  <c r="F963" i="14"/>
  <c r="G963" i="14"/>
  <c r="I963" i="14"/>
  <c r="J963" i="14"/>
  <c r="L963" i="14"/>
  <c r="O963" i="14"/>
  <c r="M963" i="14"/>
  <c r="P963" i="14"/>
  <c r="R963" i="14"/>
  <c r="L733" i="8"/>
  <c r="M733" i="8"/>
  <c r="N733" i="8"/>
  <c r="J733" i="8"/>
  <c r="D733" i="8"/>
  <c r="F733" i="8"/>
  <c r="G733" i="8"/>
  <c r="C733" i="8"/>
  <c r="I733" i="8"/>
  <c r="T733" i="12"/>
  <c r="M733" i="12"/>
  <c r="P733" i="12"/>
  <c r="S733" i="12"/>
  <c r="R733" i="12"/>
  <c r="F733" i="12"/>
  <c r="C733" i="12"/>
  <c r="D733" i="12"/>
  <c r="G733" i="12"/>
  <c r="I733" i="12"/>
  <c r="L733" i="12"/>
  <c r="J733" i="12"/>
  <c r="O733" i="12"/>
  <c r="B734" i="12"/>
  <c r="K734" i="12"/>
  <c r="N734" i="12"/>
  <c r="Q734" i="12"/>
  <c r="E734" i="12"/>
  <c r="A735" i="12"/>
  <c r="H734" i="12"/>
  <c r="B734" i="8"/>
  <c r="H734" i="8"/>
  <c r="K734" i="8"/>
  <c r="A735" i="8"/>
  <c r="E734" i="8"/>
  <c r="B965" i="14" l="1"/>
  <c r="T965" i="14" s="1"/>
  <c r="E965" i="14"/>
  <c r="A966" i="14"/>
  <c r="K965" i="14"/>
  <c r="N965" i="14"/>
  <c r="H965" i="14"/>
  <c r="Q965" i="14"/>
  <c r="P964" i="14"/>
  <c r="M964" i="14"/>
  <c r="O964" i="14"/>
  <c r="C964" i="14"/>
  <c r="F964" i="14"/>
  <c r="G964" i="14"/>
  <c r="J964" i="14"/>
  <c r="I964" i="14"/>
  <c r="D964" i="14"/>
  <c r="L964" i="14"/>
  <c r="R964" i="14"/>
  <c r="S964" i="14"/>
  <c r="J734" i="8"/>
  <c r="L734" i="8"/>
  <c r="D734" i="8"/>
  <c r="C734" i="8"/>
  <c r="M734" i="8"/>
  <c r="F734" i="8"/>
  <c r="G734" i="8"/>
  <c r="I734" i="8"/>
  <c r="N734" i="8"/>
  <c r="T734" i="12"/>
  <c r="C734" i="12"/>
  <c r="P734" i="12"/>
  <c r="R734" i="12"/>
  <c r="D734" i="12"/>
  <c r="F734" i="12"/>
  <c r="G734" i="12"/>
  <c r="I734" i="12"/>
  <c r="J734" i="12"/>
  <c r="L734" i="12"/>
  <c r="M734" i="12"/>
  <c r="O734" i="12"/>
  <c r="S734" i="12"/>
  <c r="H735" i="12"/>
  <c r="B735" i="12"/>
  <c r="N735" i="12"/>
  <c r="K735" i="12"/>
  <c r="Q735" i="12"/>
  <c r="A736" i="12"/>
  <c r="E735" i="12"/>
  <c r="E735" i="8"/>
  <c r="H735" i="8"/>
  <c r="A736" i="8"/>
  <c r="B735" i="8"/>
  <c r="K735" i="8"/>
  <c r="H966" i="14" l="1"/>
  <c r="A967" i="14"/>
  <c r="Q966" i="14"/>
  <c r="N966" i="14"/>
  <c r="B966" i="14"/>
  <c r="T966" i="14" s="1"/>
  <c r="E966" i="14"/>
  <c r="K966" i="14"/>
  <c r="L965" i="14"/>
  <c r="C965" i="14"/>
  <c r="D965" i="14"/>
  <c r="S965" i="14"/>
  <c r="M965" i="14"/>
  <c r="O965" i="14"/>
  <c r="P965" i="14"/>
  <c r="F965" i="14"/>
  <c r="J965" i="14"/>
  <c r="G965" i="14"/>
  <c r="I965" i="14"/>
  <c r="R965" i="14"/>
  <c r="K736" i="12"/>
  <c r="N736" i="12"/>
  <c r="H736" i="12"/>
  <c r="Q736" i="12"/>
  <c r="A737" i="12"/>
  <c r="B736" i="12"/>
  <c r="E736" i="12"/>
  <c r="T735" i="12"/>
  <c r="I735" i="12"/>
  <c r="G735" i="12"/>
  <c r="O735" i="12"/>
  <c r="P735" i="12"/>
  <c r="R735" i="12"/>
  <c r="S735" i="12"/>
  <c r="C735" i="12"/>
  <c r="D735" i="12"/>
  <c r="F735" i="12"/>
  <c r="M735" i="12"/>
  <c r="J735" i="12"/>
  <c r="L735" i="12"/>
  <c r="B736" i="8"/>
  <c r="H736" i="8"/>
  <c r="K736" i="8"/>
  <c r="A737" i="8"/>
  <c r="E736" i="8"/>
  <c r="N735" i="8"/>
  <c r="F735" i="8"/>
  <c r="I735" i="8"/>
  <c r="D735" i="8"/>
  <c r="M735" i="8"/>
  <c r="G735" i="8"/>
  <c r="J735" i="8"/>
  <c r="C735" i="8"/>
  <c r="L735" i="8"/>
  <c r="F966" i="14" l="1"/>
  <c r="G966" i="14"/>
  <c r="I966" i="14"/>
  <c r="J966" i="14"/>
  <c r="P966" i="14"/>
  <c r="R966" i="14"/>
  <c r="S966" i="14"/>
  <c r="M966" i="14"/>
  <c r="O966" i="14"/>
  <c r="D966" i="14"/>
  <c r="L966" i="14"/>
  <c r="C966" i="14"/>
  <c r="A968" i="14"/>
  <c r="E967" i="14"/>
  <c r="B967" i="14"/>
  <c r="T967" i="14" s="1"/>
  <c r="Q967" i="14"/>
  <c r="H967" i="14"/>
  <c r="K967" i="14"/>
  <c r="N967" i="14"/>
  <c r="F736" i="8"/>
  <c r="C736" i="8"/>
  <c r="D736" i="8"/>
  <c r="G736" i="8"/>
  <c r="I736" i="8"/>
  <c r="L736" i="8"/>
  <c r="J736" i="8"/>
  <c r="M736" i="8"/>
  <c r="N736" i="8"/>
  <c r="B737" i="12"/>
  <c r="E737" i="12"/>
  <c r="A738" i="12"/>
  <c r="H737" i="12"/>
  <c r="Q737" i="12"/>
  <c r="N737" i="12"/>
  <c r="K737" i="12"/>
  <c r="A738" i="8"/>
  <c r="B737" i="8"/>
  <c r="H737" i="8"/>
  <c r="K737" i="8"/>
  <c r="E737" i="8"/>
  <c r="T736" i="12"/>
  <c r="J736" i="12"/>
  <c r="P736" i="12"/>
  <c r="C736" i="12"/>
  <c r="L736" i="12"/>
  <c r="M736" i="12"/>
  <c r="S736" i="12"/>
  <c r="D736" i="12"/>
  <c r="F736" i="12"/>
  <c r="R736" i="12"/>
  <c r="G736" i="12"/>
  <c r="I736" i="12"/>
  <c r="O736" i="12"/>
  <c r="S967" i="14" l="1"/>
  <c r="C967" i="14"/>
  <c r="R967" i="14"/>
  <c r="D967" i="14"/>
  <c r="F967" i="14"/>
  <c r="G967" i="14"/>
  <c r="J967" i="14"/>
  <c r="O967" i="14"/>
  <c r="P967" i="14"/>
  <c r="L967" i="14"/>
  <c r="M967" i="14"/>
  <c r="I967" i="14"/>
  <c r="B968" i="14"/>
  <c r="T968" i="14" s="1"/>
  <c r="A969" i="14"/>
  <c r="E968" i="14"/>
  <c r="H968" i="14"/>
  <c r="N968" i="14"/>
  <c r="K968" i="14"/>
  <c r="Q968" i="14"/>
  <c r="L737" i="8"/>
  <c r="F737" i="8"/>
  <c r="N737" i="8"/>
  <c r="C737" i="8"/>
  <c r="G737" i="8"/>
  <c r="J737" i="8"/>
  <c r="D737" i="8"/>
  <c r="I737" i="8"/>
  <c r="M737" i="8"/>
  <c r="T737" i="12"/>
  <c r="M737" i="12"/>
  <c r="R737" i="12"/>
  <c r="O737" i="12"/>
  <c r="P737" i="12"/>
  <c r="G737" i="12"/>
  <c r="I737" i="12"/>
  <c r="J737" i="12"/>
  <c r="L737" i="12"/>
  <c r="D737" i="12"/>
  <c r="C737" i="12"/>
  <c r="F737" i="12"/>
  <c r="S737" i="12"/>
  <c r="E738" i="8"/>
  <c r="K738" i="8"/>
  <c r="B738" i="8"/>
  <c r="H738" i="8"/>
  <c r="A739" i="8"/>
  <c r="N738" i="12"/>
  <c r="Q738" i="12"/>
  <c r="E738" i="12"/>
  <c r="H738" i="12"/>
  <c r="B738" i="12"/>
  <c r="K738" i="12"/>
  <c r="A739" i="12"/>
  <c r="N969" i="14" l="1"/>
  <c r="B969" i="14"/>
  <c r="T969" i="14" s="1"/>
  <c r="A970" i="14"/>
  <c r="K969" i="14"/>
  <c r="H969" i="14"/>
  <c r="Q969" i="14"/>
  <c r="E969" i="14"/>
  <c r="C968" i="14"/>
  <c r="R968" i="14"/>
  <c r="S968" i="14"/>
  <c r="D968" i="14"/>
  <c r="F968" i="14"/>
  <c r="G968" i="14"/>
  <c r="I968" i="14"/>
  <c r="O968" i="14"/>
  <c r="L968" i="14"/>
  <c r="J968" i="14"/>
  <c r="M968" i="14"/>
  <c r="P968" i="14"/>
  <c r="F738" i="8"/>
  <c r="G738" i="8"/>
  <c r="N738" i="8"/>
  <c r="C738" i="8"/>
  <c r="L738" i="8"/>
  <c r="J738" i="8"/>
  <c r="M738" i="8"/>
  <c r="D738" i="8"/>
  <c r="I738" i="8"/>
  <c r="K739" i="8"/>
  <c r="B739" i="8"/>
  <c r="H739" i="8"/>
  <c r="A740" i="8"/>
  <c r="E739" i="8"/>
  <c r="T738" i="12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E739" i="12"/>
  <c r="H739" i="12"/>
  <c r="N739" i="12"/>
  <c r="Q739" i="12"/>
  <c r="K739" i="12"/>
  <c r="B739" i="12"/>
  <c r="A740" i="12"/>
  <c r="K970" i="14" l="1"/>
  <c r="Q970" i="14"/>
  <c r="B970" i="14"/>
  <c r="T970" i="14" s="1"/>
  <c r="N970" i="14"/>
  <c r="H970" i="14"/>
  <c r="A971" i="14"/>
  <c r="E970" i="14"/>
  <c r="L969" i="14"/>
  <c r="M969" i="14"/>
  <c r="O969" i="14"/>
  <c r="P969" i="14"/>
  <c r="F969" i="14"/>
  <c r="G969" i="14"/>
  <c r="J969" i="14"/>
  <c r="I969" i="14"/>
  <c r="R969" i="14"/>
  <c r="C969" i="14"/>
  <c r="D969" i="14"/>
  <c r="S969" i="14"/>
  <c r="E740" i="8"/>
  <c r="K740" i="8"/>
  <c r="H740" i="8"/>
  <c r="A741" i="8"/>
  <c r="B740" i="8"/>
  <c r="M739" i="8"/>
  <c r="J739" i="8"/>
  <c r="F739" i="8"/>
  <c r="G739" i="8"/>
  <c r="I739" i="8"/>
  <c r="N739" i="8"/>
  <c r="L739" i="8"/>
  <c r="D739" i="8"/>
  <c r="C739" i="8"/>
  <c r="E740" i="12"/>
  <c r="H740" i="12"/>
  <c r="K740" i="12"/>
  <c r="N740" i="12"/>
  <c r="B740" i="12"/>
  <c r="Q740" i="12"/>
  <c r="A741" i="12"/>
  <c r="T739" i="12"/>
  <c r="O739" i="12"/>
  <c r="P739" i="12"/>
  <c r="R739" i="12"/>
  <c r="G739" i="12"/>
  <c r="C739" i="12"/>
  <c r="F739" i="12"/>
  <c r="S739" i="12"/>
  <c r="M739" i="12"/>
  <c r="I739" i="12"/>
  <c r="J739" i="12"/>
  <c r="D739" i="12"/>
  <c r="L739" i="12"/>
  <c r="H971" i="14" l="1"/>
  <c r="Q971" i="14"/>
  <c r="A972" i="14"/>
  <c r="B971" i="14"/>
  <c r="T971" i="14" s="1"/>
  <c r="E971" i="14"/>
  <c r="K971" i="14"/>
  <c r="N971" i="14"/>
  <c r="R970" i="14"/>
  <c r="S970" i="14"/>
  <c r="J970" i="14"/>
  <c r="L970" i="14"/>
  <c r="M970" i="14"/>
  <c r="O970" i="14"/>
  <c r="I970" i="14"/>
  <c r="P970" i="14"/>
  <c r="D970" i="14"/>
  <c r="F970" i="14"/>
  <c r="G970" i="14"/>
  <c r="C970" i="14"/>
  <c r="J740" i="8"/>
  <c r="L740" i="8"/>
  <c r="F740" i="8"/>
  <c r="G740" i="8"/>
  <c r="I740" i="8"/>
  <c r="N740" i="8"/>
  <c r="M740" i="8"/>
  <c r="C740" i="8"/>
  <c r="D740" i="8"/>
  <c r="B741" i="8"/>
  <c r="E741" i="8"/>
  <c r="H741" i="8"/>
  <c r="K741" i="8"/>
  <c r="A742" i="8"/>
  <c r="Q741" i="12"/>
  <c r="N741" i="12"/>
  <c r="B741" i="12"/>
  <c r="E741" i="12"/>
  <c r="H741" i="12"/>
  <c r="K741" i="12"/>
  <c r="T740" i="12"/>
  <c r="I740" i="12"/>
  <c r="S740" i="12"/>
  <c r="O740" i="12"/>
  <c r="C740" i="12"/>
  <c r="J740" i="12"/>
  <c r="R740" i="12"/>
  <c r="L740" i="12"/>
  <c r="M740" i="12"/>
  <c r="P740" i="12"/>
  <c r="D740" i="12"/>
  <c r="F740" i="12"/>
  <c r="G740" i="12"/>
  <c r="D971" i="14" l="1"/>
  <c r="F971" i="14"/>
  <c r="G971" i="14"/>
  <c r="I971" i="14"/>
  <c r="R971" i="14"/>
  <c r="S971" i="14"/>
  <c r="P971" i="14"/>
  <c r="J971" i="14"/>
  <c r="C971" i="14"/>
  <c r="L971" i="14"/>
  <c r="M971" i="14"/>
  <c r="O971" i="14"/>
  <c r="A973" i="14"/>
  <c r="Q972" i="14"/>
  <c r="E972" i="14"/>
  <c r="B972" i="14"/>
  <c r="T972" i="14" s="1"/>
  <c r="K972" i="14"/>
  <c r="H972" i="14"/>
  <c r="N972" i="14"/>
  <c r="J741" i="8"/>
  <c r="L741" i="8"/>
  <c r="M741" i="8"/>
  <c r="N741" i="8"/>
  <c r="G741" i="8"/>
  <c r="F741" i="8"/>
  <c r="I741" i="8"/>
  <c r="C741" i="8"/>
  <c r="D741" i="8"/>
  <c r="A743" i="8"/>
  <c r="B742" i="8"/>
  <c r="K742" i="8"/>
  <c r="H742" i="8"/>
  <c r="E742" i="8"/>
  <c r="T741" i="12"/>
  <c r="R741" i="12"/>
  <c r="S741" i="12"/>
  <c r="C741" i="12"/>
  <c r="G741" i="12"/>
  <c r="D741" i="12"/>
  <c r="F741" i="12"/>
  <c r="J741" i="12"/>
  <c r="M741" i="12"/>
  <c r="O741" i="12"/>
  <c r="P741" i="12"/>
  <c r="L741" i="12"/>
  <c r="I741" i="12"/>
  <c r="E9" i="29" a="1"/>
  <c r="P972" i="14" l="1"/>
  <c r="S972" i="14"/>
  <c r="D972" i="14"/>
  <c r="O972" i="14"/>
  <c r="R972" i="14"/>
  <c r="C972" i="14"/>
  <c r="J972" i="14"/>
  <c r="F972" i="14"/>
  <c r="G972" i="14"/>
  <c r="L972" i="14"/>
  <c r="M972" i="14"/>
  <c r="I972" i="14"/>
  <c r="B973" i="14"/>
  <c r="T973" i="14" s="1"/>
  <c r="Q973" i="14"/>
  <c r="E973" i="14"/>
  <c r="H973" i="14"/>
  <c r="A974" i="14"/>
  <c r="K973" i="14"/>
  <c r="N973" i="14"/>
  <c r="E9" i="29"/>
  <c r="F742" i="8"/>
  <c r="L742" i="8"/>
  <c r="G742" i="8"/>
  <c r="D742" i="8"/>
  <c r="M742" i="8"/>
  <c r="N742" i="8"/>
  <c r="J742" i="8"/>
  <c r="I742" i="8"/>
  <c r="C742" i="8"/>
  <c r="A744" i="8"/>
  <c r="E743" i="8"/>
  <c r="H743" i="8"/>
  <c r="B743" i="8"/>
  <c r="K743" i="8"/>
  <c r="H974" i="14" l="1"/>
  <c r="N974" i="14"/>
  <c r="A975" i="14"/>
  <c r="E974" i="14"/>
  <c r="K974" i="14"/>
  <c r="Q974" i="14"/>
  <c r="B974" i="14"/>
  <c r="T974" i="14" s="1"/>
  <c r="C973" i="14"/>
  <c r="P973" i="14"/>
  <c r="R973" i="14"/>
  <c r="S973" i="14"/>
  <c r="F973" i="14"/>
  <c r="G973" i="14"/>
  <c r="I973" i="14"/>
  <c r="D973" i="14"/>
  <c r="J973" i="14"/>
  <c r="O973" i="14"/>
  <c r="L973" i="14"/>
  <c r="M973" i="14"/>
  <c r="B744" i="8"/>
  <c r="K744" i="8"/>
  <c r="E744" i="8"/>
  <c r="H744" i="8"/>
  <c r="A745" i="8"/>
  <c r="C743" i="8"/>
  <c r="D743" i="8"/>
  <c r="M743" i="8"/>
  <c r="F743" i="8"/>
  <c r="G743" i="8"/>
  <c r="I743" i="8"/>
  <c r="J743" i="8"/>
  <c r="L743" i="8"/>
  <c r="N743" i="8"/>
  <c r="L974" i="14" l="1"/>
  <c r="M974" i="14"/>
  <c r="O974" i="14"/>
  <c r="R974" i="14"/>
  <c r="S974" i="14"/>
  <c r="F974" i="14"/>
  <c r="J974" i="14"/>
  <c r="G974" i="14"/>
  <c r="I974" i="14"/>
  <c r="C974" i="14"/>
  <c r="D974" i="14"/>
  <c r="P974" i="14"/>
  <c r="Q975" i="14"/>
  <c r="K975" i="14"/>
  <c r="N975" i="14"/>
  <c r="B975" i="14"/>
  <c r="T975" i="14" s="1"/>
  <c r="E975" i="14"/>
  <c r="A976" i="14"/>
  <c r="H975" i="14"/>
  <c r="C744" i="8"/>
  <c r="G744" i="8"/>
  <c r="D744" i="8"/>
  <c r="J744" i="8"/>
  <c r="N744" i="8"/>
  <c r="L744" i="8"/>
  <c r="M744" i="8"/>
  <c r="F744" i="8"/>
  <c r="I744" i="8"/>
  <c r="E745" i="8"/>
  <c r="A746" i="8"/>
  <c r="B745" i="8"/>
  <c r="H745" i="8"/>
  <c r="K745" i="8"/>
  <c r="E976" i="14" l="1"/>
  <c r="Q976" i="14"/>
  <c r="N976" i="14"/>
  <c r="H976" i="14"/>
  <c r="B976" i="14"/>
  <c r="T976" i="14" s="1"/>
  <c r="K976" i="14"/>
  <c r="A977" i="14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J975" i="14"/>
  <c r="O975" i="14"/>
  <c r="P975" i="14"/>
  <c r="L975" i="14"/>
  <c r="M975" i="14"/>
  <c r="R975" i="14"/>
  <c r="D975" i="14"/>
  <c r="S975" i="14"/>
  <c r="I975" i="14"/>
  <c r="C975" i="14"/>
  <c r="F975" i="14"/>
  <c r="G975" i="14"/>
  <c r="F745" i="8"/>
  <c r="I745" i="8"/>
  <c r="M745" i="8"/>
  <c r="D745" i="8"/>
  <c r="L745" i="8"/>
  <c r="N745" i="8"/>
  <c r="C745" i="8"/>
  <c r="G745" i="8"/>
  <c r="J745" i="8"/>
  <c r="E746" i="8"/>
  <c r="H746" i="8"/>
  <c r="A747" i="8"/>
  <c r="K746" i="8"/>
  <c r="B746" i="8"/>
  <c r="E10" i="29" a="1"/>
  <c r="E10" i="29" l="1"/>
  <c r="D976" i="14"/>
  <c r="F976" i="14"/>
  <c r="G976" i="14"/>
  <c r="O976" i="14"/>
  <c r="P976" i="14"/>
  <c r="R976" i="14"/>
  <c r="S976" i="14"/>
  <c r="I976" i="14"/>
  <c r="C976" i="14"/>
  <c r="L976" i="14"/>
  <c r="J976" i="14"/>
  <c r="M976" i="14"/>
  <c r="H747" i="8"/>
  <c r="A748" i="8"/>
  <c r="B747" i="8"/>
  <c r="E747" i="8"/>
  <c r="K747" i="8"/>
  <c r="F746" i="8"/>
  <c r="I746" i="8"/>
  <c r="G746" i="8"/>
  <c r="J746" i="8"/>
  <c r="L746" i="8"/>
  <c r="M746" i="8"/>
  <c r="N746" i="8"/>
  <c r="C746" i="8"/>
  <c r="D746" i="8"/>
  <c r="I747" i="8" l="1"/>
  <c r="L747" i="8"/>
  <c r="C747" i="8"/>
  <c r="N747" i="8"/>
  <c r="M747" i="8"/>
  <c r="D747" i="8"/>
  <c r="G747" i="8"/>
  <c r="J747" i="8"/>
  <c r="F747" i="8"/>
  <c r="B748" i="8"/>
  <c r="K748" i="8"/>
  <c r="E748" i="8"/>
  <c r="H748" i="8"/>
  <c r="A749" i="8"/>
  <c r="B749" i="8" l="1"/>
  <c r="E749" i="8"/>
  <c r="A750" i="8"/>
  <c r="H749" i="8"/>
  <c r="K749" i="8"/>
  <c r="N748" i="8"/>
  <c r="C748" i="8"/>
  <c r="D748" i="8"/>
  <c r="I748" i="8"/>
  <c r="J748" i="8"/>
  <c r="F748" i="8"/>
  <c r="G748" i="8"/>
  <c r="L748" i="8"/>
  <c r="M748" i="8"/>
  <c r="A751" i="8" l="1"/>
  <c r="E750" i="8"/>
  <c r="B750" i="8"/>
  <c r="K750" i="8"/>
  <c r="H750" i="8"/>
  <c r="L749" i="8"/>
  <c r="M749" i="8"/>
  <c r="N749" i="8"/>
  <c r="C749" i="8"/>
  <c r="D749" i="8"/>
  <c r="G749" i="8"/>
  <c r="F749" i="8"/>
  <c r="I749" i="8"/>
  <c r="J749" i="8"/>
  <c r="C750" i="8" l="1"/>
  <c r="D750" i="8"/>
  <c r="F750" i="8"/>
  <c r="G750" i="8"/>
  <c r="L750" i="8"/>
  <c r="M750" i="8"/>
  <c r="N750" i="8"/>
  <c r="I750" i="8"/>
  <c r="J750" i="8"/>
  <c r="A752" i="8"/>
  <c r="H751" i="8"/>
  <c r="B751" i="8"/>
  <c r="E751" i="8"/>
  <c r="K751" i="8"/>
  <c r="F751" i="8" l="1"/>
  <c r="G751" i="8"/>
  <c r="I751" i="8"/>
  <c r="J751" i="8"/>
  <c r="C751" i="8"/>
  <c r="L751" i="8"/>
  <c r="D751" i="8"/>
  <c r="M751" i="8"/>
  <c r="N751" i="8"/>
  <c r="H752" i="8"/>
  <c r="B752" i="8"/>
  <c r="E752" i="8"/>
  <c r="K752" i="8"/>
  <c r="A753" i="8"/>
  <c r="A754" i="8" l="1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G753" i="8" l="1"/>
  <c r="M753" i="8"/>
  <c r="N753" i="8"/>
  <c r="J753" i="8"/>
  <c r="F753" i="8"/>
  <c r="L753" i="8"/>
  <c r="I753" i="8"/>
  <c r="C753" i="8"/>
  <c r="D753" i="8"/>
  <c r="B754" i="8"/>
  <c r="E754" i="8"/>
  <c r="H754" i="8"/>
  <c r="A755" i="8"/>
  <c r="K754" i="8"/>
  <c r="J754" i="8" l="1"/>
  <c r="M754" i="8"/>
  <c r="F754" i="8"/>
  <c r="N754" i="8"/>
  <c r="I754" i="8"/>
  <c r="L754" i="8"/>
  <c r="G754" i="8"/>
  <c r="C754" i="8"/>
  <c r="D754" i="8"/>
  <c r="B755" i="8"/>
  <c r="E755" i="8"/>
  <c r="H755" i="8"/>
  <c r="K755" i="8"/>
  <c r="A756" i="8"/>
  <c r="H756" i="8" l="1"/>
  <c r="K756" i="8"/>
  <c r="E756" i="8"/>
  <c r="A757" i="8"/>
  <c r="B756" i="8"/>
  <c r="D755" i="8"/>
  <c r="C755" i="8"/>
  <c r="G755" i="8"/>
  <c r="I755" i="8"/>
  <c r="J755" i="8"/>
  <c r="L755" i="8"/>
  <c r="N755" i="8"/>
  <c r="F755" i="8"/>
  <c r="M755" i="8"/>
  <c r="J756" i="8" l="1"/>
  <c r="D756" i="8"/>
  <c r="F756" i="8"/>
  <c r="G756" i="8"/>
  <c r="C756" i="8"/>
  <c r="L756" i="8"/>
  <c r="N756" i="8"/>
  <c r="M756" i="8"/>
  <c r="I756" i="8"/>
  <c r="A758" i="8"/>
  <c r="K757" i="8"/>
  <c r="B757" i="8"/>
  <c r="E757" i="8"/>
  <c r="H757" i="8"/>
  <c r="F757" i="8" l="1"/>
  <c r="C757" i="8"/>
  <c r="D757" i="8"/>
  <c r="G757" i="8"/>
  <c r="M757" i="8"/>
  <c r="L757" i="8"/>
  <c r="N757" i="8"/>
  <c r="I757" i="8"/>
  <c r="J757" i="8"/>
  <c r="B758" i="8"/>
  <c r="H758" i="8"/>
  <c r="E758" i="8"/>
  <c r="K758" i="8"/>
  <c r="A759" i="8"/>
  <c r="N758" i="8" l="1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A761" i="8" l="1"/>
  <c r="B760" i="8"/>
  <c r="E760" i="8"/>
  <c r="K760" i="8"/>
  <c r="H760" i="8"/>
  <c r="J759" i="8"/>
  <c r="M759" i="8"/>
  <c r="C759" i="8"/>
  <c r="F759" i="8"/>
  <c r="G759" i="8"/>
  <c r="L759" i="8"/>
  <c r="N759" i="8"/>
  <c r="D759" i="8"/>
  <c r="I759" i="8"/>
  <c r="F760" i="8" l="1"/>
  <c r="M760" i="8"/>
  <c r="L760" i="8"/>
  <c r="C760" i="8"/>
  <c r="D760" i="8"/>
  <c r="N760" i="8"/>
  <c r="I760" i="8"/>
  <c r="J760" i="8"/>
  <c r="G760" i="8"/>
  <c r="E761" i="8"/>
  <c r="H761" i="8"/>
  <c r="K761" i="8"/>
  <c r="B761" i="8"/>
  <c r="A762" i="8"/>
  <c r="A763" i="8" l="1"/>
  <c r="H762" i="8"/>
  <c r="K762" i="8"/>
  <c r="B762" i="8"/>
  <c r="E762" i="8"/>
  <c r="G761" i="8"/>
  <c r="I761" i="8"/>
  <c r="M761" i="8"/>
  <c r="F761" i="8"/>
  <c r="N761" i="8"/>
  <c r="J761" i="8"/>
  <c r="L761" i="8"/>
  <c r="D761" i="8"/>
  <c r="C761" i="8"/>
  <c r="H763" i="8" l="1"/>
  <c r="K763" i="8"/>
  <c r="B763" i="8"/>
  <c r="E763" i="8"/>
  <c r="A764" i="8"/>
  <c r="D762" i="8"/>
  <c r="L762" i="8"/>
  <c r="M762" i="8"/>
  <c r="N762" i="8"/>
  <c r="I762" i="8"/>
  <c r="J762" i="8"/>
  <c r="C762" i="8"/>
  <c r="F762" i="8"/>
  <c r="G762" i="8"/>
  <c r="E764" i="8" l="1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K765" i="8" l="1"/>
  <c r="A766" i="8"/>
  <c r="B765" i="8"/>
  <c r="E765" i="8"/>
  <c r="H765" i="8"/>
  <c r="J764" i="8"/>
  <c r="C764" i="8"/>
  <c r="G764" i="8"/>
  <c r="L764" i="8"/>
  <c r="D764" i="8"/>
  <c r="I764" i="8"/>
  <c r="M764" i="8"/>
  <c r="N764" i="8"/>
  <c r="F764" i="8"/>
  <c r="B766" i="8" l="1"/>
  <c r="E766" i="8"/>
  <c r="H766" i="8"/>
  <c r="A767" i="8"/>
  <c r="K766" i="8"/>
  <c r="J765" i="8"/>
  <c r="N765" i="8"/>
  <c r="D765" i="8"/>
  <c r="G765" i="8"/>
  <c r="F765" i="8"/>
  <c r="C765" i="8"/>
  <c r="I765" i="8"/>
  <c r="M765" i="8"/>
  <c r="L765" i="8"/>
  <c r="B767" i="8" l="1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B768" i="8" l="1"/>
  <c r="H768" i="8"/>
  <c r="K768" i="8"/>
  <c r="A769" i="8"/>
  <c r="E768" i="8"/>
  <c r="C767" i="8"/>
  <c r="I767" i="8"/>
  <c r="J767" i="8"/>
  <c r="G767" i="8"/>
  <c r="L767" i="8"/>
  <c r="D767" i="8"/>
  <c r="F767" i="8"/>
  <c r="N767" i="8"/>
  <c r="M767" i="8"/>
  <c r="C768" i="8" l="1"/>
  <c r="L768" i="8"/>
  <c r="D768" i="8"/>
  <c r="I768" i="8"/>
  <c r="N768" i="8"/>
  <c r="F768" i="8"/>
  <c r="J768" i="8"/>
  <c r="M768" i="8"/>
  <c r="G768" i="8"/>
  <c r="H769" i="8"/>
  <c r="K769" i="8"/>
  <c r="E769" i="8"/>
  <c r="B769" i="8"/>
  <c r="A770" i="8"/>
  <c r="A771" i="8" l="1"/>
  <c r="B770" i="8"/>
  <c r="H770" i="8"/>
  <c r="E770" i="8"/>
  <c r="K770" i="8"/>
  <c r="L769" i="8"/>
  <c r="M769" i="8"/>
  <c r="C769" i="8"/>
  <c r="D769" i="8"/>
  <c r="F769" i="8"/>
  <c r="N769" i="8"/>
  <c r="G769" i="8"/>
  <c r="I769" i="8"/>
  <c r="J769" i="8"/>
  <c r="F770" i="8" l="1"/>
  <c r="G770" i="8"/>
  <c r="N770" i="8"/>
  <c r="I770" i="8"/>
  <c r="J770" i="8"/>
  <c r="L770" i="8"/>
  <c r="M770" i="8"/>
  <c r="C770" i="8"/>
  <c r="D770" i="8"/>
  <c r="B771" i="8"/>
  <c r="E771" i="8"/>
  <c r="H771" i="8"/>
  <c r="K771" i="8"/>
  <c r="A772" i="8"/>
  <c r="E772" i="8" l="1"/>
  <c r="H772" i="8"/>
  <c r="K772" i="8"/>
  <c r="B772" i="8"/>
  <c r="A773" i="8"/>
  <c r="C771" i="8"/>
  <c r="D771" i="8"/>
  <c r="N771" i="8"/>
  <c r="M771" i="8"/>
  <c r="L771" i="8"/>
  <c r="F771" i="8"/>
  <c r="G771" i="8"/>
  <c r="I771" i="8"/>
  <c r="J771" i="8"/>
  <c r="J772" i="8" l="1"/>
  <c r="G772" i="8"/>
  <c r="I772" i="8"/>
  <c r="L772" i="8"/>
  <c r="N772" i="8"/>
  <c r="M772" i="8"/>
  <c r="D772" i="8"/>
  <c r="F772" i="8"/>
  <c r="C772" i="8"/>
  <c r="B773" i="8"/>
  <c r="E773" i="8"/>
  <c r="K773" i="8"/>
  <c r="A774" i="8"/>
  <c r="H773" i="8"/>
  <c r="G773" i="8" l="1"/>
  <c r="J773" i="8"/>
  <c r="C773" i="8"/>
  <c r="L773" i="8"/>
  <c r="F773" i="8"/>
  <c r="I773" i="8"/>
  <c r="N773" i="8"/>
  <c r="M773" i="8"/>
  <c r="D773" i="8"/>
  <c r="B774" i="8"/>
  <c r="A775" i="8"/>
  <c r="E774" i="8"/>
  <c r="H774" i="8"/>
  <c r="K774" i="8"/>
  <c r="K775" i="8" l="1"/>
  <c r="A776" i="8"/>
  <c r="H775" i="8"/>
  <c r="B775" i="8"/>
  <c r="E775" i="8"/>
  <c r="N774" i="8"/>
  <c r="D774" i="8"/>
  <c r="G774" i="8"/>
  <c r="J774" i="8"/>
  <c r="F774" i="8"/>
  <c r="L774" i="8"/>
  <c r="M774" i="8"/>
  <c r="C774" i="8"/>
  <c r="I774" i="8"/>
  <c r="L775" i="8" l="1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L776" i="8" l="1"/>
  <c r="C776" i="8"/>
  <c r="I776" i="8"/>
  <c r="N776" i="8"/>
  <c r="M776" i="8"/>
  <c r="D776" i="8"/>
  <c r="J776" i="8"/>
  <c r="F776" i="8"/>
  <c r="G776" i="8"/>
  <c r="E777" i="8"/>
  <c r="A778" i="8"/>
  <c r="K777" i="8"/>
  <c r="B777" i="8"/>
  <c r="H777" i="8"/>
  <c r="C777" i="8" l="1"/>
  <c r="J777" i="8"/>
  <c r="D777" i="8"/>
  <c r="L777" i="8"/>
  <c r="M777" i="8"/>
  <c r="N777" i="8"/>
  <c r="F777" i="8"/>
  <c r="G777" i="8"/>
  <c r="I777" i="8"/>
  <c r="A779" i="8"/>
  <c r="B778" i="8"/>
  <c r="K778" i="8"/>
  <c r="E778" i="8"/>
  <c r="H778" i="8"/>
  <c r="D778" i="8" l="1"/>
  <c r="G778" i="8"/>
  <c r="C778" i="8"/>
  <c r="I778" i="8"/>
  <c r="M778" i="8"/>
  <c r="J778" i="8"/>
  <c r="L778" i="8"/>
  <c r="N778" i="8"/>
  <c r="F778" i="8"/>
  <c r="H779" i="8"/>
  <c r="B779" i="8"/>
  <c r="E779" i="8"/>
  <c r="K779" i="8"/>
  <c r="A780" i="8"/>
  <c r="K780" i="8" l="1"/>
  <c r="A781" i="8"/>
  <c r="B780" i="8"/>
  <c r="E780" i="8"/>
  <c r="H780" i="8"/>
  <c r="C779" i="8"/>
  <c r="N779" i="8"/>
  <c r="F779" i="8"/>
  <c r="M779" i="8"/>
  <c r="L779" i="8"/>
  <c r="G779" i="8"/>
  <c r="I779" i="8"/>
  <c r="D779" i="8"/>
  <c r="J779" i="8"/>
  <c r="L780" i="8" l="1"/>
  <c r="M780" i="8"/>
  <c r="I780" i="8"/>
  <c r="N780" i="8"/>
  <c r="G780" i="8"/>
  <c r="J780" i="8"/>
  <c r="C780" i="8"/>
  <c r="D780" i="8"/>
  <c r="F780" i="8"/>
  <c r="B781" i="8"/>
  <c r="A782" i="8"/>
  <c r="E781" i="8"/>
  <c r="K781" i="8"/>
  <c r="H781" i="8"/>
  <c r="L781" i="8" l="1"/>
  <c r="J781" i="8"/>
  <c r="C781" i="8"/>
  <c r="D781" i="8"/>
  <c r="N781" i="8"/>
  <c r="I781" i="8"/>
  <c r="G781" i="8"/>
  <c r="M781" i="8"/>
  <c r="F781" i="8"/>
  <c r="B782" i="8"/>
  <c r="A783" i="8"/>
  <c r="E782" i="8"/>
  <c r="H782" i="8"/>
  <c r="K782" i="8"/>
  <c r="N782" i="8" l="1"/>
  <c r="F782" i="8"/>
  <c r="M782" i="8"/>
  <c r="C782" i="8"/>
  <c r="D782" i="8"/>
  <c r="G782" i="8"/>
  <c r="I782" i="8"/>
  <c r="L782" i="8"/>
  <c r="J782" i="8"/>
  <c r="H783" i="8"/>
  <c r="E783" i="8"/>
  <c r="K783" i="8"/>
  <c r="B783" i="8"/>
  <c r="A784" i="8"/>
  <c r="C783" i="8" l="1"/>
  <c r="D783" i="8"/>
  <c r="J783" i="8"/>
  <c r="L783" i="8"/>
  <c r="M783" i="8"/>
  <c r="F783" i="8"/>
  <c r="G783" i="8"/>
  <c r="I783" i="8"/>
  <c r="N783" i="8"/>
  <c r="K784" i="8"/>
  <c r="B784" i="8"/>
  <c r="E784" i="8"/>
  <c r="H784" i="8"/>
  <c r="A785" i="8"/>
  <c r="E785" i="8" l="1"/>
  <c r="A786" i="8"/>
  <c r="K785" i="8"/>
  <c r="H785" i="8"/>
  <c r="B785" i="8"/>
  <c r="D784" i="8"/>
  <c r="M784" i="8"/>
  <c r="L784" i="8"/>
  <c r="N784" i="8"/>
  <c r="I784" i="8"/>
  <c r="F784" i="8"/>
  <c r="G784" i="8"/>
  <c r="J784" i="8"/>
  <c r="C784" i="8"/>
  <c r="I785" i="8" l="1"/>
  <c r="J785" i="8"/>
  <c r="D785" i="8"/>
  <c r="L785" i="8"/>
  <c r="C785" i="8"/>
  <c r="N785" i="8"/>
  <c r="F785" i="8"/>
  <c r="G785" i="8"/>
  <c r="M785" i="8"/>
  <c r="E786" i="8"/>
  <c r="K786" i="8"/>
  <c r="A787" i="8"/>
  <c r="B786" i="8"/>
  <c r="H786" i="8"/>
  <c r="J786" i="8" l="1"/>
  <c r="I786" i="8"/>
  <c r="L786" i="8"/>
  <c r="C786" i="8"/>
  <c r="N786" i="8"/>
  <c r="F786" i="8"/>
  <c r="G786" i="8"/>
  <c r="M786" i="8"/>
  <c r="D786" i="8"/>
  <c r="E787" i="8"/>
  <c r="K787" i="8"/>
  <c r="A788" i="8"/>
  <c r="B787" i="8"/>
  <c r="H787" i="8"/>
  <c r="N787" i="8" l="1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J788" i="8" l="1"/>
  <c r="C788" i="8"/>
  <c r="M788" i="8"/>
  <c r="N788" i="8"/>
  <c r="D788" i="8"/>
  <c r="F788" i="8"/>
  <c r="G788" i="8"/>
  <c r="I788" i="8"/>
  <c r="L788" i="8"/>
  <c r="E789" i="8"/>
  <c r="K789" i="8"/>
  <c r="A790" i="8"/>
  <c r="B789" i="8"/>
  <c r="H789" i="8"/>
  <c r="G789" i="8" l="1"/>
  <c r="J789" i="8"/>
  <c r="L789" i="8"/>
  <c r="C789" i="8"/>
  <c r="D789" i="8"/>
  <c r="F789" i="8"/>
  <c r="I789" i="8"/>
  <c r="M789" i="8"/>
  <c r="N789" i="8"/>
  <c r="A791" i="8"/>
  <c r="K790" i="8"/>
  <c r="B790" i="8"/>
  <c r="E790" i="8"/>
  <c r="H790" i="8"/>
  <c r="N790" i="8" l="1"/>
  <c r="L790" i="8"/>
  <c r="C790" i="8"/>
  <c r="F790" i="8"/>
  <c r="I790" i="8"/>
  <c r="J790" i="8"/>
  <c r="M790" i="8"/>
  <c r="D790" i="8"/>
  <c r="G790" i="8"/>
  <c r="B791" i="8"/>
  <c r="K791" i="8"/>
  <c r="H791" i="8"/>
  <c r="E791" i="8"/>
  <c r="A792" i="8"/>
  <c r="D791" i="8" l="1"/>
  <c r="C791" i="8"/>
  <c r="G791" i="8"/>
  <c r="I791" i="8"/>
  <c r="L791" i="8"/>
  <c r="F791" i="8"/>
  <c r="M791" i="8"/>
  <c r="J791" i="8"/>
  <c r="N791" i="8"/>
  <c r="H792" i="8"/>
  <c r="K792" i="8"/>
  <c r="B792" i="8"/>
  <c r="A793" i="8"/>
  <c r="E792" i="8"/>
  <c r="L792" i="8" l="1"/>
  <c r="M792" i="8"/>
  <c r="N792" i="8"/>
  <c r="D792" i="8"/>
  <c r="F792" i="8"/>
  <c r="G792" i="8"/>
  <c r="I792" i="8"/>
  <c r="C792" i="8"/>
  <c r="J792" i="8"/>
  <c r="H793" i="8"/>
  <c r="K793" i="8"/>
  <c r="E793" i="8"/>
  <c r="B793" i="8"/>
  <c r="A794" i="8"/>
  <c r="G793" i="8" l="1"/>
  <c r="I793" i="8"/>
  <c r="L793" i="8"/>
  <c r="M793" i="8"/>
  <c r="D793" i="8"/>
  <c r="J793" i="8"/>
  <c r="N793" i="8"/>
  <c r="C793" i="8"/>
  <c r="F793" i="8"/>
  <c r="E794" i="8"/>
  <c r="K794" i="8"/>
  <c r="B794" i="8"/>
  <c r="A795" i="8"/>
  <c r="H794" i="8"/>
  <c r="G794" i="8" l="1"/>
  <c r="I794" i="8"/>
  <c r="L794" i="8"/>
  <c r="M794" i="8"/>
  <c r="C794" i="8"/>
  <c r="D794" i="8"/>
  <c r="J794" i="8"/>
  <c r="F794" i="8"/>
  <c r="N794" i="8"/>
  <c r="H795" i="8"/>
  <c r="K795" i="8"/>
  <c r="A796" i="8"/>
  <c r="E795" i="8"/>
  <c r="B795" i="8"/>
  <c r="H796" i="8" l="1"/>
  <c r="E796" i="8"/>
  <c r="K796" i="8"/>
  <c r="A797" i="8"/>
  <c r="B796" i="8"/>
  <c r="D795" i="8"/>
  <c r="F795" i="8"/>
  <c r="N795" i="8"/>
  <c r="J795" i="8"/>
  <c r="L795" i="8"/>
  <c r="C795" i="8"/>
  <c r="I795" i="8"/>
  <c r="G795" i="8"/>
  <c r="M795" i="8"/>
  <c r="F796" i="8" l="1"/>
  <c r="D796" i="8"/>
  <c r="G796" i="8"/>
  <c r="I796" i="8"/>
  <c r="M796" i="8"/>
  <c r="N796" i="8"/>
  <c r="C796" i="8"/>
  <c r="J796" i="8"/>
  <c r="L796" i="8"/>
  <c r="K797" i="8"/>
  <c r="B797" i="8"/>
  <c r="A798" i="8"/>
  <c r="E797" i="8"/>
  <c r="H797" i="8"/>
  <c r="E798" i="8" l="1"/>
  <c r="B798" i="8"/>
  <c r="H798" i="8"/>
  <c r="K798" i="8"/>
  <c r="A799" i="8"/>
  <c r="L797" i="8"/>
  <c r="M797" i="8"/>
  <c r="J797" i="8"/>
  <c r="N797" i="8"/>
  <c r="F797" i="8"/>
  <c r="G797" i="8"/>
  <c r="I797" i="8"/>
  <c r="C797" i="8"/>
  <c r="D797" i="8"/>
  <c r="E799" i="8" l="1"/>
  <c r="H799" i="8"/>
  <c r="K799" i="8"/>
  <c r="A800" i="8"/>
  <c r="B799" i="8"/>
  <c r="L798" i="8"/>
  <c r="F798" i="8"/>
  <c r="N798" i="8"/>
  <c r="D798" i="8"/>
  <c r="G798" i="8"/>
  <c r="I798" i="8"/>
  <c r="C798" i="8"/>
  <c r="M798" i="8"/>
  <c r="J798" i="8"/>
  <c r="I799" i="8" l="1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B801" i="8" l="1"/>
  <c r="E801" i="8"/>
  <c r="H801" i="8"/>
  <c r="K801" i="8"/>
  <c r="A802" i="8"/>
  <c r="G800" i="8"/>
  <c r="J800" i="8"/>
  <c r="C800" i="8"/>
  <c r="D800" i="8"/>
  <c r="M800" i="8"/>
  <c r="N800" i="8"/>
  <c r="F800" i="8"/>
  <c r="I800" i="8"/>
  <c r="L800" i="8"/>
  <c r="K802" i="8" l="1"/>
  <c r="E802" i="8"/>
  <c r="H802" i="8"/>
  <c r="A803" i="8"/>
  <c r="B802" i="8"/>
  <c r="N801" i="8"/>
  <c r="D801" i="8"/>
  <c r="F801" i="8"/>
  <c r="G801" i="8"/>
  <c r="J801" i="8"/>
  <c r="C801" i="8"/>
  <c r="I801" i="8"/>
  <c r="L801" i="8"/>
  <c r="M801" i="8"/>
  <c r="F802" i="8" l="1"/>
  <c r="I802" i="8"/>
  <c r="D802" i="8"/>
  <c r="G802" i="8"/>
  <c r="J802" i="8"/>
  <c r="M802" i="8"/>
  <c r="L802" i="8"/>
  <c r="N802" i="8"/>
  <c r="C802" i="8"/>
  <c r="B803" i="8"/>
  <c r="E803" i="8"/>
  <c r="A804" i="8"/>
  <c r="K803" i="8"/>
  <c r="H803" i="8"/>
  <c r="K804" i="8" l="1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H805" i="8" l="1"/>
  <c r="B805" i="8"/>
  <c r="E805" i="8"/>
  <c r="K805" i="8"/>
  <c r="A806" i="8"/>
  <c r="L804" i="8"/>
  <c r="C804" i="8"/>
  <c r="J804" i="8"/>
  <c r="M804" i="8"/>
  <c r="I804" i="8"/>
  <c r="F804" i="8"/>
  <c r="G804" i="8"/>
  <c r="N804" i="8"/>
  <c r="D804" i="8"/>
  <c r="M805" i="8" l="1"/>
  <c r="J805" i="8"/>
  <c r="N805" i="8"/>
  <c r="C805" i="8"/>
  <c r="D805" i="8"/>
  <c r="I805" i="8"/>
  <c r="F805" i="8"/>
  <c r="L805" i="8"/>
  <c r="G805" i="8"/>
  <c r="E806" i="8"/>
  <c r="B806" i="8"/>
  <c r="K806" i="8"/>
  <c r="A807" i="8"/>
  <c r="H806" i="8"/>
  <c r="F806" i="8" l="1"/>
  <c r="N806" i="8"/>
  <c r="C806" i="8"/>
  <c r="J806" i="8"/>
  <c r="M806" i="8"/>
  <c r="D806" i="8"/>
  <c r="G806" i="8"/>
  <c r="I806" i="8"/>
  <c r="L806" i="8"/>
  <c r="H807" i="8"/>
  <c r="E807" i="8"/>
  <c r="B807" i="8"/>
  <c r="K807" i="8"/>
  <c r="A808" i="8"/>
  <c r="I807" i="8" l="1"/>
  <c r="F807" i="8"/>
  <c r="M807" i="8"/>
  <c r="D807" i="8"/>
  <c r="L807" i="8"/>
  <c r="J807" i="8"/>
  <c r="C807" i="8"/>
  <c r="N807" i="8"/>
  <c r="G807" i="8"/>
  <c r="A809" i="8"/>
  <c r="H808" i="8"/>
  <c r="B808" i="8"/>
  <c r="K808" i="8"/>
  <c r="E808" i="8"/>
  <c r="M808" i="8" l="1"/>
  <c r="N808" i="8"/>
  <c r="D808" i="8"/>
  <c r="I808" i="8"/>
  <c r="J808" i="8"/>
  <c r="L808" i="8"/>
  <c r="G808" i="8"/>
  <c r="C808" i="8"/>
  <c r="F808" i="8"/>
  <c r="K809" i="8"/>
  <c r="B809" i="8"/>
  <c r="A810" i="8"/>
  <c r="E809" i="8"/>
  <c r="H809" i="8"/>
  <c r="F809" i="8" l="1"/>
  <c r="G809" i="8"/>
  <c r="I809" i="8"/>
  <c r="M809" i="8"/>
  <c r="N809" i="8"/>
  <c r="L809" i="8"/>
  <c r="C809" i="8"/>
  <c r="J809" i="8"/>
  <c r="D809" i="8"/>
  <c r="K810" i="8"/>
  <c r="B810" i="8"/>
  <c r="E810" i="8"/>
  <c r="H810" i="8"/>
  <c r="A811" i="8"/>
  <c r="B811" i="8" l="1"/>
  <c r="H811" i="8"/>
  <c r="K811" i="8"/>
  <c r="A812" i="8"/>
  <c r="E811" i="8"/>
  <c r="C810" i="8"/>
  <c r="F810" i="8"/>
  <c r="G810" i="8"/>
  <c r="L810" i="8"/>
  <c r="I810" i="8"/>
  <c r="J810" i="8"/>
  <c r="M810" i="8"/>
  <c r="N810" i="8"/>
  <c r="D810" i="8"/>
  <c r="H812" i="8" l="1"/>
  <c r="B812" i="8"/>
  <c r="E812" i="8"/>
  <c r="A813" i="8"/>
  <c r="K812" i="8"/>
  <c r="I811" i="8"/>
  <c r="M811" i="8"/>
  <c r="D811" i="8"/>
  <c r="G811" i="8"/>
  <c r="N811" i="8"/>
  <c r="J811" i="8"/>
  <c r="L811" i="8"/>
  <c r="C811" i="8"/>
  <c r="F811" i="8"/>
  <c r="M812" i="8" l="1"/>
  <c r="N812" i="8"/>
  <c r="D812" i="8"/>
  <c r="F812" i="8"/>
  <c r="G812" i="8"/>
  <c r="I812" i="8"/>
  <c r="J812" i="8"/>
  <c r="L812" i="8"/>
  <c r="C812" i="8"/>
  <c r="H813" i="8"/>
  <c r="K813" i="8"/>
  <c r="A814" i="8"/>
  <c r="B813" i="8"/>
  <c r="E813" i="8"/>
  <c r="H814" i="8" l="1"/>
  <c r="E814" i="8"/>
  <c r="B814" i="8"/>
  <c r="K814" i="8"/>
  <c r="A815" i="8"/>
  <c r="L813" i="8"/>
  <c r="M813" i="8"/>
  <c r="I813" i="8"/>
  <c r="J813" i="8"/>
  <c r="C813" i="8"/>
  <c r="D813" i="8"/>
  <c r="F813" i="8"/>
  <c r="G813" i="8"/>
  <c r="N813" i="8"/>
  <c r="A816" i="8" l="1"/>
  <c r="B815" i="8"/>
  <c r="E815" i="8"/>
  <c r="K815" i="8"/>
  <c r="H815" i="8"/>
  <c r="L814" i="8"/>
  <c r="G814" i="8"/>
  <c r="M814" i="8"/>
  <c r="N814" i="8"/>
  <c r="C814" i="8"/>
  <c r="F814" i="8"/>
  <c r="D814" i="8"/>
  <c r="I814" i="8"/>
  <c r="J814" i="8"/>
  <c r="G815" i="8" l="1"/>
  <c r="F815" i="8"/>
  <c r="J815" i="8"/>
  <c r="L815" i="8"/>
  <c r="M815" i="8"/>
  <c r="I815" i="8"/>
  <c r="N815" i="8"/>
  <c r="C815" i="8"/>
  <c r="D815" i="8"/>
  <c r="E816" i="8"/>
  <c r="H816" i="8"/>
  <c r="B816" i="8"/>
  <c r="K816" i="8"/>
  <c r="A817" i="8"/>
  <c r="D816" i="8" l="1"/>
  <c r="F816" i="8"/>
  <c r="J816" i="8"/>
  <c r="L816" i="8"/>
  <c r="M816" i="8"/>
  <c r="N816" i="8"/>
  <c r="I816" i="8"/>
  <c r="C816" i="8"/>
  <c r="G816" i="8"/>
  <c r="B817" i="8"/>
  <c r="K817" i="8"/>
  <c r="A818" i="8"/>
  <c r="E817" i="8"/>
  <c r="H817" i="8"/>
  <c r="D817" i="8" l="1"/>
  <c r="G817" i="8"/>
  <c r="I817" i="8"/>
  <c r="C817" i="8"/>
  <c r="F817" i="8"/>
  <c r="L817" i="8"/>
  <c r="M817" i="8"/>
  <c r="N817" i="8"/>
  <c r="J817" i="8"/>
  <c r="B818" i="8"/>
  <c r="E818" i="8"/>
  <c r="A819" i="8"/>
  <c r="H818" i="8"/>
  <c r="K818" i="8"/>
  <c r="G818" i="8" l="1"/>
  <c r="J818" i="8"/>
  <c r="I818" i="8"/>
  <c r="C818" i="8"/>
  <c r="D818" i="8"/>
  <c r="L818" i="8"/>
  <c r="M818" i="8"/>
  <c r="F818" i="8"/>
  <c r="N818" i="8"/>
  <c r="K819" i="8"/>
  <c r="E819" i="8"/>
  <c r="H819" i="8"/>
  <c r="A820" i="8"/>
  <c r="B819" i="8"/>
  <c r="J819" i="8" l="1"/>
  <c r="C819" i="8"/>
  <c r="F819" i="8"/>
  <c r="G819" i="8"/>
  <c r="D819" i="8"/>
  <c r="L819" i="8"/>
  <c r="M819" i="8"/>
  <c r="N819" i="8"/>
  <c r="I819" i="8"/>
  <c r="K820" i="8"/>
  <c r="B820" i="8"/>
  <c r="E820" i="8"/>
  <c r="H820" i="8"/>
  <c r="M820" i="8" l="1"/>
  <c r="C820" i="8"/>
  <c r="D820" i="8"/>
  <c r="G820" i="8"/>
  <c r="L820" i="8"/>
  <c r="F820" i="8"/>
  <c r="N820" i="8"/>
  <c r="J820" i="8"/>
  <c r="I820" i="8"/>
  <c r="E6" i="29" a="1"/>
  <c r="E6" i="2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<sst xmlns="http://schemas.openxmlformats.org/spreadsheetml/2006/main" count="951" uniqueCount="192">
  <si>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</si>
  <si>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</si>
  <si>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</si>
  <si>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</si>
  <si>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</si>
  <si>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</si>
  <si>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</si>
  <si>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</si>
  <si>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</si>
  <si>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</si>
  <si>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</si>
  <si>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</si>
  <si>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</si>
  <si>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</si>
  <si>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</si>
  <si>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</si>
  <si>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</si>
  <si>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</si>
  <si>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</si>
  <si>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</si>
  <si>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</si>
  <si>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</si>
  <si>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</si>
  <si>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</si>
  <si>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</si>
  <si>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</si>
  <si>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</si>
  <si>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</si>
  <si>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</si>
  <si>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</si>
  <si>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</si>
  <si>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</si>
  <si>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</si>
  <si>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</si>
  <si>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</si>
  <si>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</si>
  <si>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</si>
  <si>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</si>
  <si>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</si>
  <si>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</si>
  <si>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</si>
  <si>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</si>
  <si>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</si>
  <si>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</si>
  <si>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</si>
  <si>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</si>
  <si>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</si>
  <si>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</si>
  <si>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</si>
  <si>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</si>
  <si>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</si>
  <si>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</si>
  <si>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</si>
  <si>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</si>
  <si>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</si>
  <si>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</si>
  <si>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</si>
  <si>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</si>
  <si>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</si>
  <si>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</si>
  <si>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</si>
  <si>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</si>
  <si>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</si>
  <si>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</si>
  <si>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</si>
  <si>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</si>
  <si>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</si>
  <si>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</si>
  <si>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</si>
  <si>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</si>
  <si>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</si>
  <si>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</si>
  <si>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</si>
  <si>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</si>
  <si>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</si>
  <si>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</si>
  <si>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</si>
  <si>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</si>
  <si>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</si>
  <si>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</si>
  <si>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</si>
  <si>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</si>
  <si>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</si>
  <si>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</si>
  <si>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</si>
  <si>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</si>
  <si>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>close_date</t>
  </si>
  <si>
    <t>ticker</t>
  </si>
  <si>
    <t>red</t>
  </si>
  <si>
    <t>tier</t>
  </si>
  <si>
    <t>docclause</t>
  </si>
  <si>
    <t>ccy</t>
  </si>
  <si>
    <t>tenor</t>
  </si>
  <si>
    <t>spread</t>
  </si>
  <si>
    <t>BACORP</t>
  </si>
  <si>
    <t>0G655D</t>
  </si>
  <si>
    <t>SNRFOR</t>
  </si>
  <si>
    <t>XR14</t>
  </si>
  <si>
    <t>USD</t>
  </si>
  <si>
    <t>5y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</si>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</sst>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12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2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9" fontId="0" fillId="0" borderId="8" xfId="0" applyNumberFormat="1" applyBorder="1" applyAlignment="1">
      <alignment horizontal="center"/>
    </xf>
    <xf numFmtId="169" fontId="1" fillId="0" borderId="9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Data...3910176698</v>
        <stp/>
        <stp>BDP|18410541755614855691</stp>
        <tr r="B9" s="25"/>
      </tp>
      <tp t="s">
        <v>#N/A Requesting Data...4106315157</v>
        <stp/>
        <stp>BDH|14935268074772348826</stp>
        <tr r="AF3" s="14"/>
      </tp>
      <tp t="s">
        <v>#N/A Requesting Data...3300325444</v>
        <stp/>
        <stp>BDP|11883986536691201393</stp>
        <tr r="C10" s="24"/>
        <tr r="C10" s="10"/>
      </tp>
      <tp t="s">
        <v>#N/A Requesting Data...3328582342</v>
        <stp/>
        <stp>BDH|16843069983234274367</stp>
        <tr r="AA3" s="24"/>
        <tr r="V3" s="10"/>
      </tp>
      <tp t="s">
        <v>#N/A Requesting Data...3405282644</v>
        <stp/>
        <stp>BDP|18062887627254797806</stp>
        <tr r="C10" s="12"/>
        <tr r="E10" s="12"/>
      </tp>
      <tp t="s">
        <v>#N/A Requesting Data...3262234751</v>
        <stp/>
        <stp>BDP|16545953933052450030</stp>
        <tr r="B10" s="5"/>
      </tp>
      <tp t="s">
        <v>#N/A Requesting Data...4281282701</v>
        <stp/>
        <stp>BDP|18204419960952934455</stp>
        <tr r="CG10" s="24"/>
      </tp>
      <tp t="s">
        <v>#N/A Requesting Data...3440653357</v>
        <stp/>
        <stp>BDP|14650062796027575721</stp>
        <tr r="G10" s="12"/>
        <tr r="E10" s="14"/>
      </tp>
      <tp t="s">
        <v>#N/A Requesting Data...3331900274</v>
        <stp/>
        <stp>BDP|11067053283831622529</stp>
        <tr r="B10" s="28"/>
      </tp>
      <tp t="s">
        <v>#N/A Requesting Data...4141145630</v>
        <stp/>
        <stp>BDH|11243448991603920239</stp>
        <tr r="Q3" s="32"/>
      </tp>
      <tp t="s">
        <v>#N/A Requesting Data...3046965580</v>
        <stp/>
        <stp>BDH|15312623506177852676</stp>
        <tr r="L3" s="28"/>
      </tp>
      <tp t="s">
        <v>#N/A Requesting Data...3226768567</v>
        <stp/>
        <stp>BDH|14869131777499414979</stp>
        <tr r="O2" s="25"/>
      </tp>
      <tp t="s">
        <v>#N/A Requesting Data...3473629053</v>
        <stp/>
        <stp>BDP|12076286461161277423</stp>
        <tr r="C10" s="5"/>
      </tp>
      <tp t="s">
        <v>#N/A Requesting Data...3563370561</v>
        <stp/>
        <stp>BDP|14602333172280113394</stp>
        <tr r="C10" s="19"/>
      </tp>
      <tp t="s">
        <v>#N/A Requesting Data...4124893115</v>
        <stp/>
        <stp>BDP|17373558257440214425</stp>
        <tr r="B9" s="26"/>
        <tr r="B9" s="28"/>
      </tp>
      <tp t="s">
        <v>#N/A Requesting Data...3764030911</v>
        <stp/>
        <stp>BDH|15135414629444979492</stp>
        <tr r="L3" s="3"/>
      </tp>
      <tp t="s">
        <v>#N/A Requesting Data...3833850588</v>
        <stp/>
        <stp>BDH|11474375954954911055</stp>
        <tr r="O3" s="2"/>
      </tp>
      <tp t="s">
        <v>#N/A Requesting Data...3501357048</v>
        <stp/>
        <stp>BDH|13599178372763802568</stp>
        <tr r="O2" s="17"/>
      </tp>
      <tp t="s">
        <v>#N/A Requesting Data...3571638399</v>
        <stp/>
        <stp>BDP|18219294914923540841</stp>
        <tr r="C10" s="9"/>
      </tp>
      <tp t="s">
        <v>#N/A Requesting Data...4010333503</v>
        <stp/>
        <stp>BDH|11627291771431067517</stp>
        <tr r="M3" s="2"/>
      </tp>
      <tp t="s">
        <v>#N/A Requesting Data...4230520039</v>
        <stp/>
        <stp>BDP|13030111079165378191</stp>
        <tr r="F10" s="14"/>
      </tp>
      <tp t="s">
        <v>#N/A Requesting Data...4250907647</v>
        <stp/>
        <stp>BDP|17674809694487604003</stp>
        <tr r="B10" s="24"/>
        <tr r="B10" s="10"/>
      </tp>
      <tp t="s">
        <v>#N/A Requesting Data...3943901012</v>
        <stp/>
        <stp>BDH|13964635671847154499</stp>
        <tr r="AB3" s="12"/>
        <tr r="X3" s="12"/>
      </tp>
      <tp t="s">
        <v>#N/A Requesting Data...3414874537</v>
        <stp/>
        <stp>BDP|11799606091880340846</stp>
        <tr r="B10" s="26"/>
      </tp>
      <tp t="s">
        <v>#N/A Requesting Data...3146549989</v>
        <stp/>
        <stp>BDH|18162560590571847378</stp>
        <tr r="X3" s="14"/>
      </tp>
      <tp t="s">
        <v>#N/A Requesting Data...3907765072</v>
        <stp/>
        <stp>BDP|11473368239062878490</stp>
        <tr r="F10" s="12"/>
        <tr r="D10" s="14"/>
      </tp>
      <tp t="s">
        <v>#N/A Requesting Data...4255130289</v>
        <stp/>
        <stp>BDP|16973413046402654363</stp>
        <tr r="CH10" s="24"/>
      </tp>
      <tp t="s">
        <v>#N/A Requesting Data...3366606083</v>
        <stp/>
        <stp>BDP|14572736216992007722</stp>
        <tr r="B10" s="2"/>
      </tp>
      <tp t="s">
        <v>#N/A Requesting Data...4036119816</v>
        <stp/>
        <stp>BDH|15267460911865140226</stp>
        <tr r="U3" s="24"/>
        <tr r="P3" s="10"/>
        <tr r="M2" s="25"/>
      </tp>
      <tp t="s">
        <v>#N/A Requesting Data...3925732614</v>
        <stp/>
        <stp>BDP|13060443244535072213</stp>
        <tr r="B10" s="32"/>
        <tr r="B10" s="31"/>
      </tp>
      <tp t="s">
        <v>#N/A Requesting Data...4146322650</v>
        <stp/>
        <stp>BDP|11311655600176944581</stp>
        <tr r="D9" s="25"/>
      </tp>
      <tp t="s">
        <v>#N/A Requesting Data...3555254252</v>
        <stp/>
        <stp>BDH|11484576345481562505</stp>
        <tr r="L3" s="5"/>
      </tp>
      <tp t="s">
        <v>#N/A Requesting Data...3932069326</v>
        <stp/>
        <stp>BDH|10480400938467273445</stp>
        <tr r="L3" s="19"/>
      </tp>
      <tp t="s">
        <v>#N/A Requesting Data...4135965375</v>
        <stp/>
        <stp>BDH|10772036999108269558</stp>
        <tr r="M2" s="17"/>
      </tp>
      <tp t="s">
        <v>#N/A Requesting Data...3214667351</v>
        <stp/>
        <stp>BDP|17166731865344641740</stp>
        <tr r="C10" s="32"/>
      </tp>
      <tp t="s">
        <v>#N/A Requesting Data...3423148396</v>
        <stp/>
        <stp>BDH|12647009602432219551</stp>
        <tr r="V3" s="12"/>
        <tr r="BE3" s="24"/>
      </tp>
      <tp t="s">
        <v>#N/A Requesting Data...3561796582</v>
        <stp/>
        <stp>BDH|16467316579085746262</stp>
        <tr r="CA2" s="24"/>
      </tp>
    </main>
    <main first="bofaddin.rtdserver">
      <tp t="s">
        <v>#N/A Requesting Data...3180925529</v>
        <stp/>
        <stp>BDP|9103099545023424</stp>
        <tr r="C10" s="26"/>
      </tp>
      <tp t="s">
        <v>#N/A Requesting Data...4054387440</v>
        <stp/>
        <stp>BDH|2149836513547965024</stp>
        <tr r="J3" s="26"/>
      </tp>
      <tp t="s">
        <v>#N/A Requesting Data...3492686527</v>
        <stp/>
        <stp>BDH|9186517077447967092</stp>
        <tr r="L3" s="9"/>
      </tp>
      <tp t="s">
        <v>#N/A Requesting Data...3183885061</v>
        <stp/>
        <stp>BDH|9994458954740059513</stp>
        <tr r="L3" s="26"/>
      </tp>
      <tp t="s">
        <v>#N/A Requesting Data...4177308001</v>
        <stp/>
        <stp>BDH|6855884526511580062</stp>
        <tr r="L3" s="33"/>
      </tp>
      <tp t="s">
        <v>#N/A Requesting Data...3357152703</v>
        <stp/>
        <stp>BDH|5317864766721891432</stp>
        <tr r="BK3" s="24"/>
        <tr r="BG3" s="24"/>
      </tp>
      <tp t="s">
        <v>#N/A Requesting Data...3432884710</v>
        <stp/>
        <stp>BDH|8290031046486688454</stp>
        <tr r="M3" s="31"/>
      </tp>
      <tp t="s">
        <v>#N/A Requesting Data...3016252463</v>
        <stp/>
        <stp>BDP|4941013259557987979</stp>
        <tr r="BT10" s="24"/>
      </tp>
      <tp t="s">
        <v>#N/A Requesting Data...3388001060</v>
        <stp/>
        <stp>BDH|5510051574459006483</stp>
        <tr r="Q2" s="25"/>
      </tp>
      <tp t="s">
        <v>#N/A Requesting Data...3080412735</v>
        <stp/>
        <stp>BDH|7599666085603637537</stp>
        <tr r="J3" s="28"/>
      </tp>
      <tp t="s">
        <v>#N/A Requesting Data...4227557632</v>
        <stp/>
        <stp>BDP|9132220866750336583</stp>
        <tr r="BS10" s="24"/>
      </tp>
      <tp t="s">
        <v>#N/A Requesting Data...4256050852</v>
        <stp/>
        <stp>BDP|9706553668206945454</stp>
        <tr r="D10" s="8"/>
      </tp>
      <tp t="s">
        <v>#N/A Requesting Data...3912766450</v>
        <stp/>
        <stp>BDP|7397654889472929338</stp>
        <tr r="C10" s="31"/>
      </tp>
      <tp t="s">
        <v>#N/A Requesting Data...3929503925</v>
        <stp/>
        <stp>BDH|8152848245364562958</stp>
        <tr r="CQ2" s="24"/>
      </tp>
      <tp t="s">
        <v>#N/A Requesting Data...3963808515</v>
        <stp/>
        <stp>BDH|5539333081823417452</stp>
        <tr r="Y3" s="24"/>
        <tr r="T3" s="10"/>
      </tp>
      <tp t="s">
        <v>#N/A Requesting Data...3982027632</v>
        <stp/>
        <stp>BDH|1329569449212382861</stp>
        <tr r="J3" s="5"/>
      </tp>
      <tp t="s">
        <v>#N/A Requesting Data...3346885280</v>
        <stp/>
        <stp>BDH|1638971538329390838</stp>
        <tr r="K3" s="31"/>
        <tr r="O3" s="32"/>
      </tp>
      <tp t="s">
        <v>#N/A Requesting Data...3943580610</v>
        <stp/>
        <stp>BDP|4329662592027264695</stp>
        <tr r="AG10" s="24"/>
        <tr r="B10" s="12"/>
      </tp>
      <tp t="s">
        <v>#N/A Requesting Data...3578965510</v>
        <stp/>
        <stp>BDP|4304578592480280251</stp>
        <tr r="AH10" s="24"/>
        <tr r="AJ10" s="24"/>
      </tp>
      <tp t="s">
        <v>#N/A Requesting Data...3840521997</v>
        <stp/>
        <stp>BDH|5136548023480949962</stp>
        <tr r="BO3" s="24"/>
      </tp>
      <tp t="s">
        <v>#N/A Requesting Data...3589802168</v>
        <stp/>
        <stp>BDH|2606501181454536025</stp>
        <tr r="V3" s="14"/>
        <tr r="BI3" s="24"/>
        <tr r="Z3" s="12"/>
      </tp>
      <tp t="s">
        <v>#N/A Requesting Data...3951388189</v>
        <stp/>
        <stp>BDP|8565390576251624948</stp>
        <tr r="C10" s="33"/>
      </tp>
      <tp t="s">
        <v>#N/A Requesting Data...3724795850</v>
        <stp/>
        <stp>BDP|3445302272426769594</stp>
        <tr r="B10" s="19"/>
        <tr r="B10" s="33"/>
      </tp>
      <tp t="s">
        <v>#N/A Requesting Data...3779070075</v>
        <stp/>
        <stp>BDH|5761591176155605677</stp>
        <tr r="AB3" s="14"/>
        <tr r="AF3" s="12"/>
      </tp>
      <tp t="s">
        <v>#N/A Requesting Data...3700488005</v>
        <stp/>
        <stp>BDH|4754210311230384391</stp>
        <tr r="AD3" s="12"/>
        <tr r="Z3" s="14"/>
      </tp>
      <tp t="s">
        <v>#N/A Requesting Data...3171505513</v>
        <stp/>
        <stp>BDP|6614610459362681385</stp>
        <tr r="E10" s="24"/>
        <tr r="E10" s="10"/>
      </tp>
      <tp t="s">
        <v>#N/A Requesting Data...3923665444</v>
        <stp/>
        <stp>BDH|3828100081029247519</stp>
        <tr r="J3" s="19"/>
        <tr r="J3" s="33"/>
      </tp>
      <tp t="s">
        <v>#N/A Requesting Data...3374179122</v>
        <stp/>
        <stp>BDH|2223092252715027510</stp>
        <tr r="P3" s="8"/>
      </tp>
      <tp t="s">
        <v>#N/A Requesting Data...4292465987</v>
        <stp/>
        <stp>BDP|3122389811593012513</stp>
        <tr r="C10" s="14"/>
      </tp>
      <tp t="s">
        <v>#N/A Requesting Data...3614708941</v>
        <stp/>
        <stp>BDH|2149093781559007481</stp>
        <tr r="V3" s="8"/>
      </tp>
      <tp t="s">
        <v>#N/A Requesting Data...3414095123</v>
        <stp/>
        <stp>BDP|3398280159944498722</stp>
        <tr r="C9" s="25"/>
      </tp>
      <tp t="s">
        <v>#N/A Requesting Data...3319457348</v>
        <stp/>
        <stp>BDP|1931107217112743305</stp>
        <tr r="D10" s="2"/>
      </tp>
      <tp t="s">
        <v>#N/A Requesting Data...3491509318</v>
        <stp/>
        <stp>BDP|8919074471278682748</stp>
        <tr r="C10" s="3"/>
      </tp>
      <tp t="s">
        <v>#N/A Requesting Data...3659501562</v>
        <stp/>
        <stp>BDP|6499873574608943180</stp>
        <tr r="B10" s="8"/>
      </tp>
      <tp t="s">
        <v>#N/A Requesting Data...4174570265</v>
        <stp/>
        <stp>BDP|9073119891745028595</stp>
        <tr r="E10" s="8"/>
      </tp>
      <tp t="s">
        <v>#N/A Requesting Data...4207189006</v>
        <stp/>
        <stp>BDP|7280882837258491593</stp>
        <tr r="D10" s="24"/>
        <tr r="D10" s="10"/>
      </tp>
      <tp t="s">
        <v>#N/A Requesting Data...3654272581</v>
        <stp/>
        <stp>BDP|7292532636709731973</stp>
        <tr r="AL10" s="24"/>
      </tp>
      <tp t="s">
        <v>#N/A Requesting Data...4230642869</v>
        <stp/>
        <stp>BDH|1452748418675839374</stp>
        <tr r="Q2" s="17"/>
      </tp>
      <tp t="s">
        <v>#N/A Requesting Data...3038906173</v>
        <stp/>
        <stp>BDH|4463772806153247286</stp>
        <tr r="Q3" s="2"/>
      </tp>
      <tp t="s">
        <v>#N/A Requesting Data...4280928302</v>
        <stp/>
        <stp>BDH|4510789450054244024</stp>
        <tr r="J3" s="9"/>
      </tp>
      <tp t="s">
        <v>#N/A Requesting Data...3492076547</v>
        <stp/>
        <stp>BDP|4720520890802409863</stp>
        <tr r="B10" s="3"/>
      </tp>
      <tp t="s">
        <v>#N/A Requesting Data...3998169399</v>
        <stp/>
        <stp>BDH|3739880719930641876</stp>
        <tr r="R3" s="8"/>
      </tp>
      <tp t="s">
        <v>#N/A Requesting Data...3850186371</v>
        <stp/>
        <stp>BDH|6711683923657654615</stp>
        <tr r="BM3" s="24"/>
      </tp>
      <tp t="s">
        <v>#N/A Requesting Data...4037614029</v>
        <stp/>
        <stp>BDH|2146480761487665479</stp>
        <tr r="CC2" s="24"/>
      </tp>
      <tp t="s">
        <v>#N/A Requesting Data...3500931647</v>
        <stp/>
        <stp>BDP|2192385730727379645</stp>
        <tr r="C10" s="8"/>
      </tp>
      <tp t="s">
        <v>#N/A Requesting Data...3423894164</v>
        <stp/>
        <stp>BDH|3477527779532621052</stp>
        <tr r="AD3" s="14"/>
      </tp>
      <tp t="s">
        <v>#N/A Requesting Data...3893789112</v>
        <stp/>
        <stp>BDP|2176230454944066217</stp>
        <tr r="AK10" s="24"/>
      </tp>
      <tp t="s">
        <v>#N/A Requesting Data...3632787792</v>
        <stp/>
        <stp>BDP|519161733290183679</stp>
        <tr r="B10" s="9"/>
      </tp>
      <tp t="s">
        <v>#N/A Requesting Data...3669441075</v>
        <stp/>
        <stp>BDH|220464810598007945</stp>
        <tr r="W3" s="24"/>
        <tr r="R3" s="10"/>
      </tp>
      <tp t="s">
        <v>#N/A Requesting Data...4022360471</v>
        <stp/>
        <stp>BDH|706323504421359590</stp>
        <tr r="T3" s="8"/>
      </tp>
      <tp t="s">
        <v>#N/A Requesting Data...3647771909</v>
        <stp/>
        <stp>BDP|332801733094788947</stp>
        <tr r="AI10" s="24"/>
        <tr r="D10" s="12"/>
        <tr r="B10" s="14"/>
      </tp>
      <tp t="s">
        <v>#N/A Requesting Data...3095726862</v>
        <stp/>
        <stp>BDH|929235834849982901</stp>
        <tr r="J3" s="3"/>
      </tp>
      <tp t="s">
        <v>#N/A Requesting Data...3556240678</v>
        <stp/>
        <stp>BDP|416056535068485843</stp>
        <tr r="C10" s="2"/>
      </tp>
      <tp t="s">
        <v>#N/A Requesting Data...3676636890</v>
        <stp/>
        <stp>BDH|394318915605183544</stp>
        <tr r="CO2" s="24"/>
      </tp>
      <tp t="s">
        <v>#N/A Requesting Data...3719198697</v>
        <stp/>
        <stp>BDP|967432059673127000</stp>
        <tr r="G10" s="14"/>
      </tp>
      <tp t="s">
        <v>#N/A Requesting Data...3121689811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'ACAFP Basis'!$A$14:$A$250</c:f>
              <c:numCache>
                <c:formatCode>mm/dd/yyyy\ hh:mm</c:formatCode>
                <c:ptCount val="237"/>
                <c:pt idx="0" formatCode="m/d/yyyy\ h:mm">
                  <c:v>45903.625</c:v>
                </c:pt>
                <c:pt idx="1">
                  <c:v>45904.625</c:v>
                </c:pt>
                <c:pt idx="2">
                  <c:v>45905.625</c:v>
                </c:pt>
                <c:pt idx="3">
                  <c:v>45908.625</c:v>
                </c:pt>
                <c:pt idx="4">
                  <c:v>45909.625</c:v>
                </c:pt>
                <c:pt idx="5">
                  <c:v>45910.625</c:v>
                </c:pt>
                <c:pt idx="6">
                  <c:v>45911.625</c:v>
                </c:pt>
                <c:pt idx="7">
                  <c:v>45912.625</c:v>
                </c:pt>
                <c:pt idx="8">
                  <c:v>45915.625</c:v>
                </c:pt>
                <c:pt idx="9">
                  <c:v>45916.625</c:v>
                </c:pt>
                <c:pt idx="10">
                  <c:v>45917.625</c:v>
                </c:pt>
                <c:pt idx="11">
                  <c:v>45918.625</c:v>
                </c:pt>
                <c:pt idx="12">
                  <c:v>45919.625</c:v>
                </c:pt>
                <c:pt idx="13">
                  <c:v>45922.625</c:v>
                </c:pt>
                <c:pt idx="14">
                  <c:v>45923.625</c:v>
                </c:pt>
                <c:pt idx="15">
                  <c:v>45924.625</c:v>
                </c:pt>
                <c:pt idx="16">
                  <c:v>45925.625</c:v>
                </c:pt>
                <c:pt idx="17">
                  <c:v>45926.625</c:v>
                </c:pt>
                <c:pt idx="18">
                  <c:v>45929.625</c:v>
                </c:pt>
                <c:pt idx="19">
                  <c:v>45930.625</c:v>
                </c:pt>
                <c:pt idx="20">
                  <c:v>45931.625</c:v>
                </c:pt>
                <c:pt idx="21">
                  <c:v>45932.625</c:v>
                </c:pt>
                <c:pt idx="22">
                  <c:v>45933.625</c:v>
                </c:pt>
                <c:pt idx="23">
                  <c:v>45936.625</c:v>
                </c:pt>
                <c:pt idx="24">
                  <c:v>45937.625</c:v>
                </c:pt>
                <c:pt idx="25">
                  <c:v>45938.625</c:v>
                </c:pt>
                <c:pt idx="26">
                  <c:v>45939.625</c:v>
                </c:pt>
                <c:pt idx="27">
                  <c:v>45944.625</c:v>
                </c:pt>
                <c:pt idx="28">
                  <c:v>45945.625</c:v>
                </c:pt>
                <c:pt idx="29">
                  <c:v>45946.625</c:v>
                </c:pt>
                <c:pt idx="30">
                  <c:v>45947.625</c:v>
                </c:pt>
                <c:pt idx="31">
                  <c:v>45950.625</c:v>
                </c:pt>
                <c:pt idx="32">
                  <c:v>45951.625</c:v>
                </c:pt>
                <c:pt idx="33">
                  <c:v>45952.625</c:v>
                </c:pt>
                <c:pt idx="34">
                  <c:v>45953.625</c:v>
                </c:pt>
                <c:pt idx="35">
                  <c:v>45954.625</c:v>
                </c:pt>
                <c:pt idx="36">
                  <c:v>45957.625</c:v>
                </c:pt>
                <c:pt idx="37">
                  <c:v>45958.625</c:v>
                </c:pt>
                <c:pt idx="38">
                  <c:v>45959.625</c:v>
                </c:pt>
                <c:pt idx="39">
                  <c:v>45960.625</c:v>
                </c:pt>
                <c:pt idx="40">
                  <c:v>45961.625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29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09:09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44571.457297777786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45.619880000000002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-9187.4955200000168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33.132759999999998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7021.1750400000201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49.316800000000001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21039.999999999993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8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09:09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-2446.414706666641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3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09:09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79323.623611110379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3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09:09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7418.0340099986297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5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09:09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-7514.219155228875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19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09:09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12276.453804086457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7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09:09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215529.64608627296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6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09:09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215529.64608627296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100.4472</c:v>
                      </c:pt>
                      <c:pt idx="42">
                        <c:v>100.4472</c:v>
                      </c:pt>
                      <c:pt idx="43">
                        <c:v>100.4472</c:v>
                      </c:pt>
                      <c:pt idx="44">
                        <c:v>100.4472</c:v>
                      </c:pt>
                      <c:pt idx="45">
                        <c:v>100.4472</c:v>
                      </c:pt>
                      <c:pt idx="46">
                        <c:v>100.4472</c:v>
                      </c:pt>
                      <c:pt idx="47">
                        <c:v>100.4472</c:v>
                      </c:pt>
                      <c:pt idx="48">
                        <c:v>100.4472</c:v>
                      </c:pt>
                      <c:pt idx="49">
                        <c:v>100.4472</c:v>
                      </c:pt>
                      <c:pt idx="50">
                        <c:v>100.4472</c:v>
                      </c:pt>
                      <c:pt idx="51">
                        <c:v>100.4472</c:v>
                      </c:pt>
                      <c:pt idx="52">
                        <c:v>100.4472</c:v>
                      </c:pt>
                      <c:pt idx="53">
                        <c:v>100.4472</c:v>
                      </c:pt>
                      <c:pt idx="54">
                        <c:v>100.4472</c:v>
                      </c:pt>
                      <c:pt idx="55">
                        <c:v>100.4472</c:v>
                      </c:pt>
                      <c:pt idx="56">
                        <c:v>100.4472</c:v>
                      </c:pt>
                      <c:pt idx="57">
                        <c:v>100.4472</c:v>
                      </c:pt>
                      <c:pt idx="58">
                        <c:v>100.4472</c:v>
                      </c:pt>
                      <c:pt idx="59">
                        <c:v>100.4472</c:v>
                      </c:pt>
                      <c:pt idx="60">
                        <c:v>100.4472</c:v>
                      </c:pt>
                      <c:pt idx="61">
                        <c:v>100.4472</c:v>
                      </c:pt>
                      <c:pt idx="62">
                        <c:v>100.4472</c:v>
                      </c:pt>
                      <c:pt idx="63">
                        <c:v>100.4472</c:v>
                      </c:pt>
                      <c:pt idx="64">
                        <c:v>100.4472</c:v>
                      </c:pt>
                      <c:pt idx="65">
                        <c:v>100.4472</c:v>
                      </c:pt>
                      <c:pt idx="66">
                        <c:v>100.4472</c:v>
                      </c:pt>
                      <c:pt idx="67">
                        <c:v>100.4472</c:v>
                      </c:pt>
                      <c:pt idx="68">
                        <c:v>100.4472</c:v>
                      </c:pt>
                      <c:pt idx="69">
                        <c:v>100.4472</c:v>
                      </c:pt>
                      <c:pt idx="70">
                        <c:v>100.4472</c:v>
                      </c:pt>
                      <c:pt idx="71">
                        <c:v>100.4472</c:v>
                      </c:pt>
                      <c:pt idx="72">
                        <c:v>100.4472</c:v>
                      </c:pt>
                      <c:pt idx="73">
                        <c:v>100.4472</c:v>
                      </c:pt>
                      <c:pt idx="74">
                        <c:v>100.4472</c:v>
                      </c:pt>
                      <c:pt idx="75">
                        <c:v>100.4472</c:v>
                      </c:pt>
                      <c:pt idx="76">
                        <c:v>100.4472</c:v>
                      </c:pt>
                      <c:pt idx="77">
                        <c:v>100.4472</c:v>
                      </c:pt>
                      <c:pt idx="78">
                        <c:v>100.4472</c:v>
                      </c:pt>
                      <c:pt idx="79">
                        <c:v>100.4472</c:v>
                      </c:pt>
                      <c:pt idx="80">
                        <c:v>100.4472</c:v>
                      </c:pt>
                      <c:pt idx="81">
                        <c:v>100.4472</c:v>
                      </c:pt>
                      <c:pt idx="82">
                        <c:v>100.4472</c:v>
                      </c:pt>
                      <c:pt idx="83">
                        <c:v>100.4472</c:v>
                      </c:pt>
                      <c:pt idx="84">
                        <c:v>100.4472</c:v>
                      </c:pt>
                      <c:pt idx="85">
                        <c:v>100.4472</c:v>
                      </c:pt>
                      <c:pt idx="86">
                        <c:v>100.4472</c:v>
                      </c:pt>
                      <c:pt idx="87">
                        <c:v>100.4472</c:v>
                      </c:pt>
                      <c:pt idx="88">
                        <c:v>100.4472</c:v>
                      </c:pt>
                      <c:pt idx="89">
                        <c:v>100.4472</c:v>
                      </c:pt>
                      <c:pt idx="90">
                        <c:v>100.4472</c:v>
                      </c:pt>
                      <c:pt idx="91">
                        <c:v>100.4472</c:v>
                      </c:pt>
                      <c:pt idx="92">
                        <c:v>100.4472</c:v>
                      </c:pt>
                      <c:pt idx="93">
                        <c:v>100.4472</c:v>
                      </c:pt>
                      <c:pt idx="94">
                        <c:v>100.4472</c:v>
                      </c:pt>
                      <c:pt idx="95">
                        <c:v>100.4472</c:v>
                      </c:pt>
                      <c:pt idx="96">
                        <c:v>100.4472</c:v>
                      </c:pt>
                      <c:pt idx="97">
                        <c:v>100.4472</c:v>
                      </c:pt>
                      <c:pt idx="98">
                        <c:v>100.4472</c:v>
                      </c:pt>
                      <c:pt idx="99">
                        <c:v>100.4472</c:v>
                      </c:pt>
                      <c:pt idx="100">
                        <c:v>100.4472</c:v>
                      </c:pt>
                      <c:pt idx="101">
                        <c:v>100.4472</c:v>
                      </c:pt>
                      <c:pt idx="102">
                        <c:v>100.4472</c:v>
                      </c:pt>
                      <c:pt idx="103">
                        <c:v>100.4472</c:v>
                      </c:pt>
                      <c:pt idx="104">
                        <c:v>100.4472</c:v>
                      </c:pt>
                      <c:pt idx="105">
                        <c:v>100.4472</c:v>
                      </c:pt>
                      <c:pt idx="106">
                        <c:v>100.4472</c:v>
                      </c:pt>
                      <c:pt idx="107">
                        <c:v>100.4472</c:v>
                      </c:pt>
                      <c:pt idx="108">
                        <c:v>100.4472</c:v>
                      </c:pt>
                      <c:pt idx="109">
                        <c:v>100.4472</c:v>
                      </c:pt>
                      <c:pt idx="110">
                        <c:v>100.4472</c:v>
                      </c:pt>
                      <c:pt idx="111">
                        <c:v>100.4472</c:v>
                      </c:pt>
                      <c:pt idx="112">
                        <c:v>100.4472</c:v>
                      </c:pt>
                      <c:pt idx="113">
                        <c:v>100.4472</c:v>
                      </c:pt>
                      <c:pt idx="114">
                        <c:v>100.4472</c:v>
                      </c:pt>
                      <c:pt idx="115">
                        <c:v>100.4472</c:v>
                      </c:pt>
                      <c:pt idx="116">
                        <c:v>100.4472</c:v>
                      </c:pt>
                      <c:pt idx="117">
                        <c:v>100.4472</c:v>
                      </c:pt>
                      <c:pt idx="118">
                        <c:v>100.4472</c:v>
                      </c:pt>
                      <c:pt idx="119">
                        <c:v>100.4472</c:v>
                      </c:pt>
                      <c:pt idx="120">
                        <c:v>100.4472</c:v>
                      </c:pt>
                      <c:pt idx="121">
                        <c:v>100.4472</c:v>
                      </c:pt>
                      <c:pt idx="122">
                        <c:v>100.4472</c:v>
                      </c:pt>
                      <c:pt idx="123">
                        <c:v>100.4472</c:v>
                      </c:pt>
                      <c:pt idx="124">
                        <c:v>100.4472</c:v>
                      </c:pt>
                      <c:pt idx="125">
                        <c:v>100.4472</c:v>
                      </c:pt>
                      <c:pt idx="126">
                        <c:v>100.4472</c:v>
                      </c:pt>
                      <c:pt idx="127">
                        <c:v>100.4472</c:v>
                      </c:pt>
                      <c:pt idx="128">
                        <c:v>100.4472</c:v>
                      </c:pt>
                      <c:pt idx="129">
                        <c:v>100.4472</c:v>
                      </c:pt>
                      <c:pt idx="130">
                        <c:v>100.4472</c:v>
                      </c:pt>
                      <c:pt idx="131">
                        <c:v>100.4472</c:v>
                      </c:pt>
                      <c:pt idx="132">
                        <c:v>100.4472</c:v>
                      </c:pt>
                      <c:pt idx="133">
                        <c:v>100.4472</c:v>
                      </c:pt>
                      <c:pt idx="134">
                        <c:v>100.4472</c:v>
                      </c:pt>
                      <c:pt idx="135">
                        <c:v>100.4472</c:v>
                      </c:pt>
                      <c:pt idx="136">
                        <c:v>100.4472</c:v>
                      </c:pt>
                      <c:pt idx="137">
                        <c:v>100.4472</c:v>
                      </c:pt>
                      <c:pt idx="138">
                        <c:v>100.4472</c:v>
                      </c:pt>
                      <c:pt idx="139">
                        <c:v>100.4472</c:v>
                      </c:pt>
                      <c:pt idx="140">
                        <c:v>100.4472</c:v>
                      </c:pt>
                      <c:pt idx="141">
                        <c:v>100.4472</c:v>
                      </c:pt>
                      <c:pt idx="142">
                        <c:v>100.4472</c:v>
                      </c:pt>
                      <c:pt idx="143">
                        <c:v>100.4472</c:v>
                      </c:pt>
                      <c:pt idx="144">
                        <c:v>100.4472</c:v>
                      </c:pt>
                      <c:pt idx="145">
                        <c:v>100.4472</c:v>
                      </c:pt>
                      <c:pt idx="146">
                        <c:v>100.4472</c:v>
                      </c:pt>
                      <c:pt idx="147">
                        <c:v>100.4472</c:v>
                      </c:pt>
                      <c:pt idx="148">
                        <c:v>100.4472</c:v>
                      </c:pt>
                      <c:pt idx="149">
                        <c:v>100.4472</c:v>
                      </c:pt>
                      <c:pt idx="150">
                        <c:v>100.4472</c:v>
                      </c:pt>
                      <c:pt idx="151">
                        <c:v>100.4472</c:v>
                      </c:pt>
                      <c:pt idx="152">
                        <c:v>100.4472</c:v>
                      </c:pt>
                      <c:pt idx="153">
                        <c:v>100.4472</c:v>
                      </c:pt>
                      <c:pt idx="154">
                        <c:v>100.4472</c:v>
                      </c:pt>
                      <c:pt idx="155">
                        <c:v>100.4472</c:v>
                      </c:pt>
                      <c:pt idx="156">
                        <c:v>100.4472</c:v>
                      </c:pt>
                      <c:pt idx="157">
                        <c:v>100.4472</c:v>
                      </c:pt>
                      <c:pt idx="158">
                        <c:v>100.4472</c:v>
                      </c:pt>
                      <c:pt idx="159">
                        <c:v>100.4472</c:v>
                      </c:pt>
                      <c:pt idx="160">
                        <c:v>100.4472</c:v>
                      </c:pt>
                      <c:pt idx="161">
                        <c:v>100.4472</c:v>
                      </c:pt>
                      <c:pt idx="162">
                        <c:v>100.4472</c:v>
                      </c:pt>
                      <c:pt idx="163">
                        <c:v>100.4472</c:v>
                      </c:pt>
                      <c:pt idx="164">
                        <c:v>100.4472</c:v>
                      </c:pt>
                      <c:pt idx="165">
                        <c:v>100.4472</c:v>
                      </c:pt>
                      <c:pt idx="166">
                        <c:v>100.4472</c:v>
                      </c:pt>
                      <c:pt idx="167">
                        <c:v>100.4472</c:v>
                      </c:pt>
                      <c:pt idx="168">
                        <c:v>100.4472</c:v>
                      </c:pt>
                      <c:pt idx="169">
                        <c:v>100.4472</c:v>
                      </c:pt>
                      <c:pt idx="170">
                        <c:v>100.4472</c:v>
                      </c:pt>
                      <c:pt idx="171">
                        <c:v>100.4472</c:v>
                      </c:pt>
                      <c:pt idx="172">
                        <c:v>100.4472</c:v>
                      </c:pt>
                      <c:pt idx="173">
                        <c:v>100.4472</c:v>
                      </c:pt>
                      <c:pt idx="174">
                        <c:v>100.4472</c:v>
                      </c:pt>
                      <c:pt idx="175">
                        <c:v>100.4472</c:v>
                      </c:pt>
                      <c:pt idx="176">
                        <c:v>100.4472</c:v>
                      </c:pt>
                      <c:pt idx="177">
                        <c:v>100.4472</c:v>
                      </c:pt>
                      <c:pt idx="178">
                        <c:v>100.4472</c:v>
                      </c:pt>
                      <c:pt idx="179">
                        <c:v>100.4472</c:v>
                      </c:pt>
                      <c:pt idx="180">
                        <c:v>100.4472</c:v>
                      </c:pt>
                      <c:pt idx="181">
                        <c:v>100.4472</c:v>
                      </c:pt>
                      <c:pt idx="182">
                        <c:v>100.4472</c:v>
                      </c:pt>
                      <c:pt idx="183">
                        <c:v>100.4472</c:v>
                      </c:pt>
                      <c:pt idx="184">
                        <c:v>100.4472</c:v>
                      </c:pt>
                      <c:pt idx="185">
                        <c:v>100.4472</c:v>
                      </c:pt>
                      <c:pt idx="186">
                        <c:v>100.4472</c:v>
                      </c:pt>
                      <c:pt idx="187">
                        <c:v>100.4472</c:v>
                      </c:pt>
                      <c:pt idx="188">
                        <c:v>100.4472</c:v>
                      </c:pt>
                      <c:pt idx="189">
                        <c:v>100.4472</c:v>
                      </c:pt>
                      <c:pt idx="190">
                        <c:v>100.4472</c:v>
                      </c:pt>
                      <c:pt idx="191">
                        <c:v>100.4472</c:v>
                      </c:pt>
                      <c:pt idx="192">
                        <c:v>100.4472</c:v>
                      </c:pt>
                      <c:pt idx="193">
                        <c:v>100.4472</c:v>
                      </c:pt>
                      <c:pt idx="194">
                        <c:v>100.4472</c:v>
                      </c:pt>
                      <c:pt idx="195">
                        <c:v>100.4472</c:v>
                      </c:pt>
                      <c:pt idx="196">
                        <c:v>100.4472</c:v>
                      </c:pt>
                      <c:pt idx="197">
                        <c:v>100.4472</c:v>
                      </c:pt>
                      <c:pt idx="198">
                        <c:v>100.4472</c:v>
                      </c:pt>
                      <c:pt idx="199">
                        <c:v>100.4472</c:v>
                      </c:pt>
                      <c:pt idx="200">
                        <c:v>100.4472</c:v>
                      </c:pt>
                      <c:pt idx="201">
                        <c:v>100.4472</c:v>
                      </c:pt>
                      <c:pt idx="202">
                        <c:v>100.4472</c:v>
                      </c:pt>
                      <c:pt idx="203">
                        <c:v>100.4472</c:v>
                      </c:pt>
                      <c:pt idx="204">
                        <c:v>100.4472</c:v>
                      </c:pt>
                      <c:pt idx="205">
                        <c:v>100.4472</c:v>
                      </c:pt>
                      <c:pt idx="206">
                        <c:v>100.4472</c:v>
                      </c:pt>
                      <c:pt idx="207">
                        <c:v>100.4472</c:v>
                      </c:pt>
                      <c:pt idx="208">
                        <c:v>100.4472</c:v>
                      </c:pt>
                      <c:pt idx="209">
                        <c:v>100.4472</c:v>
                      </c:pt>
                      <c:pt idx="210">
                        <c:v>100.4472</c:v>
                      </c:pt>
                      <c:pt idx="211">
                        <c:v>100.4472</c:v>
                      </c:pt>
                      <c:pt idx="212">
                        <c:v>100.4472</c:v>
                      </c:pt>
                      <c:pt idx="213">
                        <c:v>100.4472</c:v>
                      </c:pt>
                      <c:pt idx="214">
                        <c:v>100.4472</c:v>
                      </c:pt>
                      <c:pt idx="215">
                        <c:v>100.4472</c:v>
                      </c:pt>
                      <c:pt idx="216">
                        <c:v>100.4472</c:v>
                      </c:pt>
                      <c:pt idx="217">
                        <c:v>100.4472</c:v>
                      </c:pt>
                      <c:pt idx="218">
                        <c:v>100.4472</c:v>
                      </c:pt>
                      <c:pt idx="219">
                        <c:v>100.4472</c:v>
                      </c:pt>
                      <c:pt idx="220">
                        <c:v>100.4472</c:v>
                      </c:pt>
                      <c:pt idx="221">
                        <c:v>100.4472</c:v>
                      </c:pt>
                      <c:pt idx="222">
                        <c:v>100.4472</c:v>
                      </c:pt>
                      <c:pt idx="223">
                        <c:v>100.4472</c:v>
                      </c:pt>
                      <c:pt idx="224">
                        <c:v>100.4472</c:v>
                      </c:pt>
                      <c:pt idx="225">
                        <c:v>100.4472</c:v>
                      </c:pt>
                      <c:pt idx="226">
                        <c:v>100.4472</c:v>
                      </c:pt>
                      <c:pt idx="227">
                        <c:v>100.4472</c:v>
                      </c:pt>
                      <c:pt idx="228">
                        <c:v>100.4472</c:v>
                      </c:pt>
                      <c:pt idx="229">
                        <c:v>100.4472</c:v>
                      </c:pt>
                      <c:pt idx="230">
                        <c:v>100.4472</c:v>
                      </c:pt>
                      <c:pt idx="231">
                        <c:v>100.4472</c:v>
                      </c:pt>
                      <c:pt idx="232">
                        <c:v>100.4472</c:v>
                      </c:pt>
                      <c:pt idx="233">
                        <c:v>100.4472</c:v>
                      </c:pt>
                      <c:pt idx="234">
                        <c:v>100.4472</c:v>
                      </c:pt>
                      <c:pt idx="235">
                        <c:v>100.4472</c:v>
                      </c:pt>
                      <c:pt idx="236">
                        <c:v>100.4472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88.906199999999998</c:v>
                      </c:pt>
                      <c:pt idx="42">
                        <c:v>88.906199999999998</c:v>
                      </c:pt>
                      <c:pt idx="43">
                        <c:v>88.906199999999998</c:v>
                      </c:pt>
                      <c:pt idx="44">
                        <c:v>88.906199999999998</c:v>
                      </c:pt>
                      <c:pt idx="45">
                        <c:v>88.906199999999998</c:v>
                      </c:pt>
                      <c:pt idx="46">
                        <c:v>88.906199999999998</c:v>
                      </c:pt>
                      <c:pt idx="47">
                        <c:v>88.906199999999998</c:v>
                      </c:pt>
                      <c:pt idx="48">
                        <c:v>88.906199999999998</c:v>
                      </c:pt>
                      <c:pt idx="49">
                        <c:v>88.906199999999998</c:v>
                      </c:pt>
                      <c:pt idx="50">
                        <c:v>88.906199999999998</c:v>
                      </c:pt>
                      <c:pt idx="51">
                        <c:v>88.906199999999998</c:v>
                      </c:pt>
                      <c:pt idx="52">
                        <c:v>88.906199999999998</c:v>
                      </c:pt>
                      <c:pt idx="53">
                        <c:v>88.906199999999998</c:v>
                      </c:pt>
                      <c:pt idx="54">
                        <c:v>88.906199999999998</c:v>
                      </c:pt>
                      <c:pt idx="55">
                        <c:v>88.906199999999998</c:v>
                      </c:pt>
                      <c:pt idx="56">
                        <c:v>88.906199999999998</c:v>
                      </c:pt>
                      <c:pt idx="57">
                        <c:v>88.906199999999998</c:v>
                      </c:pt>
                      <c:pt idx="58">
                        <c:v>88.906199999999998</c:v>
                      </c:pt>
                      <c:pt idx="59">
                        <c:v>88.906199999999998</c:v>
                      </c:pt>
                      <c:pt idx="60">
                        <c:v>88.906199999999998</c:v>
                      </c:pt>
                      <c:pt idx="61">
                        <c:v>88.906199999999998</c:v>
                      </c:pt>
                      <c:pt idx="62">
                        <c:v>88.906199999999998</c:v>
                      </c:pt>
                      <c:pt idx="63">
                        <c:v>88.906199999999998</c:v>
                      </c:pt>
                      <c:pt idx="64">
                        <c:v>88.906199999999998</c:v>
                      </c:pt>
                      <c:pt idx="65">
                        <c:v>88.906199999999998</c:v>
                      </c:pt>
                      <c:pt idx="66">
                        <c:v>88.906199999999998</c:v>
                      </c:pt>
                      <c:pt idx="67">
                        <c:v>88.906199999999998</c:v>
                      </c:pt>
                      <c:pt idx="68">
                        <c:v>88.906199999999998</c:v>
                      </c:pt>
                      <c:pt idx="69">
                        <c:v>88.906199999999998</c:v>
                      </c:pt>
                      <c:pt idx="70">
                        <c:v>88.906199999999998</c:v>
                      </c:pt>
                      <c:pt idx="71">
                        <c:v>88.906199999999998</c:v>
                      </c:pt>
                      <c:pt idx="72">
                        <c:v>88.906199999999998</c:v>
                      </c:pt>
                      <c:pt idx="73">
                        <c:v>88.906199999999998</c:v>
                      </c:pt>
                      <c:pt idx="74">
                        <c:v>88.906199999999998</c:v>
                      </c:pt>
                      <c:pt idx="75">
                        <c:v>88.906199999999998</c:v>
                      </c:pt>
                      <c:pt idx="76">
                        <c:v>88.906199999999998</c:v>
                      </c:pt>
                      <c:pt idx="77">
                        <c:v>88.906199999999998</c:v>
                      </c:pt>
                      <c:pt idx="78">
                        <c:v>88.906199999999998</c:v>
                      </c:pt>
                      <c:pt idx="79">
                        <c:v>88.906199999999998</c:v>
                      </c:pt>
                      <c:pt idx="80">
                        <c:v>88.906199999999998</c:v>
                      </c:pt>
                      <c:pt idx="81">
                        <c:v>88.906199999999998</c:v>
                      </c:pt>
                      <c:pt idx="82">
                        <c:v>88.906199999999998</c:v>
                      </c:pt>
                      <c:pt idx="83">
                        <c:v>88.906199999999998</c:v>
                      </c:pt>
                      <c:pt idx="84">
                        <c:v>88.906199999999998</c:v>
                      </c:pt>
                      <c:pt idx="85">
                        <c:v>88.906199999999998</c:v>
                      </c:pt>
                      <c:pt idx="86">
                        <c:v>88.906199999999998</c:v>
                      </c:pt>
                      <c:pt idx="87">
                        <c:v>88.906199999999998</c:v>
                      </c:pt>
                      <c:pt idx="88">
                        <c:v>88.906199999999998</c:v>
                      </c:pt>
                      <c:pt idx="89">
                        <c:v>88.906199999999998</c:v>
                      </c:pt>
                      <c:pt idx="90">
                        <c:v>88.906199999999998</c:v>
                      </c:pt>
                      <c:pt idx="91">
                        <c:v>88.906199999999998</c:v>
                      </c:pt>
                      <c:pt idx="92">
                        <c:v>88.906199999999998</c:v>
                      </c:pt>
                      <c:pt idx="93">
                        <c:v>88.906199999999998</c:v>
                      </c:pt>
                      <c:pt idx="94">
                        <c:v>88.906199999999998</c:v>
                      </c:pt>
                      <c:pt idx="95">
                        <c:v>88.906199999999998</c:v>
                      </c:pt>
                      <c:pt idx="96">
                        <c:v>88.906199999999998</c:v>
                      </c:pt>
                      <c:pt idx="97">
                        <c:v>88.906199999999998</c:v>
                      </c:pt>
                      <c:pt idx="98">
                        <c:v>88.906199999999998</c:v>
                      </c:pt>
                      <c:pt idx="99">
                        <c:v>88.906199999999998</c:v>
                      </c:pt>
                      <c:pt idx="100">
                        <c:v>88.906199999999998</c:v>
                      </c:pt>
                      <c:pt idx="101">
                        <c:v>88.906199999999998</c:v>
                      </c:pt>
                      <c:pt idx="102">
                        <c:v>88.906199999999998</c:v>
                      </c:pt>
                      <c:pt idx="103">
                        <c:v>88.906199999999998</c:v>
                      </c:pt>
                      <c:pt idx="104">
                        <c:v>88.906199999999998</c:v>
                      </c:pt>
                      <c:pt idx="105">
                        <c:v>88.906199999999998</c:v>
                      </c:pt>
                      <c:pt idx="106">
                        <c:v>88.906199999999998</c:v>
                      </c:pt>
                      <c:pt idx="107">
                        <c:v>88.906199999999998</c:v>
                      </c:pt>
                      <c:pt idx="108">
                        <c:v>88.906199999999998</c:v>
                      </c:pt>
                      <c:pt idx="109">
                        <c:v>88.906199999999998</c:v>
                      </c:pt>
                      <c:pt idx="110">
                        <c:v>88.906199999999998</c:v>
                      </c:pt>
                      <c:pt idx="111">
                        <c:v>88.906199999999998</c:v>
                      </c:pt>
                      <c:pt idx="112">
                        <c:v>88.906199999999998</c:v>
                      </c:pt>
                      <c:pt idx="113">
                        <c:v>88.906199999999998</c:v>
                      </c:pt>
                      <c:pt idx="114">
                        <c:v>88.906199999999998</c:v>
                      </c:pt>
                      <c:pt idx="115">
                        <c:v>88.906199999999998</c:v>
                      </c:pt>
                      <c:pt idx="116">
                        <c:v>88.906199999999998</c:v>
                      </c:pt>
                      <c:pt idx="117">
                        <c:v>88.906199999999998</c:v>
                      </c:pt>
                      <c:pt idx="118">
                        <c:v>88.906199999999998</c:v>
                      </c:pt>
                      <c:pt idx="119">
                        <c:v>88.906199999999998</c:v>
                      </c:pt>
                      <c:pt idx="120">
                        <c:v>88.906199999999998</c:v>
                      </c:pt>
                      <c:pt idx="121">
                        <c:v>88.906199999999998</c:v>
                      </c:pt>
                      <c:pt idx="122">
                        <c:v>88.906199999999998</c:v>
                      </c:pt>
                      <c:pt idx="123">
                        <c:v>88.906199999999998</c:v>
                      </c:pt>
                      <c:pt idx="124">
                        <c:v>88.906199999999998</c:v>
                      </c:pt>
                      <c:pt idx="125">
                        <c:v>88.906199999999998</c:v>
                      </c:pt>
                      <c:pt idx="126">
                        <c:v>88.906199999999998</c:v>
                      </c:pt>
                      <c:pt idx="127">
                        <c:v>88.906199999999998</c:v>
                      </c:pt>
                      <c:pt idx="128">
                        <c:v>88.906199999999998</c:v>
                      </c:pt>
                      <c:pt idx="129">
                        <c:v>88.906199999999998</c:v>
                      </c:pt>
                      <c:pt idx="130">
                        <c:v>88.906199999999998</c:v>
                      </c:pt>
                      <c:pt idx="131">
                        <c:v>88.906199999999998</c:v>
                      </c:pt>
                      <c:pt idx="132">
                        <c:v>88.906199999999998</c:v>
                      </c:pt>
                      <c:pt idx="133">
                        <c:v>88.906199999999998</c:v>
                      </c:pt>
                      <c:pt idx="134">
                        <c:v>88.906199999999998</c:v>
                      </c:pt>
                      <c:pt idx="135">
                        <c:v>88.906199999999998</c:v>
                      </c:pt>
                      <c:pt idx="136">
                        <c:v>88.906199999999998</c:v>
                      </c:pt>
                      <c:pt idx="137">
                        <c:v>88.906199999999998</c:v>
                      </c:pt>
                      <c:pt idx="138">
                        <c:v>88.906199999999998</c:v>
                      </c:pt>
                      <c:pt idx="139">
                        <c:v>88.906199999999998</c:v>
                      </c:pt>
                      <c:pt idx="140">
                        <c:v>88.906199999999998</c:v>
                      </c:pt>
                      <c:pt idx="141">
                        <c:v>88.906199999999998</c:v>
                      </c:pt>
                      <c:pt idx="142">
                        <c:v>88.906199999999998</c:v>
                      </c:pt>
                      <c:pt idx="143">
                        <c:v>88.906199999999998</c:v>
                      </c:pt>
                      <c:pt idx="144">
                        <c:v>88.906199999999998</c:v>
                      </c:pt>
                      <c:pt idx="145">
                        <c:v>88.906199999999998</c:v>
                      </c:pt>
                      <c:pt idx="146">
                        <c:v>88.906199999999998</c:v>
                      </c:pt>
                      <c:pt idx="147">
                        <c:v>88.906199999999998</c:v>
                      </c:pt>
                      <c:pt idx="148">
                        <c:v>88.906199999999998</c:v>
                      </c:pt>
                      <c:pt idx="149">
                        <c:v>88.906199999999998</c:v>
                      </c:pt>
                      <c:pt idx="150">
                        <c:v>88.906199999999998</c:v>
                      </c:pt>
                      <c:pt idx="151">
                        <c:v>88.906199999999998</c:v>
                      </c:pt>
                      <c:pt idx="152">
                        <c:v>88.906199999999998</c:v>
                      </c:pt>
                      <c:pt idx="153">
                        <c:v>88.906199999999998</c:v>
                      </c:pt>
                      <c:pt idx="154">
                        <c:v>88.906199999999998</c:v>
                      </c:pt>
                      <c:pt idx="155">
                        <c:v>88.906199999999998</c:v>
                      </c:pt>
                      <c:pt idx="156">
                        <c:v>88.906199999999998</c:v>
                      </c:pt>
                      <c:pt idx="157">
                        <c:v>88.906199999999998</c:v>
                      </c:pt>
                      <c:pt idx="158">
                        <c:v>88.906199999999998</c:v>
                      </c:pt>
                      <c:pt idx="159">
                        <c:v>88.906199999999998</c:v>
                      </c:pt>
                      <c:pt idx="160">
                        <c:v>88.906199999999998</c:v>
                      </c:pt>
                      <c:pt idx="161">
                        <c:v>88.906199999999998</c:v>
                      </c:pt>
                      <c:pt idx="162">
                        <c:v>88.906199999999998</c:v>
                      </c:pt>
                      <c:pt idx="163">
                        <c:v>88.906199999999998</c:v>
                      </c:pt>
                      <c:pt idx="164">
                        <c:v>88.906199999999998</c:v>
                      </c:pt>
                      <c:pt idx="165">
                        <c:v>88.906199999999998</c:v>
                      </c:pt>
                      <c:pt idx="166">
                        <c:v>88.906199999999998</c:v>
                      </c:pt>
                      <c:pt idx="167">
                        <c:v>88.906199999999998</c:v>
                      </c:pt>
                      <c:pt idx="168">
                        <c:v>88.906199999999998</c:v>
                      </c:pt>
                      <c:pt idx="169">
                        <c:v>88.906199999999998</c:v>
                      </c:pt>
                      <c:pt idx="170">
                        <c:v>88.906199999999998</c:v>
                      </c:pt>
                      <c:pt idx="171">
                        <c:v>88.906199999999998</c:v>
                      </c:pt>
                      <c:pt idx="172">
                        <c:v>88.906199999999998</c:v>
                      </c:pt>
                      <c:pt idx="173">
                        <c:v>88.906199999999998</c:v>
                      </c:pt>
                      <c:pt idx="174">
                        <c:v>88.906199999999998</c:v>
                      </c:pt>
                      <c:pt idx="175">
                        <c:v>88.906199999999998</c:v>
                      </c:pt>
                      <c:pt idx="176">
                        <c:v>88.906199999999998</c:v>
                      </c:pt>
                      <c:pt idx="177">
                        <c:v>88.906199999999998</c:v>
                      </c:pt>
                      <c:pt idx="178">
                        <c:v>88.906199999999998</c:v>
                      </c:pt>
                      <c:pt idx="179">
                        <c:v>88.906199999999998</c:v>
                      </c:pt>
                      <c:pt idx="180">
                        <c:v>88.906199999999998</c:v>
                      </c:pt>
                      <c:pt idx="181">
                        <c:v>88.906199999999998</c:v>
                      </c:pt>
                      <c:pt idx="182">
                        <c:v>88.906199999999998</c:v>
                      </c:pt>
                      <c:pt idx="183">
                        <c:v>88.906199999999998</c:v>
                      </c:pt>
                      <c:pt idx="184">
                        <c:v>88.906199999999998</c:v>
                      </c:pt>
                      <c:pt idx="185">
                        <c:v>88.906199999999998</c:v>
                      </c:pt>
                      <c:pt idx="186">
                        <c:v>88.906199999999998</c:v>
                      </c:pt>
                      <c:pt idx="187">
                        <c:v>88.906199999999998</c:v>
                      </c:pt>
                      <c:pt idx="188">
                        <c:v>88.906199999999998</c:v>
                      </c:pt>
                      <c:pt idx="189">
                        <c:v>88.906199999999998</c:v>
                      </c:pt>
                      <c:pt idx="190">
                        <c:v>88.906199999999998</c:v>
                      </c:pt>
                      <c:pt idx="191">
                        <c:v>88.906199999999998</c:v>
                      </c:pt>
                      <c:pt idx="192">
                        <c:v>88.906199999999998</c:v>
                      </c:pt>
                      <c:pt idx="193">
                        <c:v>88.906199999999998</c:v>
                      </c:pt>
                      <c:pt idx="194">
                        <c:v>88.906199999999998</c:v>
                      </c:pt>
                      <c:pt idx="195">
                        <c:v>88.906199999999998</c:v>
                      </c:pt>
                      <c:pt idx="196">
                        <c:v>88.906199999999998</c:v>
                      </c:pt>
                      <c:pt idx="197">
                        <c:v>88.906199999999998</c:v>
                      </c:pt>
                      <c:pt idx="198">
                        <c:v>88.906199999999998</c:v>
                      </c:pt>
                      <c:pt idx="199">
                        <c:v>88.906199999999998</c:v>
                      </c:pt>
                      <c:pt idx="200">
                        <c:v>88.906199999999998</c:v>
                      </c:pt>
                      <c:pt idx="201">
                        <c:v>88.906199999999998</c:v>
                      </c:pt>
                      <c:pt idx="202">
                        <c:v>88.906199999999998</c:v>
                      </c:pt>
                      <c:pt idx="203">
                        <c:v>88.906199999999998</c:v>
                      </c:pt>
                      <c:pt idx="204">
                        <c:v>88.906199999999998</c:v>
                      </c:pt>
                      <c:pt idx="205">
                        <c:v>88.906199999999998</c:v>
                      </c:pt>
                      <c:pt idx="206">
                        <c:v>88.906199999999998</c:v>
                      </c:pt>
                      <c:pt idx="207">
                        <c:v>88.906199999999998</c:v>
                      </c:pt>
                      <c:pt idx="208">
                        <c:v>88.906199999999998</c:v>
                      </c:pt>
                      <c:pt idx="209">
                        <c:v>88.906199999999998</c:v>
                      </c:pt>
                      <c:pt idx="210">
                        <c:v>88.906199999999998</c:v>
                      </c:pt>
                      <c:pt idx="211">
                        <c:v>88.906199999999998</c:v>
                      </c:pt>
                      <c:pt idx="212">
                        <c:v>88.906199999999998</c:v>
                      </c:pt>
                      <c:pt idx="213">
                        <c:v>88.906199999999998</c:v>
                      </c:pt>
                      <c:pt idx="214">
                        <c:v>88.906199999999998</c:v>
                      </c:pt>
                      <c:pt idx="215">
                        <c:v>88.906199999999998</c:v>
                      </c:pt>
                      <c:pt idx="216">
                        <c:v>88.906199999999998</c:v>
                      </c:pt>
                      <c:pt idx="217">
                        <c:v>88.906199999999998</c:v>
                      </c:pt>
                      <c:pt idx="218">
                        <c:v>88.906199999999998</c:v>
                      </c:pt>
                      <c:pt idx="219">
                        <c:v>88.906199999999998</c:v>
                      </c:pt>
                      <c:pt idx="220">
                        <c:v>88.906199999999998</c:v>
                      </c:pt>
                      <c:pt idx="221">
                        <c:v>88.906199999999998</c:v>
                      </c:pt>
                      <c:pt idx="222">
                        <c:v>88.906199999999998</c:v>
                      </c:pt>
                      <c:pt idx="223">
                        <c:v>88.906199999999998</c:v>
                      </c:pt>
                      <c:pt idx="224">
                        <c:v>88.906199999999998</c:v>
                      </c:pt>
                      <c:pt idx="225">
                        <c:v>88.906199999999998</c:v>
                      </c:pt>
                      <c:pt idx="226">
                        <c:v>88.906199999999998</c:v>
                      </c:pt>
                      <c:pt idx="227">
                        <c:v>88.906199999999998</c:v>
                      </c:pt>
                      <c:pt idx="228">
                        <c:v>88.906199999999998</c:v>
                      </c:pt>
                      <c:pt idx="229">
                        <c:v>88.906199999999998</c:v>
                      </c:pt>
                      <c:pt idx="230">
                        <c:v>88.906199999999998</c:v>
                      </c:pt>
                      <c:pt idx="231">
                        <c:v>88.906199999999998</c:v>
                      </c:pt>
                      <c:pt idx="232">
                        <c:v>88.906199999999998</c:v>
                      </c:pt>
                      <c:pt idx="233">
                        <c:v>88.906199999999998</c:v>
                      </c:pt>
                      <c:pt idx="234">
                        <c:v>88.906199999999998</c:v>
                      </c:pt>
                      <c:pt idx="235">
                        <c:v>88.906199999999998</c:v>
                      </c:pt>
                      <c:pt idx="236">
                        <c:v>88.906199999999998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196170.87000000002</c:v>
                      </c:pt>
                      <c:pt idx="42">
                        <c:v>196170.87000000002</c:v>
                      </c:pt>
                      <c:pt idx="43">
                        <c:v>196170.87000000002</c:v>
                      </c:pt>
                      <c:pt idx="44">
                        <c:v>196170.87000000002</c:v>
                      </c:pt>
                      <c:pt idx="45">
                        <c:v>196170.87000000002</c:v>
                      </c:pt>
                      <c:pt idx="46">
                        <c:v>196170.87000000002</c:v>
                      </c:pt>
                      <c:pt idx="47">
                        <c:v>196170.87000000002</c:v>
                      </c:pt>
                      <c:pt idx="48">
                        <c:v>196170.87000000002</c:v>
                      </c:pt>
                      <c:pt idx="49">
                        <c:v>196170.87000000002</c:v>
                      </c:pt>
                      <c:pt idx="50">
                        <c:v>196170.87000000002</c:v>
                      </c:pt>
                      <c:pt idx="51">
                        <c:v>196170.87000000002</c:v>
                      </c:pt>
                      <c:pt idx="52">
                        <c:v>196170.87000000002</c:v>
                      </c:pt>
                      <c:pt idx="53">
                        <c:v>196170.87000000002</c:v>
                      </c:pt>
                      <c:pt idx="54">
                        <c:v>196170.87000000002</c:v>
                      </c:pt>
                      <c:pt idx="55">
                        <c:v>196170.87000000002</c:v>
                      </c:pt>
                      <c:pt idx="56">
                        <c:v>196170.87000000002</c:v>
                      </c:pt>
                      <c:pt idx="57">
                        <c:v>196170.87000000002</c:v>
                      </c:pt>
                      <c:pt idx="58">
                        <c:v>196170.87000000002</c:v>
                      </c:pt>
                      <c:pt idx="59">
                        <c:v>196170.87000000002</c:v>
                      </c:pt>
                      <c:pt idx="60">
                        <c:v>196170.87000000002</c:v>
                      </c:pt>
                      <c:pt idx="61">
                        <c:v>196170.87000000002</c:v>
                      </c:pt>
                      <c:pt idx="62">
                        <c:v>196170.87000000002</c:v>
                      </c:pt>
                      <c:pt idx="63">
                        <c:v>196170.87000000002</c:v>
                      </c:pt>
                      <c:pt idx="64">
                        <c:v>196170.87000000002</c:v>
                      </c:pt>
                      <c:pt idx="65">
                        <c:v>196170.87000000002</c:v>
                      </c:pt>
                      <c:pt idx="66">
                        <c:v>196170.87000000002</c:v>
                      </c:pt>
                      <c:pt idx="67">
                        <c:v>196170.87000000002</c:v>
                      </c:pt>
                      <c:pt idx="68">
                        <c:v>196170.87000000002</c:v>
                      </c:pt>
                      <c:pt idx="69">
                        <c:v>196170.87000000002</c:v>
                      </c:pt>
                      <c:pt idx="70">
                        <c:v>196170.87000000002</c:v>
                      </c:pt>
                      <c:pt idx="71">
                        <c:v>196170.87000000002</c:v>
                      </c:pt>
                      <c:pt idx="72">
                        <c:v>196170.87000000002</c:v>
                      </c:pt>
                      <c:pt idx="73">
                        <c:v>196170.87000000002</c:v>
                      </c:pt>
                      <c:pt idx="74">
                        <c:v>196170.87000000002</c:v>
                      </c:pt>
                      <c:pt idx="75">
                        <c:v>196170.87000000002</c:v>
                      </c:pt>
                      <c:pt idx="76">
                        <c:v>196170.87000000002</c:v>
                      </c:pt>
                      <c:pt idx="77">
                        <c:v>196170.87000000002</c:v>
                      </c:pt>
                      <c:pt idx="78">
                        <c:v>196170.87000000002</c:v>
                      </c:pt>
                      <c:pt idx="79">
                        <c:v>196170.87000000002</c:v>
                      </c:pt>
                      <c:pt idx="80">
                        <c:v>196170.87000000002</c:v>
                      </c:pt>
                      <c:pt idx="81">
                        <c:v>196170.87000000002</c:v>
                      </c:pt>
                      <c:pt idx="82">
                        <c:v>196170.87000000002</c:v>
                      </c:pt>
                      <c:pt idx="83">
                        <c:v>196170.87000000002</c:v>
                      </c:pt>
                      <c:pt idx="84">
                        <c:v>196170.87000000002</c:v>
                      </c:pt>
                      <c:pt idx="85">
                        <c:v>196170.87000000002</c:v>
                      </c:pt>
                      <c:pt idx="86">
                        <c:v>196170.87000000002</c:v>
                      </c:pt>
                      <c:pt idx="87">
                        <c:v>196170.87000000002</c:v>
                      </c:pt>
                      <c:pt idx="88">
                        <c:v>196170.87000000002</c:v>
                      </c:pt>
                      <c:pt idx="89">
                        <c:v>196170.87000000002</c:v>
                      </c:pt>
                      <c:pt idx="90">
                        <c:v>196170.87000000002</c:v>
                      </c:pt>
                      <c:pt idx="91">
                        <c:v>196170.87000000002</c:v>
                      </c:pt>
                      <c:pt idx="92">
                        <c:v>196170.87000000002</c:v>
                      </c:pt>
                      <c:pt idx="93">
                        <c:v>196170.87000000002</c:v>
                      </c:pt>
                      <c:pt idx="94">
                        <c:v>196170.87000000002</c:v>
                      </c:pt>
                      <c:pt idx="95">
                        <c:v>196170.87000000002</c:v>
                      </c:pt>
                      <c:pt idx="96">
                        <c:v>196170.87000000002</c:v>
                      </c:pt>
                      <c:pt idx="97">
                        <c:v>196170.87000000002</c:v>
                      </c:pt>
                      <c:pt idx="98">
                        <c:v>196170.87000000002</c:v>
                      </c:pt>
                      <c:pt idx="99">
                        <c:v>196170.87000000002</c:v>
                      </c:pt>
                      <c:pt idx="100">
                        <c:v>196170.87000000002</c:v>
                      </c:pt>
                      <c:pt idx="101">
                        <c:v>196170.87000000002</c:v>
                      </c:pt>
                      <c:pt idx="102">
                        <c:v>196170.87000000002</c:v>
                      </c:pt>
                      <c:pt idx="103">
                        <c:v>196170.87000000002</c:v>
                      </c:pt>
                      <c:pt idx="104">
                        <c:v>196170.87000000002</c:v>
                      </c:pt>
                      <c:pt idx="105">
                        <c:v>196170.87000000002</c:v>
                      </c:pt>
                      <c:pt idx="106">
                        <c:v>196170.87000000002</c:v>
                      </c:pt>
                      <c:pt idx="107">
                        <c:v>196170.87000000002</c:v>
                      </c:pt>
                      <c:pt idx="108">
                        <c:v>196170.87000000002</c:v>
                      </c:pt>
                      <c:pt idx="109">
                        <c:v>196170.87000000002</c:v>
                      </c:pt>
                      <c:pt idx="110">
                        <c:v>196170.87000000002</c:v>
                      </c:pt>
                      <c:pt idx="111">
                        <c:v>196170.87000000002</c:v>
                      </c:pt>
                      <c:pt idx="112">
                        <c:v>196170.87000000002</c:v>
                      </c:pt>
                      <c:pt idx="113">
                        <c:v>196170.87000000002</c:v>
                      </c:pt>
                      <c:pt idx="114">
                        <c:v>196170.87000000002</c:v>
                      </c:pt>
                      <c:pt idx="115">
                        <c:v>196170.87000000002</c:v>
                      </c:pt>
                      <c:pt idx="116">
                        <c:v>196170.87000000002</c:v>
                      </c:pt>
                      <c:pt idx="117">
                        <c:v>196170.87000000002</c:v>
                      </c:pt>
                      <c:pt idx="118">
                        <c:v>196170.87000000002</c:v>
                      </c:pt>
                      <c:pt idx="119">
                        <c:v>196170.87000000002</c:v>
                      </c:pt>
                      <c:pt idx="120">
                        <c:v>196170.87000000002</c:v>
                      </c:pt>
                      <c:pt idx="121">
                        <c:v>196170.87000000002</c:v>
                      </c:pt>
                      <c:pt idx="122">
                        <c:v>196170.87000000002</c:v>
                      </c:pt>
                      <c:pt idx="123">
                        <c:v>196170.87000000002</c:v>
                      </c:pt>
                      <c:pt idx="124">
                        <c:v>196170.87000000002</c:v>
                      </c:pt>
                      <c:pt idx="125">
                        <c:v>196170.87000000002</c:v>
                      </c:pt>
                      <c:pt idx="126">
                        <c:v>196170.87000000002</c:v>
                      </c:pt>
                      <c:pt idx="127">
                        <c:v>196170.87000000002</c:v>
                      </c:pt>
                      <c:pt idx="128">
                        <c:v>196170.87000000002</c:v>
                      </c:pt>
                      <c:pt idx="129">
                        <c:v>196170.87000000002</c:v>
                      </c:pt>
                      <c:pt idx="130">
                        <c:v>196170.87000000002</c:v>
                      </c:pt>
                      <c:pt idx="131">
                        <c:v>196170.87000000002</c:v>
                      </c:pt>
                      <c:pt idx="132">
                        <c:v>196170.87000000002</c:v>
                      </c:pt>
                      <c:pt idx="133">
                        <c:v>196170.87000000002</c:v>
                      </c:pt>
                      <c:pt idx="134">
                        <c:v>196170.87000000002</c:v>
                      </c:pt>
                      <c:pt idx="135">
                        <c:v>196170.87000000002</c:v>
                      </c:pt>
                      <c:pt idx="136">
                        <c:v>196170.87000000002</c:v>
                      </c:pt>
                      <c:pt idx="137">
                        <c:v>196170.87000000002</c:v>
                      </c:pt>
                      <c:pt idx="138">
                        <c:v>196170.87000000002</c:v>
                      </c:pt>
                      <c:pt idx="139">
                        <c:v>196170.87000000002</c:v>
                      </c:pt>
                      <c:pt idx="140">
                        <c:v>196170.87000000002</c:v>
                      </c:pt>
                      <c:pt idx="141">
                        <c:v>196170.87000000002</c:v>
                      </c:pt>
                      <c:pt idx="142">
                        <c:v>196170.87000000002</c:v>
                      </c:pt>
                      <c:pt idx="143">
                        <c:v>196170.87000000002</c:v>
                      </c:pt>
                      <c:pt idx="144">
                        <c:v>196170.87000000002</c:v>
                      </c:pt>
                      <c:pt idx="145">
                        <c:v>196170.87000000002</c:v>
                      </c:pt>
                      <c:pt idx="146">
                        <c:v>196170.87000000002</c:v>
                      </c:pt>
                      <c:pt idx="147">
                        <c:v>196170.87000000002</c:v>
                      </c:pt>
                      <c:pt idx="148">
                        <c:v>196170.87000000002</c:v>
                      </c:pt>
                      <c:pt idx="149">
                        <c:v>196170.87000000002</c:v>
                      </c:pt>
                      <c:pt idx="150">
                        <c:v>196170.87000000002</c:v>
                      </c:pt>
                      <c:pt idx="151">
                        <c:v>196170.87000000002</c:v>
                      </c:pt>
                      <c:pt idx="152">
                        <c:v>196170.87000000002</c:v>
                      </c:pt>
                      <c:pt idx="153">
                        <c:v>196170.87000000002</c:v>
                      </c:pt>
                      <c:pt idx="154">
                        <c:v>196170.87000000002</c:v>
                      </c:pt>
                      <c:pt idx="155">
                        <c:v>196170.87000000002</c:v>
                      </c:pt>
                      <c:pt idx="156">
                        <c:v>196170.87000000002</c:v>
                      </c:pt>
                      <c:pt idx="157">
                        <c:v>196170.87000000002</c:v>
                      </c:pt>
                      <c:pt idx="158">
                        <c:v>196170.87000000002</c:v>
                      </c:pt>
                      <c:pt idx="159">
                        <c:v>196170.87000000002</c:v>
                      </c:pt>
                      <c:pt idx="160">
                        <c:v>196170.87000000002</c:v>
                      </c:pt>
                      <c:pt idx="161">
                        <c:v>196170.87000000002</c:v>
                      </c:pt>
                      <c:pt idx="162">
                        <c:v>196170.87000000002</c:v>
                      </c:pt>
                      <c:pt idx="163">
                        <c:v>196170.87000000002</c:v>
                      </c:pt>
                      <c:pt idx="164">
                        <c:v>196170.87000000002</c:v>
                      </c:pt>
                      <c:pt idx="165">
                        <c:v>196170.87000000002</c:v>
                      </c:pt>
                      <c:pt idx="166">
                        <c:v>196170.87000000002</c:v>
                      </c:pt>
                      <c:pt idx="167">
                        <c:v>196170.87000000002</c:v>
                      </c:pt>
                      <c:pt idx="168">
                        <c:v>196170.87000000002</c:v>
                      </c:pt>
                      <c:pt idx="169">
                        <c:v>196170.87000000002</c:v>
                      </c:pt>
                      <c:pt idx="170">
                        <c:v>196170.87000000002</c:v>
                      </c:pt>
                      <c:pt idx="171">
                        <c:v>196170.87000000002</c:v>
                      </c:pt>
                      <c:pt idx="172">
                        <c:v>196170.87000000002</c:v>
                      </c:pt>
                      <c:pt idx="173">
                        <c:v>196170.87000000002</c:v>
                      </c:pt>
                      <c:pt idx="174">
                        <c:v>196170.87000000002</c:v>
                      </c:pt>
                      <c:pt idx="175">
                        <c:v>196170.87000000002</c:v>
                      </c:pt>
                      <c:pt idx="176">
                        <c:v>196170.87000000002</c:v>
                      </c:pt>
                      <c:pt idx="177">
                        <c:v>196170.87000000002</c:v>
                      </c:pt>
                      <c:pt idx="178">
                        <c:v>196170.87000000002</c:v>
                      </c:pt>
                      <c:pt idx="179">
                        <c:v>196170.87000000002</c:v>
                      </c:pt>
                      <c:pt idx="180">
                        <c:v>196170.87000000002</c:v>
                      </c:pt>
                      <c:pt idx="181">
                        <c:v>196170.87000000002</c:v>
                      </c:pt>
                      <c:pt idx="182">
                        <c:v>196170.87000000002</c:v>
                      </c:pt>
                      <c:pt idx="183">
                        <c:v>196170.87000000002</c:v>
                      </c:pt>
                      <c:pt idx="184">
                        <c:v>196170.87000000002</c:v>
                      </c:pt>
                      <c:pt idx="185">
                        <c:v>196170.87000000002</c:v>
                      </c:pt>
                      <c:pt idx="186">
                        <c:v>196170.87000000002</c:v>
                      </c:pt>
                      <c:pt idx="187">
                        <c:v>196170.87000000002</c:v>
                      </c:pt>
                      <c:pt idx="188">
                        <c:v>196170.87000000002</c:v>
                      </c:pt>
                      <c:pt idx="189">
                        <c:v>196170.87000000002</c:v>
                      </c:pt>
                      <c:pt idx="190">
                        <c:v>196170.87000000002</c:v>
                      </c:pt>
                      <c:pt idx="191">
                        <c:v>196170.87000000002</c:v>
                      </c:pt>
                      <c:pt idx="192">
                        <c:v>196170.87000000002</c:v>
                      </c:pt>
                      <c:pt idx="193">
                        <c:v>196170.87000000002</c:v>
                      </c:pt>
                      <c:pt idx="194">
                        <c:v>196170.87000000002</c:v>
                      </c:pt>
                      <c:pt idx="195">
                        <c:v>196170.87000000002</c:v>
                      </c:pt>
                      <c:pt idx="196">
                        <c:v>196170.87000000002</c:v>
                      </c:pt>
                      <c:pt idx="197">
                        <c:v>196170.87000000002</c:v>
                      </c:pt>
                      <c:pt idx="198">
                        <c:v>196170.87000000002</c:v>
                      </c:pt>
                      <c:pt idx="199">
                        <c:v>196170.87000000002</c:v>
                      </c:pt>
                      <c:pt idx="200">
                        <c:v>196170.87000000002</c:v>
                      </c:pt>
                      <c:pt idx="201">
                        <c:v>196170.87000000002</c:v>
                      </c:pt>
                      <c:pt idx="202">
                        <c:v>196170.87000000002</c:v>
                      </c:pt>
                      <c:pt idx="203">
                        <c:v>196170.87000000002</c:v>
                      </c:pt>
                      <c:pt idx="204">
                        <c:v>196170.87000000002</c:v>
                      </c:pt>
                      <c:pt idx="205">
                        <c:v>196170.87000000002</c:v>
                      </c:pt>
                      <c:pt idx="206">
                        <c:v>196170.87000000002</c:v>
                      </c:pt>
                      <c:pt idx="207">
                        <c:v>196170.87000000002</c:v>
                      </c:pt>
                      <c:pt idx="208">
                        <c:v>196170.87000000002</c:v>
                      </c:pt>
                      <c:pt idx="209">
                        <c:v>196170.87000000002</c:v>
                      </c:pt>
                      <c:pt idx="210">
                        <c:v>196170.87000000002</c:v>
                      </c:pt>
                      <c:pt idx="211">
                        <c:v>196170.87000000002</c:v>
                      </c:pt>
                      <c:pt idx="212">
                        <c:v>196170.87000000002</c:v>
                      </c:pt>
                      <c:pt idx="213">
                        <c:v>196170.87000000002</c:v>
                      </c:pt>
                      <c:pt idx="214">
                        <c:v>196170.87000000002</c:v>
                      </c:pt>
                      <c:pt idx="215">
                        <c:v>196170.87000000002</c:v>
                      </c:pt>
                      <c:pt idx="216">
                        <c:v>196170.87000000002</c:v>
                      </c:pt>
                      <c:pt idx="217">
                        <c:v>196170.87000000002</c:v>
                      </c:pt>
                      <c:pt idx="218">
                        <c:v>196170.87000000002</c:v>
                      </c:pt>
                      <c:pt idx="219">
                        <c:v>196170.87000000002</c:v>
                      </c:pt>
                      <c:pt idx="220">
                        <c:v>196170.87000000002</c:v>
                      </c:pt>
                      <c:pt idx="221">
                        <c:v>196170.87000000002</c:v>
                      </c:pt>
                      <c:pt idx="222">
                        <c:v>196170.87000000002</c:v>
                      </c:pt>
                      <c:pt idx="223">
                        <c:v>196170.87000000002</c:v>
                      </c:pt>
                      <c:pt idx="224">
                        <c:v>196170.87000000002</c:v>
                      </c:pt>
                      <c:pt idx="225">
                        <c:v>196170.87000000002</c:v>
                      </c:pt>
                      <c:pt idx="226">
                        <c:v>196170.87000000002</c:v>
                      </c:pt>
                      <c:pt idx="227">
                        <c:v>196170.87000000002</c:v>
                      </c:pt>
                      <c:pt idx="228">
                        <c:v>196170.87000000002</c:v>
                      </c:pt>
                      <c:pt idx="229">
                        <c:v>196170.87000000002</c:v>
                      </c:pt>
                      <c:pt idx="230">
                        <c:v>196170.87000000002</c:v>
                      </c:pt>
                      <c:pt idx="231">
                        <c:v>196170.87000000002</c:v>
                      </c:pt>
                      <c:pt idx="232">
                        <c:v>196170.87000000002</c:v>
                      </c:pt>
                      <c:pt idx="233">
                        <c:v>196170.87000000002</c:v>
                      </c:pt>
                      <c:pt idx="234">
                        <c:v>196170.87000000002</c:v>
                      </c:pt>
                      <c:pt idx="235">
                        <c:v>196170.87000000002</c:v>
                      </c:pt>
                      <c:pt idx="236">
                        <c:v>196170.87000000002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101.274</c:v>
                      </c:pt>
                      <c:pt idx="42">
                        <c:v>101.274</c:v>
                      </c:pt>
                      <c:pt idx="43">
                        <c:v>101.274</c:v>
                      </c:pt>
                      <c:pt idx="44">
                        <c:v>101.274</c:v>
                      </c:pt>
                      <c:pt idx="45">
                        <c:v>101.274</c:v>
                      </c:pt>
                      <c:pt idx="46">
                        <c:v>101.274</c:v>
                      </c:pt>
                      <c:pt idx="47">
                        <c:v>101.274</c:v>
                      </c:pt>
                      <c:pt idx="48">
                        <c:v>101.274</c:v>
                      </c:pt>
                      <c:pt idx="49">
                        <c:v>101.274</c:v>
                      </c:pt>
                      <c:pt idx="50">
                        <c:v>101.274</c:v>
                      </c:pt>
                      <c:pt idx="51">
                        <c:v>101.274</c:v>
                      </c:pt>
                      <c:pt idx="52">
                        <c:v>101.274</c:v>
                      </c:pt>
                      <c:pt idx="53">
                        <c:v>101.274</c:v>
                      </c:pt>
                      <c:pt idx="54">
                        <c:v>101.274</c:v>
                      </c:pt>
                      <c:pt idx="55">
                        <c:v>101.274</c:v>
                      </c:pt>
                      <c:pt idx="56">
                        <c:v>101.274</c:v>
                      </c:pt>
                      <c:pt idx="57">
                        <c:v>101.274</c:v>
                      </c:pt>
                      <c:pt idx="58">
                        <c:v>101.274</c:v>
                      </c:pt>
                      <c:pt idx="59">
                        <c:v>101.274</c:v>
                      </c:pt>
                      <c:pt idx="60">
                        <c:v>101.274</c:v>
                      </c:pt>
                      <c:pt idx="61">
                        <c:v>101.274</c:v>
                      </c:pt>
                      <c:pt idx="62">
                        <c:v>101.274</c:v>
                      </c:pt>
                      <c:pt idx="63">
                        <c:v>101.274</c:v>
                      </c:pt>
                      <c:pt idx="64">
                        <c:v>101.274</c:v>
                      </c:pt>
                      <c:pt idx="65">
                        <c:v>101.274</c:v>
                      </c:pt>
                      <c:pt idx="66">
                        <c:v>101.274</c:v>
                      </c:pt>
                      <c:pt idx="67">
                        <c:v>101.274</c:v>
                      </c:pt>
                      <c:pt idx="68">
                        <c:v>101.274</c:v>
                      </c:pt>
                      <c:pt idx="69">
                        <c:v>101.274</c:v>
                      </c:pt>
                      <c:pt idx="70">
                        <c:v>101.274</c:v>
                      </c:pt>
                      <c:pt idx="71">
                        <c:v>101.274</c:v>
                      </c:pt>
                      <c:pt idx="72">
                        <c:v>101.274</c:v>
                      </c:pt>
                      <c:pt idx="73">
                        <c:v>101.274</c:v>
                      </c:pt>
                      <c:pt idx="74">
                        <c:v>101.274</c:v>
                      </c:pt>
                      <c:pt idx="75">
                        <c:v>101.274</c:v>
                      </c:pt>
                      <c:pt idx="76">
                        <c:v>101.274</c:v>
                      </c:pt>
                      <c:pt idx="77">
                        <c:v>101.274</c:v>
                      </c:pt>
                      <c:pt idx="78">
                        <c:v>101.274</c:v>
                      </c:pt>
                      <c:pt idx="79">
                        <c:v>101.274</c:v>
                      </c:pt>
                      <c:pt idx="80">
                        <c:v>101.274</c:v>
                      </c:pt>
                      <c:pt idx="81">
                        <c:v>101.274</c:v>
                      </c:pt>
                      <c:pt idx="82">
                        <c:v>101.274</c:v>
                      </c:pt>
                      <c:pt idx="83">
                        <c:v>101.274</c:v>
                      </c:pt>
                      <c:pt idx="84">
                        <c:v>101.274</c:v>
                      </c:pt>
                      <c:pt idx="85">
                        <c:v>101.274</c:v>
                      </c:pt>
                      <c:pt idx="86">
                        <c:v>101.274</c:v>
                      </c:pt>
                      <c:pt idx="87">
                        <c:v>101.274</c:v>
                      </c:pt>
                      <c:pt idx="88">
                        <c:v>101.274</c:v>
                      </c:pt>
                      <c:pt idx="89">
                        <c:v>101.274</c:v>
                      </c:pt>
                      <c:pt idx="90">
                        <c:v>101.274</c:v>
                      </c:pt>
                      <c:pt idx="91">
                        <c:v>101.274</c:v>
                      </c:pt>
                      <c:pt idx="92">
                        <c:v>101.274</c:v>
                      </c:pt>
                      <c:pt idx="93">
                        <c:v>101.274</c:v>
                      </c:pt>
                      <c:pt idx="94">
                        <c:v>101.274</c:v>
                      </c:pt>
                      <c:pt idx="95">
                        <c:v>101.274</c:v>
                      </c:pt>
                      <c:pt idx="96">
                        <c:v>101.274</c:v>
                      </c:pt>
                      <c:pt idx="97">
                        <c:v>101.274</c:v>
                      </c:pt>
                      <c:pt idx="98">
                        <c:v>101.274</c:v>
                      </c:pt>
                      <c:pt idx="99">
                        <c:v>101.274</c:v>
                      </c:pt>
                      <c:pt idx="100">
                        <c:v>101.274</c:v>
                      </c:pt>
                      <c:pt idx="101">
                        <c:v>101.274</c:v>
                      </c:pt>
                      <c:pt idx="102">
                        <c:v>101.274</c:v>
                      </c:pt>
                      <c:pt idx="103">
                        <c:v>101.274</c:v>
                      </c:pt>
                      <c:pt idx="104">
                        <c:v>101.274</c:v>
                      </c:pt>
                      <c:pt idx="105">
                        <c:v>101.274</c:v>
                      </c:pt>
                      <c:pt idx="106">
                        <c:v>101.274</c:v>
                      </c:pt>
                      <c:pt idx="107">
                        <c:v>101.274</c:v>
                      </c:pt>
                      <c:pt idx="108">
                        <c:v>101.274</c:v>
                      </c:pt>
                      <c:pt idx="109">
                        <c:v>101.274</c:v>
                      </c:pt>
                      <c:pt idx="110">
                        <c:v>101.274</c:v>
                      </c:pt>
                      <c:pt idx="111">
                        <c:v>101.274</c:v>
                      </c:pt>
                      <c:pt idx="112">
                        <c:v>101.274</c:v>
                      </c:pt>
                      <c:pt idx="113">
                        <c:v>101.274</c:v>
                      </c:pt>
                      <c:pt idx="114">
                        <c:v>101.274</c:v>
                      </c:pt>
                      <c:pt idx="115">
                        <c:v>101.274</c:v>
                      </c:pt>
                      <c:pt idx="116">
                        <c:v>101.274</c:v>
                      </c:pt>
                      <c:pt idx="117">
                        <c:v>101.274</c:v>
                      </c:pt>
                      <c:pt idx="118">
                        <c:v>101.274</c:v>
                      </c:pt>
                      <c:pt idx="119">
                        <c:v>101.274</c:v>
                      </c:pt>
                      <c:pt idx="120">
                        <c:v>101.274</c:v>
                      </c:pt>
                      <c:pt idx="121">
                        <c:v>101.274</c:v>
                      </c:pt>
                      <c:pt idx="122">
                        <c:v>101.274</c:v>
                      </c:pt>
                      <c:pt idx="123">
                        <c:v>101.274</c:v>
                      </c:pt>
                      <c:pt idx="124">
                        <c:v>101.274</c:v>
                      </c:pt>
                      <c:pt idx="125">
                        <c:v>101.274</c:v>
                      </c:pt>
                      <c:pt idx="126">
                        <c:v>101.274</c:v>
                      </c:pt>
                      <c:pt idx="127">
                        <c:v>101.274</c:v>
                      </c:pt>
                      <c:pt idx="128">
                        <c:v>101.274</c:v>
                      </c:pt>
                      <c:pt idx="129">
                        <c:v>101.274</c:v>
                      </c:pt>
                      <c:pt idx="130">
                        <c:v>101.274</c:v>
                      </c:pt>
                      <c:pt idx="131">
                        <c:v>101.274</c:v>
                      </c:pt>
                      <c:pt idx="132">
                        <c:v>101.274</c:v>
                      </c:pt>
                      <c:pt idx="133">
                        <c:v>101.274</c:v>
                      </c:pt>
                      <c:pt idx="134">
                        <c:v>101.274</c:v>
                      </c:pt>
                      <c:pt idx="135">
                        <c:v>101.274</c:v>
                      </c:pt>
                      <c:pt idx="136">
                        <c:v>101.274</c:v>
                      </c:pt>
                      <c:pt idx="137">
                        <c:v>101.274</c:v>
                      </c:pt>
                      <c:pt idx="138">
                        <c:v>101.274</c:v>
                      </c:pt>
                      <c:pt idx="139">
                        <c:v>101.274</c:v>
                      </c:pt>
                      <c:pt idx="140">
                        <c:v>101.274</c:v>
                      </c:pt>
                      <c:pt idx="141">
                        <c:v>101.274</c:v>
                      </c:pt>
                      <c:pt idx="142">
                        <c:v>101.274</c:v>
                      </c:pt>
                      <c:pt idx="143">
                        <c:v>101.274</c:v>
                      </c:pt>
                      <c:pt idx="144">
                        <c:v>101.274</c:v>
                      </c:pt>
                      <c:pt idx="145">
                        <c:v>101.274</c:v>
                      </c:pt>
                      <c:pt idx="146">
                        <c:v>101.274</c:v>
                      </c:pt>
                      <c:pt idx="147">
                        <c:v>101.274</c:v>
                      </c:pt>
                      <c:pt idx="148">
                        <c:v>101.274</c:v>
                      </c:pt>
                      <c:pt idx="149">
                        <c:v>101.274</c:v>
                      </c:pt>
                      <c:pt idx="150">
                        <c:v>101.274</c:v>
                      </c:pt>
                      <c:pt idx="151">
                        <c:v>101.274</c:v>
                      </c:pt>
                      <c:pt idx="152">
                        <c:v>101.274</c:v>
                      </c:pt>
                      <c:pt idx="153">
                        <c:v>101.274</c:v>
                      </c:pt>
                      <c:pt idx="154">
                        <c:v>101.274</c:v>
                      </c:pt>
                      <c:pt idx="155">
                        <c:v>101.274</c:v>
                      </c:pt>
                      <c:pt idx="156">
                        <c:v>101.274</c:v>
                      </c:pt>
                      <c:pt idx="157">
                        <c:v>101.274</c:v>
                      </c:pt>
                      <c:pt idx="158">
                        <c:v>101.274</c:v>
                      </c:pt>
                      <c:pt idx="159">
                        <c:v>101.274</c:v>
                      </c:pt>
                      <c:pt idx="160">
                        <c:v>101.274</c:v>
                      </c:pt>
                      <c:pt idx="161">
                        <c:v>101.274</c:v>
                      </c:pt>
                      <c:pt idx="162">
                        <c:v>101.274</c:v>
                      </c:pt>
                      <c:pt idx="163">
                        <c:v>101.274</c:v>
                      </c:pt>
                      <c:pt idx="164">
                        <c:v>101.274</c:v>
                      </c:pt>
                      <c:pt idx="165">
                        <c:v>101.274</c:v>
                      </c:pt>
                      <c:pt idx="166">
                        <c:v>101.274</c:v>
                      </c:pt>
                      <c:pt idx="167">
                        <c:v>101.274</c:v>
                      </c:pt>
                      <c:pt idx="168">
                        <c:v>101.274</c:v>
                      </c:pt>
                      <c:pt idx="169">
                        <c:v>101.274</c:v>
                      </c:pt>
                      <c:pt idx="170">
                        <c:v>101.274</c:v>
                      </c:pt>
                      <c:pt idx="171">
                        <c:v>101.274</c:v>
                      </c:pt>
                      <c:pt idx="172">
                        <c:v>101.274</c:v>
                      </c:pt>
                      <c:pt idx="173">
                        <c:v>101.274</c:v>
                      </c:pt>
                      <c:pt idx="174">
                        <c:v>101.274</c:v>
                      </c:pt>
                      <c:pt idx="175">
                        <c:v>101.274</c:v>
                      </c:pt>
                      <c:pt idx="176">
                        <c:v>101.274</c:v>
                      </c:pt>
                      <c:pt idx="177">
                        <c:v>101.274</c:v>
                      </c:pt>
                      <c:pt idx="178">
                        <c:v>101.274</c:v>
                      </c:pt>
                      <c:pt idx="179">
                        <c:v>101.274</c:v>
                      </c:pt>
                      <c:pt idx="180">
                        <c:v>101.274</c:v>
                      </c:pt>
                      <c:pt idx="181">
                        <c:v>101.274</c:v>
                      </c:pt>
                      <c:pt idx="182">
                        <c:v>101.274</c:v>
                      </c:pt>
                      <c:pt idx="183">
                        <c:v>101.274</c:v>
                      </c:pt>
                      <c:pt idx="184">
                        <c:v>101.274</c:v>
                      </c:pt>
                      <c:pt idx="185">
                        <c:v>101.274</c:v>
                      </c:pt>
                      <c:pt idx="186">
                        <c:v>101.274</c:v>
                      </c:pt>
                      <c:pt idx="187">
                        <c:v>101.274</c:v>
                      </c:pt>
                      <c:pt idx="188">
                        <c:v>101.274</c:v>
                      </c:pt>
                      <c:pt idx="189">
                        <c:v>101.274</c:v>
                      </c:pt>
                      <c:pt idx="190">
                        <c:v>101.274</c:v>
                      </c:pt>
                      <c:pt idx="191">
                        <c:v>101.274</c:v>
                      </c:pt>
                      <c:pt idx="192">
                        <c:v>101.274</c:v>
                      </c:pt>
                      <c:pt idx="193">
                        <c:v>101.274</c:v>
                      </c:pt>
                      <c:pt idx="194">
                        <c:v>101.274</c:v>
                      </c:pt>
                      <c:pt idx="195">
                        <c:v>101.274</c:v>
                      </c:pt>
                      <c:pt idx="196">
                        <c:v>101.274</c:v>
                      </c:pt>
                      <c:pt idx="197">
                        <c:v>101.274</c:v>
                      </c:pt>
                      <c:pt idx="198">
                        <c:v>101.274</c:v>
                      </c:pt>
                      <c:pt idx="199">
                        <c:v>101.274</c:v>
                      </c:pt>
                      <c:pt idx="200">
                        <c:v>101.274</c:v>
                      </c:pt>
                      <c:pt idx="201">
                        <c:v>101.274</c:v>
                      </c:pt>
                      <c:pt idx="202">
                        <c:v>101.274</c:v>
                      </c:pt>
                      <c:pt idx="203">
                        <c:v>101.274</c:v>
                      </c:pt>
                      <c:pt idx="204">
                        <c:v>101.274</c:v>
                      </c:pt>
                      <c:pt idx="205">
                        <c:v>101.274</c:v>
                      </c:pt>
                      <c:pt idx="206">
                        <c:v>101.274</c:v>
                      </c:pt>
                      <c:pt idx="207">
                        <c:v>101.274</c:v>
                      </c:pt>
                      <c:pt idx="208">
                        <c:v>101.274</c:v>
                      </c:pt>
                      <c:pt idx="209">
                        <c:v>101.274</c:v>
                      </c:pt>
                      <c:pt idx="210">
                        <c:v>101.274</c:v>
                      </c:pt>
                      <c:pt idx="211">
                        <c:v>101.274</c:v>
                      </c:pt>
                      <c:pt idx="212">
                        <c:v>101.274</c:v>
                      </c:pt>
                      <c:pt idx="213">
                        <c:v>101.274</c:v>
                      </c:pt>
                      <c:pt idx="214">
                        <c:v>101.274</c:v>
                      </c:pt>
                      <c:pt idx="215">
                        <c:v>101.274</c:v>
                      </c:pt>
                      <c:pt idx="216">
                        <c:v>101.274</c:v>
                      </c:pt>
                      <c:pt idx="217">
                        <c:v>101.274</c:v>
                      </c:pt>
                      <c:pt idx="218">
                        <c:v>101.274</c:v>
                      </c:pt>
                      <c:pt idx="219">
                        <c:v>101.274</c:v>
                      </c:pt>
                      <c:pt idx="220">
                        <c:v>101.274</c:v>
                      </c:pt>
                      <c:pt idx="221">
                        <c:v>101.274</c:v>
                      </c:pt>
                      <c:pt idx="222">
                        <c:v>101.274</c:v>
                      </c:pt>
                      <c:pt idx="223">
                        <c:v>101.274</c:v>
                      </c:pt>
                      <c:pt idx="224">
                        <c:v>101.274</c:v>
                      </c:pt>
                      <c:pt idx="225">
                        <c:v>101.274</c:v>
                      </c:pt>
                      <c:pt idx="226">
                        <c:v>101.274</c:v>
                      </c:pt>
                      <c:pt idx="227">
                        <c:v>101.274</c:v>
                      </c:pt>
                      <c:pt idx="228">
                        <c:v>101.274</c:v>
                      </c:pt>
                      <c:pt idx="229">
                        <c:v>101.274</c:v>
                      </c:pt>
                      <c:pt idx="230">
                        <c:v>101.274</c:v>
                      </c:pt>
                      <c:pt idx="231">
                        <c:v>101.274</c:v>
                      </c:pt>
                      <c:pt idx="232">
                        <c:v>101.274</c:v>
                      </c:pt>
                      <c:pt idx="233">
                        <c:v>101.274</c:v>
                      </c:pt>
                      <c:pt idx="234">
                        <c:v>101.274</c:v>
                      </c:pt>
                      <c:pt idx="235">
                        <c:v>101.274</c:v>
                      </c:pt>
                      <c:pt idx="236">
                        <c:v>101.274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179925.00000000006</c:v>
                      </c:pt>
                      <c:pt idx="42">
                        <c:v>179925.00000000006</c:v>
                      </c:pt>
                      <c:pt idx="43">
                        <c:v>179925.00000000006</c:v>
                      </c:pt>
                      <c:pt idx="44">
                        <c:v>179925.00000000006</c:v>
                      </c:pt>
                      <c:pt idx="45">
                        <c:v>179925.00000000006</c:v>
                      </c:pt>
                      <c:pt idx="46">
                        <c:v>179925.00000000006</c:v>
                      </c:pt>
                      <c:pt idx="47">
                        <c:v>179925.00000000006</c:v>
                      </c:pt>
                      <c:pt idx="48">
                        <c:v>179925.00000000006</c:v>
                      </c:pt>
                      <c:pt idx="49">
                        <c:v>179925.00000000006</c:v>
                      </c:pt>
                      <c:pt idx="50">
                        <c:v>179925.00000000006</c:v>
                      </c:pt>
                      <c:pt idx="51">
                        <c:v>179925.00000000006</c:v>
                      </c:pt>
                      <c:pt idx="52">
                        <c:v>179925.00000000006</c:v>
                      </c:pt>
                      <c:pt idx="53">
                        <c:v>179925.00000000006</c:v>
                      </c:pt>
                      <c:pt idx="54">
                        <c:v>179925.00000000006</c:v>
                      </c:pt>
                      <c:pt idx="55">
                        <c:v>179925.00000000006</c:v>
                      </c:pt>
                      <c:pt idx="56">
                        <c:v>179925.00000000006</c:v>
                      </c:pt>
                      <c:pt idx="57">
                        <c:v>179925.00000000006</c:v>
                      </c:pt>
                      <c:pt idx="58">
                        <c:v>179925.00000000006</c:v>
                      </c:pt>
                      <c:pt idx="59">
                        <c:v>179925.00000000006</c:v>
                      </c:pt>
                      <c:pt idx="60">
                        <c:v>179925.00000000006</c:v>
                      </c:pt>
                      <c:pt idx="61">
                        <c:v>179925.00000000006</c:v>
                      </c:pt>
                      <c:pt idx="62">
                        <c:v>179925.00000000006</c:v>
                      </c:pt>
                      <c:pt idx="63">
                        <c:v>179925.00000000006</c:v>
                      </c:pt>
                      <c:pt idx="64">
                        <c:v>179925.00000000006</c:v>
                      </c:pt>
                      <c:pt idx="65">
                        <c:v>179925.00000000006</c:v>
                      </c:pt>
                      <c:pt idx="66">
                        <c:v>179925.00000000006</c:v>
                      </c:pt>
                      <c:pt idx="67">
                        <c:v>179925.00000000006</c:v>
                      </c:pt>
                      <c:pt idx="68">
                        <c:v>179925.00000000006</c:v>
                      </c:pt>
                      <c:pt idx="69">
                        <c:v>179925.00000000006</c:v>
                      </c:pt>
                      <c:pt idx="70">
                        <c:v>179925.00000000006</c:v>
                      </c:pt>
                      <c:pt idx="71">
                        <c:v>179925.00000000006</c:v>
                      </c:pt>
                      <c:pt idx="72">
                        <c:v>179925.00000000006</c:v>
                      </c:pt>
                      <c:pt idx="73">
                        <c:v>179925.00000000006</c:v>
                      </c:pt>
                      <c:pt idx="74">
                        <c:v>179925.00000000006</c:v>
                      </c:pt>
                      <c:pt idx="75">
                        <c:v>179925.00000000006</c:v>
                      </c:pt>
                      <c:pt idx="76">
                        <c:v>179925.00000000006</c:v>
                      </c:pt>
                      <c:pt idx="77">
                        <c:v>179925.00000000006</c:v>
                      </c:pt>
                      <c:pt idx="78">
                        <c:v>179925.00000000006</c:v>
                      </c:pt>
                      <c:pt idx="79">
                        <c:v>179925.00000000006</c:v>
                      </c:pt>
                      <c:pt idx="80">
                        <c:v>179925.00000000006</c:v>
                      </c:pt>
                      <c:pt idx="81">
                        <c:v>179925.00000000006</c:v>
                      </c:pt>
                      <c:pt idx="82">
                        <c:v>179925.00000000006</c:v>
                      </c:pt>
                      <c:pt idx="83">
                        <c:v>179925.00000000006</c:v>
                      </c:pt>
                      <c:pt idx="84">
                        <c:v>179925.00000000006</c:v>
                      </c:pt>
                      <c:pt idx="85">
                        <c:v>179925.00000000006</c:v>
                      </c:pt>
                      <c:pt idx="86">
                        <c:v>179925.00000000006</c:v>
                      </c:pt>
                      <c:pt idx="87">
                        <c:v>179925.00000000006</c:v>
                      </c:pt>
                      <c:pt idx="88">
                        <c:v>179925.00000000006</c:v>
                      </c:pt>
                      <c:pt idx="89">
                        <c:v>179925.00000000006</c:v>
                      </c:pt>
                      <c:pt idx="90">
                        <c:v>179925.00000000006</c:v>
                      </c:pt>
                      <c:pt idx="91">
                        <c:v>179925.00000000006</c:v>
                      </c:pt>
                      <c:pt idx="92">
                        <c:v>179925.00000000006</c:v>
                      </c:pt>
                      <c:pt idx="93">
                        <c:v>179925.00000000006</c:v>
                      </c:pt>
                      <c:pt idx="94">
                        <c:v>179925.00000000006</c:v>
                      </c:pt>
                      <c:pt idx="95">
                        <c:v>179925.00000000006</c:v>
                      </c:pt>
                      <c:pt idx="96">
                        <c:v>179925.00000000006</c:v>
                      </c:pt>
                      <c:pt idx="97">
                        <c:v>179925.00000000006</c:v>
                      </c:pt>
                      <c:pt idx="98">
                        <c:v>179925.00000000006</c:v>
                      </c:pt>
                      <c:pt idx="99">
                        <c:v>179925.00000000006</c:v>
                      </c:pt>
                      <c:pt idx="100">
                        <c:v>179925.00000000006</c:v>
                      </c:pt>
                      <c:pt idx="101">
                        <c:v>179925.00000000006</c:v>
                      </c:pt>
                      <c:pt idx="102">
                        <c:v>179925.00000000006</c:v>
                      </c:pt>
                      <c:pt idx="103">
                        <c:v>179925.00000000006</c:v>
                      </c:pt>
                      <c:pt idx="104">
                        <c:v>179925.00000000006</c:v>
                      </c:pt>
                      <c:pt idx="105">
                        <c:v>179925.00000000006</c:v>
                      </c:pt>
                      <c:pt idx="106">
                        <c:v>179925.00000000006</c:v>
                      </c:pt>
                      <c:pt idx="107">
                        <c:v>179925.00000000006</c:v>
                      </c:pt>
                      <c:pt idx="108">
                        <c:v>179925.00000000006</c:v>
                      </c:pt>
                      <c:pt idx="109">
                        <c:v>179925.00000000006</c:v>
                      </c:pt>
                      <c:pt idx="110">
                        <c:v>179925.00000000006</c:v>
                      </c:pt>
                      <c:pt idx="111">
                        <c:v>179925.00000000006</c:v>
                      </c:pt>
                      <c:pt idx="112">
                        <c:v>179925.00000000006</c:v>
                      </c:pt>
                      <c:pt idx="113">
                        <c:v>179925.00000000006</c:v>
                      </c:pt>
                      <c:pt idx="114">
                        <c:v>179925.00000000006</c:v>
                      </c:pt>
                      <c:pt idx="115">
                        <c:v>179925.00000000006</c:v>
                      </c:pt>
                      <c:pt idx="116">
                        <c:v>179925.00000000006</c:v>
                      </c:pt>
                      <c:pt idx="117">
                        <c:v>179925.00000000006</c:v>
                      </c:pt>
                      <c:pt idx="118">
                        <c:v>179925.00000000006</c:v>
                      </c:pt>
                      <c:pt idx="119">
                        <c:v>179925.00000000006</c:v>
                      </c:pt>
                      <c:pt idx="120">
                        <c:v>179925.00000000006</c:v>
                      </c:pt>
                      <c:pt idx="121">
                        <c:v>179925.00000000006</c:v>
                      </c:pt>
                      <c:pt idx="122">
                        <c:v>179925.00000000006</c:v>
                      </c:pt>
                      <c:pt idx="123">
                        <c:v>179925.00000000006</c:v>
                      </c:pt>
                      <c:pt idx="124">
                        <c:v>179925.00000000006</c:v>
                      </c:pt>
                      <c:pt idx="125">
                        <c:v>179925.00000000006</c:v>
                      </c:pt>
                      <c:pt idx="126">
                        <c:v>179925.00000000006</c:v>
                      </c:pt>
                      <c:pt idx="127">
                        <c:v>179925.00000000006</c:v>
                      </c:pt>
                      <c:pt idx="128">
                        <c:v>179925.00000000006</c:v>
                      </c:pt>
                      <c:pt idx="129">
                        <c:v>179925.00000000006</c:v>
                      </c:pt>
                      <c:pt idx="130">
                        <c:v>179925.00000000006</c:v>
                      </c:pt>
                      <c:pt idx="131">
                        <c:v>179925.00000000006</c:v>
                      </c:pt>
                      <c:pt idx="132">
                        <c:v>179925.00000000006</c:v>
                      </c:pt>
                      <c:pt idx="133">
                        <c:v>179925.00000000006</c:v>
                      </c:pt>
                      <c:pt idx="134">
                        <c:v>179925.00000000006</c:v>
                      </c:pt>
                      <c:pt idx="135">
                        <c:v>179925.00000000006</c:v>
                      </c:pt>
                      <c:pt idx="136">
                        <c:v>179925.00000000006</c:v>
                      </c:pt>
                      <c:pt idx="137">
                        <c:v>179925.00000000006</c:v>
                      </c:pt>
                      <c:pt idx="138">
                        <c:v>179925.00000000006</c:v>
                      </c:pt>
                      <c:pt idx="139">
                        <c:v>179925.00000000006</c:v>
                      </c:pt>
                      <c:pt idx="140">
                        <c:v>179925.00000000006</c:v>
                      </c:pt>
                      <c:pt idx="141">
                        <c:v>179925.00000000006</c:v>
                      </c:pt>
                      <c:pt idx="142">
                        <c:v>179925.00000000006</c:v>
                      </c:pt>
                      <c:pt idx="143">
                        <c:v>179925.00000000006</c:v>
                      </c:pt>
                      <c:pt idx="144">
                        <c:v>179925.00000000006</c:v>
                      </c:pt>
                      <c:pt idx="145">
                        <c:v>179925.00000000006</c:v>
                      </c:pt>
                      <c:pt idx="146">
                        <c:v>179925.00000000006</c:v>
                      </c:pt>
                      <c:pt idx="147">
                        <c:v>179925.00000000006</c:v>
                      </c:pt>
                      <c:pt idx="148">
                        <c:v>179925.00000000006</c:v>
                      </c:pt>
                      <c:pt idx="149">
                        <c:v>179925.00000000006</c:v>
                      </c:pt>
                      <c:pt idx="150">
                        <c:v>179925.00000000006</c:v>
                      </c:pt>
                      <c:pt idx="151">
                        <c:v>179925.00000000006</c:v>
                      </c:pt>
                      <c:pt idx="152">
                        <c:v>179925.00000000006</c:v>
                      </c:pt>
                      <c:pt idx="153">
                        <c:v>179925.00000000006</c:v>
                      </c:pt>
                      <c:pt idx="154">
                        <c:v>179925.00000000006</c:v>
                      </c:pt>
                      <c:pt idx="155">
                        <c:v>179925.00000000006</c:v>
                      </c:pt>
                      <c:pt idx="156">
                        <c:v>179925.00000000006</c:v>
                      </c:pt>
                      <c:pt idx="157">
                        <c:v>179925.00000000006</c:v>
                      </c:pt>
                      <c:pt idx="158">
                        <c:v>179925.00000000006</c:v>
                      </c:pt>
                      <c:pt idx="159">
                        <c:v>179925.00000000006</c:v>
                      </c:pt>
                      <c:pt idx="160">
                        <c:v>179925.00000000006</c:v>
                      </c:pt>
                      <c:pt idx="161">
                        <c:v>179925.00000000006</c:v>
                      </c:pt>
                      <c:pt idx="162">
                        <c:v>179925.00000000006</c:v>
                      </c:pt>
                      <c:pt idx="163">
                        <c:v>179925.00000000006</c:v>
                      </c:pt>
                      <c:pt idx="164">
                        <c:v>179925.00000000006</c:v>
                      </c:pt>
                      <c:pt idx="165">
                        <c:v>179925.00000000006</c:v>
                      </c:pt>
                      <c:pt idx="166">
                        <c:v>179925.00000000006</c:v>
                      </c:pt>
                      <c:pt idx="167">
                        <c:v>179925.00000000006</c:v>
                      </c:pt>
                      <c:pt idx="168">
                        <c:v>179925.00000000006</c:v>
                      </c:pt>
                      <c:pt idx="169">
                        <c:v>179925.00000000006</c:v>
                      </c:pt>
                      <c:pt idx="170">
                        <c:v>179925.00000000006</c:v>
                      </c:pt>
                      <c:pt idx="171">
                        <c:v>179925.00000000006</c:v>
                      </c:pt>
                      <c:pt idx="172">
                        <c:v>179925.00000000006</c:v>
                      </c:pt>
                      <c:pt idx="173">
                        <c:v>179925.00000000006</c:v>
                      </c:pt>
                      <c:pt idx="174">
                        <c:v>179925.00000000006</c:v>
                      </c:pt>
                      <c:pt idx="175">
                        <c:v>179925.00000000006</c:v>
                      </c:pt>
                      <c:pt idx="176">
                        <c:v>179925.00000000006</c:v>
                      </c:pt>
                      <c:pt idx="177">
                        <c:v>179925.00000000006</c:v>
                      </c:pt>
                      <c:pt idx="178">
                        <c:v>179925.00000000006</c:v>
                      </c:pt>
                      <c:pt idx="179">
                        <c:v>179925.00000000006</c:v>
                      </c:pt>
                      <c:pt idx="180">
                        <c:v>179925.00000000006</c:v>
                      </c:pt>
                      <c:pt idx="181">
                        <c:v>179925.00000000006</c:v>
                      </c:pt>
                      <c:pt idx="182">
                        <c:v>179925.00000000006</c:v>
                      </c:pt>
                      <c:pt idx="183">
                        <c:v>179925.00000000006</c:v>
                      </c:pt>
                      <c:pt idx="184">
                        <c:v>179925.00000000006</c:v>
                      </c:pt>
                      <c:pt idx="185">
                        <c:v>179925.00000000006</c:v>
                      </c:pt>
                      <c:pt idx="186">
                        <c:v>179925.00000000006</c:v>
                      </c:pt>
                      <c:pt idx="187">
                        <c:v>179925.00000000006</c:v>
                      </c:pt>
                      <c:pt idx="188">
                        <c:v>179925.00000000006</c:v>
                      </c:pt>
                      <c:pt idx="189">
                        <c:v>179925.00000000006</c:v>
                      </c:pt>
                      <c:pt idx="190">
                        <c:v>179925.00000000006</c:v>
                      </c:pt>
                      <c:pt idx="191">
                        <c:v>179925.00000000006</c:v>
                      </c:pt>
                      <c:pt idx="192">
                        <c:v>179925.00000000006</c:v>
                      </c:pt>
                      <c:pt idx="193">
                        <c:v>179925.00000000006</c:v>
                      </c:pt>
                      <c:pt idx="194">
                        <c:v>179925.00000000006</c:v>
                      </c:pt>
                      <c:pt idx="195">
                        <c:v>179925.00000000006</c:v>
                      </c:pt>
                      <c:pt idx="196">
                        <c:v>179925.00000000006</c:v>
                      </c:pt>
                      <c:pt idx="197">
                        <c:v>179925.00000000006</c:v>
                      </c:pt>
                      <c:pt idx="198">
                        <c:v>179925.00000000006</c:v>
                      </c:pt>
                      <c:pt idx="199">
                        <c:v>179925.00000000006</c:v>
                      </c:pt>
                      <c:pt idx="200">
                        <c:v>179925.00000000006</c:v>
                      </c:pt>
                      <c:pt idx="201">
                        <c:v>179925.00000000006</c:v>
                      </c:pt>
                      <c:pt idx="202">
                        <c:v>179925.00000000006</c:v>
                      </c:pt>
                      <c:pt idx="203">
                        <c:v>179925.00000000006</c:v>
                      </c:pt>
                      <c:pt idx="204">
                        <c:v>179925.00000000006</c:v>
                      </c:pt>
                      <c:pt idx="205">
                        <c:v>179925.00000000006</c:v>
                      </c:pt>
                      <c:pt idx="206">
                        <c:v>179925.00000000006</c:v>
                      </c:pt>
                      <c:pt idx="207">
                        <c:v>179925.00000000006</c:v>
                      </c:pt>
                      <c:pt idx="208">
                        <c:v>179925.00000000006</c:v>
                      </c:pt>
                      <c:pt idx="209">
                        <c:v>179925.00000000006</c:v>
                      </c:pt>
                      <c:pt idx="210">
                        <c:v>179925.00000000006</c:v>
                      </c:pt>
                      <c:pt idx="211">
                        <c:v>179925.00000000006</c:v>
                      </c:pt>
                      <c:pt idx="212">
                        <c:v>179925.00000000006</c:v>
                      </c:pt>
                      <c:pt idx="213">
                        <c:v>179925.00000000006</c:v>
                      </c:pt>
                      <c:pt idx="214">
                        <c:v>179925.00000000006</c:v>
                      </c:pt>
                      <c:pt idx="215">
                        <c:v>179925.00000000006</c:v>
                      </c:pt>
                      <c:pt idx="216">
                        <c:v>179925.00000000006</c:v>
                      </c:pt>
                      <c:pt idx="217">
                        <c:v>179925.00000000006</c:v>
                      </c:pt>
                      <c:pt idx="218">
                        <c:v>179925.00000000006</c:v>
                      </c:pt>
                      <c:pt idx="219">
                        <c:v>179925.00000000006</c:v>
                      </c:pt>
                      <c:pt idx="220">
                        <c:v>179925.00000000006</c:v>
                      </c:pt>
                      <c:pt idx="221">
                        <c:v>179925.00000000006</c:v>
                      </c:pt>
                      <c:pt idx="222">
                        <c:v>179925.00000000006</c:v>
                      </c:pt>
                      <c:pt idx="223">
                        <c:v>179925.00000000006</c:v>
                      </c:pt>
                      <c:pt idx="224">
                        <c:v>179925.00000000006</c:v>
                      </c:pt>
                      <c:pt idx="225">
                        <c:v>179925.00000000006</c:v>
                      </c:pt>
                      <c:pt idx="226">
                        <c:v>179925.00000000006</c:v>
                      </c:pt>
                      <c:pt idx="227">
                        <c:v>179925.00000000006</c:v>
                      </c:pt>
                      <c:pt idx="228">
                        <c:v>179925.00000000006</c:v>
                      </c:pt>
                      <c:pt idx="229">
                        <c:v>179925.00000000006</c:v>
                      </c:pt>
                      <c:pt idx="230">
                        <c:v>179925.00000000006</c:v>
                      </c:pt>
                      <c:pt idx="231">
                        <c:v>179925.00000000006</c:v>
                      </c:pt>
                      <c:pt idx="232">
                        <c:v>179925.00000000006</c:v>
                      </c:pt>
                      <c:pt idx="233">
                        <c:v>179925.00000000006</c:v>
                      </c:pt>
                      <c:pt idx="234">
                        <c:v>179925.00000000006</c:v>
                      </c:pt>
                      <c:pt idx="235">
                        <c:v>179925.00000000006</c:v>
                      </c:pt>
                      <c:pt idx="236">
                        <c:v>179925.00000000006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09:09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'Not_Live_BOFA Basis'!$K$12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'Not_Live_BOFA Basis'!$A$13:$A$49</c:f>
              <c:numCache>
                <c:formatCode>[$-409]d\-mmm\-yy;@</c:formatCode>
                <c:ptCount val="37"/>
                <c:pt idx="1">
                  <c:v>45938</c:v>
                </c:pt>
                <c:pt idx="2">
                  <c:v>45939</c:v>
                </c:pt>
                <c:pt idx="3">
                  <c:v>45940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  <c:pt idx="7">
                  <c:v>45946</c:v>
                </c:pt>
                <c:pt idx="8">
                  <c:v>45947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 formatCode="d\-mmm\-yy">
                  <c:v>45957</c:v>
                </c:pt>
                <c:pt idx="15" formatCode="d\-mmm\-yy">
                  <c:v>45958</c:v>
                </c:pt>
                <c:pt idx="16" formatCode="d\-mmm\-yy">
                  <c:v>45959</c:v>
                </c:pt>
                <c:pt idx="17" formatCode="d\-mmm\-yy">
                  <c:v>45960</c:v>
                </c:pt>
                <c:pt idx="18" formatCode="d\-mmm\-yy">
                  <c:v>45961</c:v>
                </c:pt>
                <c:pt idx="19" formatCode="d\-mmm\-yy">
                  <c:v>45964</c:v>
                </c:pt>
                <c:pt idx="20" formatCode="d\-mmm\-yy">
                  <c:v>45965</c:v>
                </c:pt>
                <c:pt idx="21" formatCode="d\-mmm\-yy">
                  <c:v>45966</c:v>
                </c:pt>
                <c:pt idx="22" formatCode="d\-mmm\-yy">
                  <c:v>45967</c:v>
                </c:pt>
                <c:pt idx="23" formatCode="d\-mmm\-yy">
                  <c:v>45968</c:v>
                </c:pt>
                <c:pt idx="24" formatCode="d\-mmm\-yy">
                  <c:v>45969</c:v>
                </c:pt>
                <c:pt idx="25" formatCode="d\-mmm\-yy">
                  <c:v>45970</c:v>
                </c:pt>
              </c:numCache>
            </c:numRef>
          </c:cat>
          <c:val>
            <c:numRef>
              <c:f>'Not_Live_BOFA Basis'!$K$13:$K$49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-9054.9197092012582</c:v>
                </c:pt>
                <c:pt idx="3" formatCode="_(&quot;$&quot;* #,##0_);_(&quot;$&quot;* \(#,##0\);_(&quot;$&quot;* &quot;-&quot;??_);_(@_)">
                  <c:v>1101.0980815974117</c:v>
                </c:pt>
                <c:pt idx="4" formatCode="_(&quot;$&quot;* #,##0_);_(&quot;$&quot;* \(#,##0\);_(&quot;$&quot;* &quot;-&quot;??_);_(@_)">
                  <c:v>-59.169796006747674</c:v>
                </c:pt>
                <c:pt idx="5" formatCode="_(&quot;$&quot;* #,##0_);_(&quot;$&quot;* \(#,##0\);_(&quot;$&quot;* &quot;-&quot;??_);_(@_)">
                  <c:v>-14685.969005207724</c:v>
                </c:pt>
                <c:pt idx="6" formatCode="_(&quot;$&quot;* #,##0_);_(&quot;$&quot;* \(#,##0\);_(&quot;$&quot;* &quot;-&quot;??_);_(@_)">
                  <c:v>-849.50596440913796</c:v>
                </c:pt>
                <c:pt idx="7" formatCode="_(&quot;$&quot;* #,##0_);_(&quot;$&quot;* \(#,##0\);_(&quot;$&quot;* &quot;-&quot;??_);_(@_)">
                  <c:v>-6019.2679236098156</c:v>
                </c:pt>
                <c:pt idx="8" formatCode="_(&quot;$&quot;* #,##0_);_(&quot;$&quot;* \(#,##0\);_(&quot;$&quot;* &quot;-&quot;??_);_(@_)">
                  <c:v>-6882.9868828126273</c:v>
                </c:pt>
                <c:pt idx="9" formatCode="_(&quot;$&quot;* #,##0_);_(&quot;$&quot;* \(#,##0\);_(&quot;$&quot;* &quot;-&quot;??_);_(@_)">
                  <c:v>-3511.4437604154009</c:v>
                </c:pt>
                <c:pt idx="10" formatCode="_(&quot;$&quot;* #,##0_);_(&quot;$&quot;* \(#,##0\);_(&quot;$&quot;* &quot;-&quot;??_);_(@_)">
                  <c:v>11768.965280381855</c:v>
                </c:pt>
                <c:pt idx="11" formatCode="_(&quot;$&quot;* #,##0_);_(&quot;$&quot;* \(#,##0\);_(&quot;$&quot;* &quot;-&quot;??_);_(@_)">
                  <c:v>2056.5293211804819</c:v>
                </c:pt>
                <c:pt idx="12" formatCode="_(&quot;$&quot;* #,##0_);_(&quot;$&quot;* \(#,##0\);_(&quot;$&quot;* &quot;-&quot;??_);_(@_)">
                  <c:v>802.73186198033</c:v>
                </c:pt>
                <c:pt idx="13" formatCode="_(&quot;$&quot;* #,##0_);_(&quot;$&quot;* \(#,##0\);_(&quot;$&quot;* &quot;-&quot;??_);_(@_)">
                  <c:v>15002.181402778595</c:v>
                </c:pt>
                <c:pt idx="14" formatCode="_(&quot;$&quot;* #,##0_);_(&quot;$&quot;* \(#,##0\);_(&quot;$&quot;* &quot;-&quot;??_);_(@_)">
                  <c:v>34524.063275174354</c:v>
                </c:pt>
                <c:pt idx="15" formatCode="_(&quot;$&quot;* #,##0_);_(&quot;$&quot;* \(#,##0\);_(&quot;$&quot;* &quot;-&quot;??_);_(@_)">
                  <c:v>16502.223565972756</c:v>
                </c:pt>
                <c:pt idx="16" formatCode="_(&quot;$&quot;* #,##0_);_(&quot;$&quot;* \(#,##0\);_(&quot;$&quot;* &quot;-&quot;??_);_(@_)">
                  <c:v>-5004.7771432288391</c:v>
                </c:pt>
                <c:pt idx="17" formatCode="_(&quot;$&quot;* #,##0_);_(&quot;$&quot;* \(#,##0\);_(&quot;$&quot;* &quot;-&quot;??_);_(@_)">
                  <c:v>-15815.244602430619</c:v>
                </c:pt>
                <c:pt idx="18" formatCode="_(&quot;$&quot;* #,##0_);_(&quot;$&quot;* \(#,##0\);_(&quot;$&quot;* &quot;-&quot;??_);_(@_)">
                  <c:v>-19826.432561632006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C5D-8E60-71D05E4A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'CDX IG vs SPX Puts'!$A$13:$A$57</c:f>
              <c:numCache>
                <c:formatCode>d\-mmm\-yy</c:formatCode>
                <c:ptCount val="31"/>
                <c:pt idx="1">
                  <c:v>45939</c:v>
                </c:pt>
                <c:pt idx="2">
                  <c:v>45940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 formatCode="[$-409]d\-mmm\-yy;@">
                  <c:v>45946</c:v>
                </c:pt>
                <c:pt idx="7" formatCode="[$-409]d\-mmm\-yy;@">
                  <c:v>45947</c:v>
                </c:pt>
                <c:pt idx="8" formatCode="[$-409]d\-mmm\-yy;@">
                  <c:v>45950</c:v>
                </c:pt>
                <c:pt idx="9" formatCode="[$-409]d\-mmm\-yy;@">
                  <c:v>45951</c:v>
                </c:pt>
                <c:pt idx="10" formatCode="[$-409]d\-mmm\-yy;@">
                  <c:v>45952</c:v>
                </c:pt>
                <c:pt idx="11" formatCode="[$-409]d\-mmm\-yy;@">
                  <c:v>45953</c:v>
                </c:pt>
                <c:pt idx="12" formatCode="[$-409]d\-mmm\-yy;@">
                  <c:v>45954</c:v>
                </c:pt>
                <c:pt idx="13">
                  <c:v>45957</c:v>
                </c:pt>
                <c:pt idx="14">
                  <c:v>45958</c:v>
                </c:pt>
                <c:pt idx="15">
                  <c:v>45959</c:v>
                </c:pt>
                <c:pt idx="16">
                  <c:v>45960</c:v>
                </c:pt>
                <c:pt idx="17">
                  <c:v>45961</c:v>
                </c:pt>
                <c:pt idx="18">
                  <c:v>45964</c:v>
                </c:pt>
                <c:pt idx="19">
                  <c:v>45965</c:v>
                </c:pt>
                <c:pt idx="20">
                  <c:v>45966</c:v>
                </c:pt>
                <c:pt idx="21">
                  <c:v>45967</c:v>
                </c:pt>
                <c:pt idx="22">
                  <c:v>45968</c:v>
                </c:pt>
                <c:pt idx="23">
                  <c:v>45969</c:v>
                </c:pt>
                <c:pt idx="24">
                  <c:v>45970</c:v>
                </c:pt>
              </c:numCache>
            </c:numRef>
          </c:cat>
          <c:val>
            <c:numRef>
              <c:f>'CDX IG vs SPX Puts'!$G$13:$G$57</c:f>
              <c:numCache>
                <c:formatCode>_("$"* #,##0_);_("$"* \(#,##0\);_("$"* "-"??_);_(@_)</c:formatCode>
                <c:ptCount val="31"/>
                <c:pt idx="1">
                  <c:v>0</c:v>
                </c:pt>
                <c:pt idx="2">
                  <c:v>-8455.7777777776355</c:v>
                </c:pt>
                <c:pt idx="3">
                  <c:v>-147580.11111111095</c:v>
                </c:pt>
                <c:pt idx="4">
                  <c:v>108120.11111111121</c:v>
                </c:pt>
                <c:pt idx="5">
                  <c:v>85048.333333333605</c:v>
                </c:pt>
                <c:pt idx="6">
                  <c:v>48470.555555555678</c:v>
                </c:pt>
                <c:pt idx="7">
                  <c:v>140256.77777777793</c:v>
                </c:pt>
                <c:pt idx="8">
                  <c:v>46906.444444444416</c:v>
                </c:pt>
                <c:pt idx="9">
                  <c:v>11492.666666666626</c:v>
                </c:pt>
                <c:pt idx="10">
                  <c:v>27498.888888888818</c:v>
                </c:pt>
                <c:pt idx="11">
                  <c:v>43118.111111111037</c:v>
                </c:pt>
                <c:pt idx="12">
                  <c:v>32223.333333333459</c:v>
                </c:pt>
                <c:pt idx="13">
                  <c:v>68616.999999999971</c:v>
                </c:pt>
                <c:pt idx="14">
                  <c:v>42731.222222222219</c:v>
                </c:pt>
                <c:pt idx="15">
                  <c:v>43830.444444444598</c:v>
                </c:pt>
                <c:pt idx="16">
                  <c:v>19471.666666666613</c:v>
                </c:pt>
                <c:pt idx="17">
                  <c:v>-22128.111111111139</c:v>
                </c:pt>
                <c:pt idx="18">
                  <c:v>-32614.244444444383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A-4050-A53A-95C79A0B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'New_CDX IG vs SPX Puts'!$A$13:$A$46</c:f>
              <c:numCache>
                <c:formatCode>d\-mmm\-yy</c:formatCode>
                <c:ptCount val="20"/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</c:numCache>
            </c:numRef>
          </c:cat>
          <c:val>
            <c:numRef>
              <c:f>'New_CDX IG vs SPX Puts'!$G$13:$G$46</c:f>
              <c:numCache>
                <c:formatCode>_("$"* #,##0_);_("$"* \(#,##0\);_("$"* "-"??_);_(@_)</c:formatCode>
                <c:ptCount val="20"/>
                <c:pt idx="1">
                  <c:v>0</c:v>
                </c:pt>
                <c:pt idx="2">
                  <c:v>952.22222222197888</c:v>
                </c:pt>
                <c:pt idx="3">
                  <c:v>-9533.9111111112725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B-4543-BD03-2460610D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Compression'!$EA$12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Compression'!$EA$13:$EA$800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3453.7012713287259</c:v>
                </c:pt>
                <c:pt idx="15">
                  <c:v>95140.646485982812</c:v>
                </c:pt>
                <c:pt idx="16">
                  <c:v>77480.458955591777</c:v>
                </c:pt>
                <c:pt idx="17">
                  <c:v>49443.07349256624</c:v>
                </c:pt>
                <c:pt idx="18">
                  <c:v>49939.961628334248</c:v>
                </c:pt>
                <c:pt idx="19">
                  <c:v>99752.415819143993</c:v>
                </c:pt>
                <c:pt idx="20">
                  <c:v>51344.344079142204</c:v>
                </c:pt>
                <c:pt idx="21">
                  <c:v>76779.150836735731</c:v>
                </c:pt>
                <c:pt idx="22">
                  <c:v>109919.8617476878</c:v>
                </c:pt>
                <c:pt idx="23">
                  <c:v>83595.577131474507</c:v>
                </c:pt>
                <c:pt idx="24">
                  <c:v>94946.406704604276</c:v>
                </c:pt>
                <c:pt idx="25">
                  <c:v>93546.915495972265</c:v>
                </c:pt>
                <c:pt idx="26">
                  <c:v>99980.394347954658</c:v>
                </c:pt>
                <c:pt idx="27">
                  <c:v>80855.393209800939</c:v>
                </c:pt>
                <c:pt idx="28">
                  <c:v>67780.257999560679</c:v>
                </c:pt>
                <c:pt idx="29">
                  <c:v>54021.178492027801</c:v>
                </c:pt>
                <c:pt idx="30">
                  <c:v>46703.883522391203</c:v>
                </c:pt>
                <c:pt idx="31">
                  <c:v>27991.896595322411</c:v>
                </c:pt>
                <c:pt idx="32">
                  <c:v>-2927.9095026459545</c:v>
                </c:pt>
                <c:pt idx="33">
                  <c:v>3697.1222348635201</c:v>
                </c:pt>
                <c:pt idx="34">
                  <c:v>26560.766091949015</c:v>
                </c:pt>
                <c:pt idx="35">
                  <c:v>19739.102883528714</c:v>
                </c:pt>
                <c:pt idx="36">
                  <c:v>9989.9779745124106</c:v>
                </c:pt>
                <c:pt idx="37">
                  <c:v>24692.156466651126</c:v>
                </c:pt>
                <c:pt idx="38">
                  <c:v>52391.487373562763</c:v>
                </c:pt>
                <c:pt idx="39">
                  <c:v>23758.378964745876</c:v>
                </c:pt>
                <c:pt idx="40">
                  <c:v>29798.026301028352</c:v>
                </c:pt>
                <c:pt idx="41">
                  <c:v>51406.212761777715</c:v>
                </c:pt>
                <c:pt idx="42">
                  <c:v>23181.22357811121</c:v>
                </c:pt>
                <c:pt idx="43">
                  <c:v>23631.723403137003</c:v>
                </c:pt>
                <c:pt idx="44">
                  <c:v>59493.721215038677</c:v>
                </c:pt>
                <c:pt idx="45">
                  <c:v>-5031.6519751067099</c:v>
                </c:pt>
                <c:pt idx="46">
                  <c:v>-7628.7100551351032</c:v>
                </c:pt>
                <c:pt idx="47">
                  <c:v>7913.0918155096006</c:v>
                </c:pt>
                <c:pt idx="48">
                  <c:v>-2885.1714895631012</c:v>
                </c:pt>
                <c:pt idx="49">
                  <c:v>-29762.304781295476</c:v>
                </c:pt>
                <c:pt idx="50">
                  <c:v>-40302.331003440398</c:v>
                </c:pt>
                <c:pt idx="51">
                  <c:v>-112676.15318750059</c:v>
                </c:pt>
                <c:pt idx="52">
                  <c:v>-132750.93459178077</c:v>
                </c:pt>
                <c:pt idx="53">
                  <c:v>-151761.12076664536</c:v>
                </c:pt>
                <c:pt idx="54">
                  <c:v>-147922.3071307374</c:v>
                </c:pt>
                <c:pt idx="55">
                  <c:v>-132584.80210037692</c:v>
                </c:pt>
                <c:pt idx="56">
                  <c:v>-131820.34061716573</c:v>
                </c:pt>
                <c:pt idx="57">
                  <c:v>-80980.361903297133</c:v>
                </c:pt>
                <c:pt idx="58">
                  <c:v>-119654.5427042401</c:v>
                </c:pt>
                <c:pt idx="59">
                  <c:v>-127057.88858630165</c:v>
                </c:pt>
                <c:pt idx="60">
                  <c:v>-126335.112499635</c:v>
                </c:pt>
                <c:pt idx="61">
                  <c:v>-125612.33641296832</c:v>
                </c:pt>
                <c:pt idx="62">
                  <c:v>-104502.36761871551</c:v>
                </c:pt>
                <c:pt idx="63">
                  <c:v>-75891.591532046208</c:v>
                </c:pt>
                <c:pt idx="64">
                  <c:v>-108643.00450832825</c:v>
                </c:pt>
                <c:pt idx="65">
                  <c:v>-73328.008011593367</c:v>
                </c:pt>
                <c:pt idx="66">
                  <c:v>-90846.487627631141</c:v>
                </c:pt>
                <c:pt idx="67">
                  <c:v>-47162.944934811181</c:v>
                </c:pt>
                <c:pt idx="68">
                  <c:v>-58645.213050824706</c:v>
                </c:pt>
                <c:pt idx="69">
                  <c:v>-80501.481166842772</c:v>
                </c:pt>
                <c:pt idx="70">
                  <c:v>-132618.89015723925</c:v>
                </c:pt>
                <c:pt idx="71">
                  <c:v>-78061.702944290417</c:v>
                </c:pt>
                <c:pt idx="72">
                  <c:v>-53270.370252100722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Compression'!$EB$12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Compression'!$EB$13:$EB$800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-157056.10034924228</c:v>
                </c:pt>
                <c:pt idx="15">
                  <c:v>-155575.31139300234</c:v>
                </c:pt>
                <c:pt idx="16">
                  <c:v>-146960.21590141801</c:v>
                </c:pt>
                <c:pt idx="17">
                  <c:v>-150667.17904745607</c:v>
                </c:pt>
                <c:pt idx="18">
                  <c:v>-146539.53736395919</c:v>
                </c:pt>
                <c:pt idx="19">
                  <c:v>-78111.155470986327</c:v>
                </c:pt>
                <c:pt idx="20">
                  <c:v>-82522.44331474998</c:v>
                </c:pt>
                <c:pt idx="21">
                  <c:v>-44776.943656743104</c:v>
                </c:pt>
                <c:pt idx="22">
                  <c:v>-27150.618402696709</c:v>
                </c:pt>
                <c:pt idx="23">
                  <c:v>2313.8393536052718</c:v>
                </c:pt>
                <c:pt idx="24">
                  <c:v>-15925.880178895757</c:v>
                </c:pt>
                <c:pt idx="25">
                  <c:v>-24080.798821938948</c:v>
                </c:pt>
                <c:pt idx="26">
                  <c:v>-72313.668589468041</c:v>
                </c:pt>
                <c:pt idx="27">
                  <c:v>-65038.952426897347</c:v>
                </c:pt>
                <c:pt idx="28">
                  <c:v>-107699.11282378605</c:v>
                </c:pt>
                <c:pt idx="29">
                  <c:v>-132607.84038745394</c:v>
                </c:pt>
                <c:pt idx="30">
                  <c:v>-115021.70330100521</c:v>
                </c:pt>
                <c:pt idx="31">
                  <c:v>-146295.91013176204</c:v>
                </c:pt>
                <c:pt idx="32">
                  <c:v>-152404.02144032135</c:v>
                </c:pt>
                <c:pt idx="33">
                  <c:v>-154483.84937106221</c:v>
                </c:pt>
                <c:pt idx="34">
                  <c:v>-179107.00921722405</c:v>
                </c:pt>
                <c:pt idx="35">
                  <c:v>-163264.50965514057</c:v>
                </c:pt>
                <c:pt idx="36">
                  <c:v>-146050.20867839461</c:v>
                </c:pt>
                <c:pt idx="37">
                  <c:v>-148017.11852455648</c:v>
                </c:pt>
                <c:pt idx="38">
                  <c:v>-132213.39897019864</c:v>
                </c:pt>
                <c:pt idx="39">
                  <c:v>-121315.15630386712</c:v>
                </c:pt>
                <c:pt idx="40">
                  <c:v>-77622.934359002102</c:v>
                </c:pt>
                <c:pt idx="41">
                  <c:v>-84573.395979275199</c:v>
                </c:pt>
                <c:pt idx="42">
                  <c:v>-54980.301413514171</c:v>
                </c:pt>
                <c:pt idx="43">
                  <c:v>-86707.335671462119</c:v>
                </c:pt>
                <c:pt idx="44">
                  <c:v>-85257.923185039515</c:v>
                </c:pt>
                <c:pt idx="45">
                  <c:v>-59365.764185005886</c:v>
                </c:pt>
                <c:pt idx="46">
                  <c:v>-67462.573225558721</c:v>
                </c:pt>
                <c:pt idx="47">
                  <c:v>-141568.25799907392</c:v>
                </c:pt>
                <c:pt idx="48">
                  <c:v>-165656.92280670436</c:v>
                </c:pt>
                <c:pt idx="49">
                  <c:v>-191333.34702523018</c:v>
                </c:pt>
                <c:pt idx="50">
                  <c:v>-171474.87630102879</c:v>
                </c:pt>
                <c:pt idx="51">
                  <c:v>-197528.63260298429</c:v>
                </c:pt>
                <c:pt idx="52">
                  <c:v>-198626.94777530048</c:v>
                </c:pt>
                <c:pt idx="53">
                  <c:v>-224398.10897542906</c:v>
                </c:pt>
                <c:pt idx="54">
                  <c:v>-295971.06931398361</c:v>
                </c:pt>
                <c:pt idx="55">
                  <c:v>-213141.42349315973</c:v>
                </c:pt>
                <c:pt idx="56">
                  <c:v>-265505.01496358984</c:v>
                </c:pt>
                <c:pt idx="57">
                  <c:v>-205582.55791178712</c:v>
                </c:pt>
                <c:pt idx="58">
                  <c:v>-293898.93072370737</c:v>
                </c:pt>
                <c:pt idx="59">
                  <c:v>-199066.43531591585</c:v>
                </c:pt>
                <c:pt idx="60">
                  <c:v>-198789.94986359688</c:v>
                </c:pt>
                <c:pt idx="61">
                  <c:v>-198513.46441127794</c:v>
                </c:pt>
                <c:pt idx="62">
                  <c:v>-195385.91740279947</c:v>
                </c:pt>
                <c:pt idx="63">
                  <c:v>-190001.75275202387</c:v>
                </c:pt>
                <c:pt idx="64">
                  <c:v>-233057.01642309691</c:v>
                </c:pt>
                <c:pt idx="65">
                  <c:v>-213149.96904214483</c:v>
                </c:pt>
                <c:pt idx="66">
                  <c:v>-190364.1255649224</c:v>
                </c:pt>
                <c:pt idx="67">
                  <c:v>-142558.80927970918</c:v>
                </c:pt>
                <c:pt idx="68">
                  <c:v>-147268.85944735745</c:v>
                </c:pt>
                <c:pt idx="69">
                  <c:v>-181274.36075941485</c:v>
                </c:pt>
                <c:pt idx="70">
                  <c:v>-136462.38834117877</c:v>
                </c:pt>
                <c:pt idx="71">
                  <c:v>-55889.696587719751</c:v>
                </c:pt>
                <c:pt idx="72">
                  <c:v>-118787.41920277914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Compression'!$EC$12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Compression'!$EC$13:$EC$800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6837.6233333337004</c:v>
                </c:pt>
                <c:pt idx="15">
                  <c:v>2551.0333333334856</c:v>
                </c:pt>
                <c:pt idx="16">
                  <c:v>-3541.9299999999639</c:v>
                </c:pt>
                <c:pt idx="17">
                  <c:v>-10229.613333333364</c:v>
                </c:pt>
                <c:pt idx="18">
                  <c:v>-6098.9366666666465</c:v>
                </c:pt>
                <c:pt idx="19">
                  <c:v>-8459.149999999936</c:v>
                </c:pt>
                <c:pt idx="20">
                  <c:v>-7584.149999999936</c:v>
                </c:pt>
                <c:pt idx="21">
                  <c:v>-3580.9433333332272</c:v>
                </c:pt>
                <c:pt idx="22">
                  <c:v>12426.703333333644</c:v>
                </c:pt>
                <c:pt idx="23">
                  <c:v>99627.709999999875</c:v>
                </c:pt>
                <c:pt idx="24">
                  <c:v>101895.05666666708</c:v>
                </c:pt>
                <c:pt idx="25">
                  <c:v>102063.19666666686</c:v>
                </c:pt>
                <c:pt idx="26">
                  <c:v>107566.64333333322</c:v>
                </c:pt>
                <c:pt idx="27">
                  <c:v>101276.49000000019</c:v>
                </c:pt>
                <c:pt idx="28">
                  <c:v>84959.676666666724</c:v>
                </c:pt>
                <c:pt idx="29">
                  <c:v>84067.153333333466</c:v>
                </c:pt>
                <c:pt idx="30">
                  <c:v>74618.553333333577</c:v>
                </c:pt>
                <c:pt idx="31">
                  <c:v>61789.42000000042</c:v>
                </c:pt>
                <c:pt idx="32">
                  <c:v>57622.156666666793</c:v>
                </c:pt>
                <c:pt idx="33">
                  <c:v>55006.163333333359</c:v>
                </c:pt>
                <c:pt idx="34">
                  <c:v>53553.359999999913</c:v>
                </c:pt>
                <c:pt idx="35">
                  <c:v>56369.600000000282</c:v>
                </c:pt>
                <c:pt idx="36">
                  <c:v>51733.196666666627</c:v>
                </c:pt>
                <c:pt idx="37">
                  <c:v>55524.093333333469</c:v>
                </c:pt>
                <c:pt idx="38">
                  <c:v>62159.650000000402</c:v>
                </c:pt>
                <c:pt idx="39">
                  <c:v>57446.386666666542</c:v>
                </c:pt>
                <c:pt idx="40">
                  <c:v>71790.366666666785</c:v>
                </c:pt>
                <c:pt idx="41">
                  <c:v>84326.083333333285</c:v>
                </c:pt>
                <c:pt idx="42">
                  <c:v>85706.80999999991</c:v>
                </c:pt>
                <c:pt idx="43">
                  <c:v>95053.886666666687</c:v>
                </c:pt>
                <c:pt idx="44">
                  <c:v>101436.39333333352</c:v>
                </c:pt>
                <c:pt idx="45">
                  <c:v>99192.053333333519</c:v>
                </c:pt>
                <c:pt idx="46">
                  <c:v>119743.26000000004</c:v>
                </c:pt>
                <c:pt idx="47">
                  <c:v>110505.75666666668</c:v>
                </c:pt>
                <c:pt idx="48">
                  <c:v>116018.86333333337</c:v>
                </c:pt>
                <c:pt idx="49">
                  <c:v>112741.57999999993</c:v>
                </c:pt>
                <c:pt idx="50">
                  <c:v>122438.8900000001</c:v>
                </c:pt>
                <c:pt idx="51">
                  <c:v>114424.84666666677</c:v>
                </c:pt>
                <c:pt idx="52">
                  <c:v>97440.023333333404</c:v>
                </c:pt>
                <c:pt idx="53">
                  <c:v>79033.290000000125</c:v>
                </c:pt>
                <c:pt idx="54">
                  <c:v>76319.016666666983</c:v>
                </c:pt>
                <c:pt idx="55">
                  <c:v>81761.726666666655</c:v>
                </c:pt>
                <c:pt idx="56">
                  <c:v>68280.963333333522</c:v>
                </c:pt>
                <c:pt idx="57">
                  <c:v>79760.800000000192</c:v>
                </c:pt>
                <c:pt idx="58">
                  <c:v>61734.796666666778</c:v>
                </c:pt>
                <c:pt idx="59">
                  <c:v>77694.773333333578</c:v>
                </c:pt>
                <c:pt idx="60">
                  <c:v>77986.440000000206</c:v>
                </c:pt>
                <c:pt idx="61">
                  <c:v>78278.10666666695</c:v>
                </c:pt>
                <c:pt idx="62">
                  <c:v>72304.003333333385</c:v>
                </c:pt>
                <c:pt idx="63">
                  <c:v>60606.560000000085</c:v>
                </c:pt>
                <c:pt idx="64">
                  <c:v>63144.806666666671</c:v>
                </c:pt>
                <c:pt idx="65">
                  <c:v>49935.363333333313</c:v>
                </c:pt>
                <c:pt idx="66">
                  <c:v>54676.93000000008</c:v>
                </c:pt>
                <c:pt idx="67">
                  <c:v>53556.930000000255</c:v>
                </c:pt>
                <c:pt idx="68">
                  <c:v>28512.306666666758</c:v>
                </c:pt>
                <c:pt idx="69">
                  <c:v>4581.9433333335328</c:v>
                </c:pt>
                <c:pt idx="70">
                  <c:v>10930.639999999868</c:v>
                </c:pt>
                <c:pt idx="71">
                  <c:v>21895.766666666692</c:v>
                </c:pt>
                <c:pt idx="72">
                  <c:v>42612.458000000304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Compression'!$ED$12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Compression'!$ED$13:$ED$800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-53468.749999997468</c:v>
                </c:pt>
                <c:pt idx="15">
                  <c:v>-51818.749999998472</c:v>
                </c:pt>
                <c:pt idx="16">
                  <c:v>-63437.499999997337</c:v>
                </c:pt>
                <c:pt idx="17">
                  <c:v>-69656.249999998021</c:v>
                </c:pt>
                <c:pt idx="18">
                  <c:v>-62643.749999998559</c:v>
                </c:pt>
                <c:pt idx="19">
                  <c:v>-44518.74999999976</c:v>
                </c:pt>
                <c:pt idx="20">
                  <c:v>-50331.250000000102</c:v>
                </c:pt>
                <c:pt idx="21">
                  <c:v>-36712.500000000073</c:v>
                </c:pt>
                <c:pt idx="22">
                  <c:v>-39499.999999999578</c:v>
                </c:pt>
                <c:pt idx="23">
                  <c:v>-38356.250000000684</c:v>
                </c:pt>
                <c:pt idx="24">
                  <c:v>-38399.999999999935</c:v>
                </c:pt>
                <c:pt idx="25">
                  <c:v>-38399.999999999935</c:v>
                </c:pt>
                <c:pt idx="26">
                  <c:v>-34574.999999997897</c:v>
                </c:pt>
                <c:pt idx="27">
                  <c:v>-50706.249999997221</c:v>
                </c:pt>
                <c:pt idx="28">
                  <c:v>-68574.999999997992</c:v>
                </c:pt>
                <c:pt idx="29">
                  <c:v>-71649.99999999805</c:v>
                </c:pt>
                <c:pt idx="30">
                  <c:v>-82387.499999998196</c:v>
                </c:pt>
                <c:pt idx="31">
                  <c:v>-98287.49999999741</c:v>
                </c:pt>
                <c:pt idx="32">
                  <c:v>-101506.24999999885</c:v>
                </c:pt>
                <c:pt idx="33">
                  <c:v>-93218.749999999389</c:v>
                </c:pt>
                <c:pt idx="34">
                  <c:v>-97381.250000000582</c:v>
                </c:pt>
                <c:pt idx="35">
                  <c:v>-95724.999999998137</c:v>
                </c:pt>
                <c:pt idx="36">
                  <c:v>-80531.249999997643</c:v>
                </c:pt>
                <c:pt idx="37">
                  <c:v>-75925.00000000032</c:v>
                </c:pt>
                <c:pt idx="38">
                  <c:v>-74462.499999997555</c:v>
                </c:pt>
                <c:pt idx="39">
                  <c:v>-73212.499999998661</c:v>
                </c:pt>
                <c:pt idx="40">
                  <c:v>-55624.999999998952</c:v>
                </c:pt>
                <c:pt idx="41">
                  <c:v>-65450.000000000466</c:v>
                </c:pt>
                <c:pt idx="42">
                  <c:v>-54312.499999999622</c:v>
                </c:pt>
                <c:pt idx="43">
                  <c:v>-50849.999999998428</c:v>
                </c:pt>
                <c:pt idx="44">
                  <c:v>-45762.49999999805</c:v>
                </c:pt>
                <c:pt idx="45">
                  <c:v>-37712.499999999185</c:v>
                </c:pt>
                <c:pt idx="46">
                  <c:v>-36531.250000000262</c:v>
                </c:pt>
                <c:pt idx="47">
                  <c:v>-42743.749999997905</c:v>
                </c:pt>
                <c:pt idx="48">
                  <c:v>-54474.999999999709</c:v>
                </c:pt>
                <c:pt idx="49">
                  <c:v>-61424.999999998719</c:v>
                </c:pt>
                <c:pt idx="50">
                  <c:v>-54349.999999998952</c:v>
                </c:pt>
                <c:pt idx="51">
                  <c:v>-49449.999999999185</c:v>
                </c:pt>
                <c:pt idx="52">
                  <c:v>-50937.500000000116</c:v>
                </c:pt>
                <c:pt idx="53">
                  <c:v>-69925</c:v>
                </c:pt>
                <c:pt idx="54">
                  <c:v>-81231.249999996973</c:v>
                </c:pt>
                <c:pt idx="55">
                  <c:v>-81231.249999996973</c:v>
                </c:pt>
                <c:pt idx="56">
                  <c:v>-88074.999999999389</c:v>
                </c:pt>
                <c:pt idx="57">
                  <c:v>-68987.499999997206</c:v>
                </c:pt>
                <c:pt idx="58">
                  <c:v>-82381.24999999904</c:v>
                </c:pt>
                <c:pt idx="59">
                  <c:v>-94862.499999997584</c:v>
                </c:pt>
                <c:pt idx="60">
                  <c:v>-94862.499999997584</c:v>
                </c:pt>
                <c:pt idx="61">
                  <c:v>-94862.499999997584</c:v>
                </c:pt>
                <c:pt idx="62">
                  <c:v>-109418.7500000007</c:v>
                </c:pt>
                <c:pt idx="63">
                  <c:v>-102143.74999999852</c:v>
                </c:pt>
                <c:pt idx="64">
                  <c:v>-114099.99999999825</c:v>
                </c:pt>
                <c:pt idx="65">
                  <c:v>-111943.74999999878</c:v>
                </c:pt>
                <c:pt idx="66">
                  <c:v>-106068.74999999985</c:v>
                </c:pt>
                <c:pt idx="67">
                  <c:v>-106124.99999999939</c:v>
                </c:pt>
                <c:pt idx="68">
                  <c:v>-119156.24999999875</c:v>
                </c:pt>
                <c:pt idx="69">
                  <c:v>-119612.4999999998</c:v>
                </c:pt>
                <c:pt idx="70">
                  <c:v>-111231.24999999846</c:v>
                </c:pt>
                <c:pt idx="71">
                  <c:v>-101362.50000000052</c:v>
                </c:pt>
                <c:pt idx="72">
                  <c:v>-85968.187499998487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'IHYG vs Xover'!$K$12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'IHYG vs Xover'!$A$13:$A$49</c:f>
              <c:numCache>
                <c:formatCode>[$-409]d\-mmm\-yy;@</c:formatCode>
                <c:ptCount val="37"/>
                <c:pt idx="1">
                  <c:v>45950</c:v>
                </c:pt>
                <c:pt idx="2">
                  <c:v>45951</c:v>
                </c:pt>
                <c:pt idx="3">
                  <c:v>45952</c:v>
                </c:pt>
                <c:pt idx="4">
                  <c:v>45953</c:v>
                </c:pt>
                <c:pt idx="5">
                  <c:v>45954</c:v>
                </c:pt>
                <c:pt idx="6" formatCode="d\-mmm\-yy">
                  <c:v>45957</c:v>
                </c:pt>
                <c:pt idx="7" formatCode="d\-mmm\-yy">
                  <c:v>45958</c:v>
                </c:pt>
                <c:pt idx="8" formatCode="d\-mmm\-yy">
                  <c:v>45959</c:v>
                </c:pt>
                <c:pt idx="9" formatCode="d\-mmm\-yy">
                  <c:v>45960</c:v>
                </c:pt>
                <c:pt idx="10" formatCode="d\-mmm\-yy">
                  <c:v>45961</c:v>
                </c:pt>
                <c:pt idx="11" formatCode="d\-mmm\-yy">
                  <c:v>45964</c:v>
                </c:pt>
                <c:pt idx="12" formatCode="d\-mmm\-yy">
                  <c:v>45965</c:v>
                </c:pt>
                <c:pt idx="13" formatCode="d\-mmm\-yy">
                  <c:v>45966</c:v>
                </c:pt>
                <c:pt idx="14" formatCode="d\-mmm\-yy">
                  <c:v>45967</c:v>
                </c:pt>
                <c:pt idx="15" formatCode="d\-mmm\-yy">
                  <c:v>45968</c:v>
                </c:pt>
                <c:pt idx="16" formatCode="d\-mmm\-yy">
                  <c:v>45969</c:v>
                </c:pt>
                <c:pt idx="17" formatCode="d\-mmm\-yy">
                  <c:v>45970</c:v>
                </c:pt>
              </c:numCache>
            </c:numRef>
          </c:cat>
          <c:val>
            <c:numRef>
              <c:f>'IHYG vs Xover'!$K$13:$K$49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-12093.363071158528</c:v>
                </c:pt>
                <c:pt idx="3" formatCode="_(&quot;$&quot;* #,##0_);_(&quot;$&quot;* \(#,##0\);_(&quot;$&quot;* &quot;-&quot;??_);_(@_)">
                  <c:v>-46409.211500048114</c:v>
                </c:pt>
                <c:pt idx="4" formatCode="_(&quot;$&quot;* #,##0_);_(&quot;$&quot;* \(#,##0\);_(&quot;$&quot;* &quot;-&quot;??_);_(@_)">
                  <c:v>-20231.955772026216</c:v>
                </c:pt>
                <c:pt idx="5" formatCode="_(&quot;$&quot;* #,##0_);_(&quot;$&quot;* \(#,##0\);_(&quot;$&quot;* &quot;-&quot;??_);_(@_)">
                  <c:v>18694.996316514145</c:v>
                </c:pt>
                <c:pt idx="6" formatCode="_(&quot;$&quot;* #,##0_);_(&quot;$&quot;* \(#,##0\);_(&quot;$&quot;* &quot;-&quot;??_);_(@_)">
                  <c:v>21250.688990204017</c:v>
                </c:pt>
                <c:pt idx="7" formatCode="_(&quot;$&quot;* #,##0_);_(&quot;$&quot;* \(#,##0\);_(&quot;$&quot;* &quot;-&quot;??_);_(@_)">
                  <c:v>33263.798132728261</c:v>
                </c:pt>
                <c:pt idx="8" formatCode="_(&quot;$&quot;* #,##0_);_(&quot;$&quot;* \(#,##0\);_(&quot;$&quot;* &quot;-&quot;??_);_(@_)">
                  <c:v>48027.019107115644</c:v>
                </c:pt>
                <c:pt idx="9" formatCode="_(&quot;$&quot;* #,##0_);_(&quot;$&quot;* \(#,##0\);_(&quot;$&quot;* &quot;-&quot;??_);_(@_)">
                  <c:v>38067.645771497657</c:v>
                </c:pt>
                <c:pt idx="10" formatCode="_(&quot;$&quot;* #,##0_);_(&quot;$&quot;* \(#,##0\);_(&quot;$&quot;* &quot;-&quot;??_);_(@_)">
                  <c:v>-19766.675702430999</c:v>
                </c:pt>
                <c:pt idx="11" formatCode="_(&quot;$&quot;* #,##0_);_(&quot;$&quot;* \(#,##0\);_(&quot;$&quot;* &quot;-&quot;??_);_(@_)">
                  <c:v>13508.857602608718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1-4DF8-9EF8-6A8F9714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AT1 HSBC'!$H$12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AT1 HSBC'!$A$13:$A$41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AT1 HSBC'!$H$13:$H$41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-41064.768495138531</c:v>
                </c:pt>
                <c:pt idx="3">
                  <c:v>-35611.176990278378</c:v>
                </c:pt>
                <c:pt idx="4">
                  <c:v>-27598.385485416005</c:v>
                </c:pt>
                <c:pt idx="5">
                  <c:v>-5177.2909708344914</c:v>
                </c:pt>
                <c:pt idx="6">
                  <c:v>9218.6605340277201</c:v>
                </c:pt>
                <c:pt idx="7">
                  <c:v>13957.272038889412</c:v>
                </c:pt>
                <c:pt idx="8">
                  <c:v>-13500.196456250362</c:v>
                </c:pt>
                <c:pt idx="9">
                  <c:v>-10634.36495138895</c:v>
                </c:pt>
                <c:pt idx="10">
                  <c:v>-10597.870436804869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B-42D6-8F30-7FAAE38F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NPS DB'!$H$12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NPS DB'!$A$13:$A$41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NPS DB'!$H$13:$H$41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-17749.15362998845</c:v>
                </c:pt>
                <c:pt idx="3">
                  <c:v>-7769.5072599716123</c:v>
                </c:pt>
                <c:pt idx="4">
                  <c:v>16518.289110040554</c:v>
                </c:pt>
                <c:pt idx="5">
                  <c:v>-4219.621779918004</c:v>
                </c:pt>
                <c:pt idx="6">
                  <c:v>10671.574590095905</c:v>
                </c:pt>
                <c:pt idx="7">
                  <c:v>561.57096010743589</c:v>
                </c:pt>
                <c:pt idx="8">
                  <c:v>-58475.882669875878</c:v>
                </c:pt>
                <c:pt idx="9">
                  <c:v>-74132.486299862765</c:v>
                </c:pt>
                <c:pt idx="10">
                  <c:v>-65696.047189821707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9-4333-86B4-20944A2F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'ACAFP vs SOCGEN'!$H$12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'ACAFP vs SOCGEN'!$A$13:$A$326</c:f>
              <c:numCache>
                <c:formatCode>d\-mmm\-yy</c:formatCode>
                <c:ptCount val="300"/>
                <c:pt idx="1">
                  <c:v>45957</c:v>
                </c:pt>
                <c:pt idx="2">
                  <c:v>45958</c:v>
                </c:pt>
                <c:pt idx="3">
                  <c:v>45959</c:v>
                </c:pt>
                <c:pt idx="4">
                  <c:v>45960</c:v>
                </c:pt>
                <c:pt idx="5">
                  <c:v>45961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</c:numCache>
            </c:numRef>
          </c:cat>
          <c:val>
            <c:numRef>
              <c:f>'ACAFP vs SOCGEN'!$H$13:$H$326</c:f>
              <c:numCache>
                <c:formatCode>_("$"* #,##0.00_);_("$"* \(#,##0.00\);_("$"* "-"??_);_(@_)</c:formatCode>
                <c:ptCount val="300"/>
                <c:pt idx="1">
                  <c:v>0</c:v>
                </c:pt>
                <c:pt idx="2" formatCode="_(&quot;$&quot;* #,##0_);_(&quot;$&quot;* \(#,##0\);_(&quot;$&quot;* &quot;-&quot;??_);_(@_)">
                  <c:v>-38967.000000000175</c:v>
                </c:pt>
                <c:pt idx="3" formatCode="_(&quot;$&quot;* #,##0_);_(&quot;$&quot;* \(#,##0\);_(&quot;$&quot;* &quot;-&quot;??_);_(@_)">
                  <c:v>-55294.000000000247</c:v>
                </c:pt>
                <c:pt idx="4" formatCode="_(&quot;$&quot;* #,##0_);_(&quot;$&quot;* \(#,##0\);_(&quot;$&quot;* &quot;-&quot;??_);_(@_)">
                  <c:v>-99941.000000000262</c:v>
                </c:pt>
                <c:pt idx="5" formatCode="_(&quot;$&quot;* #,##0_);_(&quot;$&quot;* \(#,##0\);_(&quot;$&quot;* &quot;-&quot;??_);_(@_)">
                  <c:v>-81708.00000000016</c:v>
                </c:pt>
                <c:pt idx="6" formatCode="_(&quot;$&quot;* #,##0_);_(&quot;$&quot;* \(#,##0\);_(&quot;$&quot;* &quot;-&quot;??_);_(@_)">
                  <c:v>-130768.99999999962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E-4BB6-8716-E0ED3F97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1952"/>
        <c:axId val="26282432"/>
      </c:lineChart>
      <c:dateAx>
        <c:axId val="2628195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2432"/>
        <c:crosses val="autoZero"/>
        <c:auto val="0"/>
        <c:lblOffset val="100"/>
        <c:baseTimeUnit val="days"/>
      </c:dateAx>
      <c:valAx>
        <c:axId val="26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133350</xdr:colOff>
      <xdr:row>1</xdr:row>
      <xdr:rowOff>95250</xdr:rowOff>
    </xdr:from>
    <xdr:to>
      <xdr:col>33</xdr:col>
      <xdr:colOff>419100</xdr:colOff>
      <xdr:row>21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6</xdr:row>
      <xdr:rowOff>66675</xdr:rowOff>
    </xdr:from>
    <xdr:to>
      <xdr:col>31</xdr:col>
      <xdr:colOff>495300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104775</xdr:rowOff>
    </xdr:from>
    <xdr:to>
      <xdr:col>27</xdr:col>
      <xdr:colOff>495300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4D2E0-C73B-55AF-D6A4-7018E1A51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71438</xdr:rowOff>
    </xdr:from>
    <xdr:to>
      <xdr:col>23</xdr:col>
      <xdr:colOff>209550</xdr:colOff>
      <xdr:row>41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1B0BA-72F4-4E2F-BBCC-4D1C51AD3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10</xdr:row>
      <xdr:rowOff>100013</xdr:rowOff>
    </xdr:from>
    <xdr:to>
      <xdr:col>29</xdr:col>
      <xdr:colOff>556260</xdr:colOff>
      <xdr:row>47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08817-5160-4A39-A77B-2D3707BFF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354420</xdr:colOff>
      <xdr:row>1</xdr:row>
      <xdr:rowOff>156573</xdr:rowOff>
    </xdr:from>
    <xdr:to>
      <xdr:col>133</xdr:col>
      <xdr:colOff>1793966</xdr:colOff>
      <xdr:row>41</xdr:row>
      <xdr:rowOff>135981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6</xdr:row>
      <xdr:rowOff>9525</xdr:rowOff>
    </xdr:from>
    <xdr:to>
      <xdr:col>28</xdr:col>
      <xdr:colOff>552450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87A53-85DA-4131-B6B7-A40B9F444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5</xdr:row>
      <xdr:rowOff>1905</xdr:rowOff>
    </xdr:from>
    <xdr:to>
      <xdr:col>22</xdr:col>
      <xdr:colOff>525780</xdr:colOff>
      <xdr:row>24</xdr:row>
      <xdr:rowOff>155258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B6B15-725B-47F1-A953-098B10589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6</xdr:row>
      <xdr:rowOff>11430</xdr:rowOff>
    </xdr:from>
    <xdr:to>
      <xdr:col>22</xdr:col>
      <xdr:colOff>144780</xdr:colOff>
      <xdr:row>25</xdr:row>
      <xdr:rowOff>164783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BA2EE-2C1D-465B-ABFF-DBD8110A3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5</xdr:row>
      <xdr:rowOff>114300</xdr:rowOff>
    </xdr:from>
    <xdr:to>
      <xdr:col>23</xdr:col>
      <xdr:colOff>452438</xdr:colOff>
      <xdr:row>40</xdr:row>
      <xdr:rowOff>114141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60D00-686A-4207-BDD1-7107D64F1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57" bestFit="1" customWidth="1"/>
    <col min="3" max="3" width="11.6640625" style="159" bestFit="1" customWidth="1"/>
    <col min="4" max="4" width="11.6640625" style="159" hidden="1" customWidth="1"/>
    <col min="5" max="5" width="11.109375" style="161" bestFit="1" customWidth="1"/>
    <col min="6" max="16384" width="8.88671875" style="3"/>
  </cols>
  <sheetData>
    <row r="1" spans="1:5">
      <c r="A1" s="156" t="s">
        <v>160</v>
      </c>
      <c r="B1" s="156" t="s">
        <v>161</v>
      </c>
      <c r="C1" s="158" t="s">
        <v>162</v>
      </c>
      <c r="D1" s="158" t="s">
        <v>178</v>
      </c>
      <c r="E1" s="160" t="s">
        <v>163</v>
      </c>
    </row>
    <row r="2" spans="1:5">
      <c r="A2" s="3">
        <v>1</v>
      </c>
      <c r="B2" s="157" t="s">
        <v>164</v>
      </c>
      <c r="C2" s="159" cm="1">
        <f t="array" aca="1" ref="C2" ca="1">INDIRECT("'" &amp; B2 &amp; "'!A14")</f>
        <v>45903.625</v>
      </c>
      <c r="D2" s="159" t="s">
        <v>179</v>
      </c>
      <c r="E2" s="161" cm="1">
        <f t="array" aca="1" ref="E2" ca="1">_xlfn.LET(_xlpm.r,INDIRECT("'" &amp; B2 &amp; "'!" &amp; D2 &amp; ":" &amp; D2),LOOKUP(2,1/(ISNUMBER(_xlpm.r)),_xlpm.r))</f>
        <v>65319.478083332826</v>
      </c>
    </row>
    <row r="3" spans="1:5">
      <c r="A3" s="3">
        <v>2</v>
      </c>
      <c r="B3" s="157" t="s">
        <v>177</v>
      </c>
      <c r="C3" s="159" cm="1">
        <f t="array" aca="1" ref="C3" ca="1">INDIRECT("'" &amp; B3 &amp; "'!A14")</f>
        <v>45924.625</v>
      </c>
      <c r="D3" s="159" t="s">
        <v>180</v>
      </c>
      <c r="E3" s="161" cm="1">
        <f t="array" aca="1" ref="E3" ca="1">_xlfn.LET(_xlpm.r,INDIRECT("'" &amp; B3 &amp; "'!" &amp; D3 &amp; ":" &amp; D3),LOOKUP(2,1/(ISNUMBER(_xlpm.r)),_xlpm.r))</f>
        <v>44571.457297777786</v>
      </c>
    </row>
    <row r="4" spans="1:5">
      <c r="A4" s="3">
        <v>3</v>
      </c>
      <c r="B4" s="157" t="s">
        <v>165</v>
      </c>
      <c r="C4" s="159" cm="1">
        <f t="array" aca="1" ref="C4" ca="1">INDIRECT("'" &amp; B4 &amp; "'!A14")</f>
        <v>45925.625</v>
      </c>
      <c r="D4" s="159" t="s">
        <v>181</v>
      </c>
      <c r="E4" s="161" cm="1">
        <f t="array" aca="1" ref="E4" ca="1">_xlfn.LET(_xlpm.r,INDIRECT("'" &amp; B4 &amp; "'!" &amp; D4 &amp; ":" &amp; D4),LOOKUP(2,1/(ISNUMBER(_xlpm.r)),_xlpm.r))</f>
        <v>-2446.414706666641</v>
      </c>
    </row>
    <row r="5" spans="1:5">
      <c r="A5" s="3">
        <v>4</v>
      </c>
      <c r="B5" s="157" t="s">
        <v>166</v>
      </c>
      <c r="C5" s="159" cm="1">
        <f t="array" aca="1" ref="C5" ca="1">INDIRECT("'" &amp; B5 &amp; "'!A14")</f>
        <v>45930.625</v>
      </c>
      <c r="D5" s="159" t="s">
        <v>181</v>
      </c>
      <c r="E5" s="161" cm="1">
        <f t="array" aca="1" ref="E5" ca="1">_xlfn.LET(_xlpm.r,INDIRECT("'" &amp; B5 &amp; "'!" &amp; D5 &amp; ":" &amp; D5),LOOKUP(2,1/(ISNUMBER(_xlpm.r)),_xlpm.r))</f>
        <v>79323.623611110379</v>
      </c>
    </row>
    <row r="6" spans="1:5">
      <c r="A6" s="3">
        <v>5</v>
      </c>
      <c r="B6" s="157" t="s">
        <v>167</v>
      </c>
      <c r="C6" s="159" cm="1">
        <f t="array" aca="1" ref="C6" ca="1">INDIRECT("'" &amp; B6 &amp; "'!A14")</f>
        <v>45931.625</v>
      </c>
      <c r="D6" s="159" t="s">
        <v>182</v>
      </c>
      <c r="E6" s="161" cm="1">
        <f t="array" aca="1" ref="E6" ca="1">_xlfn.LET(_xlpm.r,INDIRECT("'" &amp; B6 &amp; "'!" &amp; D6 &amp; ":" &amp; D6),LOOKUP(2,1/(ISNUMBER(_xlpm.r)),_xlpm.r))</f>
        <v>7418.0340099986297</v>
      </c>
    </row>
    <row r="7" spans="1:5">
      <c r="A7" s="3">
        <v>6</v>
      </c>
      <c r="B7" s="157" t="s">
        <v>168</v>
      </c>
      <c r="C7" s="159" cm="1">
        <f t="array" aca="1" ref="C7" ca="1">INDIRECT("'" &amp; B7 &amp; "'!A14")</f>
        <v>45933.625</v>
      </c>
      <c r="D7" s="159" t="s">
        <v>181</v>
      </c>
      <c r="E7" s="161" cm="1">
        <f t="array" aca="1" ref="E7" ca="1">_xlfn.LET(_xlpm.r,INDIRECT("'" &amp; B7 &amp; "'!" &amp; D7 &amp; ":" &amp; D7),LOOKUP(2,1/(ISNUMBER(_xlpm.r)),_xlpm.r))</f>
        <v>-7514.219155228875</v>
      </c>
    </row>
    <row r="8" spans="1:5">
      <c r="A8" s="3">
        <v>7</v>
      </c>
      <c r="B8" s="157" t="s">
        <v>169</v>
      </c>
      <c r="C8" s="159" cm="1">
        <f t="array" aca="1" ref="C8" ca="1">INDIRECT("'" &amp; B8 &amp; "'!A14")</f>
        <v>45937.625</v>
      </c>
      <c r="D8" s="159" t="s">
        <v>182</v>
      </c>
      <c r="E8" s="161" cm="1">
        <f t="array" aca="1" ref="E8" ca="1">_xlfn.LET(_xlpm.r,INDIRECT("'" &amp; B8 &amp; "'!" &amp; D8 &amp; ":" &amp; D8),LOOKUP(2,1/(ISNUMBER(_xlpm.r)),_xlpm.r))</f>
        <v>12276.453804086457</v>
      </c>
    </row>
    <row r="9" spans="1:5">
      <c r="A9" s="3">
        <v>8</v>
      </c>
      <c r="B9" s="157" t="s">
        <v>170</v>
      </c>
      <c r="C9" s="159" cm="1">
        <f t="array" aca="1" ref="C9" ca="1">INDIRECT("'" &amp; B9 &amp; "'!A14")</f>
        <v>45915.625</v>
      </c>
      <c r="D9" s="159" t="s">
        <v>183</v>
      </c>
      <c r="E9" s="161" cm="1">
        <f t="array" aca="1" ref="E9" ca="1">_xlfn.LET(_xlpm.r,INDIRECT("'" &amp; B9 &amp; "'!" &amp; D9 &amp; ":" &amp; D9),LOOKUP(2,1/(ISNUMBER(_xlpm.r)),_xlpm.r))</f>
        <v>215529.64608627296</v>
      </c>
    </row>
    <row r="10" spans="1:5">
      <c r="A10" s="3">
        <v>9</v>
      </c>
      <c r="B10" s="157" t="s">
        <v>171</v>
      </c>
      <c r="C10" s="159" cm="1">
        <f t="array" aca="1" ref="C10" ca="1">INDIRECT("'" &amp; B10 &amp; "'!A14")</f>
        <v>45925.625</v>
      </c>
      <c r="D10" s="159" t="s">
        <v>183</v>
      </c>
      <c r="E10" s="161" cm="1">
        <f t="array" aca="1" ref="E10" ca="1">_xlfn.LET(_xlpm.r,INDIRECT("'" &amp; B10 &amp; "'!" &amp; D10 &amp; ":" &amp; D10),LOOKUP(2,1/(ISNUMBER(_xlpm.r)),_xlpm.r))</f>
        <v>-215584.55156088783</v>
      </c>
    </row>
    <row r="11" spans="1:5">
      <c r="A11" s="3">
        <v>10</v>
      </c>
      <c r="B11" s="157" t="s">
        <v>172</v>
      </c>
      <c r="C11" s="159" cm="1">
        <f t="array" aca="1" ref="C11" ca="1">INDIRECT("'" &amp; B11 &amp; "'!A14")</f>
        <v>45938</v>
      </c>
      <c r="D11" s="159" t="s">
        <v>180</v>
      </c>
      <c r="E11" s="161" cm="1">
        <f t="array" aca="1" ref="E11" ca="1">_xlfn.LET(_xlpm.r,INDIRECT("'" &amp; B11 &amp; "'!" &amp; D11 &amp; ":" &amp; D11),LOOKUP(2,1/(ISNUMBER(_xlpm.r)),_xlpm.r))</f>
        <v>-19826.432561632006</v>
      </c>
    </row>
    <row r="12" spans="1:5">
      <c r="A12" s="3">
        <v>11</v>
      </c>
      <c r="B12" s="157" t="s">
        <v>173</v>
      </c>
      <c r="C12" s="159" cm="1">
        <f t="array" aca="1" ref="C12" ca="1">INDIRECT("'" &amp; B12 &amp; "'!A14")</f>
        <v>45939</v>
      </c>
      <c r="D12" s="159" t="s">
        <v>184</v>
      </c>
      <c r="E12" s="161" cm="1">
        <f t="array" aca="1" ref="E12" ca="1">_xlfn.LET(_xlpm.r,INDIRECT("'" &amp; B12 &amp; "'!" &amp; D12 &amp; ":" &amp; D12),LOOKUP(2,1/(ISNUMBER(_xlpm.r)),_xlpm.r))</f>
        <v>-32614.244444444383</v>
      </c>
    </row>
    <row r="13" spans="1:5">
      <c r="A13" s="3">
        <v>12</v>
      </c>
      <c r="B13" s="157" t="s">
        <v>189</v>
      </c>
      <c r="C13" s="159" cm="1">
        <f t="array" aca="1" ref="C13" ca="1">INDIRECT("'" &amp; B13 &amp; "'!A14")</f>
        <v>45960</v>
      </c>
      <c r="D13" s="159" t="s">
        <v>184</v>
      </c>
      <c r="E13" s="161" cm="1">
        <f t="array" aca="1" ref="E13" ca="1">_xlfn.LET(_xlpm.r,INDIRECT("'" &amp; B13 &amp; "'!" &amp; D13 &amp; ":" &amp; D13),LOOKUP(2,1/(ISNUMBER(_xlpm.r)),_xlpm.r))</f>
        <v>-9533.9111111112725</v>
      </c>
    </row>
    <row r="14" spans="1:5">
      <c r="A14" s="3">
        <v>13</v>
      </c>
      <c r="B14" s="157" t="s">
        <v>174</v>
      </c>
      <c r="C14" s="159" cm="1">
        <f t="array" aca="1" ref="C14" ca="1">INDIRECT("'" &amp; B14 &amp; "'!A14")</f>
        <v>45950</v>
      </c>
      <c r="D14" s="159" t="s">
        <v>180</v>
      </c>
      <c r="E14" s="161" cm="1">
        <f t="array" aca="1" ref="E14" ca="1">_xlfn.LET(_xlpm.r,INDIRECT("'" &amp; B14 &amp; "'!" &amp; D14 &amp; ":" &amp; D14),LOOKUP(2,1/(ISNUMBER(_xlpm.r)),_xlpm.r))</f>
        <v>13508.857602608718</v>
      </c>
    </row>
    <row r="15" spans="1:5">
      <c r="A15" s="3">
        <v>14</v>
      </c>
      <c r="B15" s="157" t="s">
        <v>175</v>
      </c>
      <c r="C15" s="159" cm="1">
        <f t="array" aca="1" ref="C15" ca="1">INDIRECT("'" &amp; B15 &amp; "'!A14")</f>
        <v>45951</v>
      </c>
      <c r="D15" s="159" t="s">
        <v>181</v>
      </c>
      <c r="E15" s="161" cm="1">
        <f t="array" aca="1" ref="E15" ca="1">_xlfn.LET(_xlpm.r,INDIRECT("'" &amp; B15 &amp; "'!" &amp; D15 &amp; ":" &amp; D15),LOOKUP(2,1/(ISNUMBER(_xlpm.r)),_xlpm.r))</f>
        <v>-10597.870436804869</v>
      </c>
    </row>
    <row r="16" spans="1:5">
      <c r="A16" s="3">
        <v>15</v>
      </c>
      <c r="B16" s="157" t="s">
        <v>176</v>
      </c>
      <c r="C16" s="159" cm="1">
        <f t="array" aca="1" ref="C16" ca="1">INDIRECT("'" &amp; B16 &amp; "'!A14")</f>
        <v>45951</v>
      </c>
      <c r="D16" s="159" t="s">
        <v>181</v>
      </c>
      <c r="E16" s="161" cm="1">
        <f t="array" aca="1" ref="E16" ca="1">_xlfn.LET(_xlpm.r,INDIRECT("'" &amp; B16 &amp; "'!" &amp; D16 &amp; ":" &amp; D16),LOOKUP(2,1/(ISNUMBER(_xlpm.r)),_xlpm.r))</f>
        <v>-65696.047189821707</v>
      </c>
    </row>
    <row r="17" spans="1:5">
      <c r="A17" s="3">
        <v>16</v>
      </c>
      <c r="B17" s="157" t="s">
        <v>187</v>
      </c>
      <c r="C17" s="159" cm="1">
        <f t="array" aca="1" ref="C17" ca="1">INDIRECT("'" &amp; B17 &amp; "'!A14")</f>
        <v>45957</v>
      </c>
      <c r="D17" s="159" t="s">
        <v>181</v>
      </c>
      <c r="E17" s="161" cm="1">
        <f t="array" aca="1" ref="E17" ca="1">_xlfn.LET(_xlpm.r,INDIRECT("'" &amp; B17 &amp; "'!" &amp; D17 &amp; ":" &amp; D17),LOOKUP(2,1/(ISNUMBER(_xlpm.r)),_xlpm.r))</f>
        <v>-130768.99999999962</v>
      </c>
    </row>
  </sheetData>
  <conditionalFormatting sqref="E1:E104857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L137" sqref="L137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82" bestFit="1" customWidth="1"/>
    <col min="10" max="10" width="10.6640625" style="3" bestFit="1" customWidth="1"/>
    <col min="11" max="13" width="15.6640625" style="168" customWidth="1"/>
    <col min="14" max="14" width="15.6640625" style="168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70" cm="1">
        <f t="array" ref="N1">LOOKUP(2,1/(N:N&lt;&gt;""),N:N)</f>
        <v>45961.625</v>
      </c>
      <c r="O1" s="52"/>
    </row>
    <row r="2" spans="1:18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L2" s="3" cm="1">
        <f t="array" ref="L2:L137">_xlfn.UNIQUE(K:K)</f>
        <v>0</v>
      </c>
      <c r="M2" s="3"/>
      <c r="N2" s="3" cm="1">
        <f t="array" ref="N2:N44">_xlfn.UNIQUE(M:M)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68">
        <f t="shared" ref="K3:K66" si="0">VLOOKUP(O3,Q:Q,1)</f>
        <v>45768.625</v>
      </c>
      <c r="L3" s="168">
        <v>45768.625</v>
      </c>
      <c r="N3" s="168" t="str">
        <v/>
      </c>
      <c r="O3" s="122" cm="1">
        <f t="array" ref="O3:P142">_xll.BDH(B4, "LAST_PRICE", "01/01/2025 15:00:00", "01/01/2035 16:00:00", "BarSize=60", "BarType=T", "RecurDaily=True", "TZ=London")</f>
        <v>45768.625</v>
      </c>
      <c r="P3" s="3">
        <v>127.057</v>
      </c>
      <c r="Q3" s="122" cm="1">
        <f t="array" ref="Q3:R136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68">
        <f t="shared" si="0"/>
        <v>45769.625</v>
      </c>
      <c r="L4" s="168">
        <v>45769.625</v>
      </c>
      <c r="M4" s="168" t="str">
        <f>IF(L4&gt;$A$14,L4,"")</f>
        <v/>
      </c>
      <c r="N4" s="168">
        <v>45904.625</v>
      </c>
      <c r="O4" s="122">
        <v>45769.625</v>
      </c>
      <c r="P4" s="3">
        <v>128.417</v>
      </c>
      <c r="Q4" s="122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68">
        <f t="shared" si="0"/>
        <v>45770.625</v>
      </c>
      <c r="L5" s="168">
        <v>45770.625</v>
      </c>
      <c r="M5" s="168" t="str">
        <f t="shared" ref="M5:M68" si="1">IF(L5&gt;$A$14,L5,"")</f>
        <v/>
      </c>
      <c r="N5" s="168">
        <v>45905.625</v>
      </c>
      <c r="O5" s="122">
        <v>45770.625</v>
      </c>
      <c r="P5" s="3">
        <v>120.089</v>
      </c>
      <c r="Q5" s="122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68">
        <f t="shared" si="0"/>
        <v>45771.625</v>
      </c>
      <c r="L6" s="168">
        <v>45771.625</v>
      </c>
      <c r="M6" s="168" t="str">
        <f t="shared" si="1"/>
        <v/>
      </c>
      <c r="N6" s="168">
        <v>45908.625</v>
      </c>
      <c r="O6" s="122">
        <v>45771.625</v>
      </c>
      <c r="P6" s="3">
        <v>119.34</v>
      </c>
      <c r="Q6" s="122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68">
        <f t="shared" si="0"/>
        <v>45772.625</v>
      </c>
      <c r="L7" s="168">
        <v>45772.625</v>
      </c>
      <c r="M7" s="168" t="str">
        <f t="shared" si="1"/>
        <v/>
      </c>
      <c r="N7" s="168">
        <v>45909.625</v>
      </c>
      <c r="O7" s="122">
        <v>45772.625</v>
      </c>
      <c r="P7" s="3">
        <v>117.146</v>
      </c>
      <c r="Q7" s="122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68">
        <f t="shared" si="0"/>
        <v>45775.625</v>
      </c>
      <c r="L8" s="168">
        <v>45775.625</v>
      </c>
      <c r="M8" s="168" t="str">
        <f t="shared" si="1"/>
        <v/>
      </c>
      <c r="N8" s="168">
        <v>45910.625</v>
      </c>
      <c r="O8" s="122">
        <v>45775.625</v>
      </c>
      <c r="P8" s="3">
        <v>115.843</v>
      </c>
      <c r="Q8" s="122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68">
        <f t="shared" si="0"/>
        <v>45776.625</v>
      </c>
      <c r="L9" s="168">
        <v>45776.625</v>
      </c>
      <c r="M9" s="168" t="str">
        <f t="shared" si="1"/>
        <v/>
      </c>
      <c r="N9" s="168">
        <v>45911.625</v>
      </c>
      <c r="O9" s="122">
        <v>45776.625</v>
      </c>
      <c r="P9" s="3">
        <v>114.739</v>
      </c>
      <c r="Q9" s="122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100.4472</v>
      </c>
      <c r="C10" s="13" cm="1">
        <f t="array" ref="C10">_xll.BDP(C4,"PX_LAST")</f>
        <v>101.274</v>
      </c>
      <c r="D10" s="31"/>
      <c r="E10" s="1"/>
      <c r="F10" s="1"/>
      <c r="G10" s="1"/>
      <c r="H10" s="1"/>
      <c r="I10" s="1"/>
      <c r="J10" s="1"/>
      <c r="K10" s="168">
        <f t="shared" si="0"/>
        <v>45777.625</v>
      </c>
      <c r="L10" s="168">
        <v>45777.625</v>
      </c>
      <c r="M10" s="168" t="str">
        <f t="shared" si="1"/>
        <v/>
      </c>
      <c r="N10" s="168">
        <v>45912.625</v>
      </c>
      <c r="O10" s="122">
        <v>45777.625</v>
      </c>
      <c r="P10" s="3">
        <v>118.17</v>
      </c>
      <c r="Q10" s="122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68">
        <f t="shared" si="0"/>
        <v>45778.625</v>
      </c>
      <c r="L11" s="168">
        <v>45778.625</v>
      </c>
      <c r="M11" s="168" t="str">
        <f t="shared" si="1"/>
        <v/>
      </c>
      <c r="N11" s="168">
        <v>45915.625</v>
      </c>
      <c r="O11" s="122">
        <v>45778.625</v>
      </c>
      <c r="P11" s="3">
        <v>116.595</v>
      </c>
      <c r="Q11" s="122">
        <v>45778.625</v>
      </c>
      <c r="R11" s="3">
        <v>94.893000000000001</v>
      </c>
    </row>
    <row r="12" spans="1:18" ht="15" thickBot="1">
      <c r="A12" s="39" t="s">
        <v>22</v>
      </c>
      <c r="B12" s="186" t="s">
        <v>0</v>
      </c>
      <c r="C12" s="187"/>
      <c r="D12" s="187"/>
      <c r="E12" s="188"/>
      <c r="F12" s="189" t="s">
        <v>1</v>
      </c>
      <c r="G12" s="190"/>
      <c r="H12" s="191"/>
      <c r="I12" s="39" t="s">
        <v>16</v>
      </c>
      <c r="J12" s="1"/>
      <c r="K12" s="168">
        <f t="shared" si="0"/>
        <v>45779.625</v>
      </c>
      <c r="L12" s="168">
        <v>45779.625</v>
      </c>
      <c r="M12" s="168" t="str">
        <f t="shared" si="1"/>
        <v/>
      </c>
      <c r="N12" s="168">
        <v>45916.625</v>
      </c>
      <c r="O12" s="122">
        <v>45779.625</v>
      </c>
      <c r="P12" s="3">
        <v>114.43300000000001</v>
      </c>
      <c r="Q12" s="122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9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68">
        <f t="shared" si="0"/>
        <v>45782.625</v>
      </c>
      <c r="L13" s="168">
        <v>45782.625</v>
      </c>
      <c r="M13" s="168" t="str">
        <f t="shared" si="1"/>
        <v/>
      </c>
      <c r="N13" s="168">
        <v>45917.625</v>
      </c>
      <c r="O13" s="122">
        <v>45782.625</v>
      </c>
      <c r="P13" s="3">
        <v>114.46</v>
      </c>
      <c r="Q13" s="122">
        <v>45782.625</v>
      </c>
      <c r="R13" s="3">
        <v>95.11</v>
      </c>
    </row>
    <row r="14" spans="1:18">
      <c r="A14" s="169">
        <v>45903.625</v>
      </c>
      <c r="B14" s="171">
        <v>106.5</v>
      </c>
      <c r="C14" s="1">
        <v>106.5</v>
      </c>
      <c r="D14" s="31"/>
      <c r="E14" s="5"/>
      <c r="F14" s="171">
        <v>98.875</v>
      </c>
      <c r="G14" s="1"/>
      <c r="H14" s="5"/>
      <c r="I14" s="78">
        <v>0</v>
      </c>
      <c r="J14" s="1"/>
      <c r="K14" s="168">
        <f t="shared" si="0"/>
        <v>45783.625</v>
      </c>
      <c r="L14" s="168">
        <v>45783.625</v>
      </c>
      <c r="M14" s="168" t="str">
        <f t="shared" si="1"/>
        <v/>
      </c>
      <c r="N14" s="168">
        <v>45918.625</v>
      </c>
      <c r="O14" s="122">
        <v>45783.625</v>
      </c>
      <c r="P14" s="3">
        <v>114.01900000000001</v>
      </c>
      <c r="Q14" s="122">
        <v>45783.625</v>
      </c>
      <c r="R14" s="3">
        <v>94.977999999999994</v>
      </c>
    </row>
    <row r="15" spans="1:18">
      <c r="A15" s="168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9">
        <f ca="1">IF(ISERROR(F15-2),"",(D15+E15)*$B$9-G15-H15)</f>
        <v>29722.51995833364</v>
      </c>
      <c r="J15" s="1"/>
      <c r="K15" s="168">
        <f t="shared" si="0"/>
        <v>45784.625</v>
      </c>
      <c r="L15" s="168">
        <v>45784.625</v>
      </c>
      <c r="M15" s="168" t="str">
        <f t="shared" si="1"/>
        <v/>
      </c>
      <c r="N15" s="168">
        <v>45919.625</v>
      </c>
      <c r="O15" s="122">
        <v>45784.625</v>
      </c>
      <c r="P15" s="3">
        <v>113.444</v>
      </c>
      <c r="Q15" s="122">
        <v>45784.625</v>
      </c>
      <c r="R15" s="3">
        <v>95.123000000000005</v>
      </c>
    </row>
    <row r="16" spans="1:18">
      <c r="A16" s="168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9">
        <f t="shared" ref="I16:I54" ca="1" si="9">IF(ISERROR(F16-2),"",(D16+E16)*$B$9-G16-H16)</f>
        <v>18086.583916666765</v>
      </c>
      <c r="J16" s="1"/>
      <c r="K16" s="168">
        <f t="shared" si="0"/>
        <v>45785.625</v>
      </c>
      <c r="L16" s="168">
        <v>45785.625</v>
      </c>
      <c r="M16" s="168" t="str">
        <f t="shared" si="1"/>
        <v/>
      </c>
      <c r="N16" s="168">
        <v>45922.625</v>
      </c>
      <c r="O16" s="122">
        <v>45785.625</v>
      </c>
      <c r="P16" s="3">
        <v>111.55800000000001</v>
      </c>
      <c r="Q16" s="122">
        <v>45785.625</v>
      </c>
      <c r="R16" s="3">
        <v>95.341999999999999</v>
      </c>
    </row>
    <row r="17" spans="1:18">
      <c r="A17" s="168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9">
        <f t="shared" ca="1" si="9"/>
        <v>48157.170791666424</v>
      </c>
      <c r="J17" s="1"/>
      <c r="K17" s="168">
        <f t="shared" si="0"/>
        <v>45786.625</v>
      </c>
      <c r="L17" s="168">
        <v>45786.625</v>
      </c>
      <c r="M17" s="168" t="str">
        <f t="shared" si="1"/>
        <v/>
      </c>
      <c r="N17" s="168">
        <v>45923.625</v>
      </c>
      <c r="O17" s="122">
        <v>45786.625</v>
      </c>
      <c r="P17" s="3">
        <v>109.861</v>
      </c>
      <c r="Q17" s="122">
        <v>45786.625</v>
      </c>
      <c r="R17" s="3">
        <v>95.43</v>
      </c>
    </row>
    <row r="18" spans="1:18">
      <c r="A18" s="168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9">
        <f t="shared" ca="1" si="9"/>
        <v>52668.419749999608</v>
      </c>
      <c r="J18" s="1"/>
      <c r="K18" s="168">
        <f t="shared" si="0"/>
        <v>45789.625</v>
      </c>
      <c r="L18" s="168">
        <v>45789.625</v>
      </c>
      <c r="M18" s="168" t="str">
        <f t="shared" si="1"/>
        <v/>
      </c>
      <c r="N18" s="168">
        <v>45924.625</v>
      </c>
      <c r="O18" s="122">
        <v>45789.625</v>
      </c>
      <c r="P18" s="3">
        <v>105.154</v>
      </c>
      <c r="Q18" s="122">
        <v>45789.625</v>
      </c>
      <c r="R18" s="3">
        <v>96.028999999999996</v>
      </c>
    </row>
    <row r="19" spans="1:18">
      <c r="A19" s="168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9">
        <f t="shared" ca="1" si="9"/>
        <v>65894.388208333519</v>
      </c>
      <c r="J19" s="1"/>
      <c r="K19" s="168">
        <f t="shared" si="0"/>
        <v>45790.625</v>
      </c>
      <c r="L19" s="168">
        <v>45790.625</v>
      </c>
      <c r="M19" s="168" t="str">
        <f t="shared" si="1"/>
        <v/>
      </c>
      <c r="N19" s="168">
        <v>45925.625</v>
      </c>
      <c r="O19" s="122">
        <v>45790.625</v>
      </c>
      <c r="P19" s="3">
        <v>99.885999999999996</v>
      </c>
      <c r="Q19" s="122">
        <v>45790.625</v>
      </c>
      <c r="R19" s="3">
        <v>96.102000000000004</v>
      </c>
    </row>
    <row r="20" spans="1:18">
      <c r="A20" s="168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9">
        <f t="shared" ca="1" si="9"/>
        <v>87248.865666666738</v>
      </c>
      <c r="J20" s="1"/>
      <c r="K20" s="168">
        <f t="shared" si="0"/>
        <v>45791.625</v>
      </c>
      <c r="L20" s="168">
        <v>45791.625</v>
      </c>
      <c r="M20" s="168" t="str">
        <f t="shared" si="1"/>
        <v/>
      </c>
      <c r="N20" s="168">
        <v>45926.625</v>
      </c>
      <c r="O20" s="122">
        <v>45791.625</v>
      </c>
      <c r="P20" s="3">
        <v>99.960999999999999</v>
      </c>
      <c r="Q20" s="122">
        <v>45791.625</v>
      </c>
      <c r="R20" s="3">
        <v>95.909000000000006</v>
      </c>
    </row>
    <row r="21" spans="1:18">
      <c r="A21" s="168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9">
        <f t="shared" ca="1" si="9"/>
        <v>73342.472624999675</v>
      </c>
      <c r="J21" s="1"/>
      <c r="K21" s="168">
        <f t="shared" si="0"/>
        <v>45792.625</v>
      </c>
      <c r="L21" s="168">
        <v>45792.625</v>
      </c>
      <c r="M21" s="168" t="str">
        <f t="shared" si="1"/>
        <v/>
      </c>
      <c r="N21" s="168">
        <v>45929.625</v>
      </c>
      <c r="O21" s="122">
        <v>45792.625</v>
      </c>
      <c r="P21" s="3">
        <v>102.67700000000001</v>
      </c>
      <c r="Q21" s="122">
        <v>45792.625</v>
      </c>
      <c r="R21" s="3">
        <v>95.572000000000003</v>
      </c>
    </row>
    <row r="22" spans="1:18">
      <c r="A22" s="168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9">
        <f t="shared" ca="1" si="9"/>
        <v>90882.740499999694</v>
      </c>
      <c r="J22" s="1"/>
      <c r="K22" s="168">
        <f t="shared" si="0"/>
        <v>45793.625</v>
      </c>
      <c r="L22" s="168">
        <v>45793.625</v>
      </c>
      <c r="M22" s="168" t="str">
        <f t="shared" si="1"/>
        <v/>
      </c>
      <c r="N22" s="168">
        <v>45930.625</v>
      </c>
      <c r="O22" s="122">
        <v>45793.625</v>
      </c>
      <c r="P22" s="3">
        <v>101.176</v>
      </c>
      <c r="Q22" s="122">
        <v>45793.625</v>
      </c>
      <c r="R22" s="3">
        <v>95.935000000000002</v>
      </c>
    </row>
    <row r="23" spans="1:18">
      <c r="A23" s="168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9">
        <f t="shared" ca="1" si="9"/>
        <v>60464.435958333299</v>
      </c>
      <c r="J23" s="1"/>
      <c r="K23" s="168">
        <f t="shared" si="0"/>
        <v>45796.625</v>
      </c>
      <c r="L23" s="168">
        <v>45796.625</v>
      </c>
      <c r="M23" s="168" t="str">
        <f t="shared" si="1"/>
        <v/>
      </c>
      <c r="N23" s="168">
        <v>45931.625</v>
      </c>
      <c r="O23" s="122">
        <v>45796.625</v>
      </c>
      <c r="P23" s="3">
        <v>101.77</v>
      </c>
      <c r="Q23" s="122">
        <v>45796.625</v>
      </c>
      <c r="R23" s="3">
        <v>95.763000000000005</v>
      </c>
    </row>
    <row r="24" spans="1:18">
      <c r="A24" s="168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9">
        <f t="shared" ca="1" si="9"/>
        <v>61934.595416666576</v>
      </c>
      <c r="J24" s="1"/>
      <c r="K24" s="168">
        <f t="shared" si="0"/>
        <v>45797.625</v>
      </c>
      <c r="L24" s="168">
        <v>45797.625</v>
      </c>
      <c r="M24" s="168" t="str">
        <f t="shared" si="1"/>
        <v/>
      </c>
      <c r="N24" s="168">
        <v>45932.625</v>
      </c>
      <c r="O24" s="122">
        <v>45797.625</v>
      </c>
      <c r="P24" s="3">
        <v>100.45099999999999</v>
      </c>
      <c r="Q24" s="122">
        <v>45797.625</v>
      </c>
      <c r="R24" s="3">
        <v>95.956000000000003</v>
      </c>
    </row>
    <row r="25" spans="1:18">
      <c r="A25" s="168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9">
        <f t="shared" ca="1" si="9"/>
        <v>40095.590374999476</v>
      </c>
      <c r="J25" s="1"/>
      <c r="K25" s="168">
        <f t="shared" si="0"/>
        <v>45798.625</v>
      </c>
      <c r="L25" s="168">
        <v>45798.625</v>
      </c>
      <c r="M25" s="168" t="str">
        <f t="shared" si="1"/>
        <v/>
      </c>
      <c r="N25" s="168">
        <v>45933.625</v>
      </c>
      <c r="O25" s="122">
        <v>45798.625</v>
      </c>
      <c r="P25" s="3">
        <v>101.446</v>
      </c>
      <c r="Q25" s="122">
        <v>45798.625</v>
      </c>
      <c r="R25" s="3">
        <v>95.772999999999996</v>
      </c>
    </row>
    <row r="26" spans="1:18">
      <c r="A26" s="168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9">
        <f t="shared" ca="1" si="9"/>
        <v>37206.814333332717</v>
      </c>
      <c r="J26" s="1"/>
      <c r="K26" s="168">
        <f t="shared" si="0"/>
        <v>45799.625</v>
      </c>
      <c r="L26" s="168">
        <v>45799.625</v>
      </c>
      <c r="M26" s="168" t="str">
        <f t="shared" si="1"/>
        <v/>
      </c>
      <c r="N26" s="168">
        <v>45936.625</v>
      </c>
      <c r="O26" s="122">
        <v>45799.625</v>
      </c>
      <c r="P26" s="3">
        <v>104.67400000000001</v>
      </c>
      <c r="Q26" s="122">
        <v>45799.625</v>
      </c>
      <c r="R26" s="3">
        <v>95.494</v>
      </c>
    </row>
    <row r="27" spans="1:18">
      <c r="A27" s="168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9">
        <f t="shared" ca="1" si="9"/>
        <v>33231.82620833283</v>
      </c>
      <c r="J27" s="1"/>
      <c r="K27" s="168">
        <f t="shared" si="0"/>
        <v>45800.625</v>
      </c>
      <c r="L27" s="168">
        <v>45800.625</v>
      </c>
      <c r="M27" s="168" t="str">
        <f t="shared" si="1"/>
        <v/>
      </c>
      <c r="N27" s="168">
        <v>45937.625</v>
      </c>
      <c r="O27" s="122">
        <v>45800.625</v>
      </c>
      <c r="P27" s="3">
        <v>104.48</v>
      </c>
      <c r="Q27" s="122">
        <v>45800.625</v>
      </c>
      <c r="R27" s="3">
        <v>95.557000000000002</v>
      </c>
    </row>
    <row r="28" spans="1:18">
      <c r="A28" s="168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9">
        <f t="shared" ca="1" si="9"/>
        <v>39989.662666666482</v>
      </c>
      <c r="J28" s="1"/>
      <c r="K28" s="168">
        <f t="shared" si="0"/>
        <v>45800.625</v>
      </c>
      <c r="L28" s="168">
        <v>45804.625</v>
      </c>
      <c r="M28" s="168" t="str">
        <f t="shared" si="1"/>
        <v/>
      </c>
      <c r="N28" s="168">
        <v>45938.625</v>
      </c>
      <c r="O28" s="122">
        <v>45803.625</v>
      </c>
      <c r="P28" s="3">
        <v>104.973</v>
      </c>
      <c r="Q28" s="122">
        <v>45804.625</v>
      </c>
      <c r="R28" s="3">
        <v>95.932000000000002</v>
      </c>
    </row>
    <row r="29" spans="1:18">
      <c r="A29" s="168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9">
        <f t="shared" ca="1" si="9"/>
        <v>32199.98162499952</v>
      </c>
      <c r="J29" s="1"/>
      <c r="K29" s="168">
        <f t="shared" si="0"/>
        <v>45804.625</v>
      </c>
      <c r="L29" s="168">
        <v>45805.625</v>
      </c>
      <c r="M29" s="168" t="str">
        <f t="shared" si="1"/>
        <v/>
      </c>
      <c r="N29" s="168">
        <v>45939.625</v>
      </c>
      <c r="O29" s="122">
        <v>45804.625</v>
      </c>
      <c r="P29" s="3">
        <v>100.896</v>
      </c>
      <c r="Q29" s="122">
        <v>45805.625</v>
      </c>
      <c r="R29" s="3">
        <v>96.037000000000006</v>
      </c>
    </row>
    <row r="30" spans="1:18">
      <c r="A30" s="168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9">
        <f t="shared" ca="1" si="9"/>
        <v>31194.55458333284</v>
      </c>
      <c r="J30" s="1"/>
      <c r="K30" s="168">
        <f t="shared" si="0"/>
        <v>45805.625</v>
      </c>
      <c r="L30" s="168">
        <v>45806.625</v>
      </c>
      <c r="M30" s="168" t="str">
        <f t="shared" si="1"/>
        <v/>
      </c>
      <c r="N30" s="168">
        <v>45944.625</v>
      </c>
      <c r="O30" s="122">
        <v>45805.625</v>
      </c>
      <c r="P30" s="3">
        <v>101.648</v>
      </c>
      <c r="Q30" s="122">
        <v>45806.625</v>
      </c>
      <c r="R30" s="3">
        <v>96.45</v>
      </c>
    </row>
    <row r="31" spans="1:18">
      <c r="A31" s="168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9">
        <f t="shared" ca="1" si="9"/>
        <v>30900.391541666799</v>
      </c>
      <c r="J31" s="1"/>
      <c r="K31" s="168">
        <f t="shared" si="0"/>
        <v>45806.625</v>
      </c>
      <c r="L31" s="168">
        <v>45807.625</v>
      </c>
      <c r="M31" s="168" t="str">
        <f t="shared" si="1"/>
        <v/>
      </c>
      <c r="N31" s="168">
        <v>45945.625</v>
      </c>
      <c r="O31" s="122">
        <v>45806.625</v>
      </c>
      <c r="P31" s="3">
        <v>99.975999999999999</v>
      </c>
      <c r="Q31" s="122">
        <v>45807.625</v>
      </c>
      <c r="R31" s="3">
        <v>96.408000000000001</v>
      </c>
    </row>
    <row r="32" spans="1:18">
      <c r="A32" s="168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9">
        <f t="shared" ca="1" si="9"/>
        <v>9490.8884166666903</v>
      </c>
      <c r="J32" s="1"/>
      <c r="K32" s="168">
        <f t="shared" si="0"/>
        <v>45807.625</v>
      </c>
      <c r="L32" s="168">
        <v>45810.625</v>
      </c>
      <c r="M32" s="168" t="str">
        <f t="shared" si="1"/>
        <v/>
      </c>
      <c r="N32" s="168">
        <v>45946.625</v>
      </c>
      <c r="O32" s="122">
        <v>45807.625</v>
      </c>
      <c r="P32" s="3">
        <v>100.161</v>
      </c>
      <c r="Q32" s="122">
        <v>45810.625</v>
      </c>
      <c r="R32" s="3">
        <v>96.438999999999993</v>
      </c>
    </row>
    <row r="33" spans="1:18">
      <c r="A33" s="168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9">
        <f t="shared" ca="1" si="9"/>
        <v>26532.660374999854</v>
      </c>
      <c r="J33" s="1"/>
      <c r="K33" s="168">
        <f t="shared" si="0"/>
        <v>45810.625</v>
      </c>
      <c r="L33" s="168">
        <v>45811.625</v>
      </c>
      <c r="M33" s="168" t="str">
        <f t="shared" si="1"/>
        <v/>
      </c>
      <c r="N33" s="168">
        <v>45947.625</v>
      </c>
      <c r="O33" s="122">
        <v>45810.625</v>
      </c>
      <c r="P33" s="3">
        <v>100.687</v>
      </c>
      <c r="Q33" s="122">
        <v>45811.625</v>
      </c>
      <c r="R33" s="3">
        <v>96.614999999999995</v>
      </c>
    </row>
    <row r="34" spans="1:18">
      <c r="A34" s="168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9">
        <f t="shared" ca="1" si="9"/>
        <v>45721.974833333072</v>
      </c>
      <c r="J34" s="1"/>
      <c r="K34" s="168">
        <f t="shared" si="0"/>
        <v>45811.625</v>
      </c>
      <c r="L34" s="168">
        <v>45812.625</v>
      </c>
      <c r="M34" s="168" t="str">
        <f t="shared" si="1"/>
        <v/>
      </c>
      <c r="N34" s="168">
        <v>45950.625</v>
      </c>
      <c r="O34" s="122">
        <v>45811.625</v>
      </c>
      <c r="P34" s="3">
        <v>100.36</v>
      </c>
      <c r="Q34" s="122">
        <v>45812.625</v>
      </c>
      <c r="R34" s="3">
        <v>96.897000000000006</v>
      </c>
    </row>
    <row r="35" spans="1:18">
      <c r="A35" s="168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9">
        <f t="shared" ca="1" si="9"/>
        <v>49500.175291667139</v>
      </c>
      <c r="J35" s="1"/>
      <c r="K35" s="168">
        <f t="shared" si="0"/>
        <v>45812.625</v>
      </c>
      <c r="L35" s="168">
        <v>45813.625</v>
      </c>
      <c r="M35" s="168" t="str">
        <f t="shared" si="1"/>
        <v/>
      </c>
      <c r="N35" s="168">
        <v>45951.625</v>
      </c>
      <c r="O35" s="122">
        <v>45812.625</v>
      </c>
      <c r="P35" s="3">
        <v>99.268000000000001</v>
      </c>
      <c r="Q35" s="122">
        <v>45813.625</v>
      </c>
      <c r="R35" s="3">
        <v>96.96</v>
      </c>
    </row>
    <row r="36" spans="1:18">
      <c r="A36" s="168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9">
        <f t="shared" ca="1" si="9"/>
        <v>60255.550749999988</v>
      </c>
      <c r="J36" s="1"/>
      <c r="K36" s="168">
        <f t="shared" si="0"/>
        <v>45813.625</v>
      </c>
      <c r="L36" s="168">
        <v>45814.625</v>
      </c>
      <c r="M36" s="168" t="str">
        <f t="shared" si="1"/>
        <v/>
      </c>
      <c r="N36" s="168">
        <v>45952.625</v>
      </c>
      <c r="O36" s="122">
        <v>45813.625</v>
      </c>
      <c r="P36" s="3">
        <v>99.311999999999998</v>
      </c>
      <c r="Q36" s="122">
        <v>45814.625</v>
      </c>
      <c r="R36" s="3">
        <v>97.397999999999996</v>
      </c>
    </row>
    <row r="37" spans="1:18">
      <c r="A37" s="168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9">
        <f t="shared" ca="1" si="9"/>
        <v>31785.259624999911</v>
      </c>
      <c r="J37" s="1"/>
      <c r="K37" s="168">
        <f t="shared" si="0"/>
        <v>45814.625</v>
      </c>
      <c r="L37" s="168">
        <v>45817.625</v>
      </c>
      <c r="M37" s="168" t="str">
        <f t="shared" si="1"/>
        <v/>
      </c>
      <c r="N37" s="168">
        <v>45953.625</v>
      </c>
      <c r="O37" s="122">
        <v>45814.625</v>
      </c>
      <c r="P37" s="3">
        <v>99.111999999999995</v>
      </c>
      <c r="Q37" s="122">
        <v>45817.625</v>
      </c>
      <c r="R37" s="3">
        <v>97.316999999999993</v>
      </c>
    </row>
    <row r="38" spans="1:18">
      <c r="A38" s="168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9">
        <f t="shared" ca="1" si="9"/>
        <v>35174.781583332726</v>
      </c>
      <c r="J38" s="1"/>
      <c r="K38" s="168">
        <f t="shared" si="0"/>
        <v>45817.625</v>
      </c>
      <c r="L38" s="168">
        <v>45818.625</v>
      </c>
      <c r="M38" s="168" t="str">
        <f t="shared" si="1"/>
        <v/>
      </c>
      <c r="N38" s="168">
        <v>45954.625</v>
      </c>
      <c r="O38" s="122">
        <v>45817.625</v>
      </c>
      <c r="P38" s="3">
        <v>97.832999999999998</v>
      </c>
      <c r="Q38" s="122">
        <v>45818.625</v>
      </c>
      <c r="R38" s="3">
        <v>97.459000000000003</v>
      </c>
    </row>
    <row r="39" spans="1:18">
      <c r="A39" s="168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9">
        <f t="shared" ca="1" si="9"/>
        <v>54870.620541666744</v>
      </c>
      <c r="J39" s="1"/>
      <c r="K39" s="168">
        <f t="shared" si="0"/>
        <v>45818.625</v>
      </c>
      <c r="L39" s="168">
        <v>45819.625</v>
      </c>
      <c r="M39" s="168" t="str">
        <f t="shared" si="1"/>
        <v/>
      </c>
      <c r="N39" s="168">
        <v>45957.625</v>
      </c>
      <c r="O39" s="122">
        <v>45818.625</v>
      </c>
      <c r="P39" s="3">
        <v>97.355999999999995</v>
      </c>
      <c r="Q39" s="122">
        <v>45819.625</v>
      </c>
      <c r="R39" s="3">
        <v>97.754000000000005</v>
      </c>
    </row>
    <row r="40" spans="1:18">
      <c r="A40" s="168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9">
        <f t="shared" ca="1" si="9"/>
        <v>64562.996999999639</v>
      </c>
      <c r="J40" s="1"/>
      <c r="K40" s="168">
        <f t="shared" si="0"/>
        <v>45819.625</v>
      </c>
      <c r="L40" s="168">
        <v>45820.625</v>
      </c>
      <c r="M40" s="168" t="str">
        <f t="shared" si="1"/>
        <v/>
      </c>
      <c r="N40" s="168">
        <v>45958.625</v>
      </c>
      <c r="O40" s="122">
        <v>45819.625</v>
      </c>
      <c r="P40" s="3">
        <v>96.275000000000006</v>
      </c>
      <c r="Q40" s="122">
        <v>45820.625</v>
      </c>
      <c r="R40" s="3">
        <v>97.39</v>
      </c>
    </row>
    <row r="41" spans="1:18">
      <c r="A41" s="168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9">
        <f t="shared" ca="1" si="9"/>
        <v>58397.865791666605</v>
      </c>
      <c r="J41" s="1"/>
      <c r="K41" s="168">
        <f t="shared" si="0"/>
        <v>45820.625</v>
      </c>
      <c r="L41" s="168">
        <v>45821.625</v>
      </c>
      <c r="M41" s="168" t="str">
        <f t="shared" si="1"/>
        <v/>
      </c>
      <c r="N41" s="168">
        <v>45959.625</v>
      </c>
      <c r="O41" s="122">
        <v>45820.625</v>
      </c>
      <c r="P41" s="3">
        <v>97.052999999999997</v>
      </c>
      <c r="Q41" s="122">
        <v>45821.625</v>
      </c>
      <c r="R41" s="3">
        <v>97.503</v>
      </c>
    </row>
    <row r="42" spans="1:18">
      <c r="A42" s="168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9">
        <f t="shared" ca="1" si="9"/>
        <v>83542.931750000134</v>
      </c>
      <c r="J42" s="1"/>
      <c r="K42" s="168">
        <f t="shared" si="0"/>
        <v>45821.625</v>
      </c>
      <c r="L42" s="168">
        <v>45824.625</v>
      </c>
      <c r="M42" s="168" t="str">
        <f t="shared" si="1"/>
        <v/>
      </c>
      <c r="N42" s="168">
        <v>45960.625</v>
      </c>
      <c r="O42" s="122">
        <v>45821.625</v>
      </c>
      <c r="P42" s="3">
        <v>100.646</v>
      </c>
      <c r="Q42" s="122">
        <v>45824.625</v>
      </c>
      <c r="R42" s="3">
        <v>97.588999999999999</v>
      </c>
    </row>
    <row r="43" spans="1:18">
      <c r="A43" s="168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9">
        <f t="shared" ca="1" si="9"/>
        <v>86508.451708333698</v>
      </c>
      <c r="J43" s="1"/>
      <c r="K43" s="168">
        <f t="shared" si="0"/>
        <v>45824.625</v>
      </c>
      <c r="L43" s="168">
        <v>45825.625</v>
      </c>
      <c r="M43" s="168" t="str">
        <f t="shared" si="1"/>
        <v/>
      </c>
      <c r="N43" s="168">
        <v>45961.625</v>
      </c>
      <c r="O43" s="122">
        <v>45824.625</v>
      </c>
      <c r="P43" s="3">
        <v>98.992000000000004</v>
      </c>
      <c r="Q43" s="122">
        <v>45825.625</v>
      </c>
      <c r="R43" s="3">
        <v>97.742000000000004</v>
      </c>
    </row>
    <row r="44" spans="1:18">
      <c r="A44" s="168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9">
        <f t="shared" ca="1" si="9"/>
        <v>28772.376666666743</v>
      </c>
      <c r="J44" s="1"/>
      <c r="K44" s="168">
        <f t="shared" si="0"/>
        <v>45825.625</v>
      </c>
      <c r="L44" s="168">
        <v>45826.625</v>
      </c>
      <c r="M44" s="168" t="str">
        <f t="shared" si="1"/>
        <v/>
      </c>
      <c r="N44" s="168" t="e">
        <v>#N/A</v>
      </c>
      <c r="O44" s="122">
        <v>45825.625</v>
      </c>
      <c r="P44" s="3">
        <v>99.960999999999999</v>
      </c>
      <c r="Q44" s="122">
        <v>45826.625</v>
      </c>
      <c r="R44" s="3">
        <v>97.769000000000005</v>
      </c>
    </row>
    <row r="45" spans="1:18">
      <c r="A45" s="168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9">
        <f t="shared" ca="1" si="9"/>
        <v>2608.9460416663496</v>
      </c>
      <c r="J45" s="1"/>
      <c r="K45" s="168">
        <f t="shared" si="0"/>
        <v>45826.625</v>
      </c>
      <c r="L45" s="168">
        <v>45828.625</v>
      </c>
      <c r="M45" s="168" t="str">
        <f t="shared" si="1"/>
        <v/>
      </c>
      <c r="O45" s="122">
        <v>45826.625</v>
      </c>
      <c r="P45" s="3">
        <v>101.992</v>
      </c>
      <c r="Q45" s="122">
        <v>45828.625</v>
      </c>
      <c r="R45" s="3">
        <v>97.44</v>
      </c>
    </row>
    <row r="46" spans="1:18">
      <c r="A46" s="168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9">
        <f t="shared" ca="1" si="9"/>
        <v>35046.267999999895</v>
      </c>
      <c r="J46" s="1"/>
      <c r="K46" s="168">
        <f t="shared" si="0"/>
        <v>45826.625</v>
      </c>
      <c r="L46" s="168">
        <v>45831.625</v>
      </c>
      <c r="M46" s="168" t="str">
        <f t="shared" si="1"/>
        <v/>
      </c>
      <c r="O46" s="122">
        <v>45827.625</v>
      </c>
      <c r="P46" s="3">
        <v>105.15300000000001</v>
      </c>
      <c r="Q46" s="122">
        <v>45831.625</v>
      </c>
      <c r="R46" s="3">
        <v>97.382000000000005</v>
      </c>
    </row>
    <row r="47" spans="1:18">
      <c r="A47" s="168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9">
        <f t="shared" ca="1" si="9"/>
        <v>36460.879458333082</v>
      </c>
      <c r="J47" s="1"/>
      <c r="K47" s="168">
        <f t="shared" si="0"/>
        <v>45828.625</v>
      </c>
      <c r="L47" s="168">
        <v>45832.625</v>
      </c>
      <c r="M47" s="168" t="str">
        <f t="shared" si="1"/>
        <v/>
      </c>
      <c r="O47" s="122">
        <v>45828.625</v>
      </c>
      <c r="P47" s="3">
        <v>104.91800000000001</v>
      </c>
      <c r="Q47" s="122">
        <v>45832.625</v>
      </c>
      <c r="R47" s="3">
        <v>97.813000000000002</v>
      </c>
    </row>
    <row r="48" spans="1:18">
      <c r="A48" s="168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9">
        <f t="shared" ca="1" si="9"/>
        <v>37400.562416666726</v>
      </c>
      <c r="J48" s="1"/>
      <c r="K48" s="168">
        <f t="shared" si="0"/>
        <v>45831.625</v>
      </c>
      <c r="L48" s="168">
        <v>45833.625</v>
      </c>
      <c r="M48" s="168" t="str">
        <f t="shared" si="1"/>
        <v/>
      </c>
      <c r="O48" s="122">
        <v>45831.625</v>
      </c>
      <c r="P48" s="3">
        <v>105.04900000000001</v>
      </c>
      <c r="Q48" s="122">
        <v>45833.625</v>
      </c>
      <c r="R48" s="3">
        <v>97.658000000000001</v>
      </c>
    </row>
    <row r="49" spans="1:18">
      <c r="A49" s="168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9">
        <f t="shared" ca="1" si="9"/>
        <v>35053.802374999825</v>
      </c>
      <c r="J49" s="1"/>
      <c r="K49" s="168">
        <f t="shared" si="0"/>
        <v>45832.625</v>
      </c>
      <c r="L49" s="168">
        <v>45834.625</v>
      </c>
      <c r="M49" s="168" t="str">
        <f t="shared" si="1"/>
        <v/>
      </c>
      <c r="O49" s="122">
        <v>45832.625</v>
      </c>
      <c r="P49" s="3">
        <v>98.676000000000002</v>
      </c>
      <c r="Q49" s="122">
        <v>45834.625</v>
      </c>
      <c r="R49" s="3">
        <v>97.56</v>
      </c>
    </row>
    <row r="50" spans="1:18">
      <c r="A50" s="168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9">
        <f t="shared" ca="1" si="9"/>
        <v>32506.307250000056</v>
      </c>
      <c r="J50" s="1"/>
      <c r="K50" s="168">
        <f t="shared" si="0"/>
        <v>45833.625</v>
      </c>
      <c r="L50" s="168">
        <v>45835.625</v>
      </c>
      <c r="M50" s="168" t="str">
        <f t="shared" si="1"/>
        <v/>
      </c>
      <c r="O50" s="122">
        <v>45833.625</v>
      </c>
      <c r="P50" s="3">
        <v>99.372</v>
      </c>
      <c r="Q50" s="122">
        <v>45835.625</v>
      </c>
      <c r="R50" s="3">
        <v>97.772000000000006</v>
      </c>
    </row>
    <row r="51" spans="1:18">
      <c r="A51" s="168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9">
        <f t="shared" ca="1" si="9"/>
        <v>38525.590208333146</v>
      </c>
      <c r="J51" s="1"/>
      <c r="K51" s="168">
        <f t="shared" si="0"/>
        <v>45834.625</v>
      </c>
      <c r="L51" s="168">
        <v>45838.625</v>
      </c>
      <c r="M51" s="168" t="str">
        <f t="shared" si="1"/>
        <v/>
      </c>
      <c r="O51" s="122">
        <v>45834.625</v>
      </c>
      <c r="P51" s="3">
        <v>99.778000000000006</v>
      </c>
      <c r="Q51" s="122">
        <v>45838.625</v>
      </c>
      <c r="R51" s="3">
        <v>97.974999999999994</v>
      </c>
    </row>
    <row r="52" spans="1:18">
      <c r="A52" s="168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9">
        <f t="shared" ca="1" si="9"/>
        <v>51144.733666666129</v>
      </c>
      <c r="J52" s="1"/>
      <c r="K52" s="168">
        <f t="shared" si="0"/>
        <v>45835.625</v>
      </c>
      <c r="L52" s="168">
        <v>45839.625</v>
      </c>
      <c r="M52" s="168" t="str">
        <f t="shared" si="1"/>
        <v/>
      </c>
      <c r="O52" s="122">
        <v>45835.625</v>
      </c>
      <c r="P52" s="3">
        <v>98.491</v>
      </c>
      <c r="Q52" s="122">
        <v>45839.625</v>
      </c>
      <c r="R52" s="3">
        <v>98.146000000000001</v>
      </c>
    </row>
    <row r="53" spans="1:18">
      <c r="A53" s="168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9">
        <f t="shared" ca="1" si="9"/>
        <v>56012.292624999922</v>
      </c>
      <c r="J53" s="1"/>
      <c r="K53" s="168">
        <f t="shared" si="0"/>
        <v>45838.625</v>
      </c>
      <c r="L53" s="168">
        <v>45840.625</v>
      </c>
      <c r="M53" s="168" t="str">
        <f t="shared" si="1"/>
        <v/>
      </c>
      <c r="O53" s="122">
        <v>45838.625</v>
      </c>
      <c r="P53" s="3">
        <v>97.775999999999996</v>
      </c>
      <c r="Q53" s="122">
        <v>45840.625</v>
      </c>
      <c r="R53" s="3">
        <v>98.274000000000001</v>
      </c>
    </row>
    <row r="54" spans="1:18">
      <c r="A54" s="168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9">
        <f t="shared" ca="1" si="9"/>
        <v>65319.478083332826</v>
      </c>
      <c r="J54" s="1"/>
      <c r="K54" s="168">
        <f t="shared" si="0"/>
        <v>45839.625</v>
      </c>
      <c r="L54" s="168">
        <v>45841.625</v>
      </c>
      <c r="M54" s="168" t="str">
        <f t="shared" si="1"/>
        <v/>
      </c>
      <c r="O54" s="122">
        <v>45839.625</v>
      </c>
      <c r="P54" s="3">
        <v>97.828000000000003</v>
      </c>
      <c r="Q54" s="122">
        <v>45841.625</v>
      </c>
      <c r="R54" s="3">
        <v>98.831000000000003</v>
      </c>
    </row>
    <row r="55" spans="1:18">
      <c r="A55" s="168" t="e">
        <f t="shared" ca="1" si="2"/>
        <v>#N/A</v>
      </c>
      <c r="B55" s="4">
        <f t="shared" ca="1" si="3"/>
        <v>100.4472</v>
      </c>
      <c r="C55" s="1">
        <f t="shared" ca="1" si="10"/>
        <v>88.906199999999998</v>
      </c>
      <c r="D55" s="31">
        <f t="shared" ref="D55:D118" ca="1" si="11">IF(ISERROR(B55-2),"", -1*(C55-$C$14)*10^-4*$B$8*$B$5)</f>
        <v>196170.87000000002</v>
      </c>
      <c r="E55" s="32" t="e">
        <f t="shared" ca="1" si="5"/>
        <v>#N/A</v>
      </c>
      <c r="F55" s="4">
        <f t="shared" ca="1" si="6"/>
        <v>101.274</v>
      </c>
      <c r="G55" s="31">
        <f t="shared" ca="1" si="7"/>
        <v>179925.00000000006</v>
      </c>
      <c r="H55" s="32" t="e">
        <f t="shared" ca="1" si="8"/>
        <v>#N/A</v>
      </c>
      <c r="I55" s="79" t="e">
        <f t="shared" ref="I55:I118" ca="1" si="12">IF(ISERROR(F55-2),"",(D55+E55)*$B$9-G55-H55)</f>
        <v>#N/A</v>
      </c>
      <c r="J55" s="1"/>
      <c r="K55" s="168">
        <f t="shared" si="0"/>
        <v>45840.625</v>
      </c>
      <c r="L55" s="168">
        <v>45845.625</v>
      </c>
      <c r="M55" s="168" t="str">
        <f t="shared" si="1"/>
        <v/>
      </c>
      <c r="O55" s="122">
        <v>45840.625</v>
      </c>
      <c r="P55" s="3">
        <v>96.846999999999994</v>
      </c>
      <c r="Q55" s="122">
        <v>45845.625</v>
      </c>
      <c r="R55" s="3">
        <v>98.700999999999993</v>
      </c>
    </row>
    <row r="56" spans="1:18">
      <c r="A56" s="168" t="e">
        <f t="shared" ca="1" si="2"/>
        <v>#N/A</v>
      </c>
      <c r="B56" s="4">
        <f t="shared" ca="1" si="3"/>
        <v>100.4472</v>
      </c>
      <c r="C56" s="1">
        <f t="shared" ca="1" si="10"/>
        <v>88.906199999999998</v>
      </c>
      <c r="D56" s="31">
        <f t="shared" ca="1" si="11"/>
        <v>196170.87000000002</v>
      </c>
      <c r="E56" s="32" t="e">
        <f t="shared" ca="1" si="5"/>
        <v>#N/A</v>
      </c>
      <c r="F56" s="4">
        <f t="shared" ca="1" si="6"/>
        <v>101.274</v>
      </c>
      <c r="G56" s="31">
        <f t="shared" ca="1" si="7"/>
        <v>179925.00000000006</v>
      </c>
      <c r="H56" s="32" t="e">
        <f t="shared" ca="1" si="8"/>
        <v>#N/A</v>
      </c>
      <c r="I56" s="79" t="e">
        <f t="shared" ca="1" si="12"/>
        <v>#N/A</v>
      </c>
      <c r="J56" s="1"/>
      <c r="K56" s="168">
        <f t="shared" si="0"/>
        <v>45841.625</v>
      </c>
      <c r="L56" s="168">
        <v>45846.625</v>
      </c>
      <c r="M56" s="168" t="str">
        <f t="shared" si="1"/>
        <v/>
      </c>
      <c r="O56" s="122">
        <v>45841.625</v>
      </c>
      <c r="P56" s="3">
        <v>96.338999999999999</v>
      </c>
      <c r="Q56" s="122">
        <v>45846.625</v>
      </c>
      <c r="R56" s="3">
        <v>98.694999999999993</v>
      </c>
    </row>
    <row r="57" spans="1:18">
      <c r="A57" s="168" t="e">
        <f t="shared" ca="1" si="2"/>
        <v>#N/A</v>
      </c>
      <c r="B57" s="4">
        <f t="shared" ca="1" si="3"/>
        <v>100.4472</v>
      </c>
      <c r="C57" s="1">
        <f t="shared" ca="1" si="10"/>
        <v>88.906199999999998</v>
      </c>
      <c r="D57" s="31">
        <f t="shared" ca="1" si="11"/>
        <v>196170.87000000002</v>
      </c>
      <c r="E57" s="32" t="e">
        <f t="shared" ca="1" si="5"/>
        <v>#N/A</v>
      </c>
      <c r="F57" s="4">
        <f t="shared" ca="1" si="6"/>
        <v>101.274</v>
      </c>
      <c r="G57" s="31">
        <f t="shared" ca="1" si="7"/>
        <v>179925.00000000006</v>
      </c>
      <c r="H57" s="32" t="e">
        <f t="shared" ca="1" si="8"/>
        <v>#N/A</v>
      </c>
      <c r="I57" s="79" t="e">
        <f t="shared" ca="1" si="12"/>
        <v>#N/A</v>
      </c>
      <c r="J57" s="1"/>
      <c r="K57" s="168">
        <f t="shared" si="0"/>
        <v>45841.625</v>
      </c>
      <c r="L57" s="168">
        <v>45847.625</v>
      </c>
      <c r="M57" s="168" t="str">
        <f t="shared" si="1"/>
        <v/>
      </c>
      <c r="O57" s="122">
        <v>45842.625</v>
      </c>
      <c r="P57" s="3">
        <v>97.531999999999996</v>
      </c>
      <c r="Q57" s="122">
        <v>45847.625</v>
      </c>
      <c r="R57" s="3">
        <v>99.075000000000003</v>
      </c>
    </row>
    <row r="58" spans="1:18">
      <c r="A58" s="168" t="e">
        <f t="shared" ca="1" si="2"/>
        <v>#N/A</v>
      </c>
      <c r="B58" s="4">
        <f t="shared" ca="1" si="3"/>
        <v>100.4472</v>
      </c>
      <c r="C58" s="1">
        <f t="shared" ca="1" si="10"/>
        <v>88.906199999999998</v>
      </c>
      <c r="D58" s="31">
        <f t="shared" ca="1" si="11"/>
        <v>196170.87000000002</v>
      </c>
      <c r="E58" s="32" t="e">
        <f t="shared" ca="1" si="5"/>
        <v>#N/A</v>
      </c>
      <c r="F58" s="4">
        <f t="shared" ca="1" si="6"/>
        <v>101.274</v>
      </c>
      <c r="G58" s="31">
        <f t="shared" ca="1" si="7"/>
        <v>179925.00000000006</v>
      </c>
      <c r="H58" s="32" t="e">
        <f t="shared" ca="1" si="8"/>
        <v>#N/A</v>
      </c>
      <c r="I58" s="79" t="e">
        <f t="shared" ca="1" si="12"/>
        <v>#N/A</v>
      </c>
      <c r="J58" s="1"/>
      <c r="K58" s="168">
        <f t="shared" si="0"/>
        <v>45845.625</v>
      </c>
      <c r="L58" s="168">
        <v>45848.625</v>
      </c>
      <c r="M58" s="168" t="str">
        <f t="shared" si="1"/>
        <v/>
      </c>
      <c r="O58" s="122">
        <v>45845.625</v>
      </c>
      <c r="P58" s="3">
        <v>97.003</v>
      </c>
      <c r="Q58" s="122">
        <v>45848.625</v>
      </c>
      <c r="R58" s="3">
        <v>98.983000000000004</v>
      </c>
    </row>
    <row r="59" spans="1:18">
      <c r="A59" s="168" t="e">
        <f t="shared" ca="1" si="2"/>
        <v>#N/A</v>
      </c>
      <c r="B59" s="4">
        <f t="shared" ca="1" si="3"/>
        <v>100.4472</v>
      </c>
      <c r="C59" s="1">
        <f t="shared" ca="1" si="10"/>
        <v>88.906199999999998</v>
      </c>
      <c r="D59" s="31">
        <f t="shared" ca="1" si="11"/>
        <v>196170.87000000002</v>
      </c>
      <c r="E59" s="32" t="e">
        <f t="shared" ca="1" si="5"/>
        <v>#N/A</v>
      </c>
      <c r="F59" s="4">
        <f t="shared" ca="1" si="6"/>
        <v>101.274</v>
      </c>
      <c r="G59" s="31">
        <f t="shared" ca="1" si="7"/>
        <v>179925.00000000006</v>
      </c>
      <c r="H59" s="32" t="e">
        <f t="shared" ca="1" si="8"/>
        <v>#N/A</v>
      </c>
      <c r="I59" s="79" t="e">
        <f t="shared" ca="1" si="12"/>
        <v>#N/A</v>
      </c>
      <c r="J59" s="1"/>
      <c r="K59" s="168">
        <f t="shared" si="0"/>
        <v>45846.625</v>
      </c>
      <c r="L59" s="168">
        <v>45849.625</v>
      </c>
      <c r="M59" s="168" t="str">
        <f t="shared" si="1"/>
        <v/>
      </c>
      <c r="O59" s="122">
        <v>45846.625</v>
      </c>
      <c r="P59" s="3">
        <v>96.25</v>
      </c>
      <c r="Q59" s="122">
        <v>45849.625</v>
      </c>
      <c r="R59" s="3">
        <v>98.903999999999996</v>
      </c>
    </row>
    <row r="60" spans="1:18">
      <c r="A60" s="168" t="e">
        <f t="shared" ca="1" si="2"/>
        <v>#N/A</v>
      </c>
      <c r="B60" s="4">
        <f t="shared" ca="1" si="3"/>
        <v>100.4472</v>
      </c>
      <c r="C60" s="1">
        <f t="shared" ca="1" si="10"/>
        <v>88.906199999999998</v>
      </c>
      <c r="D60" s="31">
        <f t="shared" ca="1" si="11"/>
        <v>196170.87000000002</v>
      </c>
      <c r="E60" s="32" t="e">
        <f t="shared" ca="1" si="5"/>
        <v>#N/A</v>
      </c>
      <c r="F60" s="4">
        <f t="shared" ca="1" si="6"/>
        <v>101.274</v>
      </c>
      <c r="G60" s="31">
        <f t="shared" ca="1" si="7"/>
        <v>179925.00000000006</v>
      </c>
      <c r="H60" s="32" t="e">
        <f t="shared" ca="1" si="8"/>
        <v>#N/A</v>
      </c>
      <c r="I60" s="79" t="e">
        <f t="shared" ca="1" si="12"/>
        <v>#N/A</v>
      </c>
      <c r="J60" s="1"/>
      <c r="K60" s="168">
        <f t="shared" si="0"/>
        <v>45847.625</v>
      </c>
      <c r="L60" s="168">
        <v>45852.625</v>
      </c>
      <c r="M60" s="168" t="str">
        <f t="shared" si="1"/>
        <v/>
      </c>
      <c r="O60" s="122">
        <v>45847.625</v>
      </c>
      <c r="P60" s="3">
        <v>96.17</v>
      </c>
      <c r="Q60" s="122">
        <v>45852.625</v>
      </c>
      <c r="R60" s="3">
        <v>98.831999999999994</v>
      </c>
    </row>
    <row r="61" spans="1:18">
      <c r="A61" s="168" t="e">
        <f t="shared" ca="1" si="2"/>
        <v>#N/A</v>
      </c>
      <c r="B61" s="4">
        <f t="shared" ca="1" si="3"/>
        <v>100.4472</v>
      </c>
      <c r="C61" s="1">
        <f t="shared" ca="1" si="10"/>
        <v>88.906199999999998</v>
      </c>
      <c r="D61" s="31">
        <f t="shared" ca="1" si="11"/>
        <v>196170.87000000002</v>
      </c>
      <c r="E61" s="32" t="e">
        <f t="shared" ca="1" si="5"/>
        <v>#N/A</v>
      </c>
      <c r="F61" s="4">
        <f t="shared" ca="1" si="6"/>
        <v>101.274</v>
      </c>
      <c r="G61" s="31">
        <f t="shared" ca="1" si="7"/>
        <v>179925.00000000006</v>
      </c>
      <c r="H61" s="32" t="e">
        <f t="shared" ca="1" si="8"/>
        <v>#N/A</v>
      </c>
      <c r="I61" s="79" t="e">
        <f t="shared" ca="1" si="12"/>
        <v>#N/A</v>
      </c>
      <c r="J61" s="1"/>
      <c r="K61" s="168">
        <f t="shared" si="0"/>
        <v>45848.625</v>
      </c>
      <c r="L61" s="168">
        <v>45853.625</v>
      </c>
      <c r="M61" s="168" t="str">
        <f t="shared" si="1"/>
        <v/>
      </c>
      <c r="O61" s="122">
        <v>45848.625</v>
      </c>
      <c r="P61" s="3">
        <v>94.885999999999996</v>
      </c>
      <c r="Q61" s="122">
        <v>45853.625</v>
      </c>
      <c r="R61" s="3">
        <v>98.623999999999995</v>
      </c>
    </row>
    <row r="62" spans="1:18">
      <c r="A62" s="168" t="e">
        <f t="shared" ca="1" si="2"/>
        <v>#N/A</v>
      </c>
      <c r="B62" s="4">
        <f t="shared" ca="1" si="3"/>
        <v>100.4472</v>
      </c>
      <c r="C62" s="1">
        <f t="shared" ca="1" si="10"/>
        <v>88.906199999999998</v>
      </c>
      <c r="D62" s="31">
        <f t="shared" ca="1" si="11"/>
        <v>196170.87000000002</v>
      </c>
      <c r="E62" s="32" t="e">
        <f t="shared" ca="1" si="5"/>
        <v>#N/A</v>
      </c>
      <c r="F62" s="4">
        <f t="shared" ca="1" si="6"/>
        <v>101.274</v>
      </c>
      <c r="G62" s="31">
        <f t="shared" ca="1" si="7"/>
        <v>179925.00000000006</v>
      </c>
      <c r="H62" s="32" t="e">
        <f t="shared" ca="1" si="8"/>
        <v>#N/A</v>
      </c>
      <c r="I62" s="79" t="e">
        <f t="shared" ca="1" si="12"/>
        <v>#N/A</v>
      </c>
      <c r="J62" s="1"/>
      <c r="K62" s="168">
        <f t="shared" si="0"/>
        <v>45849.625</v>
      </c>
      <c r="L62" s="168">
        <v>45854.625</v>
      </c>
      <c r="M62" s="168" t="str">
        <f t="shared" si="1"/>
        <v/>
      </c>
      <c r="O62" s="122">
        <v>45849.625</v>
      </c>
      <c r="P62" s="3">
        <v>96.510999999999996</v>
      </c>
      <c r="Q62" s="122">
        <v>45854.625</v>
      </c>
      <c r="R62" s="3">
        <v>98.533000000000001</v>
      </c>
    </row>
    <row r="63" spans="1:18">
      <c r="A63" s="168" t="e">
        <f t="shared" ca="1" si="2"/>
        <v>#N/A</v>
      </c>
      <c r="B63" s="4">
        <f t="shared" ca="1" si="3"/>
        <v>100.4472</v>
      </c>
      <c r="C63" s="1">
        <f t="shared" ca="1" si="10"/>
        <v>88.906199999999998</v>
      </c>
      <c r="D63" s="31">
        <f t="shared" ca="1" si="11"/>
        <v>196170.87000000002</v>
      </c>
      <c r="E63" s="32" t="e">
        <f t="shared" ca="1" si="5"/>
        <v>#N/A</v>
      </c>
      <c r="F63" s="4">
        <f t="shared" ca="1" si="6"/>
        <v>101.274</v>
      </c>
      <c r="G63" s="31">
        <f t="shared" ca="1" si="7"/>
        <v>179925.00000000006</v>
      </c>
      <c r="H63" s="32" t="e">
        <f t="shared" ca="1" si="8"/>
        <v>#N/A</v>
      </c>
      <c r="I63" s="79" t="e">
        <f t="shared" ca="1" si="12"/>
        <v>#N/A</v>
      </c>
      <c r="J63" s="1"/>
      <c r="K63" s="168">
        <f t="shared" si="0"/>
        <v>45852.625</v>
      </c>
      <c r="L63" s="168">
        <v>45855.625</v>
      </c>
      <c r="M63" s="168" t="str">
        <f t="shared" si="1"/>
        <v/>
      </c>
      <c r="O63" s="122">
        <v>45852.625</v>
      </c>
      <c r="P63" s="3">
        <v>97.629000000000005</v>
      </c>
      <c r="Q63" s="122">
        <v>45855.625</v>
      </c>
      <c r="R63" s="3">
        <v>98.546000000000006</v>
      </c>
    </row>
    <row r="64" spans="1:18">
      <c r="A64" s="168" t="e">
        <f t="shared" ca="1" si="2"/>
        <v>#N/A</v>
      </c>
      <c r="B64" s="4">
        <f t="shared" ca="1" si="3"/>
        <v>100.4472</v>
      </c>
      <c r="C64" s="1">
        <f t="shared" ca="1" si="10"/>
        <v>88.906199999999998</v>
      </c>
      <c r="D64" s="31">
        <f t="shared" ca="1" si="11"/>
        <v>196170.87000000002</v>
      </c>
      <c r="E64" s="32" t="e">
        <f t="shared" ca="1" si="5"/>
        <v>#N/A</v>
      </c>
      <c r="F64" s="4">
        <f t="shared" ca="1" si="6"/>
        <v>101.274</v>
      </c>
      <c r="G64" s="31">
        <f t="shared" ca="1" si="7"/>
        <v>179925.00000000006</v>
      </c>
      <c r="H64" s="32" t="e">
        <f t="shared" ca="1" si="8"/>
        <v>#N/A</v>
      </c>
      <c r="I64" s="79" t="e">
        <f t="shared" ca="1" si="12"/>
        <v>#N/A</v>
      </c>
      <c r="J64" s="1"/>
      <c r="K64" s="168">
        <f t="shared" si="0"/>
        <v>45853.625</v>
      </c>
      <c r="L64" s="168">
        <v>45856.625</v>
      </c>
      <c r="M64" s="168" t="str">
        <f t="shared" si="1"/>
        <v/>
      </c>
      <c r="O64" s="122">
        <v>45853.625</v>
      </c>
      <c r="P64" s="3">
        <v>97.247</v>
      </c>
      <c r="Q64" s="122">
        <v>45856.625</v>
      </c>
      <c r="R64" s="3">
        <v>98.555999999999997</v>
      </c>
    </row>
    <row r="65" spans="1:18">
      <c r="A65" s="168" t="e">
        <f t="shared" ca="1" si="2"/>
        <v>#N/A</v>
      </c>
      <c r="B65" s="4">
        <f t="shared" ca="1" si="3"/>
        <v>100.4472</v>
      </c>
      <c r="C65" s="1">
        <f t="shared" ca="1" si="10"/>
        <v>88.906199999999998</v>
      </c>
      <c r="D65" s="31">
        <f t="shared" ca="1" si="11"/>
        <v>196170.87000000002</v>
      </c>
      <c r="E65" s="32" t="e">
        <f t="shared" ca="1" si="5"/>
        <v>#N/A</v>
      </c>
      <c r="F65" s="4">
        <f t="shared" ca="1" si="6"/>
        <v>101.274</v>
      </c>
      <c r="G65" s="31">
        <f t="shared" ca="1" si="7"/>
        <v>179925.00000000006</v>
      </c>
      <c r="H65" s="32" t="e">
        <f t="shared" ca="1" si="8"/>
        <v>#N/A</v>
      </c>
      <c r="I65" s="79" t="e">
        <f t="shared" ca="1" si="12"/>
        <v>#N/A</v>
      </c>
      <c r="J65" s="1"/>
      <c r="K65" s="168">
        <f t="shared" si="0"/>
        <v>45854.625</v>
      </c>
      <c r="L65" s="168">
        <v>45859.625</v>
      </c>
      <c r="M65" s="168" t="str">
        <f t="shared" si="1"/>
        <v/>
      </c>
      <c r="O65" s="122">
        <v>45854.625</v>
      </c>
      <c r="P65" s="3">
        <v>98.581000000000003</v>
      </c>
      <c r="Q65" s="122">
        <v>45859.625</v>
      </c>
      <c r="R65" s="3">
        <v>98.796999999999997</v>
      </c>
    </row>
    <row r="66" spans="1:18">
      <c r="A66" s="168" t="e">
        <f t="shared" ca="1" si="2"/>
        <v>#N/A</v>
      </c>
      <c r="B66" s="4">
        <f t="shared" ca="1" si="3"/>
        <v>100.4472</v>
      </c>
      <c r="C66" s="1">
        <f t="shared" ca="1" si="10"/>
        <v>88.906199999999998</v>
      </c>
      <c r="D66" s="31">
        <f t="shared" ca="1" si="11"/>
        <v>196170.87000000002</v>
      </c>
      <c r="E66" s="32" t="e">
        <f t="shared" ca="1" si="5"/>
        <v>#N/A</v>
      </c>
      <c r="F66" s="4">
        <f t="shared" ca="1" si="6"/>
        <v>101.274</v>
      </c>
      <c r="G66" s="31">
        <f t="shared" ca="1" si="7"/>
        <v>179925.00000000006</v>
      </c>
      <c r="H66" s="32" t="e">
        <f t="shared" ca="1" si="8"/>
        <v>#N/A</v>
      </c>
      <c r="I66" s="79" t="e">
        <f t="shared" ca="1" si="12"/>
        <v>#N/A</v>
      </c>
      <c r="K66" s="168">
        <f t="shared" si="0"/>
        <v>45855.625</v>
      </c>
      <c r="L66" s="168">
        <v>45860.625</v>
      </c>
      <c r="M66" s="168" t="str">
        <f t="shared" si="1"/>
        <v/>
      </c>
      <c r="O66" s="122">
        <v>45855.625</v>
      </c>
      <c r="P66" s="3">
        <v>97.709000000000003</v>
      </c>
      <c r="Q66" s="122">
        <v>45860.625</v>
      </c>
      <c r="R66" s="3">
        <v>98.896000000000001</v>
      </c>
    </row>
    <row r="67" spans="1:18">
      <c r="A67" s="168" t="e">
        <f t="shared" ca="1" si="2"/>
        <v>#N/A</v>
      </c>
      <c r="B67" s="4">
        <f t="shared" ca="1" si="3"/>
        <v>100.4472</v>
      </c>
      <c r="C67" s="1">
        <f t="shared" ca="1" si="10"/>
        <v>88.906199999999998</v>
      </c>
      <c r="D67" s="31">
        <f t="shared" ca="1" si="11"/>
        <v>196170.87000000002</v>
      </c>
      <c r="E67" s="32" t="e">
        <f t="shared" ca="1" si="5"/>
        <v>#N/A</v>
      </c>
      <c r="F67" s="4">
        <f t="shared" ca="1" si="6"/>
        <v>101.274</v>
      </c>
      <c r="G67" s="31">
        <f t="shared" ca="1" si="7"/>
        <v>179925.00000000006</v>
      </c>
      <c r="H67" s="32" t="e">
        <f t="shared" ca="1" si="8"/>
        <v>#N/A</v>
      </c>
      <c r="I67" s="79" t="e">
        <f t="shared" ca="1" si="12"/>
        <v>#N/A</v>
      </c>
      <c r="K67" s="168">
        <f t="shared" ref="K67:K130" si="13">VLOOKUP(O67,Q:Q,1)</f>
        <v>45856.625</v>
      </c>
      <c r="L67" s="168">
        <v>45861.625</v>
      </c>
      <c r="M67" s="168" t="str">
        <f t="shared" si="1"/>
        <v/>
      </c>
      <c r="O67" s="122">
        <v>45856.625</v>
      </c>
      <c r="P67" s="3">
        <v>97.168999999999997</v>
      </c>
      <c r="Q67" s="122">
        <v>45861.625</v>
      </c>
      <c r="R67" s="3">
        <v>98.986999999999995</v>
      </c>
    </row>
    <row r="68" spans="1:18">
      <c r="A68" s="168" t="e">
        <f t="shared" ca="1" si="2"/>
        <v>#N/A</v>
      </c>
      <c r="B68" s="4">
        <f t="shared" ca="1" si="3"/>
        <v>100.4472</v>
      </c>
      <c r="C68" s="1">
        <f t="shared" ca="1" si="10"/>
        <v>88.906199999999998</v>
      </c>
      <c r="D68" s="31">
        <f t="shared" ca="1" si="11"/>
        <v>196170.87000000002</v>
      </c>
      <c r="E68" s="32" t="e">
        <f t="shared" ca="1" si="5"/>
        <v>#N/A</v>
      </c>
      <c r="F68" s="4">
        <f t="shared" ca="1" si="6"/>
        <v>101.274</v>
      </c>
      <c r="G68" s="31">
        <f t="shared" ca="1" si="7"/>
        <v>179925.00000000006</v>
      </c>
      <c r="H68" s="32" t="e">
        <f t="shared" ca="1" si="8"/>
        <v>#N/A</v>
      </c>
      <c r="I68" s="79" t="e">
        <f t="shared" ca="1" si="12"/>
        <v>#N/A</v>
      </c>
      <c r="K68" s="168">
        <f t="shared" si="13"/>
        <v>45859.625</v>
      </c>
      <c r="L68" s="168">
        <v>45862.625</v>
      </c>
      <c r="M68" s="168" t="str">
        <f t="shared" si="1"/>
        <v/>
      </c>
      <c r="O68" s="122">
        <v>45859.625</v>
      </c>
      <c r="P68" s="3">
        <v>97.474000000000004</v>
      </c>
      <c r="Q68" s="122">
        <v>45862.625</v>
      </c>
      <c r="R68" s="3">
        <v>99.215000000000003</v>
      </c>
    </row>
    <row r="69" spans="1:18">
      <c r="A69" s="168" t="e">
        <f t="shared" ca="1" si="2"/>
        <v>#N/A</v>
      </c>
      <c r="B69" s="4">
        <f t="shared" ca="1" si="3"/>
        <v>100.4472</v>
      </c>
      <c r="C69" s="1">
        <f t="shared" ca="1" si="10"/>
        <v>88.906199999999998</v>
      </c>
      <c r="D69" s="31">
        <f t="shared" ca="1" si="11"/>
        <v>196170.87000000002</v>
      </c>
      <c r="E69" s="32" t="e">
        <f t="shared" ca="1" si="5"/>
        <v>#N/A</v>
      </c>
      <c r="F69" s="4">
        <f t="shared" ca="1" si="6"/>
        <v>101.274</v>
      </c>
      <c r="G69" s="31">
        <f t="shared" ca="1" si="7"/>
        <v>179925.00000000006</v>
      </c>
      <c r="H69" s="32" t="e">
        <f t="shared" ca="1" si="8"/>
        <v>#N/A</v>
      </c>
      <c r="I69" s="79" t="e">
        <f t="shared" ca="1" si="12"/>
        <v>#N/A</v>
      </c>
      <c r="K69" s="168">
        <f t="shared" si="13"/>
        <v>45860.625</v>
      </c>
      <c r="L69" s="168">
        <v>45863.625</v>
      </c>
      <c r="M69" s="168" t="str">
        <f t="shared" ref="M69:M132" si="14">IF(L69&gt;$A$14,L69,"")</f>
        <v/>
      </c>
      <c r="O69" s="122">
        <v>45860.625</v>
      </c>
      <c r="P69" s="3">
        <v>98.94</v>
      </c>
      <c r="Q69" s="122">
        <v>45863.625</v>
      </c>
      <c r="R69" s="3">
        <v>99.356999999999999</v>
      </c>
    </row>
    <row r="70" spans="1:18">
      <c r="A70" s="168" t="e">
        <f t="shared" ca="1" si="2"/>
        <v>#N/A</v>
      </c>
      <c r="B70" s="4">
        <f t="shared" ca="1" si="3"/>
        <v>100.4472</v>
      </c>
      <c r="C70" s="1">
        <f t="shared" ca="1" si="10"/>
        <v>88.906199999999998</v>
      </c>
      <c r="D70" s="31">
        <f t="shared" ca="1" si="11"/>
        <v>196170.87000000002</v>
      </c>
      <c r="E70" s="32" t="e">
        <f t="shared" ca="1" si="5"/>
        <v>#N/A</v>
      </c>
      <c r="F70" s="4">
        <f t="shared" ca="1" si="6"/>
        <v>101.274</v>
      </c>
      <c r="G70" s="31">
        <f t="shared" ca="1" si="7"/>
        <v>179925.00000000006</v>
      </c>
      <c r="H70" s="32" t="e">
        <f t="shared" ca="1" si="8"/>
        <v>#N/A</v>
      </c>
      <c r="I70" s="79" t="e">
        <f t="shared" ca="1" si="12"/>
        <v>#N/A</v>
      </c>
      <c r="K70" s="168">
        <f t="shared" si="13"/>
        <v>45861.625</v>
      </c>
      <c r="L70" s="168">
        <v>45866.625</v>
      </c>
      <c r="M70" s="168" t="str">
        <f t="shared" si="14"/>
        <v/>
      </c>
      <c r="O70" s="122">
        <v>45861.625</v>
      </c>
      <c r="P70" s="3">
        <v>97.263999999999996</v>
      </c>
      <c r="Q70" s="122">
        <v>45866.625</v>
      </c>
      <c r="R70" s="3">
        <v>99.575000000000003</v>
      </c>
    </row>
    <row r="71" spans="1:18">
      <c r="A71" s="168" t="e">
        <f t="shared" ca="1" si="2"/>
        <v>#N/A</v>
      </c>
      <c r="B71" s="4">
        <f t="shared" ca="1" si="3"/>
        <v>100.4472</v>
      </c>
      <c r="C71" s="1">
        <f t="shared" ca="1" si="10"/>
        <v>88.906199999999998</v>
      </c>
      <c r="D71" s="31">
        <f t="shared" ca="1" si="11"/>
        <v>196170.87000000002</v>
      </c>
      <c r="E71" s="32" t="e">
        <f t="shared" ca="1" si="5"/>
        <v>#N/A</v>
      </c>
      <c r="F71" s="4">
        <f t="shared" ca="1" si="6"/>
        <v>101.274</v>
      </c>
      <c r="G71" s="31">
        <f t="shared" ca="1" si="7"/>
        <v>179925.00000000006</v>
      </c>
      <c r="H71" s="32" t="e">
        <f t="shared" ca="1" si="8"/>
        <v>#N/A</v>
      </c>
      <c r="I71" s="79" t="e">
        <f t="shared" ca="1" si="12"/>
        <v>#N/A</v>
      </c>
      <c r="K71" s="168">
        <f t="shared" si="13"/>
        <v>45862.625</v>
      </c>
      <c r="L71" s="168">
        <v>45867.625</v>
      </c>
      <c r="M71" s="168" t="str">
        <f t="shared" si="14"/>
        <v/>
      </c>
      <c r="O71" s="122">
        <v>45862.625</v>
      </c>
      <c r="P71" s="3">
        <v>96.298000000000002</v>
      </c>
      <c r="Q71" s="122">
        <v>45867.625</v>
      </c>
      <c r="R71" s="3">
        <v>99.679000000000002</v>
      </c>
    </row>
    <row r="72" spans="1:18">
      <c r="A72" s="168" t="e">
        <f t="shared" ca="1" si="2"/>
        <v>#N/A</v>
      </c>
      <c r="B72" s="4">
        <f t="shared" ca="1" si="3"/>
        <v>100.4472</v>
      </c>
      <c r="C72" s="1">
        <f t="shared" ca="1" si="10"/>
        <v>88.906199999999998</v>
      </c>
      <c r="D72" s="31">
        <f t="shared" ca="1" si="11"/>
        <v>196170.87000000002</v>
      </c>
      <c r="E72" s="32" t="e">
        <f t="shared" ca="1" si="5"/>
        <v>#N/A</v>
      </c>
      <c r="F72" s="4">
        <f t="shared" ca="1" si="6"/>
        <v>101.274</v>
      </c>
      <c r="G72" s="31">
        <f t="shared" ca="1" si="7"/>
        <v>179925.00000000006</v>
      </c>
      <c r="H72" s="32" t="e">
        <f t="shared" ca="1" si="8"/>
        <v>#N/A</v>
      </c>
      <c r="I72" s="79" t="e">
        <f t="shared" ca="1" si="12"/>
        <v>#N/A</v>
      </c>
      <c r="K72" s="168">
        <f t="shared" si="13"/>
        <v>45863.625</v>
      </c>
      <c r="L72" s="168">
        <v>45868.625</v>
      </c>
      <c r="M72" s="168" t="str">
        <f t="shared" si="14"/>
        <v/>
      </c>
      <c r="O72" s="122">
        <v>45863.625</v>
      </c>
      <c r="P72" s="3">
        <v>96.741</v>
      </c>
      <c r="Q72" s="122">
        <v>45868.625</v>
      </c>
      <c r="R72" s="3">
        <v>99.745999999999995</v>
      </c>
    </row>
    <row r="73" spans="1:18">
      <c r="A73" s="168" t="e">
        <f t="shared" ca="1" si="2"/>
        <v>#N/A</v>
      </c>
      <c r="B73" s="4">
        <f t="shared" ca="1" si="3"/>
        <v>100.4472</v>
      </c>
      <c r="C73" s="1">
        <f t="shared" ca="1" si="10"/>
        <v>88.906199999999998</v>
      </c>
      <c r="D73" s="31">
        <f t="shared" ca="1" si="11"/>
        <v>196170.87000000002</v>
      </c>
      <c r="E73" s="32" t="e">
        <f t="shared" ca="1" si="5"/>
        <v>#N/A</v>
      </c>
      <c r="F73" s="4">
        <f t="shared" ca="1" si="6"/>
        <v>101.274</v>
      </c>
      <c r="G73" s="31">
        <f t="shared" ca="1" si="7"/>
        <v>179925.00000000006</v>
      </c>
      <c r="H73" s="32" t="e">
        <f t="shared" ca="1" si="8"/>
        <v>#N/A</v>
      </c>
      <c r="I73" s="79" t="e">
        <f t="shared" ca="1" si="12"/>
        <v>#N/A</v>
      </c>
      <c r="K73" s="168">
        <f t="shared" si="13"/>
        <v>45866.625</v>
      </c>
      <c r="L73" s="168">
        <v>45869.625</v>
      </c>
      <c r="M73" s="168" t="str">
        <f t="shared" si="14"/>
        <v/>
      </c>
      <c r="O73" s="122">
        <v>45866.625</v>
      </c>
      <c r="P73" s="3">
        <v>94.462000000000003</v>
      </c>
      <c r="Q73" s="122">
        <v>45869.625</v>
      </c>
      <c r="R73" s="3">
        <v>99.888000000000005</v>
      </c>
    </row>
    <row r="74" spans="1:18">
      <c r="A74" s="168" t="e">
        <f t="shared" ca="1" si="2"/>
        <v>#N/A</v>
      </c>
      <c r="B74" s="4">
        <f t="shared" ca="1" si="3"/>
        <v>100.4472</v>
      </c>
      <c r="C74" s="1">
        <f t="shared" ca="1" si="10"/>
        <v>88.906199999999998</v>
      </c>
      <c r="D74" s="31">
        <f t="shared" ca="1" si="11"/>
        <v>196170.87000000002</v>
      </c>
      <c r="E74" s="32" t="e">
        <f t="shared" ca="1" si="5"/>
        <v>#N/A</v>
      </c>
      <c r="F74" s="4">
        <f t="shared" ca="1" si="6"/>
        <v>101.274</v>
      </c>
      <c r="G74" s="31">
        <f t="shared" ca="1" si="7"/>
        <v>179925.00000000006</v>
      </c>
      <c r="H74" s="32" t="e">
        <f t="shared" ca="1" si="8"/>
        <v>#N/A</v>
      </c>
      <c r="I74" s="79" t="e">
        <f t="shared" ca="1" si="12"/>
        <v>#N/A</v>
      </c>
      <c r="K74" s="168">
        <f t="shared" si="13"/>
        <v>45867.625</v>
      </c>
      <c r="L74" s="168">
        <v>45870.625</v>
      </c>
      <c r="M74" s="168" t="str">
        <f t="shared" si="14"/>
        <v/>
      </c>
      <c r="O74" s="122">
        <v>45867.625</v>
      </c>
      <c r="P74" s="3">
        <v>94.534000000000006</v>
      </c>
      <c r="Q74" s="122">
        <v>45870.625</v>
      </c>
      <c r="R74" s="3">
        <v>99.468999999999994</v>
      </c>
    </row>
    <row r="75" spans="1:18">
      <c r="A75" s="168" t="e">
        <f t="shared" ca="1" si="2"/>
        <v>#N/A</v>
      </c>
      <c r="B75" s="4">
        <f t="shared" ca="1" si="3"/>
        <v>100.4472</v>
      </c>
      <c r="C75" s="1">
        <f t="shared" ca="1" si="10"/>
        <v>88.906199999999998</v>
      </c>
      <c r="D75" s="31">
        <f t="shared" ca="1" si="11"/>
        <v>196170.87000000002</v>
      </c>
      <c r="E75" s="32" t="e">
        <f t="shared" ca="1" si="5"/>
        <v>#N/A</v>
      </c>
      <c r="F75" s="4">
        <f t="shared" ca="1" si="6"/>
        <v>101.274</v>
      </c>
      <c r="G75" s="31">
        <f t="shared" ca="1" si="7"/>
        <v>179925.00000000006</v>
      </c>
      <c r="H75" s="32" t="e">
        <f t="shared" ca="1" si="8"/>
        <v>#N/A</v>
      </c>
      <c r="I75" s="79" t="e">
        <f t="shared" ca="1" si="12"/>
        <v>#N/A</v>
      </c>
      <c r="K75" s="168">
        <f t="shared" si="13"/>
        <v>45868.625</v>
      </c>
      <c r="L75" s="168">
        <v>45873.625</v>
      </c>
      <c r="M75" s="168" t="str">
        <f t="shared" si="14"/>
        <v/>
      </c>
      <c r="O75" s="122">
        <v>45868.625</v>
      </c>
      <c r="P75" s="3">
        <v>94.784000000000006</v>
      </c>
      <c r="Q75" s="122">
        <v>45873.625</v>
      </c>
      <c r="R75" s="3">
        <v>99.652000000000001</v>
      </c>
    </row>
    <row r="76" spans="1:18">
      <c r="A76" s="168" t="e">
        <f t="shared" ca="1" si="2"/>
        <v>#N/A</v>
      </c>
      <c r="B76" s="4">
        <f t="shared" ca="1" si="3"/>
        <v>100.4472</v>
      </c>
      <c r="C76" s="1">
        <f t="shared" ca="1" si="10"/>
        <v>88.906199999999998</v>
      </c>
      <c r="D76" s="31">
        <f t="shared" ca="1" si="11"/>
        <v>196170.87000000002</v>
      </c>
      <c r="E76" s="32" t="e">
        <f t="shared" ca="1" si="5"/>
        <v>#N/A</v>
      </c>
      <c r="F76" s="4">
        <f t="shared" ca="1" si="6"/>
        <v>101.274</v>
      </c>
      <c r="G76" s="31">
        <f t="shared" ca="1" si="7"/>
        <v>179925.00000000006</v>
      </c>
      <c r="H76" s="32" t="e">
        <f t="shared" ca="1" si="8"/>
        <v>#N/A</v>
      </c>
      <c r="I76" s="79" t="e">
        <f t="shared" ca="1" si="12"/>
        <v>#N/A</v>
      </c>
      <c r="K76" s="168">
        <f t="shared" si="13"/>
        <v>45869.625</v>
      </c>
      <c r="L76" s="168">
        <v>45874.625</v>
      </c>
      <c r="M76" s="168" t="str">
        <f t="shared" si="14"/>
        <v/>
      </c>
      <c r="O76" s="122">
        <v>45869.625</v>
      </c>
      <c r="P76" s="3">
        <v>94.63</v>
      </c>
      <c r="Q76" s="122">
        <v>45874.625</v>
      </c>
      <c r="R76" s="3">
        <v>99.858000000000004</v>
      </c>
    </row>
    <row r="77" spans="1:18">
      <c r="A77" s="168" t="e">
        <f t="shared" ca="1" si="2"/>
        <v>#N/A</v>
      </c>
      <c r="B77" s="4">
        <f t="shared" ca="1" si="3"/>
        <v>100.4472</v>
      </c>
      <c r="C77" s="1">
        <f t="shared" ca="1" si="10"/>
        <v>88.906199999999998</v>
      </c>
      <c r="D77" s="31">
        <f t="shared" ca="1" si="11"/>
        <v>196170.87000000002</v>
      </c>
      <c r="E77" s="32" t="e">
        <f t="shared" ca="1" si="5"/>
        <v>#N/A</v>
      </c>
      <c r="F77" s="4">
        <f t="shared" ca="1" si="6"/>
        <v>101.274</v>
      </c>
      <c r="G77" s="31">
        <f t="shared" ca="1" si="7"/>
        <v>179925.00000000006</v>
      </c>
      <c r="H77" s="32" t="e">
        <f t="shared" ca="1" si="8"/>
        <v>#N/A</v>
      </c>
      <c r="I77" s="79" t="e">
        <f t="shared" ca="1" si="12"/>
        <v>#N/A</v>
      </c>
      <c r="K77" s="168">
        <f t="shared" si="13"/>
        <v>45870.625</v>
      </c>
      <c r="L77" s="168">
        <v>45875.625</v>
      </c>
      <c r="M77" s="168" t="str">
        <f t="shared" si="14"/>
        <v/>
      </c>
      <c r="O77" s="122">
        <v>45870.625</v>
      </c>
      <c r="P77" s="3">
        <v>98.915000000000006</v>
      </c>
      <c r="Q77" s="122">
        <v>45875.625</v>
      </c>
      <c r="R77" s="3">
        <v>100.123</v>
      </c>
    </row>
    <row r="78" spans="1:18">
      <c r="A78" s="168" t="e">
        <f t="shared" ca="1" si="2"/>
        <v>#N/A</v>
      </c>
      <c r="B78" s="4">
        <f t="shared" ca="1" si="3"/>
        <v>100.4472</v>
      </c>
      <c r="C78" s="1">
        <f t="shared" ca="1" si="10"/>
        <v>88.906199999999998</v>
      </c>
      <c r="D78" s="31">
        <f t="shared" ca="1" si="11"/>
        <v>196170.87000000002</v>
      </c>
      <c r="E78" s="32" t="e">
        <f t="shared" ca="1" si="5"/>
        <v>#N/A</v>
      </c>
      <c r="F78" s="4">
        <f t="shared" ca="1" si="6"/>
        <v>101.274</v>
      </c>
      <c r="G78" s="31">
        <f t="shared" ca="1" si="7"/>
        <v>179925.00000000006</v>
      </c>
      <c r="H78" s="32" t="e">
        <f t="shared" ca="1" si="8"/>
        <v>#N/A</v>
      </c>
      <c r="I78" s="79" t="e">
        <f t="shared" ca="1" si="12"/>
        <v>#N/A</v>
      </c>
      <c r="K78" s="168">
        <f t="shared" si="13"/>
        <v>45873.625</v>
      </c>
      <c r="L78" s="168">
        <v>45876.625</v>
      </c>
      <c r="M78" s="168" t="str">
        <f t="shared" si="14"/>
        <v/>
      </c>
      <c r="O78" s="122">
        <v>45873.625</v>
      </c>
      <c r="P78" s="3">
        <v>98.665000000000006</v>
      </c>
      <c r="Q78" s="122">
        <v>45876.625</v>
      </c>
      <c r="R78" s="3">
        <v>100.367</v>
      </c>
    </row>
    <row r="79" spans="1:18">
      <c r="A79" s="168" t="e">
        <f t="shared" ref="A79:A142" ca="1" si="15">IF(AND(ISBLANK(N68), A78 = $N$1),NOW(),IF(ISBLANK(N68),"",N68))</f>
        <v>#N/A</v>
      </c>
      <c r="B79" s="4">
        <f t="shared" ca="1" si="3"/>
        <v>100.4472</v>
      </c>
      <c r="C79" s="1">
        <f t="shared" ca="1" si="10"/>
        <v>88.906199999999998</v>
      </c>
      <c r="D79" s="31">
        <f t="shared" ca="1" si="11"/>
        <v>196170.87000000002</v>
      </c>
      <c r="E79" s="32" t="e">
        <f t="shared" ca="1" si="5"/>
        <v>#N/A</v>
      </c>
      <c r="F79" s="4">
        <f t="shared" ca="1" si="6"/>
        <v>101.274</v>
      </c>
      <c r="G79" s="31">
        <f t="shared" ca="1" si="7"/>
        <v>179925.00000000006</v>
      </c>
      <c r="H79" s="32" t="e">
        <f t="shared" ca="1" si="8"/>
        <v>#N/A</v>
      </c>
      <c r="I79" s="79" t="e">
        <f t="shared" ca="1" si="12"/>
        <v>#N/A</v>
      </c>
      <c r="K79" s="168">
        <f t="shared" si="13"/>
        <v>45874.625</v>
      </c>
      <c r="L79" s="168">
        <v>45877.625</v>
      </c>
      <c r="M79" s="168" t="str">
        <f t="shared" si="14"/>
        <v/>
      </c>
      <c r="O79" s="122">
        <v>45874.625</v>
      </c>
      <c r="P79" s="3">
        <v>97.302999999999997</v>
      </c>
      <c r="Q79" s="122">
        <v>45877.625</v>
      </c>
      <c r="R79" s="3">
        <v>100.40600000000001</v>
      </c>
    </row>
    <row r="80" spans="1:18">
      <c r="A80" s="168" t="e">
        <f t="shared" ca="1" si="15"/>
        <v>#N/A</v>
      </c>
      <c r="B80" s="4">
        <f t="shared" ref="B80:B143" ca="1" si="16">IF(COUNTIF(O:O,A80)=1,VLOOKUP(A80,O:P,2), IF(COUNTIF(O:O,A80)=0,$B$10,""))</f>
        <v>100.4472</v>
      </c>
      <c r="C80" s="1">
        <f t="shared" ca="1" si="10"/>
        <v>88.906199999999998</v>
      </c>
      <c r="D80" s="31">
        <f t="shared" ca="1" si="11"/>
        <v>196170.87000000002</v>
      </c>
      <c r="E80" s="32" t="e">
        <f t="shared" ref="E80:E143" ca="1" si="17">IF(ISERROR(B80-2),"",$B$6*ROUNDUP(A80-$A$14,0)/360*$B$5)</f>
        <v>#N/A</v>
      </c>
      <c r="F80" s="4">
        <f t="shared" ref="F80:F143" ca="1" si="18">IF(COUNTIF(O:O,A80)=1,VLOOKUP(A80,Q:R,2), IF(COUNTIF(O:O,A80)=0,$C$10,""))</f>
        <v>101.274</v>
      </c>
      <c r="G80" s="31">
        <f t="shared" ref="G80:G143" ca="1" si="19">IF(ISERROR(F80-2),"",(F80-$F$14)/100*$C$5)</f>
        <v>179925.00000000006</v>
      </c>
      <c r="H80" s="32" t="e">
        <f t="shared" ref="H80:H143" ca="1" si="20">IF(ISERROR(F80-2),"",$C$6*ROUNDUP(A80-$A$14,0)/360*$C$5-$C$7*ROUNDUP(A80-$A$14,0)/360*$C$5*$F$14/100)</f>
        <v>#N/A</v>
      </c>
      <c r="I80" s="79" t="e">
        <f t="shared" ca="1" si="12"/>
        <v>#N/A</v>
      </c>
      <c r="K80" s="168">
        <f t="shared" si="13"/>
        <v>45875.625</v>
      </c>
      <c r="L80" s="168">
        <v>45880.625</v>
      </c>
      <c r="M80" s="168" t="str">
        <f t="shared" si="14"/>
        <v/>
      </c>
      <c r="O80" s="122">
        <v>45875.625</v>
      </c>
      <c r="P80" s="3">
        <v>97.346999999999994</v>
      </c>
      <c r="Q80" s="122">
        <v>45880.625</v>
      </c>
      <c r="R80" s="3">
        <v>100.592</v>
      </c>
    </row>
    <row r="81" spans="1:18">
      <c r="A81" s="168" t="e">
        <f t="shared" ca="1" si="15"/>
        <v>#N/A</v>
      </c>
      <c r="B81" s="4">
        <f t="shared" ca="1" si="16"/>
        <v>100.4472</v>
      </c>
      <c r="C81" s="1">
        <f t="shared" ca="1" si="10"/>
        <v>88.906199999999998</v>
      </c>
      <c r="D81" s="31">
        <f t="shared" ca="1" si="11"/>
        <v>196170.87000000002</v>
      </c>
      <c r="E81" s="32" t="e">
        <f t="shared" ca="1" si="17"/>
        <v>#N/A</v>
      </c>
      <c r="F81" s="4">
        <f t="shared" ca="1" si="18"/>
        <v>101.274</v>
      </c>
      <c r="G81" s="31">
        <f t="shared" ca="1" si="19"/>
        <v>179925.00000000006</v>
      </c>
      <c r="H81" s="32" t="e">
        <f t="shared" ca="1" si="20"/>
        <v>#N/A</v>
      </c>
      <c r="I81" s="79" t="e">
        <f t="shared" ca="1" si="12"/>
        <v>#N/A</v>
      </c>
      <c r="K81" s="168">
        <f t="shared" si="13"/>
        <v>45876.625</v>
      </c>
      <c r="L81" s="168">
        <v>45881.625</v>
      </c>
      <c r="M81" s="168" t="str">
        <f t="shared" si="14"/>
        <v/>
      </c>
      <c r="O81" s="122">
        <v>45876.625</v>
      </c>
      <c r="P81" s="3">
        <v>95.873999999999995</v>
      </c>
      <c r="Q81" s="122">
        <v>45881.625</v>
      </c>
      <c r="R81" s="3">
        <v>100.723</v>
      </c>
    </row>
    <row r="82" spans="1:18">
      <c r="A82" s="168" t="e">
        <f t="shared" ca="1" si="15"/>
        <v>#N/A</v>
      </c>
      <c r="B82" s="4">
        <f t="shared" ca="1" si="16"/>
        <v>100.4472</v>
      </c>
      <c r="C82" s="1">
        <f t="shared" ca="1" si="10"/>
        <v>88.906199999999998</v>
      </c>
      <c r="D82" s="31">
        <f t="shared" ca="1" si="11"/>
        <v>196170.87000000002</v>
      </c>
      <c r="E82" s="32" t="e">
        <f t="shared" ca="1" si="17"/>
        <v>#N/A</v>
      </c>
      <c r="F82" s="4">
        <f t="shared" ca="1" si="18"/>
        <v>101.274</v>
      </c>
      <c r="G82" s="31">
        <f t="shared" ca="1" si="19"/>
        <v>179925.00000000006</v>
      </c>
      <c r="H82" s="32" t="e">
        <f t="shared" ca="1" si="20"/>
        <v>#N/A</v>
      </c>
      <c r="I82" s="79" t="e">
        <f t="shared" ca="1" si="12"/>
        <v>#N/A</v>
      </c>
      <c r="K82" s="168">
        <f t="shared" si="13"/>
        <v>45877.625</v>
      </c>
      <c r="L82" s="168">
        <v>45882.625</v>
      </c>
      <c r="M82" s="168" t="str">
        <f t="shared" si="14"/>
        <v/>
      </c>
      <c r="O82" s="122">
        <v>45877.625</v>
      </c>
      <c r="P82" s="3">
        <v>95.239000000000004</v>
      </c>
      <c r="Q82" s="122">
        <v>45882.625</v>
      </c>
      <c r="R82" s="3">
        <v>100.87</v>
      </c>
    </row>
    <row r="83" spans="1:18">
      <c r="A83" s="168" t="e">
        <f t="shared" ca="1" si="15"/>
        <v>#N/A</v>
      </c>
      <c r="B83" s="4">
        <f t="shared" ca="1" si="16"/>
        <v>100.4472</v>
      </c>
      <c r="C83" s="1">
        <f t="shared" ca="1" si="10"/>
        <v>88.906199999999998</v>
      </c>
      <c r="D83" s="31">
        <f t="shared" ca="1" si="11"/>
        <v>196170.87000000002</v>
      </c>
      <c r="E83" s="32" t="e">
        <f t="shared" ca="1" si="17"/>
        <v>#N/A</v>
      </c>
      <c r="F83" s="4">
        <f t="shared" ca="1" si="18"/>
        <v>101.274</v>
      </c>
      <c r="G83" s="31">
        <f t="shared" ca="1" si="19"/>
        <v>179925.00000000006</v>
      </c>
      <c r="H83" s="32" t="e">
        <f t="shared" ca="1" si="20"/>
        <v>#N/A</v>
      </c>
      <c r="I83" s="79" t="e">
        <f t="shared" ca="1" si="12"/>
        <v>#N/A</v>
      </c>
      <c r="K83" s="168">
        <f t="shared" si="13"/>
        <v>45880.625</v>
      </c>
      <c r="L83" s="168">
        <v>45883.625</v>
      </c>
      <c r="M83" s="168" t="str">
        <f t="shared" si="14"/>
        <v/>
      </c>
      <c r="O83" s="122">
        <v>45880.625</v>
      </c>
      <c r="P83" s="3">
        <v>94.683000000000007</v>
      </c>
      <c r="Q83" s="122">
        <v>45883.625</v>
      </c>
      <c r="R83" s="3">
        <v>100.889</v>
      </c>
    </row>
    <row r="84" spans="1:18">
      <c r="A84" s="168" t="e">
        <f t="shared" ca="1" si="15"/>
        <v>#N/A</v>
      </c>
      <c r="B84" s="4">
        <f t="shared" ca="1" si="16"/>
        <v>100.4472</v>
      </c>
      <c r="C84" s="1">
        <f t="shared" ca="1" si="10"/>
        <v>88.906199999999998</v>
      </c>
      <c r="D84" s="31">
        <f t="shared" ca="1" si="11"/>
        <v>196170.87000000002</v>
      </c>
      <c r="E84" s="32" t="e">
        <f t="shared" ca="1" si="17"/>
        <v>#N/A</v>
      </c>
      <c r="F84" s="4">
        <f t="shared" ca="1" si="18"/>
        <v>101.274</v>
      </c>
      <c r="G84" s="31">
        <f t="shared" ca="1" si="19"/>
        <v>179925.00000000006</v>
      </c>
      <c r="H84" s="32" t="e">
        <f t="shared" ca="1" si="20"/>
        <v>#N/A</v>
      </c>
      <c r="I84" s="79" t="e">
        <f t="shared" ca="1" si="12"/>
        <v>#N/A</v>
      </c>
      <c r="K84" s="168">
        <f t="shared" si="13"/>
        <v>45881.625</v>
      </c>
      <c r="L84" s="168">
        <v>45884.625</v>
      </c>
      <c r="M84" s="168" t="str">
        <f t="shared" si="14"/>
        <v/>
      </c>
      <c r="O84" s="122">
        <v>45881.625</v>
      </c>
      <c r="P84" s="3">
        <v>94.650999999999996</v>
      </c>
      <c r="Q84" s="122">
        <v>45884.625</v>
      </c>
      <c r="R84" s="3">
        <v>101.062</v>
      </c>
    </row>
    <row r="85" spans="1:18">
      <c r="A85" s="168" t="e">
        <f t="shared" ca="1" si="15"/>
        <v>#N/A</v>
      </c>
      <c r="B85" s="4">
        <f t="shared" ca="1" si="16"/>
        <v>100.4472</v>
      </c>
      <c r="C85" s="1">
        <f t="shared" ca="1" si="10"/>
        <v>88.906199999999998</v>
      </c>
      <c r="D85" s="31">
        <f t="shared" ca="1" si="11"/>
        <v>196170.87000000002</v>
      </c>
      <c r="E85" s="32" t="e">
        <f t="shared" ca="1" si="17"/>
        <v>#N/A</v>
      </c>
      <c r="F85" s="4">
        <f t="shared" ca="1" si="18"/>
        <v>101.274</v>
      </c>
      <c r="G85" s="31">
        <f t="shared" ca="1" si="19"/>
        <v>179925.00000000006</v>
      </c>
      <c r="H85" s="32" t="e">
        <f t="shared" ca="1" si="20"/>
        <v>#N/A</v>
      </c>
      <c r="I85" s="79" t="e">
        <f t="shared" ca="1" si="12"/>
        <v>#N/A</v>
      </c>
      <c r="K85" s="168">
        <f t="shared" si="13"/>
        <v>45882.625</v>
      </c>
      <c r="L85" s="168">
        <v>45887.625</v>
      </c>
      <c r="M85" s="168" t="str">
        <f t="shared" si="14"/>
        <v/>
      </c>
      <c r="O85" s="122">
        <v>45882.625</v>
      </c>
      <c r="P85" s="3">
        <v>92.992999999999995</v>
      </c>
      <c r="Q85" s="122">
        <v>45887.625</v>
      </c>
      <c r="R85" s="3">
        <v>100.98699999999999</v>
      </c>
    </row>
    <row r="86" spans="1:18">
      <c r="A86" s="168" t="e">
        <f t="shared" ca="1" si="15"/>
        <v>#N/A</v>
      </c>
      <c r="B86" s="4">
        <f t="shared" ca="1" si="16"/>
        <v>100.4472</v>
      </c>
      <c r="C86" s="1">
        <f t="shared" ca="1" si="10"/>
        <v>88.906199999999998</v>
      </c>
      <c r="D86" s="31">
        <f t="shared" ca="1" si="11"/>
        <v>196170.87000000002</v>
      </c>
      <c r="E86" s="32" t="e">
        <f t="shared" ca="1" si="17"/>
        <v>#N/A</v>
      </c>
      <c r="F86" s="4">
        <f t="shared" ca="1" si="18"/>
        <v>101.274</v>
      </c>
      <c r="G86" s="31">
        <f t="shared" ca="1" si="19"/>
        <v>179925.00000000006</v>
      </c>
      <c r="H86" s="32" t="e">
        <f t="shared" ca="1" si="20"/>
        <v>#N/A</v>
      </c>
      <c r="I86" s="79" t="e">
        <f t="shared" ca="1" si="12"/>
        <v>#N/A</v>
      </c>
      <c r="K86" s="168">
        <f t="shared" si="13"/>
        <v>45883.625</v>
      </c>
      <c r="L86" s="168">
        <v>45888.625</v>
      </c>
      <c r="M86" s="168" t="str">
        <f t="shared" si="14"/>
        <v/>
      </c>
      <c r="O86" s="122">
        <v>45883.625</v>
      </c>
      <c r="P86" s="3">
        <v>92.293999999999997</v>
      </c>
      <c r="Q86" s="122">
        <v>45888.625</v>
      </c>
      <c r="R86" s="3">
        <v>101.111</v>
      </c>
    </row>
    <row r="87" spans="1:18">
      <c r="A87" s="168" t="e">
        <f t="shared" ca="1" si="15"/>
        <v>#N/A</v>
      </c>
      <c r="B87" s="4">
        <f t="shared" ca="1" si="16"/>
        <v>100.4472</v>
      </c>
      <c r="C87" s="1">
        <f t="shared" ca="1" si="10"/>
        <v>88.906199999999998</v>
      </c>
      <c r="D87" s="31">
        <f t="shared" ca="1" si="11"/>
        <v>196170.87000000002</v>
      </c>
      <c r="E87" s="32" t="e">
        <f t="shared" ca="1" si="17"/>
        <v>#N/A</v>
      </c>
      <c r="F87" s="4">
        <f t="shared" ca="1" si="18"/>
        <v>101.274</v>
      </c>
      <c r="G87" s="31">
        <f t="shared" ca="1" si="19"/>
        <v>179925.00000000006</v>
      </c>
      <c r="H87" s="32" t="e">
        <f t="shared" ca="1" si="20"/>
        <v>#N/A</v>
      </c>
      <c r="I87" s="79" t="e">
        <f t="shared" ca="1" si="12"/>
        <v>#N/A</v>
      </c>
      <c r="K87" s="168">
        <f t="shared" si="13"/>
        <v>45884.625</v>
      </c>
      <c r="L87" s="168">
        <v>45889.625</v>
      </c>
      <c r="M87" s="168" t="str">
        <f t="shared" si="14"/>
        <v/>
      </c>
      <c r="O87" s="122">
        <v>45884.625</v>
      </c>
      <c r="P87" s="3">
        <v>91.725999999999999</v>
      </c>
      <c r="Q87" s="122">
        <v>45889.625</v>
      </c>
      <c r="R87" s="3">
        <v>100.663</v>
      </c>
    </row>
    <row r="88" spans="1:18">
      <c r="A88" s="168" t="e">
        <f t="shared" ca="1" si="15"/>
        <v>#N/A</v>
      </c>
      <c r="B88" s="4">
        <f t="shared" ca="1" si="16"/>
        <v>100.4472</v>
      </c>
      <c r="C88" s="1">
        <f t="shared" ca="1" si="10"/>
        <v>88.906199999999998</v>
      </c>
      <c r="D88" s="31">
        <f t="shared" ca="1" si="11"/>
        <v>196170.87000000002</v>
      </c>
      <c r="E88" s="32" t="e">
        <f t="shared" ca="1" si="17"/>
        <v>#N/A</v>
      </c>
      <c r="F88" s="4">
        <f t="shared" ca="1" si="18"/>
        <v>101.274</v>
      </c>
      <c r="G88" s="31">
        <f t="shared" ca="1" si="19"/>
        <v>179925.00000000006</v>
      </c>
      <c r="H88" s="32" t="e">
        <f t="shared" ca="1" si="20"/>
        <v>#N/A</v>
      </c>
      <c r="I88" s="79" t="e">
        <f t="shared" ca="1" si="12"/>
        <v>#N/A</v>
      </c>
      <c r="K88" s="168">
        <f t="shared" si="13"/>
        <v>45887.625</v>
      </c>
      <c r="L88" s="168">
        <v>45890.625</v>
      </c>
      <c r="M88" s="168" t="str">
        <f t="shared" si="14"/>
        <v/>
      </c>
      <c r="O88" s="122">
        <v>45887.625</v>
      </c>
      <c r="P88" s="3">
        <v>92.222999999999999</v>
      </c>
      <c r="Q88" s="122">
        <v>45890.625</v>
      </c>
      <c r="R88" s="3">
        <v>100.253</v>
      </c>
    </row>
    <row r="89" spans="1:18">
      <c r="A89" s="168" t="e">
        <f t="shared" ca="1" si="15"/>
        <v>#N/A</v>
      </c>
      <c r="B89" s="4">
        <f t="shared" ca="1" si="16"/>
        <v>100.4472</v>
      </c>
      <c r="C89" s="1">
        <f t="shared" ca="1" si="10"/>
        <v>88.906199999999998</v>
      </c>
      <c r="D89" s="31">
        <f t="shared" ca="1" si="11"/>
        <v>196170.87000000002</v>
      </c>
      <c r="E89" s="32" t="e">
        <f t="shared" ca="1" si="17"/>
        <v>#N/A</v>
      </c>
      <c r="F89" s="4">
        <f t="shared" ca="1" si="18"/>
        <v>101.274</v>
      </c>
      <c r="G89" s="31">
        <f t="shared" ca="1" si="19"/>
        <v>179925.00000000006</v>
      </c>
      <c r="H89" s="32" t="e">
        <f t="shared" ca="1" si="20"/>
        <v>#N/A</v>
      </c>
      <c r="I89" s="79" t="e">
        <f t="shared" ca="1" si="12"/>
        <v>#N/A</v>
      </c>
      <c r="K89" s="168">
        <f t="shared" si="13"/>
        <v>45888.625</v>
      </c>
      <c r="L89" s="168">
        <v>45891.625</v>
      </c>
      <c r="M89" s="168" t="str">
        <f t="shared" si="14"/>
        <v/>
      </c>
      <c r="O89" s="122">
        <v>45888.625</v>
      </c>
      <c r="P89" s="3">
        <v>92.4</v>
      </c>
      <c r="Q89" s="122">
        <v>45891.625</v>
      </c>
      <c r="R89" s="3">
        <v>100.52800000000001</v>
      </c>
    </row>
    <row r="90" spans="1:18">
      <c r="A90" s="168" t="e">
        <f t="shared" ca="1" si="15"/>
        <v>#N/A</v>
      </c>
      <c r="B90" s="4">
        <f t="shared" ca="1" si="16"/>
        <v>100.4472</v>
      </c>
      <c r="C90" s="1">
        <f t="shared" ca="1" si="10"/>
        <v>88.906199999999998</v>
      </c>
      <c r="D90" s="31">
        <f t="shared" ca="1" si="11"/>
        <v>196170.87000000002</v>
      </c>
      <c r="E90" s="32" t="e">
        <f t="shared" ca="1" si="17"/>
        <v>#N/A</v>
      </c>
      <c r="F90" s="4">
        <f t="shared" ca="1" si="18"/>
        <v>101.274</v>
      </c>
      <c r="G90" s="31">
        <f t="shared" ca="1" si="19"/>
        <v>179925.00000000006</v>
      </c>
      <c r="H90" s="32" t="e">
        <f t="shared" ca="1" si="20"/>
        <v>#N/A</v>
      </c>
      <c r="I90" s="79" t="e">
        <f t="shared" ca="1" si="12"/>
        <v>#N/A</v>
      </c>
      <c r="K90" s="168">
        <f t="shared" si="13"/>
        <v>45889.625</v>
      </c>
      <c r="L90" s="168">
        <v>45894.625</v>
      </c>
      <c r="M90" s="168" t="str">
        <f t="shared" si="14"/>
        <v/>
      </c>
      <c r="O90" s="122">
        <v>45889.625</v>
      </c>
      <c r="P90" s="3">
        <v>93.158000000000001</v>
      </c>
      <c r="Q90" s="122">
        <v>45894.625</v>
      </c>
      <c r="R90" s="3">
        <v>100.44</v>
      </c>
    </row>
    <row r="91" spans="1:18">
      <c r="A91" s="168" t="e">
        <f t="shared" ca="1" si="15"/>
        <v>#N/A</v>
      </c>
      <c r="B91" s="4">
        <f t="shared" ca="1" si="16"/>
        <v>100.4472</v>
      </c>
      <c r="C91" s="1">
        <f t="shared" ca="1" si="10"/>
        <v>88.906199999999998</v>
      </c>
      <c r="D91" s="31">
        <f t="shared" ca="1" si="11"/>
        <v>196170.87000000002</v>
      </c>
      <c r="E91" s="32" t="e">
        <f t="shared" ca="1" si="17"/>
        <v>#N/A</v>
      </c>
      <c r="F91" s="4">
        <f t="shared" ca="1" si="18"/>
        <v>101.274</v>
      </c>
      <c r="G91" s="31">
        <f t="shared" ca="1" si="19"/>
        <v>179925.00000000006</v>
      </c>
      <c r="H91" s="32" t="e">
        <f t="shared" ca="1" si="20"/>
        <v>#N/A</v>
      </c>
      <c r="I91" s="79" t="e">
        <f t="shared" ca="1" si="12"/>
        <v>#N/A</v>
      </c>
      <c r="K91" s="168">
        <f t="shared" si="13"/>
        <v>45890.625</v>
      </c>
      <c r="L91" s="168">
        <v>45895.625</v>
      </c>
      <c r="M91" s="168" t="str">
        <f t="shared" si="14"/>
        <v/>
      </c>
      <c r="O91" s="122">
        <v>45890.625</v>
      </c>
      <c r="P91" s="3">
        <v>94.564999999999998</v>
      </c>
      <c r="Q91" s="122">
        <v>45895.625</v>
      </c>
      <c r="R91" s="3">
        <v>100.071</v>
      </c>
    </row>
    <row r="92" spans="1:18">
      <c r="A92" s="168" t="e">
        <f t="shared" ca="1" si="15"/>
        <v>#N/A</v>
      </c>
      <c r="B92" s="4">
        <f t="shared" ca="1" si="16"/>
        <v>100.4472</v>
      </c>
      <c r="C92" s="1">
        <f t="shared" ref="C92:C155" ca="1" si="21">IF(ISERROR(B92-$F$8),"",B92-$F$8)</f>
        <v>88.906199999999998</v>
      </c>
      <c r="D92" s="31">
        <f t="shared" ca="1" si="11"/>
        <v>196170.87000000002</v>
      </c>
      <c r="E92" s="32" t="e">
        <f t="shared" ca="1" si="17"/>
        <v>#N/A</v>
      </c>
      <c r="F92" s="4">
        <f t="shared" ca="1" si="18"/>
        <v>101.274</v>
      </c>
      <c r="G92" s="31">
        <f t="shared" ca="1" si="19"/>
        <v>179925.00000000006</v>
      </c>
      <c r="H92" s="32" t="e">
        <f t="shared" ca="1" si="20"/>
        <v>#N/A</v>
      </c>
      <c r="I92" s="79" t="e">
        <f t="shared" ca="1" si="12"/>
        <v>#N/A</v>
      </c>
      <c r="K92" s="168">
        <f t="shared" si="13"/>
        <v>45891.625</v>
      </c>
      <c r="L92" s="168">
        <v>45896.625</v>
      </c>
      <c r="M92" s="168" t="str">
        <f t="shared" si="14"/>
        <v/>
      </c>
      <c r="O92" s="122">
        <v>45891.625</v>
      </c>
      <c r="P92" s="3">
        <v>95.510999999999996</v>
      </c>
      <c r="Q92" s="122">
        <v>45896.625</v>
      </c>
      <c r="R92" s="3">
        <v>100.041</v>
      </c>
    </row>
    <row r="93" spans="1:18">
      <c r="A93" s="168" t="e">
        <f t="shared" ca="1" si="15"/>
        <v>#N/A</v>
      </c>
      <c r="B93" s="4">
        <f t="shared" ca="1" si="16"/>
        <v>100.4472</v>
      </c>
      <c r="C93" s="1">
        <f t="shared" ca="1" si="21"/>
        <v>88.906199999999998</v>
      </c>
      <c r="D93" s="31">
        <f t="shared" ca="1" si="11"/>
        <v>196170.87000000002</v>
      </c>
      <c r="E93" s="32" t="e">
        <f t="shared" ca="1" si="17"/>
        <v>#N/A</v>
      </c>
      <c r="F93" s="4">
        <f t="shared" ca="1" si="18"/>
        <v>101.274</v>
      </c>
      <c r="G93" s="31">
        <f t="shared" ca="1" si="19"/>
        <v>179925.00000000006</v>
      </c>
      <c r="H93" s="32" t="e">
        <f t="shared" ca="1" si="20"/>
        <v>#N/A</v>
      </c>
      <c r="I93" s="79" t="e">
        <f t="shared" ca="1" si="12"/>
        <v>#N/A</v>
      </c>
      <c r="K93" s="168">
        <f t="shared" si="13"/>
        <v>45894.625</v>
      </c>
      <c r="L93" s="168">
        <v>45897.625</v>
      </c>
      <c r="M93" s="168" t="str">
        <f t="shared" si="14"/>
        <v/>
      </c>
      <c r="O93" s="122">
        <v>45894.625</v>
      </c>
      <c r="P93" s="3">
        <v>94.742999999999995</v>
      </c>
      <c r="Q93" s="122">
        <v>45897.625</v>
      </c>
      <c r="R93" s="3">
        <v>100.211</v>
      </c>
    </row>
    <row r="94" spans="1:18">
      <c r="A94" s="168" t="e">
        <f t="shared" ca="1" si="15"/>
        <v>#N/A</v>
      </c>
      <c r="B94" s="4">
        <f t="shared" ca="1" si="16"/>
        <v>100.4472</v>
      </c>
      <c r="C94" s="1">
        <f t="shared" ca="1" si="21"/>
        <v>88.906199999999998</v>
      </c>
      <c r="D94" s="31">
        <f t="shared" ca="1" si="11"/>
        <v>196170.87000000002</v>
      </c>
      <c r="E94" s="32" t="e">
        <f t="shared" ca="1" si="17"/>
        <v>#N/A</v>
      </c>
      <c r="F94" s="4">
        <f t="shared" ca="1" si="18"/>
        <v>101.274</v>
      </c>
      <c r="G94" s="31">
        <f t="shared" ca="1" si="19"/>
        <v>179925.00000000006</v>
      </c>
      <c r="H94" s="32" t="e">
        <f t="shared" ca="1" si="20"/>
        <v>#N/A</v>
      </c>
      <c r="I94" s="79" t="e">
        <f t="shared" ca="1" si="12"/>
        <v>#N/A</v>
      </c>
      <c r="K94" s="168">
        <f t="shared" si="13"/>
        <v>45895.625</v>
      </c>
      <c r="L94" s="168">
        <v>45898.625</v>
      </c>
      <c r="M94" s="168" t="str">
        <f t="shared" si="14"/>
        <v/>
      </c>
      <c r="O94" s="122">
        <v>45895.625</v>
      </c>
      <c r="P94" s="3">
        <v>100.36199999999999</v>
      </c>
      <c r="Q94" s="122">
        <v>45898.625</v>
      </c>
      <c r="R94" s="3">
        <v>100.113</v>
      </c>
    </row>
    <row r="95" spans="1:18">
      <c r="A95" s="168" t="e">
        <f t="shared" ca="1" si="15"/>
        <v>#N/A</v>
      </c>
      <c r="B95" s="4">
        <f t="shared" ca="1" si="16"/>
        <v>100.4472</v>
      </c>
      <c r="C95" s="1">
        <f t="shared" ca="1" si="21"/>
        <v>88.906199999999998</v>
      </c>
      <c r="D95" s="31">
        <f t="shared" ca="1" si="11"/>
        <v>196170.87000000002</v>
      </c>
      <c r="E95" s="32" t="e">
        <f t="shared" ca="1" si="17"/>
        <v>#N/A</v>
      </c>
      <c r="F95" s="4">
        <f t="shared" ca="1" si="18"/>
        <v>101.274</v>
      </c>
      <c r="G95" s="31">
        <f t="shared" ca="1" si="19"/>
        <v>179925.00000000006</v>
      </c>
      <c r="H95" s="32" t="e">
        <f t="shared" ca="1" si="20"/>
        <v>#N/A</v>
      </c>
      <c r="I95" s="79" t="e">
        <f t="shared" ca="1" si="12"/>
        <v>#N/A</v>
      </c>
      <c r="K95" s="168">
        <f t="shared" si="13"/>
        <v>45896.625</v>
      </c>
      <c r="L95" s="168">
        <v>45902.625</v>
      </c>
      <c r="M95" s="168" t="str">
        <f t="shared" si="14"/>
        <v/>
      </c>
      <c r="O95" s="122">
        <v>45896.625</v>
      </c>
      <c r="P95" s="3">
        <v>100.863</v>
      </c>
      <c r="Q95" s="122">
        <v>45902.625</v>
      </c>
      <c r="R95" s="3">
        <v>99.4</v>
      </c>
    </row>
    <row r="96" spans="1:18">
      <c r="A96" s="168" t="e">
        <f t="shared" ca="1" si="15"/>
        <v>#N/A</v>
      </c>
      <c r="B96" s="4">
        <f t="shared" ca="1" si="16"/>
        <v>100.4472</v>
      </c>
      <c r="C96" s="1">
        <f t="shared" ca="1" si="21"/>
        <v>88.906199999999998</v>
      </c>
      <c r="D96" s="31">
        <f t="shared" ca="1" si="11"/>
        <v>196170.87000000002</v>
      </c>
      <c r="E96" s="32" t="e">
        <f t="shared" ca="1" si="17"/>
        <v>#N/A</v>
      </c>
      <c r="F96" s="4">
        <f t="shared" ca="1" si="18"/>
        <v>101.274</v>
      </c>
      <c r="G96" s="31">
        <f t="shared" ca="1" si="19"/>
        <v>179925.00000000006</v>
      </c>
      <c r="H96" s="32" t="e">
        <f t="shared" ca="1" si="20"/>
        <v>#N/A</v>
      </c>
      <c r="I96" s="79" t="e">
        <f t="shared" ca="1" si="12"/>
        <v>#N/A</v>
      </c>
      <c r="K96" s="168">
        <f t="shared" si="13"/>
        <v>45897.625</v>
      </c>
      <c r="L96" s="168">
        <v>45903.625</v>
      </c>
      <c r="M96" s="168" t="str">
        <f t="shared" si="14"/>
        <v/>
      </c>
      <c r="O96" s="122">
        <v>45897.625</v>
      </c>
      <c r="P96" s="3">
        <v>104.051</v>
      </c>
      <c r="Q96" s="122">
        <v>45903.625</v>
      </c>
      <c r="R96" s="3">
        <v>99.346999999999994</v>
      </c>
    </row>
    <row r="97" spans="1:18">
      <c r="A97" s="168" t="e">
        <f t="shared" ca="1" si="15"/>
        <v>#N/A</v>
      </c>
      <c r="B97" s="4">
        <f t="shared" ca="1" si="16"/>
        <v>100.4472</v>
      </c>
      <c r="C97" s="1">
        <f t="shared" ca="1" si="21"/>
        <v>88.906199999999998</v>
      </c>
      <c r="D97" s="31">
        <f t="shared" ca="1" si="11"/>
        <v>196170.87000000002</v>
      </c>
      <c r="E97" s="32" t="e">
        <f t="shared" ca="1" si="17"/>
        <v>#N/A</v>
      </c>
      <c r="F97" s="4">
        <f t="shared" ca="1" si="18"/>
        <v>101.274</v>
      </c>
      <c r="G97" s="31">
        <f t="shared" ca="1" si="19"/>
        <v>179925.00000000006</v>
      </c>
      <c r="H97" s="32" t="e">
        <f t="shared" ca="1" si="20"/>
        <v>#N/A</v>
      </c>
      <c r="I97" s="79" t="e">
        <f t="shared" ca="1" si="12"/>
        <v>#N/A</v>
      </c>
      <c r="K97" s="168">
        <f t="shared" si="13"/>
        <v>45898.625</v>
      </c>
      <c r="L97" s="168">
        <v>45904.625</v>
      </c>
      <c r="M97" s="168">
        <f t="shared" si="14"/>
        <v>45904.625</v>
      </c>
      <c r="O97" s="122">
        <v>45898.625</v>
      </c>
      <c r="P97" s="3">
        <v>105.312</v>
      </c>
      <c r="Q97" s="122">
        <v>45904.625</v>
      </c>
      <c r="R97" s="3">
        <v>99.266999999999996</v>
      </c>
    </row>
    <row r="98" spans="1:18">
      <c r="A98" s="168" t="e">
        <f t="shared" ca="1" si="15"/>
        <v>#N/A</v>
      </c>
      <c r="B98" s="4">
        <f t="shared" ca="1" si="16"/>
        <v>100.4472</v>
      </c>
      <c r="C98" s="1">
        <f t="shared" ca="1" si="21"/>
        <v>88.906199999999998</v>
      </c>
      <c r="D98" s="31">
        <f t="shared" ca="1" si="11"/>
        <v>196170.87000000002</v>
      </c>
      <c r="E98" s="32" t="e">
        <f t="shared" ca="1" si="17"/>
        <v>#N/A</v>
      </c>
      <c r="F98" s="4">
        <f t="shared" ca="1" si="18"/>
        <v>101.274</v>
      </c>
      <c r="G98" s="31">
        <f t="shared" ca="1" si="19"/>
        <v>179925.00000000006</v>
      </c>
      <c r="H98" s="32" t="e">
        <f t="shared" ca="1" si="20"/>
        <v>#N/A</v>
      </c>
      <c r="I98" s="79" t="e">
        <f t="shared" ca="1" si="12"/>
        <v>#N/A</v>
      </c>
      <c r="K98" s="168">
        <f t="shared" si="13"/>
        <v>45898.625</v>
      </c>
      <c r="L98" s="168">
        <v>45905.625</v>
      </c>
      <c r="M98" s="168">
        <f t="shared" si="14"/>
        <v>45905.625</v>
      </c>
      <c r="O98" s="122">
        <v>45901.625</v>
      </c>
      <c r="P98" s="3">
        <v>105.065</v>
      </c>
      <c r="Q98" s="122">
        <v>45905.625</v>
      </c>
      <c r="R98" s="3">
        <v>99.856999999999999</v>
      </c>
    </row>
    <row r="99" spans="1:18">
      <c r="A99" s="168" t="e">
        <f t="shared" ca="1" si="15"/>
        <v>#N/A</v>
      </c>
      <c r="B99" s="4">
        <f t="shared" ca="1" si="16"/>
        <v>100.4472</v>
      </c>
      <c r="C99" s="1">
        <f t="shared" ca="1" si="21"/>
        <v>88.906199999999998</v>
      </c>
      <c r="D99" s="31">
        <f t="shared" ca="1" si="11"/>
        <v>196170.87000000002</v>
      </c>
      <c r="E99" s="32" t="e">
        <f t="shared" ca="1" si="17"/>
        <v>#N/A</v>
      </c>
      <c r="F99" s="4">
        <f t="shared" ca="1" si="18"/>
        <v>101.274</v>
      </c>
      <c r="G99" s="31">
        <f t="shared" ca="1" si="19"/>
        <v>179925.00000000006</v>
      </c>
      <c r="H99" s="32" t="e">
        <f t="shared" ca="1" si="20"/>
        <v>#N/A</v>
      </c>
      <c r="I99" s="79" t="e">
        <f t="shared" ca="1" si="12"/>
        <v>#N/A</v>
      </c>
      <c r="K99" s="168">
        <f t="shared" si="13"/>
        <v>45902.625</v>
      </c>
      <c r="L99" s="168">
        <v>45908.625</v>
      </c>
      <c r="M99" s="168">
        <f t="shared" si="14"/>
        <v>45908.625</v>
      </c>
      <c r="O99" s="122">
        <v>45902.625</v>
      </c>
      <c r="P99" s="3">
        <v>107.70399999999999</v>
      </c>
      <c r="Q99" s="122">
        <v>45908.625</v>
      </c>
      <c r="R99" s="3">
        <v>99.837000000000003</v>
      </c>
    </row>
    <row r="100" spans="1:18">
      <c r="A100" s="168" t="e">
        <f t="shared" ca="1" si="15"/>
        <v>#N/A</v>
      </c>
      <c r="B100" s="4">
        <f t="shared" ca="1" si="16"/>
        <v>100.4472</v>
      </c>
      <c r="C100" s="1">
        <f t="shared" ca="1" si="21"/>
        <v>88.906199999999998</v>
      </c>
      <c r="D100" s="31">
        <f t="shared" ca="1" si="11"/>
        <v>196170.87000000002</v>
      </c>
      <c r="E100" s="32" t="e">
        <f t="shared" ca="1" si="17"/>
        <v>#N/A</v>
      </c>
      <c r="F100" s="4">
        <f t="shared" ca="1" si="18"/>
        <v>101.274</v>
      </c>
      <c r="G100" s="31">
        <f t="shared" ca="1" si="19"/>
        <v>179925.00000000006</v>
      </c>
      <c r="H100" s="32" t="e">
        <f t="shared" ca="1" si="20"/>
        <v>#N/A</v>
      </c>
      <c r="I100" s="79" t="e">
        <f t="shared" ca="1" si="12"/>
        <v>#N/A</v>
      </c>
      <c r="K100" s="168">
        <f t="shared" si="13"/>
        <v>45903.625</v>
      </c>
      <c r="L100" s="168">
        <v>45909.625</v>
      </c>
      <c r="M100" s="168">
        <f t="shared" si="14"/>
        <v>45909.625</v>
      </c>
      <c r="O100" s="122">
        <v>45903.625</v>
      </c>
      <c r="P100" s="3">
        <v>106.65900000000001</v>
      </c>
      <c r="Q100" s="122">
        <v>45909.625</v>
      </c>
      <c r="R100" s="3">
        <v>99.876000000000005</v>
      </c>
    </row>
    <row r="101" spans="1:18">
      <c r="A101" s="168" t="e">
        <f t="shared" ca="1" si="15"/>
        <v>#N/A</v>
      </c>
      <c r="B101" s="4">
        <f t="shared" ca="1" si="16"/>
        <v>100.4472</v>
      </c>
      <c r="C101" s="1">
        <f t="shared" ca="1" si="21"/>
        <v>88.906199999999998</v>
      </c>
      <c r="D101" s="31">
        <f t="shared" ca="1" si="11"/>
        <v>196170.87000000002</v>
      </c>
      <c r="E101" s="32" t="e">
        <f t="shared" ca="1" si="17"/>
        <v>#N/A</v>
      </c>
      <c r="F101" s="4">
        <f t="shared" ca="1" si="18"/>
        <v>101.274</v>
      </c>
      <c r="G101" s="31">
        <f t="shared" ca="1" si="19"/>
        <v>179925.00000000006</v>
      </c>
      <c r="H101" s="32" t="e">
        <f t="shared" ca="1" si="20"/>
        <v>#N/A</v>
      </c>
      <c r="I101" s="79" t="e">
        <f t="shared" ca="1" si="12"/>
        <v>#N/A</v>
      </c>
      <c r="K101" s="168">
        <f t="shared" si="13"/>
        <v>45904.625</v>
      </c>
      <c r="L101" s="168">
        <v>45910.625</v>
      </c>
      <c r="M101" s="168">
        <f t="shared" si="14"/>
        <v>45910.625</v>
      </c>
      <c r="O101" s="122">
        <v>45904.625</v>
      </c>
      <c r="P101" s="3">
        <v>102.55200000000001</v>
      </c>
      <c r="Q101" s="122">
        <v>45910.625</v>
      </c>
      <c r="R101" s="3">
        <v>99.942999999999998</v>
      </c>
    </row>
    <row r="102" spans="1:18">
      <c r="A102" s="168" t="e">
        <f t="shared" ca="1" si="15"/>
        <v>#N/A</v>
      </c>
      <c r="B102" s="4">
        <f t="shared" ca="1" si="16"/>
        <v>100.4472</v>
      </c>
      <c r="C102" s="1">
        <f t="shared" ca="1" si="21"/>
        <v>88.906199999999998</v>
      </c>
      <c r="D102" s="31">
        <f t="shared" ca="1" si="11"/>
        <v>196170.87000000002</v>
      </c>
      <c r="E102" s="32" t="e">
        <f t="shared" ca="1" si="17"/>
        <v>#N/A</v>
      </c>
      <c r="F102" s="4">
        <f t="shared" ca="1" si="18"/>
        <v>101.274</v>
      </c>
      <c r="G102" s="31">
        <f t="shared" ca="1" si="19"/>
        <v>179925.00000000006</v>
      </c>
      <c r="H102" s="32" t="e">
        <f t="shared" ca="1" si="20"/>
        <v>#N/A</v>
      </c>
      <c r="I102" s="79" t="e">
        <f t="shared" ca="1" si="12"/>
        <v>#N/A</v>
      </c>
      <c r="K102" s="168">
        <f t="shared" si="13"/>
        <v>45905.625</v>
      </c>
      <c r="L102" s="168">
        <v>45911.625</v>
      </c>
      <c r="M102" s="168">
        <f t="shared" si="14"/>
        <v>45911.625</v>
      </c>
      <c r="O102" s="122">
        <v>45905.625</v>
      </c>
      <c r="P102" s="3">
        <v>97.619</v>
      </c>
      <c r="Q102" s="122">
        <v>45911.625</v>
      </c>
      <c r="R102" s="3">
        <v>100.11</v>
      </c>
    </row>
    <row r="103" spans="1:18">
      <c r="A103" s="168" t="e">
        <f t="shared" ca="1" si="15"/>
        <v>#N/A</v>
      </c>
      <c r="B103" s="4">
        <f t="shared" ca="1" si="16"/>
        <v>100.4472</v>
      </c>
      <c r="C103" s="1">
        <f t="shared" ca="1" si="21"/>
        <v>88.906199999999998</v>
      </c>
      <c r="D103" s="31">
        <f t="shared" ca="1" si="11"/>
        <v>196170.87000000002</v>
      </c>
      <c r="E103" s="32" t="e">
        <f t="shared" ca="1" si="17"/>
        <v>#N/A</v>
      </c>
      <c r="F103" s="4">
        <f t="shared" ca="1" si="18"/>
        <v>101.274</v>
      </c>
      <c r="G103" s="31">
        <f t="shared" ca="1" si="19"/>
        <v>179925.00000000006</v>
      </c>
      <c r="H103" s="32" t="e">
        <f t="shared" ca="1" si="20"/>
        <v>#N/A</v>
      </c>
      <c r="I103" s="79" t="e">
        <f t="shared" ca="1" si="12"/>
        <v>#N/A</v>
      </c>
      <c r="K103" s="168">
        <f t="shared" si="13"/>
        <v>45908.625</v>
      </c>
      <c r="L103" s="168">
        <v>45912.625</v>
      </c>
      <c r="M103" s="168">
        <f t="shared" si="14"/>
        <v>45912.625</v>
      </c>
      <c r="O103" s="122">
        <v>45908.625</v>
      </c>
      <c r="P103" s="3">
        <v>97.876000000000005</v>
      </c>
      <c r="Q103" s="122">
        <v>45912.625</v>
      </c>
      <c r="R103" s="3">
        <v>100.373</v>
      </c>
    </row>
    <row r="104" spans="1:18">
      <c r="A104" s="168" t="e">
        <f t="shared" ca="1" si="15"/>
        <v>#N/A</v>
      </c>
      <c r="B104" s="4">
        <f t="shared" ca="1" si="16"/>
        <v>100.4472</v>
      </c>
      <c r="C104" s="1">
        <f t="shared" ca="1" si="21"/>
        <v>88.906199999999998</v>
      </c>
      <c r="D104" s="31">
        <f t="shared" ca="1" si="11"/>
        <v>196170.87000000002</v>
      </c>
      <c r="E104" s="32" t="e">
        <f t="shared" ca="1" si="17"/>
        <v>#N/A</v>
      </c>
      <c r="F104" s="4">
        <f t="shared" ca="1" si="18"/>
        <v>101.274</v>
      </c>
      <c r="G104" s="31">
        <f t="shared" ca="1" si="19"/>
        <v>179925.00000000006</v>
      </c>
      <c r="H104" s="32" t="e">
        <f t="shared" ca="1" si="20"/>
        <v>#N/A</v>
      </c>
      <c r="I104" s="79" t="e">
        <f t="shared" ca="1" si="12"/>
        <v>#N/A</v>
      </c>
      <c r="K104" s="168">
        <f t="shared" si="13"/>
        <v>45909.625</v>
      </c>
      <c r="L104" s="168">
        <v>45915.625</v>
      </c>
      <c r="M104" s="168">
        <f t="shared" si="14"/>
        <v>45915.625</v>
      </c>
      <c r="O104" s="122">
        <v>45909.625</v>
      </c>
      <c r="P104" s="3">
        <v>96.716999999999999</v>
      </c>
      <c r="Q104" s="122">
        <v>45915.625</v>
      </c>
      <c r="R104" s="3">
        <v>100.343</v>
      </c>
    </row>
    <row r="105" spans="1:18">
      <c r="A105" s="168" t="e">
        <f t="shared" ca="1" si="15"/>
        <v>#N/A</v>
      </c>
      <c r="B105" s="4">
        <f t="shared" ca="1" si="16"/>
        <v>100.4472</v>
      </c>
      <c r="C105" s="1">
        <f t="shared" ca="1" si="21"/>
        <v>88.906199999999998</v>
      </c>
      <c r="D105" s="31">
        <f t="shared" ca="1" si="11"/>
        <v>196170.87000000002</v>
      </c>
      <c r="E105" s="32" t="e">
        <f t="shared" ca="1" si="17"/>
        <v>#N/A</v>
      </c>
      <c r="F105" s="4">
        <f t="shared" ca="1" si="18"/>
        <v>101.274</v>
      </c>
      <c r="G105" s="31">
        <f t="shared" ca="1" si="19"/>
        <v>179925.00000000006</v>
      </c>
      <c r="H105" s="32" t="e">
        <f t="shared" ca="1" si="20"/>
        <v>#N/A</v>
      </c>
      <c r="I105" s="79" t="e">
        <f t="shared" ca="1" si="12"/>
        <v>#N/A</v>
      </c>
      <c r="K105" s="168">
        <f t="shared" si="13"/>
        <v>45910.625</v>
      </c>
      <c r="L105" s="168">
        <v>45916.625</v>
      </c>
      <c r="M105" s="168">
        <f t="shared" si="14"/>
        <v>45916.625</v>
      </c>
      <c r="O105" s="122">
        <v>45910.625</v>
      </c>
      <c r="P105" s="3">
        <v>95.831999999999994</v>
      </c>
      <c r="Q105" s="122">
        <v>45916.625</v>
      </c>
      <c r="R105" s="3">
        <v>100.643</v>
      </c>
    </row>
    <row r="106" spans="1:18">
      <c r="A106" s="168" t="e">
        <f t="shared" ca="1" si="15"/>
        <v>#N/A</v>
      </c>
      <c r="B106" s="4">
        <f t="shared" ca="1" si="16"/>
        <v>100.4472</v>
      </c>
      <c r="C106" s="1">
        <f t="shared" ca="1" si="21"/>
        <v>88.906199999999998</v>
      </c>
      <c r="D106" s="31">
        <f t="shared" ca="1" si="11"/>
        <v>196170.87000000002</v>
      </c>
      <c r="E106" s="32" t="e">
        <f t="shared" ca="1" si="17"/>
        <v>#N/A</v>
      </c>
      <c r="F106" s="4">
        <f t="shared" ca="1" si="18"/>
        <v>101.274</v>
      </c>
      <c r="G106" s="31">
        <f t="shared" ca="1" si="19"/>
        <v>179925.00000000006</v>
      </c>
      <c r="H106" s="32" t="e">
        <f t="shared" ca="1" si="20"/>
        <v>#N/A</v>
      </c>
      <c r="I106" s="79" t="e">
        <f t="shared" ca="1" si="12"/>
        <v>#N/A</v>
      </c>
      <c r="K106" s="168">
        <f t="shared" si="13"/>
        <v>45911.625</v>
      </c>
      <c r="L106" s="168">
        <v>45917.625</v>
      </c>
      <c r="M106" s="168">
        <f t="shared" si="14"/>
        <v>45917.625</v>
      </c>
      <c r="O106" s="122">
        <v>45911.625</v>
      </c>
      <c r="P106" s="3">
        <v>93.906000000000006</v>
      </c>
      <c r="Q106" s="122">
        <v>45917.625</v>
      </c>
      <c r="R106" s="3">
        <v>100.554</v>
      </c>
    </row>
    <row r="107" spans="1:18">
      <c r="A107" s="168" t="e">
        <f t="shared" ca="1" si="15"/>
        <v>#N/A</v>
      </c>
      <c r="B107" s="4">
        <f t="shared" ca="1" si="16"/>
        <v>100.4472</v>
      </c>
      <c r="C107" s="1">
        <f t="shared" ca="1" si="21"/>
        <v>88.906199999999998</v>
      </c>
      <c r="D107" s="31">
        <f t="shared" ca="1" si="11"/>
        <v>196170.87000000002</v>
      </c>
      <c r="E107" s="32" t="e">
        <f t="shared" ca="1" si="17"/>
        <v>#N/A</v>
      </c>
      <c r="F107" s="4">
        <f t="shared" ca="1" si="18"/>
        <v>101.274</v>
      </c>
      <c r="G107" s="31">
        <f t="shared" ca="1" si="19"/>
        <v>179925.00000000006</v>
      </c>
      <c r="H107" s="32" t="e">
        <f t="shared" ca="1" si="20"/>
        <v>#N/A</v>
      </c>
      <c r="I107" s="79" t="e">
        <f t="shared" ca="1" si="12"/>
        <v>#N/A</v>
      </c>
      <c r="K107" s="168">
        <f t="shared" si="13"/>
        <v>45912.625</v>
      </c>
      <c r="L107" s="168">
        <v>45918.625</v>
      </c>
      <c r="M107" s="168">
        <f t="shared" si="14"/>
        <v>45918.625</v>
      </c>
      <c r="O107" s="122">
        <v>45912.625</v>
      </c>
      <c r="P107" s="3">
        <v>92.352999999999994</v>
      </c>
      <c r="Q107" s="122">
        <v>45918.625</v>
      </c>
      <c r="R107" s="3">
        <v>101.01600000000001</v>
      </c>
    </row>
    <row r="108" spans="1:18">
      <c r="A108" s="168" t="e">
        <f t="shared" ca="1" si="15"/>
        <v>#N/A</v>
      </c>
      <c r="B108" s="4">
        <f t="shared" ca="1" si="16"/>
        <v>100.4472</v>
      </c>
      <c r="C108" s="1">
        <f t="shared" ca="1" si="21"/>
        <v>88.906199999999998</v>
      </c>
      <c r="D108" s="31">
        <f t="shared" ca="1" si="11"/>
        <v>196170.87000000002</v>
      </c>
      <c r="E108" s="32" t="e">
        <f t="shared" ca="1" si="17"/>
        <v>#N/A</v>
      </c>
      <c r="F108" s="4">
        <f t="shared" ca="1" si="18"/>
        <v>101.274</v>
      </c>
      <c r="G108" s="31">
        <f t="shared" ca="1" si="19"/>
        <v>179925.00000000006</v>
      </c>
      <c r="H108" s="32" t="e">
        <f t="shared" ca="1" si="20"/>
        <v>#N/A</v>
      </c>
      <c r="I108" s="79" t="e">
        <f t="shared" ca="1" si="12"/>
        <v>#N/A</v>
      </c>
      <c r="K108" s="168">
        <f t="shared" si="13"/>
        <v>45915.625</v>
      </c>
      <c r="L108" s="168">
        <v>45919.625</v>
      </c>
      <c r="M108" s="168">
        <f t="shared" si="14"/>
        <v>45919.625</v>
      </c>
      <c r="O108" s="122">
        <v>45915.625</v>
      </c>
      <c r="P108" s="3">
        <v>91.721999999999994</v>
      </c>
      <c r="Q108" s="122">
        <v>45919.625</v>
      </c>
      <c r="R108" s="3">
        <v>101.05800000000001</v>
      </c>
    </row>
    <row r="109" spans="1:18">
      <c r="A109" s="168" t="e">
        <f t="shared" ca="1" si="15"/>
        <v>#N/A</v>
      </c>
      <c r="B109" s="4">
        <f t="shared" ca="1" si="16"/>
        <v>100.4472</v>
      </c>
      <c r="C109" s="1">
        <f t="shared" ca="1" si="21"/>
        <v>88.906199999999998</v>
      </c>
      <c r="D109" s="31">
        <f t="shared" ca="1" si="11"/>
        <v>196170.87000000002</v>
      </c>
      <c r="E109" s="32" t="e">
        <f t="shared" ca="1" si="17"/>
        <v>#N/A</v>
      </c>
      <c r="F109" s="4">
        <f t="shared" ca="1" si="18"/>
        <v>101.274</v>
      </c>
      <c r="G109" s="31">
        <f t="shared" ca="1" si="19"/>
        <v>179925.00000000006</v>
      </c>
      <c r="H109" s="32" t="e">
        <f t="shared" ca="1" si="20"/>
        <v>#N/A</v>
      </c>
      <c r="I109" s="79" t="e">
        <f t="shared" ca="1" si="12"/>
        <v>#N/A</v>
      </c>
      <c r="K109" s="168">
        <f t="shared" si="13"/>
        <v>45916.625</v>
      </c>
      <c r="L109" s="168">
        <v>45922.625</v>
      </c>
      <c r="M109" s="168">
        <f t="shared" si="14"/>
        <v>45922.625</v>
      </c>
      <c r="O109" s="122">
        <v>45916.625</v>
      </c>
      <c r="P109" s="3">
        <v>92.043000000000006</v>
      </c>
      <c r="Q109" s="122">
        <v>45922.625</v>
      </c>
      <c r="R109" s="3">
        <v>101.03100000000001</v>
      </c>
    </row>
    <row r="110" spans="1:18">
      <c r="A110" s="168" t="e">
        <f t="shared" ca="1" si="15"/>
        <v>#N/A</v>
      </c>
      <c r="B110" s="4">
        <f t="shared" ca="1" si="16"/>
        <v>100.4472</v>
      </c>
      <c r="C110" s="1">
        <f t="shared" ca="1" si="21"/>
        <v>88.906199999999998</v>
      </c>
      <c r="D110" s="31">
        <f t="shared" ca="1" si="11"/>
        <v>196170.87000000002</v>
      </c>
      <c r="E110" s="32" t="e">
        <f t="shared" ca="1" si="17"/>
        <v>#N/A</v>
      </c>
      <c r="F110" s="4">
        <f t="shared" ca="1" si="18"/>
        <v>101.274</v>
      </c>
      <c r="G110" s="31">
        <f t="shared" ca="1" si="19"/>
        <v>179925.00000000006</v>
      </c>
      <c r="H110" s="32" t="e">
        <f t="shared" ca="1" si="20"/>
        <v>#N/A</v>
      </c>
      <c r="I110" s="79" t="e">
        <f t="shared" ca="1" si="12"/>
        <v>#N/A</v>
      </c>
      <c r="K110" s="168">
        <f t="shared" si="13"/>
        <v>45917.625</v>
      </c>
      <c r="L110" s="168">
        <v>45923.625</v>
      </c>
      <c r="M110" s="168">
        <f t="shared" si="14"/>
        <v>45923.625</v>
      </c>
      <c r="O110" s="122">
        <v>45917.625</v>
      </c>
      <c r="P110" s="3">
        <v>92.41</v>
      </c>
      <c r="Q110" s="122">
        <v>45923.625</v>
      </c>
      <c r="R110" s="3">
        <v>101.027</v>
      </c>
    </row>
    <row r="111" spans="1:18">
      <c r="A111" s="168" t="e">
        <f t="shared" ca="1" si="15"/>
        <v>#N/A</v>
      </c>
      <c r="B111" s="4">
        <f t="shared" ca="1" si="16"/>
        <v>100.4472</v>
      </c>
      <c r="C111" s="1">
        <f t="shared" ca="1" si="21"/>
        <v>88.906199999999998</v>
      </c>
      <c r="D111" s="31">
        <f t="shared" ca="1" si="11"/>
        <v>196170.87000000002</v>
      </c>
      <c r="E111" s="32" t="e">
        <f t="shared" ca="1" si="17"/>
        <v>#N/A</v>
      </c>
      <c r="F111" s="4">
        <f t="shared" ca="1" si="18"/>
        <v>101.274</v>
      </c>
      <c r="G111" s="31">
        <f t="shared" ca="1" si="19"/>
        <v>179925.00000000006</v>
      </c>
      <c r="H111" s="32" t="e">
        <f t="shared" ca="1" si="20"/>
        <v>#N/A</v>
      </c>
      <c r="I111" s="79" t="e">
        <f t="shared" ca="1" si="12"/>
        <v>#N/A</v>
      </c>
      <c r="K111" s="168">
        <f t="shared" si="13"/>
        <v>45918.625</v>
      </c>
      <c r="L111" s="168">
        <v>45924.625</v>
      </c>
      <c r="M111" s="168">
        <f t="shared" si="14"/>
        <v>45924.625</v>
      </c>
      <c r="O111" s="122">
        <v>45918.625</v>
      </c>
      <c r="P111" s="3">
        <v>91.355999999999995</v>
      </c>
      <c r="Q111" s="122">
        <v>45924.625</v>
      </c>
      <c r="R111" s="3">
        <v>101.15</v>
      </c>
    </row>
    <row r="112" spans="1:18">
      <c r="A112" s="168" t="e">
        <f t="shared" ca="1" si="15"/>
        <v>#N/A</v>
      </c>
      <c r="B112" s="4">
        <f t="shared" ca="1" si="16"/>
        <v>100.4472</v>
      </c>
      <c r="C112" s="1">
        <f t="shared" ca="1" si="21"/>
        <v>88.906199999999998</v>
      </c>
      <c r="D112" s="31">
        <f t="shared" ca="1" si="11"/>
        <v>196170.87000000002</v>
      </c>
      <c r="E112" s="32" t="e">
        <f t="shared" ca="1" si="17"/>
        <v>#N/A</v>
      </c>
      <c r="F112" s="4">
        <f t="shared" ca="1" si="18"/>
        <v>101.274</v>
      </c>
      <c r="G112" s="31">
        <f t="shared" ca="1" si="19"/>
        <v>179925.00000000006</v>
      </c>
      <c r="H112" s="32" t="e">
        <f t="shared" ca="1" si="20"/>
        <v>#N/A</v>
      </c>
      <c r="I112" s="79" t="e">
        <f t="shared" ca="1" si="12"/>
        <v>#N/A</v>
      </c>
      <c r="K112" s="168">
        <f t="shared" si="13"/>
        <v>45919.625</v>
      </c>
      <c r="L112" s="168">
        <v>45925.625</v>
      </c>
      <c r="M112" s="168">
        <f t="shared" si="14"/>
        <v>45925.625</v>
      </c>
      <c r="O112" s="122">
        <v>45919.625</v>
      </c>
      <c r="P112" s="3">
        <v>91.385999999999996</v>
      </c>
      <c r="Q112" s="122">
        <v>45925.625</v>
      </c>
      <c r="R112" s="3">
        <v>100.76300000000001</v>
      </c>
    </row>
    <row r="113" spans="1:18">
      <c r="A113" s="168" t="e">
        <f t="shared" ca="1" si="15"/>
        <v>#N/A</v>
      </c>
      <c r="B113" s="4">
        <f t="shared" ca="1" si="16"/>
        <v>100.4472</v>
      </c>
      <c r="C113" s="1">
        <f t="shared" ca="1" si="21"/>
        <v>88.906199999999998</v>
      </c>
      <c r="D113" s="31">
        <f t="shared" ca="1" si="11"/>
        <v>196170.87000000002</v>
      </c>
      <c r="E113" s="32" t="e">
        <f t="shared" ca="1" si="17"/>
        <v>#N/A</v>
      </c>
      <c r="F113" s="4">
        <f t="shared" ca="1" si="18"/>
        <v>101.274</v>
      </c>
      <c r="G113" s="31">
        <f t="shared" ca="1" si="19"/>
        <v>179925.00000000006</v>
      </c>
      <c r="H113" s="32" t="e">
        <f t="shared" ca="1" si="20"/>
        <v>#N/A</v>
      </c>
      <c r="I113" s="79" t="e">
        <f t="shared" ca="1" si="12"/>
        <v>#N/A</v>
      </c>
      <c r="K113" s="168">
        <f t="shared" si="13"/>
        <v>45922.625</v>
      </c>
      <c r="L113" s="168">
        <v>45926.625</v>
      </c>
      <c r="M113" s="168">
        <f t="shared" si="14"/>
        <v>45926.625</v>
      </c>
      <c r="O113" s="122">
        <v>45922.625</v>
      </c>
      <c r="P113" s="3">
        <v>103.479</v>
      </c>
      <c r="Q113" s="122">
        <v>45926.625</v>
      </c>
      <c r="R113" s="3">
        <v>100.681</v>
      </c>
    </row>
    <row r="114" spans="1:18">
      <c r="A114" s="168" t="e">
        <f t="shared" ca="1" si="15"/>
        <v>#N/A</v>
      </c>
      <c r="B114" s="4">
        <f t="shared" ca="1" si="16"/>
        <v>100.4472</v>
      </c>
      <c r="C114" s="1">
        <f t="shared" ca="1" si="21"/>
        <v>88.906199999999998</v>
      </c>
      <c r="D114" s="31">
        <f t="shared" ca="1" si="11"/>
        <v>196170.87000000002</v>
      </c>
      <c r="E114" s="32" t="e">
        <f t="shared" ca="1" si="17"/>
        <v>#N/A</v>
      </c>
      <c r="F114" s="4">
        <f t="shared" ca="1" si="18"/>
        <v>101.274</v>
      </c>
      <c r="G114" s="31">
        <f t="shared" ca="1" si="19"/>
        <v>179925.00000000006</v>
      </c>
      <c r="H114" s="32" t="e">
        <f t="shared" ca="1" si="20"/>
        <v>#N/A</v>
      </c>
      <c r="I114" s="79" t="e">
        <f t="shared" ca="1" si="12"/>
        <v>#N/A</v>
      </c>
      <c r="K114" s="168">
        <f t="shared" si="13"/>
        <v>45923.625</v>
      </c>
      <c r="L114" s="168">
        <v>45929.625</v>
      </c>
      <c r="M114" s="168">
        <f t="shared" si="14"/>
        <v>45929.625</v>
      </c>
      <c r="O114" s="122">
        <v>45923.625</v>
      </c>
      <c r="P114" s="3">
        <v>103.004</v>
      </c>
      <c r="Q114" s="122">
        <v>45929.625</v>
      </c>
      <c r="R114" s="3">
        <v>101.003</v>
      </c>
    </row>
    <row r="115" spans="1:18">
      <c r="A115" s="168" t="e">
        <f t="shared" ca="1" si="15"/>
        <v>#N/A</v>
      </c>
      <c r="B115" s="4">
        <f t="shared" ca="1" si="16"/>
        <v>100.4472</v>
      </c>
      <c r="C115" s="1">
        <f t="shared" ca="1" si="21"/>
        <v>88.906199999999998</v>
      </c>
      <c r="D115" s="31">
        <f t="shared" ca="1" si="11"/>
        <v>196170.87000000002</v>
      </c>
      <c r="E115" s="32" t="e">
        <f t="shared" ca="1" si="17"/>
        <v>#N/A</v>
      </c>
      <c r="F115" s="4">
        <f t="shared" ca="1" si="18"/>
        <v>101.274</v>
      </c>
      <c r="G115" s="31">
        <f t="shared" ca="1" si="19"/>
        <v>179925.00000000006</v>
      </c>
      <c r="H115" s="32" t="e">
        <f t="shared" ca="1" si="20"/>
        <v>#N/A</v>
      </c>
      <c r="I115" s="79" t="e">
        <f t="shared" ca="1" si="12"/>
        <v>#N/A</v>
      </c>
      <c r="K115" s="168">
        <f t="shared" si="13"/>
        <v>45924.625</v>
      </c>
      <c r="L115" s="168">
        <v>45930.625</v>
      </c>
      <c r="M115" s="168">
        <f t="shared" si="14"/>
        <v>45930.625</v>
      </c>
      <c r="O115" s="122">
        <v>45924.625</v>
      </c>
      <c r="P115" s="3">
        <v>102.914</v>
      </c>
      <c r="Q115" s="122">
        <v>45930.625</v>
      </c>
      <c r="R115" s="3">
        <v>100.789</v>
      </c>
    </row>
    <row r="116" spans="1:18">
      <c r="A116" s="168" t="e">
        <f t="shared" ca="1" si="15"/>
        <v>#N/A</v>
      </c>
      <c r="B116" s="4">
        <f t="shared" ca="1" si="16"/>
        <v>100.4472</v>
      </c>
      <c r="C116" s="1">
        <f t="shared" ca="1" si="21"/>
        <v>88.906199999999998</v>
      </c>
      <c r="D116" s="31">
        <f t="shared" ca="1" si="11"/>
        <v>196170.87000000002</v>
      </c>
      <c r="E116" s="32" t="e">
        <f t="shared" ca="1" si="17"/>
        <v>#N/A</v>
      </c>
      <c r="F116" s="4">
        <f t="shared" ca="1" si="18"/>
        <v>101.274</v>
      </c>
      <c r="G116" s="31">
        <f t="shared" ca="1" si="19"/>
        <v>179925.00000000006</v>
      </c>
      <c r="H116" s="32" t="e">
        <f t="shared" ca="1" si="20"/>
        <v>#N/A</v>
      </c>
      <c r="I116" s="79" t="e">
        <f t="shared" ca="1" si="12"/>
        <v>#N/A</v>
      </c>
      <c r="K116" s="168">
        <f t="shared" si="13"/>
        <v>45925.625</v>
      </c>
      <c r="L116" s="168">
        <v>45931.625</v>
      </c>
      <c r="M116" s="168">
        <f t="shared" si="14"/>
        <v>45931.625</v>
      </c>
      <c r="O116" s="122">
        <v>45925.625</v>
      </c>
      <c r="P116" s="3">
        <v>105.236</v>
      </c>
      <c r="Q116" s="122">
        <v>45931.625</v>
      </c>
      <c r="R116" s="3">
        <v>100.709</v>
      </c>
    </row>
    <row r="117" spans="1:18">
      <c r="A117" s="168" t="e">
        <f t="shared" ca="1" si="15"/>
        <v>#N/A</v>
      </c>
      <c r="B117" s="4">
        <f t="shared" ca="1" si="16"/>
        <v>100.4472</v>
      </c>
      <c r="C117" s="1">
        <f t="shared" ca="1" si="21"/>
        <v>88.906199999999998</v>
      </c>
      <c r="D117" s="31">
        <f t="shared" ca="1" si="11"/>
        <v>196170.87000000002</v>
      </c>
      <c r="E117" s="32" t="e">
        <f t="shared" ca="1" si="17"/>
        <v>#N/A</v>
      </c>
      <c r="F117" s="4">
        <f t="shared" ca="1" si="18"/>
        <v>101.274</v>
      </c>
      <c r="G117" s="31">
        <f t="shared" ca="1" si="19"/>
        <v>179925.00000000006</v>
      </c>
      <c r="H117" s="32" t="e">
        <f t="shared" ca="1" si="20"/>
        <v>#N/A</v>
      </c>
      <c r="I117" s="79" t="e">
        <f t="shared" ca="1" si="12"/>
        <v>#N/A</v>
      </c>
      <c r="K117" s="168">
        <f t="shared" si="13"/>
        <v>45926.625</v>
      </c>
      <c r="L117" s="168">
        <v>45932.625</v>
      </c>
      <c r="M117" s="168">
        <f t="shared" si="14"/>
        <v>45932.625</v>
      </c>
      <c r="O117" s="122">
        <v>45926.625</v>
      </c>
      <c r="P117" s="3">
        <v>105.75</v>
      </c>
      <c r="Q117" s="122">
        <v>45932.625</v>
      </c>
      <c r="R117" s="3">
        <v>101.09399999999999</v>
      </c>
    </row>
    <row r="118" spans="1:18">
      <c r="A118" s="168" t="e">
        <f t="shared" ca="1" si="15"/>
        <v>#N/A</v>
      </c>
      <c r="B118" s="4">
        <f t="shared" ca="1" si="16"/>
        <v>100.4472</v>
      </c>
      <c r="C118" s="1">
        <f t="shared" ca="1" si="21"/>
        <v>88.906199999999998</v>
      </c>
      <c r="D118" s="31">
        <f t="shared" ca="1" si="11"/>
        <v>196170.87000000002</v>
      </c>
      <c r="E118" s="32" t="e">
        <f t="shared" ca="1" si="17"/>
        <v>#N/A</v>
      </c>
      <c r="F118" s="4">
        <f t="shared" ca="1" si="18"/>
        <v>101.274</v>
      </c>
      <c r="G118" s="31">
        <f t="shared" ca="1" si="19"/>
        <v>179925.00000000006</v>
      </c>
      <c r="H118" s="32" t="e">
        <f t="shared" ca="1" si="20"/>
        <v>#N/A</v>
      </c>
      <c r="I118" s="79" t="e">
        <f t="shared" ca="1" si="12"/>
        <v>#N/A</v>
      </c>
      <c r="K118" s="168">
        <f t="shared" si="13"/>
        <v>45929.625</v>
      </c>
      <c r="L118" s="168">
        <v>45933.625</v>
      </c>
      <c r="M118" s="168">
        <f t="shared" si="14"/>
        <v>45933.625</v>
      </c>
      <c r="O118" s="122">
        <v>45929.625</v>
      </c>
      <c r="P118" s="3">
        <v>105.6</v>
      </c>
      <c r="Q118" s="122">
        <v>45933.625</v>
      </c>
      <c r="R118" s="3">
        <v>101.012</v>
      </c>
    </row>
    <row r="119" spans="1:18">
      <c r="A119" s="168" t="e">
        <f t="shared" ca="1" si="15"/>
        <v>#N/A</v>
      </c>
      <c r="B119" s="4">
        <f t="shared" ca="1" si="16"/>
        <v>100.4472</v>
      </c>
      <c r="C119" s="1">
        <f t="shared" ca="1" si="21"/>
        <v>88.906199999999998</v>
      </c>
      <c r="D119" s="31">
        <f t="shared" ref="D119:D182" ca="1" si="22">IF(ISERROR(B119-2),"", -1*(C119-$C$14)*10^-4*$B$8*$B$5)</f>
        <v>196170.87000000002</v>
      </c>
      <c r="E119" s="32" t="e">
        <f t="shared" ca="1" si="17"/>
        <v>#N/A</v>
      </c>
      <c r="F119" s="4">
        <f t="shared" ca="1" si="18"/>
        <v>101.274</v>
      </c>
      <c r="G119" s="31">
        <f t="shared" ca="1" si="19"/>
        <v>179925.00000000006</v>
      </c>
      <c r="H119" s="32" t="e">
        <f t="shared" ca="1" si="20"/>
        <v>#N/A</v>
      </c>
      <c r="I119" s="79" t="e">
        <f t="shared" ref="I119:I182" ca="1" si="23">IF(ISERROR(F119-2),"",(D119+E119)*$B$9-G119-H119)</f>
        <v>#N/A</v>
      </c>
      <c r="K119" s="168">
        <f t="shared" si="13"/>
        <v>45930.625</v>
      </c>
      <c r="L119" s="168">
        <v>45936.625</v>
      </c>
      <c r="M119" s="168">
        <f t="shared" si="14"/>
        <v>45936.625</v>
      </c>
      <c r="O119" s="122">
        <v>45930.625</v>
      </c>
      <c r="P119" s="3">
        <v>105.544</v>
      </c>
      <c r="Q119" s="122">
        <v>45936.625</v>
      </c>
      <c r="R119" s="3">
        <v>100.5</v>
      </c>
    </row>
    <row r="120" spans="1:18">
      <c r="A120" s="168" t="e">
        <f t="shared" ca="1" si="15"/>
        <v>#N/A</v>
      </c>
      <c r="B120" s="4">
        <f t="shared" ca="1" si="16"/>
        <v>100.4472</v>
      </c>
      <c r="C120" s="1">
        <f t="shared" ca="1" si="21"/>
        <v>88.906199999999998</v>
      </c>
      <c r="D120" s="31">
        <f t="shared" ca="1" si="22"/>
        <v>196170.87000000002</v>
      </c>
      <c r="E120" s="32" t="e">
        <f t="shared" ca="1" si="17"/>
        <v>#N/A</v>
      </c>
      <c r="F120" s="4">
        <f t="shared" ca="1" si="18"/>
        <v>101.274</v>
      </c>
      <c r="G120" s="31">
        <f t="shared" ca="1" si="19"/>
        <v>179925.00000000006</v>
      </c>
      <c r="H120" s="32" t="e">
        <f t="shared" ca="1" si="20"/>
        <v>#N/A</v>
      </c>
      <c r="I120" s="79" t="e">
        <f t="shared" ca="1" si="23"/>
        <v>#N/A</v>
      </c>
      <c r="K120" s="168">
        <f t="shared" si="13"/>
        <v>45931.625</v>
      </c>
      <c r="L120" s="168">
        <v>45937.625</v>
      </c>
      <c r="M120" s="168">
        <f t="shared" si="14"/>
        <v>45937.625</v>
      </c>
      <c r="O120" s="122">
        <v>45931.625</v>
      </c>
      <c r="P120" s="3">
        <v>104.553</v>
      </c>
      <c r="Q120" s="122">
        <v>45937.625</v>
      </c>
      <c r="R120" s="3">
        <v>100.55500000000001</v>
      </c>
    </row>
    <row r="121" spans="1:18">
      <c r="A121" s="168" t="e">
        <f t="shared" ca="1" si="15"/>
        <v>#N/A</v>
      </c>
      <c r="B121" s="4">
        <f t="shared" ca="1" si="16"/>
        <v>100.4472</v>
      </c>
      <c r="C121" s="1">
        <f t="shared" ca="1" si="21"/>
        <v>88.906199999999998</v>
      </c>
      <c r="D121" s="31">
        <f t="shared" ca="1" si="22"/>
        <v>196170.87000000002</v>
      </c>
      <c r="E121" s="32" t="e">
        <f t="shared" ca="1" si="17"/>
        <v>#N/A</v>
      </c>
      <c r="F121" s="4">
        <f t="shared" ca="1" si="18"/>
        <v>101.274</v>
      </c>
      <c r="G121" s="31">
        <f t="shared" ca="1" si="19"/>
        <v>179925.00000000006</v>
      </c>
      <c r="H121" s="32" t="e">
        <f t="shared" ca="1" si="20"/>
        <v>#N/A</v>
      </c>
      <c r="I121" s="79" t="e">
        <f t="shared" ca="1" si="23"/>
        <v>#N/A</v>
      </c>
      <c r="K121" s="168">
        <f t="shared" si="13"/>
        <v>45932.625</v>
      </c>
      <c r="L121" s="168">
        <v>45938.625</v>
      </c>
      <c r="M121" s="168">
        <f t="shared" si="14"/>
        <v>45938.625</v>
      </c>
      <c r="O121" s="122">
        <v>45932.625</v>
      </c>
      <c r="P121" s="3">
        <v>102.07</v>
      </c>
      <c r="Q121" s="122">
        <v>45938.625</v>
      </c>
      <c r="R121" s="3">
        <v>100.562</v>
      </c>
    </row>
    <row r="122" spans="1:18">
      <c r="A122" s="168" t="e">
        <f t="shared" ca="1" si="15"/>
        <v>#N/A</v>
      </c>
      <c r="B122" s="4">
        <f t="shared" ca="1" si="16"/>
        <v>100.4472</v>
      </c>
      <c r="C122" s="1">
        <f t="shared" ca="1" si="21"/>
        <v>88.906199999999998</v>
      </c>
      <c r="D122" s="31">
        <f t="shared" ca="1" si="22"/>
        <v>196170.87000000002</v>
      </c>
      <c r="E122" s="32" t="e">
        <f t="shared" ca="1" si="17"/>
        <v>#N/A</v>
      </c>
      <c r="F122" s="4">
        <f t="shared" ca="1" si="18"/>
        <v>101.274</v>
      </c>
      <c r="G122" s="31">
        <f t="shared" ca="1" si="19"/>
        <v>179925.00000000006</v>
      </c>
      <c r="H122" s="32" t="e">
        <f t="shared" ca="1" si="20"/>
        <v>#N/A</v>
      </c>
      <c r="I122" s="79" t="e">
        <f t="shared" ca="1" si="23"/>
        <v>#N/A</v>
      </c>
      <c r="K122" s="168">
        <f t="shared" si="13"/>
        <v>45933.625</v>
      </c>
      <c r="L122" s="168">
        <v>45939.625</v>
      </c>
      <c r="M122" s="168">
        <f t="shared" si="14"/>
        <v>45939.625</v>
      </c>
      <c r="O122" s="122">
        <v>45933.625</v>
      </c>
      <c r="P122" s="3">
        <v>101.73699999999999</v>
      </c>
      <c r="Q122" s="122">
        <v>45939.625</v>
      </c>
      <c r="R122" s="3">
        <v>100.498</v>
      </c>
    </row>
    <row r="123" spans="1:18">
      <c r="A123" s="168" t="e">
        <f t="shared" ca="1" si="15"/>
        <v>#N/A</v>
      </c>
      <c r="B123" s="4">
        <f t="shared" ca="1" si="16"/>
        <v>100.4472</v>
      </c>
      <c r="C123" s="1">
        <f t="shared" ca="1" si="21"/>
        <v>88.906199999999998</v>
      </c>
      <c r="D123" s="31">
        <f t="shared" ca="1" si="22"/>
        <v>196170.87000000002</v>
      </c>
      <c r="E123" s="32" t="e">
        <f t="shared" ca="1" si="17"/>
        <v>#N/A</v>
      </c>
      <c r="F123" s="4">
        <f t="shared" ca="1" si="18"/>
        <v>101.274</v>
      </c>
      <c r="G123" s="31">
        <f t="shared" ca="1" si="19"/>
        <v>179925.00000000006</v>
      </c>
      <c r="H123" s="32" t="e">
        <f t="shared" ca="1" si="20"/>
        <v>#N/A</v>
      </c>
      <c r="I123" s="79" t="e">
        <f t="shared" ca="1" si="23"/>
        <v>#N/A</v>
      </c>
      <c r="K123" s="168">
        <f t="shared" si="13"/>
        <v>45936.625</v>
      </c>
      <c r="L123" s="168">
        <v>45944.625</v>
      </c>
      <c r="M123" s="168">
        <f t="shared" si="14"/>
        <v>45944.625</v>
      </c>
      <c r="O123" s="122">
        <v>45936.625</v>
      </c>
      <c r="P123" s="3">
        <v>106.923</v>
      </c>
      <c r="Q123" s="122">
        <v>45944.625</v>
      </c>
      <c r="R123" s="3">
        <v>99.984999999999999</v>
      </c>
    </row>
    <row r="124" spans="1:18">
      <c r="A124" s="168" t="e">
        <f t="shared" ca="1" si="15"/>
        <v>#N/A</v>
      </c>
      <c r="B124" s="4">
        <f t="shared" ca="1" si="16"/>
        <v>100.4472</v>
      </c>
      <c r="C124" s="1">
        <f t="shared" ca="1" si="21"/>
        <v>88.906199999999998</v>
      </c>
      <c r="D124" s="31">
        <f t="shared" ca="1" si="22"/>
        <v>196170.87000000002</v>
      </c>
      <c r="E124" s="32" t="e">
        <f t="shared" ca="1" si="17"/>
        <v>#N/A</v>
      </c>
      <c r="F124" s="4">
        <f t="shared" ca="1" si="18"/>
        <v>101.274</v>
      </c>
      <c r="G124" s="31">
        <f t="shared" ca="1" si="19"/>
        <v>179925.00000000006</v>
      </c>
      <c r="H124" s="32" t="e">
        <f t="shared" ca="1" si="20"/>
        <v>#N/A</v>
      </c>
      <c r="I124" s="79" t="e">
        <f t="shared" ca="1" si="23"/>
        <v>#N/A</v>
      </c>
      <c r="K124" s="168">
        <f t="shared" si="13"/>
        <v>45937.625</v>
      </c>
      <c r="L124" s="168">
        <v>45945.625</v>
      </c>
      <c r="M124" s="168">
        <f t="shared" si="14"/>
        <v>45945.625</v>
      </c>
      <c r="O124" s="122">
        <v>45937.625</v>
      </c>
      <c r="P124" s="3">
        <v>106.367</v>
      </c>
      <c r="Q124" s="122">
        <v>45945.625</v>
      </c>
      <c r="R124" s="3">
        <v>100.788</v>
      </c>
    </row>
    <row r="125" spans="1:18">
      <c r="A125" s="168" t="e">
        <f t="shared" ca="1" si="15"/>
        <v>#N/A</v>
      </c>
      <c r="B125" s="4">
        <f t="shared" ca="1" si="16"/>
        <v>100.4472</v>
      </c>
      <c r="C125" s="1">
        <f t="shared" ca="1" si="21"/>
        <v>88.906199999999998</v>
      </c>
      <c r="D125" s="31">
        <f t="shared" ca="1" si="22"/>
        <v>196170.87000000002</v>
      </c>
      <c r="E125" s="32" t="e">
        <f t="shared" ca="1" si="17"/>
        <v>#N/A</v>
      </c>
      <c r="F125" s="4">
        <f t="shared" ca="1" si="18"/>
        <v>101.274</v>
      </c>
      <c r="G125" s="31">
        <f t="shared" ca="1" si="19"/>
        <v>179925.00000000006</v>
      </c>
      <c r="H125" s="32" t="e">
        <f t="shared" ca="1" si="20"/>
        <v>#N/A</v>
      </c>
      <c r="I125" s="79" t="e">
        <f t="shared" ca="1" si="23"/>
        <v>#N/A</v>
      </c>
      <c r="K125" s="168">
        <f t="shared" si="13"/>
        <v>45938.625</v>
      </c>
      <c r="L125" s="168">
        <v>45946.625</v>
      </c>
      <c r="M125" s="168">
        <f t="shared" si="14"/>
        <v>45946.625</v>
      </c>
      <c r="O125" s="122">
        <v>45938.625</v>
      </c>
      <c r="P125" s="3">
        <v>104.837</v>
      </c>
      <c r="Q125" s="122">
        <v>45946.625</v>
      </c>
      <c r="R125" s="3">
        <v>100.84099999999999</v>
      </c>
    </row>
    <row r="126" spans="1:18">
      <c r="A126" s="168" t="e">
        <f t="shared" ca="1" si="15"/>
        <v>#N/A</v>
      </c>
      <c r="B126" s="4">
        <f t="shared" ca="1" si="16"/>
        <v>100.4472</v>
      </c>
      <c r="C126" s="1">
        <f t="shared" ca="1" si="21"/>
        <v>88.906199999999998</v>
      </c>
      <c r="D126" s="31">
        <f t="shared" ca="1" si="22"/>
        <v>196170.87000000002</v>
      </c>
      <c r="E126" s="32" t="e">
        <f t="shared" ca="1" si="17"/>
        <v>#N/A</v>
      </c>
      <c r="F126" s="4">
        <f t="shared" ca="1" si="18"/>
        <v>101.274</v>
      </c>
      <c r="G126" s="31">
        <f t="shared" ca="1" si="19"/>
        <v>179925.00000000006</v>
      </c>
      <c r="H126" s="32" t="e">
        <f t="shared" ca="1" si="20"/>
        <v>#N/A</v>
      </c>
      <c r="I126" s="79" t="e">
        <f t="shared" ca="1" si="23"/>
        <v>#N/A</v>
      </c>
      <c r="K126" s="168">
        <f t="shared" si="13"/>
        <v>45939.625</v>
      </c>
      <c r="L126" s="168">
        <v>45947.625</v>
      </c>
      <c r="M126" s="168">
        <f t="shared" si="14"/>
        <v>45947.625</v>
      </c>
      <c r="O126" s="122">
        <v>45939.625</v>
      </c>
      <c r="P126" s="3">
        <v>104.482</v>
      </c>
      <c r="Q126" s="122">
        <v>45947.625</v>
      </c>
      <c r="R126" s="3">
        <v>100.818</v>
      </c>
    </row>
    <row r="127" spans="1:18">
      <c r="A127" s="168" t="e">
        <f t="shared" ca="1" si="15"/>
        <v>#N/A</v>
      </c>
      <c r="B127" s="4">
        <f t="shared" ca="1" si="16"/>
        <v>100.4472</v>
      </c>
      <c r="C127" s="1">
        <f t="shared" ca="1" si="21"/>
        <v>88.906199999999998</v>
      </c>
      <c r="D127" s="31">
        <f t="shared" ca="1" si="22"/>
        <v>196170.87000000002</v>
      </c>
      <c r="E127" s="32" t="e">
        <f t="shared" ca="1" si="17"/>
        <v>#N/A</v>
      </c>
      <c r="F127" s="4">
        <f t="shared" ca="1" si="18"/>
        <v>101.274</v>
      </c>
      <c r="G127" s="31">
        <f t="shared" ca="1" si="19"/>
        <v>179925.00000000006</v>
      </c>
      <c r="H127" s="32" t="e">
        <f t="shared" ca="1" si="20"/>
        <v>#N/A</v>
      </c>
      <c r="I127" s="79" t="e">
        <f t="shared" ca="1" si="23"/>
        <v>#N/A</v>
      </c>
      <c r="K127" s="168">
        <f t="shared" si="13"/>
        <v>45939.625</v>
      </c>
      <c r="L127" s="168">
        <v>45950.625</v>
      </c>
      <c r="M127" s="168">
        <f t="shared" si="14"/>
        <v>45950.625</v>
      </c>
      <c r="O127" s="122">
        <v>45940.625</v>
      </c>
      <c r="P127" s="3">
        <v>104.67</v>
      </c>
      <c r="Q127" s="122">
        <v>45950.625</v>
      </c>
      <c r="R127" s="3">
        <v>100.959</v>
      </c>
    </row>
    <row r="128" spans="1:18">
      <c r="A128" s="168" t="e">
        <f t="shared" ca="1" si="15"/>
        <v>#N/A</v>
      </c>
      <c r="B128" s="4">
        <f t="shared" ca="1" si="16"/>
        <v>100.4472</v>
      </c>
      <c r="C128" s="1">
        <f t="shared" ca="1" si="21"/>
        <v>88.906199999999998</v>
      </c>
      <c r="D128" s="31">
        <f t="shared" ca="1" si="22"/>
        <v>196170.87000000002</v>
      </c>
      <c r="E128" s="32" t="e">
        <f t="shared" ca="1" si="17"/>
        <v>#N/A</v>
      </c>
      <c r="F128" s="4">
        <f t="shared" ca="1" si="18"/>
        <v>101.274</v>
      </c>
      <c r="G128" s="31">
        <f t="shared" ca="1" si="19"/>
        <v>179925.00000000006</v>
      </c>
      <c r="H128" s="32" t="e">
        <f t="shared" ca="1" si="20"/>
        <v>#N/A</v>
      </c>
      <c r="I128" s="79" t="e">
        <f t="shared" ca="1" si="23"/>
        <v>#N/A</v>
      </c>
      <c r="K128" s="168">
        <f t="shared" si="13"/>
        <v>45939.625</v>
      </c>
      <c r="L128" s="168">
        <v>45951.625</v>
      </c>
      <c r="M128" s="168">
        <f t="shared" si="14"/>
        <v>45951.625</v>
      </c>
      <c r="O128" s="122">
        <v>45943.625</v>
      </c>
      <c r="P128" s="3">
        <v>108.026</v>
      </c>
      <c r="Q128" s="122">
        <v>45951.625</v>
      </c>
      <c r="R128" s="3">
        <v>100.905</v>
      </c>
    </row>
    <row r="129" spans="1:18">
      <c r="A129" s="168" t="e">
        <f t="shared" ca="1" si="15"/>
        <v>#N/A</v>
      </c>
      <c r="B129" s="4">
        <f t="shared" ca="1" si="16"/>
        <v>100.4472</v>
      </c>
      <c r="C129" s="1">
        <f t="shared" ca="1" si="21"/>
        <v>88.906199999999998</v>
      </c>
      <c r="D129" s="31">
        <f t="shared" ca="1" si="22"/>
        <v>196170.87000000002</v>
      </c>
      <c r="E129" s="32" t="e">
        <f t="shared" ca="1" si="17"/>
        <v>#N/A</v>
      </c>
      <c r="F129" s="4">
        <f t="shared" ca="1" si="18"/>
        <v>101.274</v>
      </c>
      <c r="G129" s="31">
        <f t="shared" ca="1" si="19"/>
        <v>179925.00000000006</v>
      </c>
      <c r="H129" s="32" t="e">
        <f t="shared" ca="1" si="20"/>
        <v>#N/A</v>
      </c>
      <c r="I129" s="79" t="e">
        <f t="shared" ca="1" si="23"/>
        <v>#N/A</v>
      </c>
      <c r="K129" s="168">
        <f t="shared" si="13"/>
        <v>45944.625</v>
      </c>
      <c r="L129" s="168">
        <v>45952.625</v>
      </c>
      <c r="M129" s="168">
        <f t="shared" si="14"/>
        <v>45952.625</v>
      </c>
      <c r="O129" s="122">
        <v>45944.625</v>
      </c>
      <c r="P129" s="3">
        <v>108.004</v>
      </c>
      <c r="Q129" s="122">
        <v>45952.625</v>
      </c>
      <c r="R129" s="3">
        <v>100.807</v>
      </c>
    </row>
    <row r="130" spans="1:18">
      <c r="A130" s="168" t="e">
        <f t="shared" ca="1" si="15"/>
        <v>#N/A</v>
      </c>
      <c r="B130" s="4">
        <f t="shared" ca="1" si="16"/>
        <v>100.4472</v>
      </c>
      <c r="C130" s="1">
        <f t="shared" ca="1" si="21"/>
        <v>88.906199999999998</v>
      </c>
      <c r="D130" s="31">
        <f t="shared" ca="1" si="22"/>
        <v>196170.87000000002</v>
      </c>
      <c r="E130" s="32" t="e">
        <f t="shared" ca="1" si="17"/>
        <v>#N/A</v>
      </c>
      <c r="F130" s="4">
        <f t="shared" ca="1" si="18"/>
        <v>101.274</v>
      </c>
      <c r="G130" s="31">
        <f t="shared" ca="1" si="19"/>
        <v>179925.00000000006</v>
      </c>
      <c r="H130" s="32" t="e">
        <f t="shared" ca="1" si="20"/>
        <v>#N/A</v>
      </c>
      <c r="I130" s="79" t="e">
        <f t="shared" ca="1" si="23"/>
        <v>#N/A</v>
      </c>
      <c r="K130" s="168">
        <f t="shared" si="13"/>
        <v>45945.625</v>
      </c>
      <c r="L130" s="168">
        <v>45953.625</v>
      </c>
      <c r="M130" s="168">
        <f t="shared" si="14"/>
        <v>45953.625</v>
      </c>
      <c r="O130" s="122">
        <v>45945.625</v>
      </c>
      <c r="P130" s="3">
        <v>101.48</v>
      </c>
      <c r="Q130" s="122">
        <v>45953.625</v>
      </c>
      <c r="R130" s="3">
        <v>100.815</v>
      </c>
    </row>
    <row r="131" spans="1:18">
      <c r="A131" s="168" t="e">
        <f t="shared" ca="1" si="15"/>
        <v>#N/A</v>
      </c>
      <c r="B131" s="4">
        <f t="shared" ca="1" si="16"/>
        <v>100.4472</v>
      </c>
      <c r="C131" s="1">
        <f t="shared" ca="1" si="21"/>
        <v>88.906199999999998</v>
      </c>
      <c r="D131" s="31">
        <f t="shared" ca="1" si="22"/>
        <v>196170.87000000002</v>
      </c>
      <c r="E131" s="32" t="e">
        <f t="shared" ca="1" si="17"/>
        <v>#N/A</v>
      </c>
      <c r="F131" s="4">
        <f t="shared" ca="1" si="18"/>
        <v>101.274</v>
      </c>
      <c r="G131" s="31">
        <f t="shared" ca="1" si="19"/>
        <v>179925.00000000006</v>
      </c>
      <c r="H131" s="32" t="e">
        <f t="shared" ca="1" si="20"/>
        <v>#N/A</v>
      </c>
      <c r="I131" s="79" t="e">
        <f t="shared" ca="1" si="23"/>
        <v>#N/A</v>
      </c>
      <c r="K131" s="168">
        <f t="shared" ref="K131:K194" si="24">VLOOKUP(O131,Q:Q,1)</f>
        <v>45946.625</v>
      </c>
      <c r="L131" s="168">
        <v>45954.625</v>
      </c>
      <c r="M131" s="168">
        <f t="shared" si="14"/>
        <v>45954.625</v>
      </c>
      <c r="O131" s="122">
        <v>45946.625</v>
      </c>
      <c r="P131" s="3">
        <v>100.968</v>
      </c>
      <c r="Q131" s="122">
        <v>45954.625</v>
      </c>
      <c r="R131" s="3">
        <v>100.911</v>
      </c>
    </row>
    <row r="132" spans="1:18">
      <c r="A132" s="168" t="e">
        <f t="shared" ca="1" si="15"/>
        <v>#N/A</v>
      </c>
      <c r="B132" s="4">
        <f t="shared" ca="1" si="16"/>
        <v>100.4472</v>
      </c>
      <c r="C132" s="1">
        <f t="shared" ca="1" si="21"/>
        <v>88.906199999999998</v>
      </c>
      <c r="D132" s="31">
        <f t="shared" ca="1" si="22"/>
        <v>196170.87000000002</v>
      </c>
      <c r="E132" s="32" t="e">
        <f t="shared" ca="1" si="17"/>
        <v>#N/A</v>
      </c>
      <c r="F132" s="4">
        <f t="shared" ca="1" si="18"/>
        <v>101.274</v>
      </c>
      <c r="G132" s="31">
        <f t="shared" ca="1" si="19"/>
        <v>179925.00000000006</v>
      </c>
      <c r="H132" s="32" t="e">
        <f t="shared" ca="1" si="20"/>
        <v>#N/A</v>
      </c>
      <c r="I132" s="79" t="e">
        <f t="shared" ca="1" si="23"/>
        <v>#N/A</v>
      </c>
      <c r="K132" s="168">
        <f t="shared" si="24"/>
        <v>45947.625</v>
      </c>
      <c r="L132" s="168">
        <v>45957.625</v>
      </c>
      <c r="M132" s="168">
        <f t="shared" si="14"/>
        <v>45957.625</v>
      </c>
      <c r="O132" s="122">
        <v>45947.625</v>
      </c>
      <c r="P132" s="3">
        <v>105.54600000000001</v>
      </c>
      <c r="Q132" s="122">
        <v>45957.625</v>
      </c>
      <c r="R132" s="3">
        <v>101.36</v>
      </c>
    </row>
    <row r="133" spans="1:18">
      <c r="A133" s="168" t="e">
        <f t="shared" ca="1" si="15"/>
        <v>#N/A</v>
      </c>
      <c r="B133" s="4">
        <f t="shared" ca="1" si="16"/>
        <v>100.4472</v>
      </c>
      <c r="C133" s="1">
        <f t="shared" ca="1" si="21"/>
        <v>88.906199999999998</v>
      </c>
      <c r="D133" s="31">
        <f t="shared" ca="1" si="22"/>
        <v>196170.87000000002</v>
      </c>
      <c r="E133" s="32" t="e">
        <f t="shared" ca="1" si="17"/>
        <v>#N/A</v>
      </c>
      <c r="F133" s="4">
        <f t="shared" ca="1" si="18"/>
        <v>101.274</v>
      </c>
      <c r="G133" s="31">
        <f t="shared" ca="1" si="19"/>
        <v>179925.00000000006</v>
      </c>
      <c r="H133" s="32" t="e">
        <f t="shared" ca="1" si="20"/>
        <v>#N/A</v>
      </c>
      <c r="I133" s="79" t="e">
        <f t="shared" ca="1" si="23"/>
        <v>#N/A</v>
      </c>
      <c r="K133" s="168">
        <f t="shared" si="24"/>
        <v>45950.625</v>
      </c>
      <c r="L133" s="168">
        <v>45958.625</v>
      </c>
      <c r="M133" s="168">
        <f t="shared" ref="M133:M196" si="25">IF(L133&gt;$A$14,L133,"")</f>
        <v>45958.625</v>
      </c>
      <c r="O133" s="122">
        <v>45950.625</v>
      </c>
      <c r="P133" s="3">
        <v>106.801</v>
      </c>
      <c r="Q133" s="122">
        <v>45958.625</v>
      </c>
      <c r="R133" s="3">
        <v>101.509</v>
      </c>
    </row>
    <row r="134" spans="1:18">
      <c r="A134" s="168" t="e">
        <f t="shared" ca="1" si="15"/>
        <v>#N/A</v>
      </c>
      <c r="B134" s="4">
        <f t="shared" ca="1" si="16"/>
        <v>100.4472</v>
      </c>
      <c r="C134" s="1">
        <f t="shared" ca="1" si="21"/>
        <v>88.906199999999998</v>
      </c>
      <c r="D134" s="31">
        <f t="shared" ca="1" si="22"/>
        <v>196170.87000000002</v>
      </c>
      <c r="E134" s="32" t="e">
        <f t="shared" ca="1" si="17"/>
        <v>#N/A</v>
      </c>
      <c r="F134" s="4">
        <f t="shared" ca="1" si="18"/>
        <v>101.274</v>
      </c>
      <c r="G134" s="31">
        <f t="shared" ca="1" si="19"/>
        <v>179925.00000000006</v>
      </c>
      <c r="H134" s="32" t="e">
        <f t="shared" ca="1" si="20"/>
        <v>#N/A</v>
      </c>
      <c r="I134" s="79" t="e">
        <f t="shared" ca="1" si="23"/>
        <v>#N/A</v>
      </c>
      <c r="K134" s="168">
        <f t="shared" si="24"/>
        <v>45951.625</v>
      </c>
      <c r="L134" s="168">
        <v>45959.625</v>
      </c>
      <c r="M134" s="168">
        <f t="shared" si="25"/>
        <v>45959.625</v>
      </c>
      <c r="O134" s="122">
        <v>45951.625</v>
      </c>
      <c r="P134" s="3">
        <v>104.645</v>
      </c>
      <c r="Q134" s="122">
        <v>45959.625</v>
      </c>
      <c r="R134" s="3">
        <v>101.55800000000001</v>
      </c>
    </row>
    <row r="135" spans="1:18">
      <c r="A135" s="168" t="e">
        <f t="shared" ca="1" si="15"/>
        <v>#N/A</v>
      </c>
      <c r="B135" s="4">
        <f t="shared" ca="1" si="16"/>
        <v>100.4472</v>
      </c>
      <c r="C135" s="1">
        <f t="shared" ca="1" si="21"/>
        <v>88.906199999999998</v>
      </c>
      <c r="D135" s="31">
        <f t="shared" ca="1" si="22"/>
        <v>196170.87000000002</v>
      </c>
      <c r="E135" s="32" t="e">
        <f t="shared" ca="1" si="17"/>
        <v>#N/A</v>
      </c>
      <c r="F135" s="4">
        <f t="shared" ca="1" si="18"/>
        <v>101.274</v>
      </c>
      <c r="G135" s="31">
        <f t="shared" ca="1" si="19"/>
        <v>179925.00000000006</v>
      </c>
      <c r="H135" s="32" t="e">
        <f t="shared" ca="1" si="20"/>
        <v>#N/A</v>
      </c>
      <c r="I135" s="79" t="e">
        <f t="shared" ca="1" si="23"/>
        <v>#N/A</v>
      </c>
      <c r="K135" s="168">
        <f t="shared" si="24"/>
        <v>45952.625</v>
      </c>
      <c r="L135" s="168">
        <v>45960.625</v>
      </c>
      <c r="M135" s="168">
        <f t="shared" si="25"/>
        <v>45960.625</v>
      </c>
      <c r="O135" s="122">
        <v>45952.625</v>
      </c>
      <c r="P135" s="3">
        <v>105.12</v>
      </c>
      <c r="Q135" s="122">
        <v>45960.625</v>
      </c>
      <c r="R135" s="3">
        <v>101.387</v>
      </c>
    </row>
    <row r="136" spans="1:18">
      <c r="A136" s="168" t="e">
        <f t="shared" ca="1" si="15"/>
        <v>#N/A</v>
      </c>
      <c r="B136" s="4">
        <f t="shared" ca="1" si="16"/>
        <v>100.4472</v>
      </c>
      <c r="C136" s="1">
        <f t="shared" ca="1" si="21"/>
        <v>88.906199999999998</v>
      </c>
      <c r="D136" s="31">
        <f t="shared" ca="1" si="22"/>
        <v>196170.87000000002</v>
      </c>
      <c r="E136" s="32" t="e">
        <f t="shared" ca="1" si="17"/>
        <v>#N/A</v>
      </c>
      <c r="F136" s="4">
        <f t="shared" ca="1" si="18"/>
        <v>101.274</v>
      </c>
      <c r="G136" s="31">
        <f t="shared" ca="1" si="19"/>
        <v>179925.00000000006</v>
      </c>
      <c r="H136" s="32" t="e">
        <f t="shared" ca="1" si="20"/>
        <v>#N/A</v>
      </c>
      <c r="I136" s="79" t="e">
        <f t="shared" ca="1" si="23"/>
        <v>#N/A</v>
      </c>
      <c r="K136" s="168">
        <f t="shared" si="24"/>
        <v>45953.625</v>
      </c>
      <c r="L136" s="168">
        <v>45961.625</v>
      </c>
      <c r="M136" s="168">
        <f t="shared" si="25"/>
        <v>45961.625</v>
      </c>
      <c r="O136" s="122">
        <v>45953.625</v>
      </c>
      <c r="P136" s="3">
        <v>105.02200000000001</v>
      </c>
      <c r="Q136" s="122">
        <v>45961.625</v>
      </c>
      <c r="R136" s="3">
        <v>101.29300000000001</v>
      </c>
    </row>
    <row r="137" spans="1:18">
      <c r="A137" s="168" t="e">
        <f t="shared" ca="1" si="15"/>
        <v>#N/A</v>
      </c>
      <c r="B137" s="4">
        <f t="shared" ca="1" si="16"/>
        <v>100.4472</v>
      </c>
      <c r="C137" s="1">
        <f t="shared" ca="1" si="21"/>
        <v>88.906199999999998</v>
      </c>
      <c r="D137" s="31">
        <f t="shared" ca="1" si="22"/>
        <v>196170.87000000002</v>
      </c>
      <c r="E137" s="32" t="e">
        <f t="shared" ca="1" si="17"/>
        <v>#N/A</v>
      </c>
      <c r="F137" s="4">
        <f t="shared" ca="1" si="18"/>
        <v>101.274</v>
      </c>
      <c r="G137" s="31">
        <f t="shared" ca="1" si="19"/>
        <v>179925.00000000006</v>
      </c>
      <c r="H137" s="32" t="e">
        <f t="shared" ca="1" si="20"/>
        <v>#N/A</v>
      </c>
      <c r="I137" s="79" t="e">
        <f t="shared" ca="1" si="23"/>
        <v>#N/A</v>
      </c>
      <c r="K137" s="168">
        <f t="shared" si="24"/>
        <v>45954.625</v>
      </c>
      <c r="L137" s="168" t="e">
        <v>#N/A</v>
      </c>
      <c r="M137" s="168" t="e">
        <f t="shared" si="25"/>
        <v>#N/A</v>
      </c>
      <c r="O137" s="122">
        <v>45954.625</v>
      </c>
      <c r="P137" s="3">
        <v>104.67</v>
      </c>
      <c r="Q137" s="122"/>
    </row>
    <row r="138" spans="1:18">
      <c r="A138" s="168" t="e">
        <f t="shared" ca="1" si="15"/>
        <v>#N/A</v>
      </c>
      <c r="B138" s="4">
        <f t="shared" ca="1" si="16"/>
        <v>100.4472</v>
      </c>
      <c r="C138" s="1">
        <f t="shared" ca="1" si="21"/>
        <v>88.906199999999998</v>
      </c>
      <c r="D138" s="31">
        <f t="shared" ca="1" si="22"/>
        <v>196170.87000000002</v>
      </c>
      <c r="E138" s="32" t="e">
        <f t="shared" ca="1" si="17"/>
        <v>#N/A</v>
      </c>
      <c r="F138" s="4">
        <f t="shared" ca="1" si="18"/>
        <v>101.274</v>
      </c>
      <c r="G138" s="31">
        <f t="shared" ca="1" si="19"/>
        <v>179925.00000000006</v>
      </c>
      <c r="H138" s="32" t="e">
        <f t="shared" ca="1" si="20"/>
        <v>#N/A</v>
      </c>
      <c r="I138" s="79" t="e">
        <f t="shared" ca="1" si="23"/>
        <v>#N/A</v>
      </c>
      <c r="K138" s="168">
        <f t="shared" si="24"/>
        <v>45957.625</v>
      </c>
      <c r="M138" s="168" t="str">
        <f t="shared" si="25"/>
        <v/>
      </c>
      <c r="O138" s="122">
        <v>45957.625</v>
      </c>
      <c r="P138" s="3">
        <v>102.34399999999999</v>
      </c>
      <c r="Q138" s="122"/>
    </row>
    <row r="139" spans="1:18">
      <c r="A139" s="168" t="e">
        <f t="shared" ca="1" si="15"/>
        <v>#N/A</v>
      </c>
      <c r="B139" s="4">
        <f t="shared" ca="1" si="16"/>
        <v>100.4472</v>
      </c>
      <c r="C139" s="1">
        <f t="shared" ca="1" si="21"/>
        <v>88.906199999999998</v>
      </c>
      <c r="D139" s="31">
        <f t="shared" ca="1" si="22"/>
        <v>196170.87000000002</v>
      </c>
      <c r="E139" s="32" t="e">
        <f t="shared" ca="1" si="17"/>
        <v>#N/A</v>
      </c>
      <c r="F139" s="4">
        <f t="shared" ca="1" si="18"/>
        <v>101.274</v>
      </c>
      <c r="G139" s="31">
        <f t="shared" ca="1" si="19"/>
        <v>179925.00000000006</v>
      </c>
      <c r="H139" s="32" t="e">
        <f t="shared" ca="1" si="20"/>
        <v>#N/A</v>
      </c>
      <c r="I139" s="79" t="e">
        <f t="shared" ca="1" si="23"/>
        <v>#N/A</v>
      </c>
      <c r="K139" s="168">
        <f t="shared" si="24"/>
        <v>45958.625</v>
      </c>
      <c r="M139" s="168" t="str">
        <f t="shared" si="25"/>
        <v/>
      </c>
      <c r="O139" s="122">
        <v>45958.625</v>
      </c>
      <c r="P139" s="3">
        <v>101.04600000000001</v>
      </c>
      <c r="Q139" s="122"/>
    </row>
    <row r="140" spans="1:18">
      <c r="A140" s="168" t="e">
        <f t="shared" ca="1" si="15"/>
        <v>#N/A</v>
      </c>
      <c r="B140" s="4">
        <f t="shared" ca="1" si="16"/>
        <v>100.4472</v>
      </c>
      <c r="C140" s="1">
        <f t="shared" ca="1" si="21"/>
        <v>88.906199999999998</v>
      </c>
      <c r="D140" s="31">
        <f t="shared" ca="1" si="22"/>
        <v>196170.87000000002</v>
      </c>
      <c r="E140" s="32" t="e">
        <f t="shared" ca="1" si="17"/>
        <v>#N/A</v>
      </c>
      <c r="F140" s="4">
        <f t="shared" ca="1" si="18"/>
        <v>101.274</v>
      </c>
      <c r="G140" s="31">
        <f t="shared" ca="1" si="19"/>
        <v>179925.00000000006</v>
      </c>
      <c r="H140" s="32" t="e">
        <f t="shared" ca="1" si="20"/>
        <v>#N/A</v>
      </c>
      <c r="I140" s="79" t="e">
        <f t="shared" ca="1" si="23"/>
        <v>#N/A</v>
      </c>
      <c r="K140" s="168">
        <f t="shared" si="24"/>
        <v>45959.625</v>
      </c>
      <c r="M140" s="168" t="str">
        <f t="shared" si="25"/>
        <v/>
      </c>
      <c r="O140" s="122">
        <v>45959.625</v>
      </c>
      <c r="P140" s="3">
        <v>99.816999999999993</v>
      </c>
      <c r="Q140" s="122"/>
    </row>
    <row r="141" spans="1:18">
      <c r="A141" s="168" t="e">
        <f t="shared" ca="1" si="15"/>
        <v>#N/A</v>
      </c>
      <c r="B141" s="4">
        <f t="shared" ca="1" si="16"/>
        <v>100.4472</v>
      </c>
      <c r="C141" s="1">
        <f t="shared" ca="1" si="21"/>
        <v>88.906199999999998</v>
      </c>
      <c r="D141" s="31">
        <f t="shared" ca="1" si="22"/>
        <v>196170.87000000002</v>
      </c>
      <c r="E141" s="32" t="e">
        <f t="shared" ca="1" si="17"/>
        <v>#N/A</v>
      </c>
      <c r="F141" s="4">
        <f t="shared" ca="1" si="18"/>
        <v>101.274</v>
      </c>
      <c r="G141" s="31">
        <f t="shared" ca="1" si="19"/>
        <v>179925.00000000006</v>
      </c>
      <c r="H141" s="32" t="e">
        <f t="shared" ca="1" si="20"/>
        <v>#N/A</v>
      </c>
      <c r="I141" s="79" t="e">
        <f t="shared" ca="1" si="23"/>
        <v>#N/A</v>
      </c>
      <c r="K141" s="168">
        <f t="shared" si="24"/>
        <v>45960.625</v>
      </c>
      <c r="M141" s="168" t="str">
        <f t="shared" si="25"/>
        <v/>
      </c>
      <c r="O141" s="122">
        <v>45960.625</v>
      </c>
      <c r="P141" s="3">
        <v>100.447</v>
      </c>
      <c r="Q141" s="122"/>
    </row>
    <row r="142" spans="1:18">
      <c r="A142" s="168" t="e">
        <f t="shared" ca="1" si="15"/>
        <v>#N/A</v>
      </c>
      <c r="B142" s="4">
        <f t="shared" ca="1" si="16"/>
        <v>100.4472</v>
      </c>
      <c r="C142" s="1">
        <f t="shared" ca="1" si="21"/>
        <v>88.906199999999998</v>
      </c>
      <c r="D142" s="31">
        <f t="shared" ca="1" si="22"/>
        <v>196170.87000000002</v>
      </c>
      <c r="E142" s="32" t="e">
        <f t="shared" ca="1" si="17"/>
        <v>#N/A</v>
      </c>
      <c r="F142" s="4">
        <f t="shared" ca="1" si="18"/>
        <v>101.274</v>
      </c>
      <c r="G142" s="31">
        <f t="shared" ca="1" si="19"/>
        <v>179925.00000000006</v>
      </c>
      <c r="H142" s="32" t="e">
        <f t="shared" ca="1" si="20"/>
        <v>#N/A</v>
      </c>
      <c r="I142" s="79" t="e">
        <f t="shared" ca="1" si="23"/>
        <v>#N/A</v>
      </c>
      <c r="K142" s="168">
        <f t="shared" si="24"/>
        <v>45961.625</v>
      </c>
      <c r="M142" s="168" t="str">
        <f t="shared" si="25"/>
        <v/>
      </c>
      <c r="O142" s="122">
        <v>45961.625</v>
      </c>
      <c r="P142" s="3">
        <v>100.294</v>
      </c>
      <c r="Q142" s="122"/>
    </row>
    <row r="143" spans="1:18">
      <c r="A143" s="168" t="e">
        <f t="shared" ref="A143:A206" ca="1" si="26">IF(AND(ISBLANK(N132), A142 = $N$1),NOW(),IF(ISBLANK(N132),"",N132))</f>
        <v>#N/A</v>
      </c>
      <c r="B143" s="4">
        <f t="shared" ca="1" si="16"/>
        <v>100.4472</v>
      </c>
      <c r="C143" s="1">
        <f t="shared" ca="1" si="21"/>
        <v>88.906199999999998</v>
      </c>
      <c r="D143" s="31">
        <f t="shared" ca="1" si="22"/>
        <v>196170.87000000002</v>
      </c>
      <c r="E143" s="32" t="e">
        <f t="shared" ca="1" si="17"/>
        <v>#N/A</v>
      </c>
      <c r="F143" s="4">
        <f t="shared" ca="1" si="18"/>
        <v>101.274</v>
      </c>
      <c r="G143" s="31">
        <f t="shared" ca="1" si="19"/>
        <v>179925.00000000006</v>
      </c>
      <c r="H143" s="32" t="e">
        <f t="shared" ca="1" si="20"/>
        <v>#N/A</v>
      </c>
      <c r="I143" s="79" t="e">
        <f t="shared" ca="1" si="23"/>
        <v>#N/A</v>
      </c>
      <c r="K143" s="168" t="e">
        <f t="shared" si="24"/>
        <v>#N/A</v>
      </c>
      <c r="M143" s="168" t="str">
        <f t="shared" si="25"/>
        <v/>
      </c>
      <c r="O143" s="122"/>
      <c r="Q143" s="122"/>
    </row>
    <row r="144" spans="1:18">
      <c r="A144" s="168" t="e">
        <f t="shared" ca="1" si="26"/>
        <v>#N/A</v>
      </c>
      <c r="B144" s="4">
        <f t="shared" ref="B144:B207" ca="1" si="27">IF(COUNTIF(O:O,A144)=1,VLOOKUP(A144,O:P,2), IF(COUNTIF(O:O,A144)=0,$B$10,""))</f>
        <v>100.4472</v>
      </c>
      <c r="C144" s="1">
        <f t="shared" ca="1" si="21"/>
        <v>88.906199999999998</v>
      </c>
      <c r="D144" s="31">
        <f t="shared" ca="1" si="22"/>
        <v>196170.87000000002</v>
      </c>
      <c r="E144" s="32" t="e">
        <f t="shared" ref="E144:E207" ca="1" si="28">IF(ISERROR(B144-2),"",$B$6*ROUNDUP(A144-$A$14,0)/360*$B$5)</f>
        <v>#N/A</v>
      </c>
      <c r="F144" s="4">
        <f t="shared" ref="F144:F207" ca="1" si="29">IF(COUNTIF(O:O,A144)=1,VLOOKUP(A144,Q:R,2), IF(COUNTIF(O:O,A144)=0,$C$10,""))</f>
        <v>101.274</v>
      </c>
      <c r="G144" s="31">
        <f t="shared" ref="G144:G207" ca="1" si="30">IF(ISERROR(F144-2),"",(F144-$F$14)/100*$C$5)</f>
        <v>179925.00000000006</v>
      </c>
      <c r="H144" s="32" t="e">
        <f t="shared" ref="H144:H207" ca="1" si="31">IF(ISERROR(F144-2),"",$C$6*ROUNDUP(A144-$A$14,0)/360*$C$5-$C$7*ROUNDUP(A144-$A$14,0)/360*$C$5*$F$14/100)</f>
        <v>#N/A</v>
      </c>
      <c r="I144" s="79" t="e">
        <f t="shared" ca="1" si="23"/>
        <v>#N/A</v>
      </c>
      <c r="K144" s="168" t="e">
        <f t="shared" si="24"/>
        <v>#N/A</v>
      </c>
      <c r="M144" s="168" t="str">
        <f t="shared" si="25"/>
        <v/>
      </c>
      <c r="O144" s="122"/>
      <c r="Q144" s="122"/>
    </row>
    <row r="145" spans="1:17">
      <c r="A145" s="168" t="e">
        <f t="shared" ca="1" si="26"/>
        <v>#N/A</v>
      </c>
      <c r="B145" s="4">
        <f t="shared" ca="1" si="27"/>
        <v>100.4472</v>
      </c>
      <c r="C145" s="1">
        <f t="shared" ca="1" si="21"/>
        <v>88.906199999999998</v>
      </c>
      <c r="D145" s="31">
        <f t="shared" ca="1" si="22"/>
        <v>196170.87000000002</v>
      </c>
      <c r="E145" s="32" t="e">
        <f t="shared" ca="1" si="28"/>
        <v>#N/A</v>
      </c>
      <c r="F145" s="4">
        <f t="shared" ca="1" si="29"/>
        <v>101.274</v>
      </c>
      <c r="G145" s="31">
        <f t="shared" ca="1" si="30"/>
        <v>179925.00000000006</v>
      </c>
      <c r="H145" s="32" t="e">
        <f t="shared" ca="1" si="31"/>
        <v>#N/A</v>
      </c>
      <c r="I145" s="79" t="e">
        <f t="shared" ca="1" si="23"/>
        <v>#N/A</v>
      </c>
      <c r="K145" s="168" t="e">
        <f t="shared" si="24"/>
        <v>#N/A</v>
      </c>
      <c r="M145" s="168" t="str">
        <f t="shared" si="25"/>
        <v/>
      </c>
      <c r="O145" s="122"/>
      <c r="Q145" s="122"/>
    </row>
    <row r="146" spans="1:17">
      <c r="A146" s="168" t="e">
        <f t="shared" ca="1" si="26"/>
        <v>#N/A</v>
      </c>
      <c r="B146" s="4">
        <f t="shared" ca="1" si="27"/>
        <v>100.4472</v>
      </c>
      <c r="C146" s="1">
        <f t="shared" ca="1" si="21"/>
        <v>88.906199999999998</v>
      </c>
      <c r="D146" s="31">
        <f t="shared" ca="1" si="22"/>
        <v>196170.87000000002</v>
      </c>
      <c r="E146" s="32" t="e">
        <f t="shared" ca="1" si="28"/>
        <v>#N/A</v>
      </c>
      <c r="F146" s="4">
        <f t="shared" ca="1" si="29"/>
        <v>101.274</v>
      </c>
      <c r="G146" s="31">
        <f t="shared" ca="1" si="30"/>
        <v>179925.00000000006</v>
      </c>
      <c r="H146" s="32" t="e">
        <f t="shared" ca="1" si="31"/>
        <v>#N/A</v>
      </c>
      <c r="I146" s="79" t="e">
        <f t="shared" ca="1" si="23"/>
        <v>#N/A</v>
      </c>
      <c r="K146" s="168" t="e">
        <f t="shared" si="24"/>
        <v>#N/A</v>
      </c>
      <c r="M146" s="168" t="str">
        <f t="shared" si="25"/>
        <v/>
      </c>
      <c r="O146" s="122"/>
      <c r="Q146" s="122"/>
    </row>
    <row r="147" spans="1:17">
      <c r="A147" s="168" t="e">
        <f t="shared" ca="1" si="26"/>
        <v>#N/A</v>
      </c>
      <c r="B147" s="4">
        <f t="shared" ca="1" si="27"/>
        <v>100.4472</v>
      </c>
      <c r="C147" s="1">
        <f t="shared" ca="1" si="21"/>
        <v>88.906199999999998</v>
      </c>
      <c r="D147" s="31">
        <f t="shared" ca="1" si="22"/>
        <v>196170.87000000002</v>
      </c>
      <c r="E147" s="32" t="e">
        <f t="shared" ca="1" si="28"/>
        <v>#N/A</v>
      </c>
      <c r="F147" s="4">
        <f t="shared" ca="1" si="29"/>
        <v>101.274</v>
      </c>
      <c r="G147" s="31">
        <f t="shared" ca="1" si="30"/>
        <v>179925.00000000006</v>
      </c>
      <c r="H147" s="32" t="e">
        <f t="shared" ca="1" si="31"/>
        <v>#N/A</v>
      </c>
      <c r="I147" s="79" t="e">
        <f t="shared" ca="1" si="23"/>
        <v>#N/A</v>
      </c>
      <c r="K147" s="168" t="e">
        <f t="shared" si="24"/>
        <v>#N/A</v>
      </c>
      <c r="M147" s="168" t="str">
        <f t="shared" si="25"/>
        <v/>
      </c>
      <c r="O147" s="122"/>
      <c r="Q147" s="122"/>
    </row>
    <row r="148" spans="1:17">
      <c r="A148" s="168" t="e">
        <f t="shared" ca="1" si="26"/>
        <v>#N/A</v>
      </c>
      <c r="B148" s="4">
        <f t="shared" ca="1" si="27"/>
        <v>100.4472</v>
      </c>
      <c r="C148" s="1">
        <f t="shared" ca="1" si="21"/>
        <v>88.906199999999998</v>
      </c>
      <c r="D148" s="31">
        <f t="shared" ca="1" si="22"/>
        <v>196170.87000000002</v>
      </c>
      <c r="E148" s="32" t="e">
        <f t="shared" ca="1" si="28"/>
        <v>#N/A</v>
      </c>
      <c r="F148" s="4">
        <f t="shared" ca="1" si="29"/>
        <v>101.274</v>
      </c>
      <c r="G148" s="31">
        <f t="shared" ca="1" si="30"/>
        <v>179925.00000000006</v>
      </c>
      <c r="H148" s="32" t="e">
        <f t="shared" ca="1" si="31"/>
        <v>#N/A</v>
      </c>
      <c r="I148" s="79" t="e">
        <f t="shared" ca="1" si="23"/>
        <v>#N/A</v>
      </c>
      <c r="K148" s="168" t="e">
        <f t="shared" si="24"/>
        <v>#N/A</v>
      </c>
      <c r="M148" s="168" t="str">
        <f t="shared" si="25"/>
        <v/>
      </c>
      <c r="O148" s="122"/>
    </row>
    <row r="149" spans="1:17">
      <c r="A149" s="168" t="e">
        <f t="shared" ca="1" si="26"/>
        <v>#N/A</v>
      </c>
      <c r="B149" s="4">
        <f t="shared" ca="1" si="27"/>
        <v>100.4472</v>
      </c>
      <c r="C149" s="1">
        <f t="shared" ca="1" si="21"/>
        <v>88.906199999999998</v>
      </c>
      <c r="D149" s="31">
        <f t="shared" ca="1" si="22"/>
        <v>196170.87000000002</v>
      </c>
      <c r="E149" s="32" t="e">
        <f t="shared" ca="1" si="28"/>
        <v>#N/A</v>
      </c>
      <c r="F149" s="4">
        <f t="shared" ca="1" si="29"/>
        <v>101.274</v>
      </c>
      <c r="G149" s="31">
        <f t="shared" ca="1" si="30"/>
        <v>179925.00000000006</v>
      </c>
      <c r="H149" s="32" t="e">
        <f t="shared" ca="1" si="31"/>
        <v>#N/A</v>
      </c>
      <c r="I149" s="79" t="e">
        <f t="shared" ca="1" si="23"/>
        <v>#N/A</v>
      </c>
      <c r="K149" s="168" t="e">
        <f t="shared" si="24"/>
        <v>#N/A</v>
      </c>
      <c r="M149" s="168" t="str">
        <f t="shared" si="25"/>
        <v/>
      </c>
      <c r="O149" s="122"/>
    </row>
    <row r="150" spans="1:17">
      <c r="A150" s="168" t="e">
        <f t="shared" ca="1" si="26"/>
        <v>#N/A</v>
      </c>
      <c r="B150" s="4">
        <f t="shared" ca="1" si="27"/>
        <v>100.4472</v>
      </c>
      <c r="C150" s="1">
        <f t="shared" ca="1" si="21"/>
        <v>88.906199999999998</v>
      </c>
      <c r="D150" s="31">
        <f t="shared" ca="1" si="22"/>
        <v>196170.87000000002</v>
      </c>
      <c r="E150" s="32" t="e">
        <f t="shared" ca="1" si="28"/>
        <v>#N/A</v>
      </c>
      <c r="F150" s="4">
        <f t="shared" ca="1" si="29"/>
        <v>101.274</v>
      </c>
      <c r="G150" s="31">
        <f t="shared" ca="1" si="30"/>
        <v>179925.00000000006</v>
      </c>
      <c r="H150" s="32" t="e">
        <f t="shared" ca="1" si="31"/>
        <v>#N/A</v>
      </c>
      <c r="I150" s="79" t="e">
        <f t="shared" ca="1" si="23"/>
        <v>#N/A</v>
      </c>
      <c r="K150" s="168" t="e">
        <f t="shared" si="24"/>
        <v>#N/A</v>
      </c>
      <c r="M150" s="168" t="str">
        <f t="shared" si="25"/>
        <v/>
      </c>
      <c r="O150" s="122"/>
    </row>
    <row r="151" spans="1:17">
      <c r="A151" s="168" t="e">
        <f t="shared" ca="1" si="26"/>
        <v>#N/A</v>
      </c>
      <c r="B151" s="4">
        <f t="shared" ca="1" si="27"/>
        <v>100.4472</v>
      </c>
      <c r="C151" s="1">
        <f t="shared" ca="1" si="21"/>
        <v>88.906199999999998</v>
      </c>
      <c r="D151" s="31">
        <f t="shared" ca="1" si="22"/>
        <v>196170.87000000002</v>
      </c>
      <c r="E151" s="32" t="e">
        <f t="shared" ca="1" si="28"/>
        <v>#N/A</v>
      </c>
      <c r="F151" s="4">
        <f t="shared" ca="1" si="29"/>
        <v>101.274</v>
      </c>
      <c r="G151" s="31">
        <f t="shared" ca="1" si="30"/>
        <v>179925.00000000006</v>
      </c>
      <c r="H151" s="32" t="e">
        <f t="shared" ca="1" si="31"/>
        <v>#N/A</v>
      </c>
      <c r="I151" s="79" t="e">
        <f t="shared" ca="1" si="23"/>
        <v>#N/A</v>
      </c>
      <c r="K151" s="168" t="e">
        <f t="shared" si="24"/>
        <v>#N/A</v>
      </c>
      <c r="M151" s="168" t="str">
        <f t="shared" si="25"/>
        <v/>
      </c>
      <c r="O151" s="122"/>
    </row>
    <row r="152" spans="1:17">
      <c r="A152" s="168" t="e">
        <f t="shared" ca="1" si="26"/>
        <v>#N/A</v>
      </c>
      <c r="B152" s="4">
        <f t="shared" ca="1" si="27"/>
        <v>100.4472</v>
      </c>
      <c r="C152" s="1">
        <f t="shared" ca="1" si="21"/>
        <v>88.906199999999998</v>
      </c>
      <c r="D152" s="31">
        <f t="shared" ca="1" si="22"/>
        <v>196170.87000000002</v>
      </c>
      <c r="E152" s="32" t="e">
        <f t="shared" ca="1" si="28"/>
        <v>#N/A</v>
      </c>
      <c r="F152" s="4">
        <f t="shared" ca="1" si="29"/>
        <v>101.274</v>
      </c>
      <c r="G152" s="31">
        <f t="shared" ca="1" si="30"/>
        <v>179925.00000000006</v>
      </c>
      <c r="H152" s="32" t="e">
        <f t="shared" ca="1" si="31"/>
        <v>#N/A</v>
      </c>
      <c r="I152" s="79" t="e">
        <f t="shared" ca="1" si="23"/>
        <v>#N/A</v>
      </c>
      <c r="K152" s="168" t="e">
        <f t="shared" si="24"/>
        <v>#N/A</v>
      </c>
      <c r="M152" s="168" t="str">
        <f t="shared" si="25"/>
        <v/>
      </c>
      <c r="O152" s="122"/>
    </row>
    <row r="153" spans="1:17">
      <c r="A153" s="168" t="e">
        <f t="shared" ca="1" si="26"/>
        <v>#N/A</v>
      </c>
      <c r="B153" s="4">
        <f t="shared" ca="1" si="27"/>
        <v>100.4472</v>
      </c>
      <c r="C153" s="1">
        <f t="shared" ca="1" si="21"/>
        <v>88.906199999999998</v>
      </c>
      <c r="D153" s="31">
        <f t="shared" ca="1" si="22"/>
        <v>196170.87000000002</v>
      </c>
      <c r="E153" s="32" t="e">
        <f t="shared" ca="1" si="28"/>
        <v>#N/A</v>
      </c>
      <c r="F153" s="4">
        <f t="shared" ca="1" si="29"/>
        <v>101.274</v>
      </c>
      <c r="G153" s="31">
        <f t="shared" ca="1" si="30"/>
        <v>179925.00000000006</v>
      </c>
      <c r="H153" s="32" t="e">
        <f t="shared" ca="1" si="31"/>
        <v>#N/A</v>
      </c>
      <c r="I153" s="79" t="e">
        <f t="shared" ca="1" si="23"/>
        <v>#N/A</v>
      </c>
      <c r="K153" s="168" t="e">
        <f t="shared" si="24"/>
        <v>#N/A</v>
      </c>
      <c r="M153" s="168" t="str">
        <f t="shared" si="25"/>
        <v/>
      </c>
      <c r="O153" s="122"/>
    </row>
    <row r="154" spans="1:17">
      <c r="A154" s="168" t="e">
        <f t="shared" ca="1" si="26"/>
        <v>#N/A</v>
      </c>
      <c r="B154" s="4">
        <f t="shared" ca="1" si="27"/>
        <v>100.4472</v>
      </c>
      <c r="C154" s="1">
        <f t="shared" ca="1" si="21"/>
        <v>88.906199999999998</v>
      </c>
      <c r="D154" s="31">
        <f t="shared" ca="1" si="22"/>
        <v>196170.87000000002</v>
      </c>
      <c r="E154" s="32" t="e">
        <f t="shared" ca="1" si="28"/>
        <v>#N/A</v>
      </c>
      <c r="F154" s="4">
        <f t="shared" ca="1" si="29"/>
        <v>101.274</v>
      </c>
      <c r="G154" s="31">
        <f t="shared" ca="1" si="30"/>
        <v>179925.00000000006</v>
      </c>
      <c r="H154" s="32" t="e">
        <f t="shared" ca="1" si="31"/>
        <v>#N/A</v>
      </c>
      <c r="I154" s="79" t="e">
        <f t="shared" ca="1" si="23"/>
        <v>#N/A</v>
      </c>
      <c r="K154" s="168" t="e">
        <f t="shared" si="24"/>
        <v>#N/A</v>
      </c>
      <c r="M154" s="168" t="str">
        <f t="shared" si="25"/>
        <v/>
      </c>
      <c r="O154" s="122"/>
    </row>
    <row r="155" spans="1:17">
      <c r="A155" s="168" t="e">
        <f t="shared" ca="1" si="26"/>
        <v>#N/A</v>
      </c>
      <c r="B155" s="4">
        <f t="shared" ca="1" si="27"/>
        <v>100.4472</v>
      </c>
      <c r="C155" s="1">
        <f t="shared" ca="1" si="21"/>
        <v>88.906199999999998</v>
      </c>
      <c r="D155" s="31">
        <f t="shared" ca="1" si="22"/>
        <v>196170.87000000002</v>
      </c>
      <c r="E155" s="32" t="e">
        <f t="shared" ca="1" si="28"/>
        <v>#N/A</v>
      </c>
      <c r="F155" s="4">
        <f t="shared" ca="1" si="29"/>
        <v>101.274</v>
      </c>
      <c r="G155" s="31">
        <f t="shared" ca="1" si="30"/>
        <v>179925.00000000006</v>
      </c>
      <c r="H155" s="32" t="e">
        <f t="shared" ca="1" si="31"/>
        <v>#N/A</v>
      </c>
      <c r="I155" s="79" t="e">
        <f t="shared" ca="1" si="23"/>
        <v>#N/A</v>
      </c>
      <c r="K155" s="168" t="e">
        <f t="shared" si="24"/>
        <v>#N/A</v>
      </c>
      <c r="M155" s="168" t="str">
        <f t="shared" si="25"/>
        <v/>
      </c>
    </row>
    <row r="156" spans="1:17">
      <c r="A156" s="168" t="e">
        <f t="shared" ca="1" si="26"/>
        <v>#N/A</v>
      </c>
      <c r="B156" s="4">
        <f t="shared" ca="1" si="27"/>
        <v>100.4472</v>
      </c>
      <c r="C156" s="1">
        <f t="shared" ref="C156:C219" ca="1" si="32">IF(ISERROR(B156-$F$8),"",B156-$F$8)</f>
        <v>88.906199999999998</v>
      </c>
      <c r="D156" s="31">
        <f t="shared" ca="1" si="22"/>
        <v>196170.87000000002</v>
      </c>
      <c r="E156" s="32" t="e">
        <f t="shared" ca="1" si="28"/>
        <v>#N/A</v>
      </c>
      <c r="F156" s="4">
        <f t="shared" ca="1" si="29"/>
        <v>101.274</v>
      </c>
      <c r="G156" s="31">
        <f t="shared" ca="1" si="30"/>
        <v>179925.00000000006</v>
      </c>
      <c r="H156" s="32" t="e">
        <f t="shared" ca="1" si="31"/>
        <v>#N/A</v>
      </c>
      <c r="I156" s="79" t="e">
        <f t="shared" ca="1" si="23"/>
        <v>#N/A</v>
      </c>
      <c r="K156" s="168" t="e">
        <f t="shared" si="24"/>
        <v>#N/A</v>
      </c>
      <c r="M156" s="168" t="str">
        <f t="shared" si="25"/>
        <v/>
      </c>
    </row>
    <row r="157" spans="1:17">
      <c r="A157" s="168" t="e">
        <f t="shared" ca="1" si="26"/>
        <v>#N/A</v>
      </c>
      <c r="B157" s="4">
        <f t="shared" ca="1" si="27"/>
        <v>100.4472</v>
      </c>
      <c r="C157" s="1">
        <f t="shared" ca="1" si="32"/>
        <v>88.906199999999998</v>
      </c>
      <c r="D157" s="31">
        <f t="shared" ca="1" si="22"/>
        <v>196170.87000000002</v>
      </c>
      <c r="E157" s="32" t="e">
        <f t="shared" ca="1" si="28"/>
        <v>#N/A</v>
      </c>
      <c r="F157" s="4">
        <f t="shared" ca="1" si="29"/>
        <v>101.274</v>
      </c>
      <c r="G157" s="31">
        <f t="shared" ca="1" si="30"/>
        <v>179925.00000000006</v>
      </c>
      <c r="H157" s="32" t="e">
        <f t="shared" ca="1" si="31"/>
        <v>#N/A</v>
      </c>
      <c r="I157" s="79" t="e">
        <f t="shared" ca="1" si="23"/>
        <v>#N/A</v>
      </c>
      <c r="K157" s="168" t="e">
        <f t="shared" si="24"/>
        <v>#N/A</v>
      </c>
      <c r="M157" s="168" t="str">
        <f t="shared" si="25"/>
        <v/>
      </c>
    </row>
    <row r="158" spans="1:17">
      <c r="A158" s="168" t="e">
        <f t="shared" ca="1" si="26"/>
        <v>#N/A</v>
      </c>
      <c r="B158" s="4">
        <f t="shared" ca="1" si="27"/>
        <v>100.4472</v>
      </c>
      <c r="C158" s="1">
        <f t="shared" ca="1" si="32"/>
        <v>88.906199999999998</v>
      </c>
      <c r="D158" s="31">
        <f t="shared" ca="1" si="22"/>
        <v>196170.87000000002</v>
      </c>
      <c r="E158" s="32" t="e">
        <f t="shared" ca="1" si="28"/>
        <v>#N/A</v>
      </c>
      <c r="F158" s="4">
        <f t="shared" ca="1" si="29"/>
        <v>101.274</v>
      </c>
      <c r="G158" s="31">
        <f t="shared" ca="1" si="30"/>
        <v>179925.00000000006</v>
      </c>
      <c r="H158" s="32" t="e">
        <f t="shared" ca="1" si="31"/>
        <v>#N/A</v>
      </c>
      <c r="I158" s="79" t="e">
        <f t="shared" ca="1" si="23"/>
        <v>#N/A</v>
      </c>
      <c r="K158" s="168" t="e">
        <f t="shared" si="24"/>
        <v>#N/A</v>
      </c>
      <c r="M158" s="168" t="str">
        <f t="shared" si="25"/>
        <v/>
      </c>
    </row>
    <row r="159" spans="1:17">
      <c r="A159" s="168" t="e">
        <f t="shared" ca="1" si="26"/>
        <v>#N/A</v>
      </c>
      <c r="B159" s="4">
        <f t="shared" ca="1" si="27"/>
        <v>100.4472</v>
      </c>
      <c r="C159" s="1">
        <f t="shared" ca="1" si="32"/>
        <v>88.906199999999998</v>
      </c>
      <c r="D159" s="31">
        <f t="shared" ca="1" si="22"/>
        <v>196170.87000000002</v>
      </c>
      <c r="E159" s="32" t="e">
        <f t="shared" ca="1" si="28"/>
        <v>#N/A</v>
      </c>
      <c r="F159" s="4">
        <f t="shared" ca="1" si="29"/>
        <v>101.274</v>
      </c>
      <c r="G159" s="31">
        <f t="shared" ca="1" si="30"/>
        <v>179925.00000000006</v>
      </c>
      <c r="H159" s="32" t="e">
        <f t="shared" ca="1" si="31"/>
        <v>#N/A</v>
      </c>
      <c r="I159" s="79" t="e">
        <f t="shared" ca="1" si="23"/>
        <v>#N/A</v>
      </c>
      <c r="K159" s="168" t="e">
        <f t="shared" si="24"/>
        <v>#N/A</v>
      </c>
      <c r="M159" s="168" t="str">
        <f t="shared" si="25"/>
        <v/>
      </c>
    </row>
    <row r="160" spans="1:17">
      <c r="A160" s="168" t="e">
        <f t="shared" ca="1" si="26"/>
        <v>#N/A</v>
      </c>
      <c r="B160" s="4">
        <f t="shared" ca="1" si="27"/>
        <v>100.4472</v>
      </c>
      <c r="C160" s="1">
        <f t="shared" ca="1" si="32"/>
        <v>88.906199999999998</v>
      </c>
      <c r="D160" s="31">
        <f t="shared" ca="1" si="22"/>
        <v>196170.87000000002</v>
      </c>
      <c r="E160" s="32" t="e">
        <f t="shared" ca="1" si="28"/>
        <v>#N/A</v>
      </c>
      <c r="F160" s="4">
        <f t="shared" ca="1" si="29"/>
        <v>101.274</v>
      </c>
      <c r="G160" s="31">
        <f t="shared" ca="1" si="30"/>
        <v>179925.00000000006</v>
      </c>
      <c r="H160" s="32" t="e">
        <f t="shared" ca="1" si="31"/>
        <v>#N/A</v>
      </c>
      <c r="I160" s="79" t="e">
        <f t="shared" ca="1" si="23"/>
        <v>#N/A</v>
      </c>
      <c r="K160" s="168" t="e">
        <f t="shared" si="24"/>
        <v>#N/A</v>
      </c>
      <c r="M160" s="168" t="str">
        <f t="shared" si="25"/>
        <v/>
      </c>
    </row>
    <row r="161" spans="1:13">
      <c r="A161" s="168" t="e">
        <f t="shared" ca="1" si="26"/>
        <v>#N/A</v>
      </c>
      <c r="B161" s="4">
        <f t="shared" ca="1" si="27"/>
        <v>100.4472</v>
      </c>
      <c r="C161" s="1">
        <f t="shared" ca="1" si="32"/>
        <v>88.906199999999998</v>
      </c>
      <c r="D161" s="31">
        <f t="shared" ca="1" si="22"/>
        <v>196170.87000000002</v>
      </c>
      <c r="E161" s="32" t="e">
        <f t="shared" ca="1" si="28"/>
        <v>#N/A</v>
      </c>
      <c r="F161" s="4">
        <f t="shared" ca="1" si="29"/>
        <v>101.274</v>
      </c>
      <c r="G161" s="31">
        <f t="shared" ca="1" si="30"/>
        <v>179925.00000000006</v>
      </c>
      <c r="H161" s="32" t="e">
        <f t="shared" ca="1" si="31"/>
        <v>#N/A</v>
      </c>
      <c r="I161" s="79" t="e">
        <f t="shared" ca="1" si="23"/>
        <v>#N/A</v>
      </c>
      <c r="K161" s="168" t="e">
        <f t="shared" si="24"/>
        <v>#N/A</v>
      </c>
      <c r="M161" s="168" t="str">
        <f t="shared" si="25"/>
        <v/>
      </c>
    </row>
    <row r="162" spans="1:13">
      <c r="A162" s="168" t="e">
        <f t="shared" ca="1" si="26"/>
        <v>#N/A</v>
      </c>
      <c r="B162" s="4">
        <f t="shared" ca="1" si="27"/>
        <v>100.4472</v>
      </c>
      <c r="C162" s="1">
        <f t="shared" ca="1" si="32"/>
        <v>88.906199999999998</v>
      </c>
      <c r="D162" s="31">
        <f t="shared" ca="1" si="22"/>
        <v>196170.87000000002</v>
      </c>
      <c r="E162" s="32" t="e">
        <f t="shared" ca="1" si="28"/>
        <v>#N/A</v>
      </c>
      <c r="F162" s="4">
        <f t="shared" ca="1" si="29"/>
        <v>101.274</v>
      </c>
      <c r="G162" s="31">
        <f t="shared" ca="1" si="30"/>
        <v>179925.00000000006</v>
      </c>
      <c r="H162" s="32" t="e">
        <f t="shared" ca="1" si="31"/>
        <v>#N/A</v>
      </c>
      <c r="I162" s="79" t="e">
        <f t="shared" ca="1" si="23"/>
        <v>#N/A</v>
      </c>
      <c r="K162" s="168" t="e">
        <f t="shared" si="24"/>
        <v>#N/A</v>
      </c>
      <c r="M162" s="168" t="str">
        <f t="shared" si="25"/>
        <v/>
      </c>
    </row>
    <row r="163" spans="1:13">
      <c r="A163" s="168" t="e">
        <f t="shared" ca="1" si="26"/>
        <v>#N/A</v>
      </c>
      <c r="B163" s="4">
        <f t="shared" ca="1" si="27"/>
        <v>100.4472</v>
      </c>
      <c r="C163" s="1">
        <f t="shared" ca="1" si="32"/>
        <v>88.906199999999998</v>
      </c>
      <c r="D163" s="31">
        <f t="shared" ca="1" si="22"/>
        <v>196170.87000000002</v>
      </c>
      <c r="E163" s="32" t="e">
        <f t="shared" ca="1" si="28"/>
        <v>#N/A</v>
      </c>
      <c r="F163" s="4">
        <f t="shared" ca="1" si="29"/>
        <v>101.274</v>
      </c>
      <c r="G163" s="31">
        <f t="shared" ca="1" si="30"/>
        <v>179925.00000000006</v>
      </c>
      <c r="H163" s="32" t="e">
        <f t="shared" ca="1" si="31"/>
        <v>#N/A</v>
      </c>
      <c r="I163" s="79" t="e">
        <f t="shared" ca="1" si="23"/>
        <v>#N/A</v>
      </c>
      <c r="K163" s="168" t="e">
        <f t="shared" si="24"/>
        <v>#N/A</v>
      </c>
      <c r="M163" s="168" t="str">
        <f t="shared" si="25"/>
        <v/>
      </c>
    </row>
    <row r="164" spans="1:13">
      <c r="A164" s="168" t="e">
        <f t="shared" ca="1" si="26"/>
        <v>#N/A</v>
      </c>
      <c r="B164" s="4">
        <f t="shared" ca="1" si="27"/>
        <v>100.4472</v>
      </c>
      <c r="C164" s="1">
        <f t="shared" ca="1" si="32"/>
        <v>88.906199999999998</v>
      </c>
      <c r="D164" s="31">
        <f t="shared" ca="1" si="22"/>
        <v>196170.87000000002</v>
      </c>
      <c r="E164" s="32" t="e">
        <f t="shared" ca="1" si="28"/>
        <v>#N/A</v>
      </c>
      <c r="F164" s="4">
        <f t="shared" ca="1" si="29"/>
        <v>101.274</v>
      </c>
      <c r="G164" s="31">
        <f t="shared" ca="1" si="30"/>
        <v>179925.00000000006</v>
      </c>
      <c r="H164" s="32" t="e">
        <f t="shared" ca="1" si="31"/>
        <v>#N/A</v>
      </c>
      <c r="I164" s="79" t="e">
        <f t="shared" ca="1" si="23"/>
        <v>#N/A</v>
      </c>
      <c r="K164" s="168" t="e">
        <f t="shared" si="24"/>
        <v>#N/A</v>
      </c>
      <c r="M164" s="168" t="str">
        <f t="shared" si="25"/>
        <v/>
      </c>
    </row>
    <row r="165" spans="1:13">
      <c r="A165" s="168" t="e">
        <f t="shared" ca="1" si="26"/>
        <v>#N/A</v>
      </c>
      <c r="B165" s="4">
        <f t="shared" ca="1" si="27"/>
        <v>100.4472</v>
      </c>
      <c r="C165" s="1">
        <f t="shared" ca="1" si="32"/>
        <v>88.906199999999998</v>
      </c>
      <c r="D165" s="31">
        <f t="shared" ca="1" si="22"/>
        <v>196170.87000000002</v>
      </c>
      <c r="E165" s="32" t="e">
        <f t="shared" ca="1" si="28"/>
        <v>#N/A</v>
      </c>
      <c r="F165" s="4">
        <f t="shared" ca="1" si="29"/>
        <v>101.274</v>
      </c>
      <c r="G165" s="31">
        <f t="shared" ca="1" si="30"/>
        <v>179925.00000000006</v>
      </c>
      <c r="H165" s="32" t="e">
        <f t="shared" ca="1" si="31"/>
        <v>#N/A</v>
      </c>
      <c r="I165" s="79" t="e">
        <f t="shared" ca="1" si="23"/>
        <v>#N/A</v>
      </c>
      <c r="K165" s="168" t="e">
        <f t="shared" si="24"/>
        <v>#N/A</v>
      </c>
      <c r="M165" s="168" t="str">
        <f t="shared" si="25"/>
        <v/>
      </c>
    </row>
    <row r="166" spans="1:13">
      <c r="A166" s="168" t="e">
        <f t="shared" ca="1" si="26"/>
        <v>#N/A</v>
      </c>
      <c r="B166" s="4">
        <f t="shared" ca="1" si="27"/>
        <v>100.4472</v>
      </c>
      <c r="C166" s="1">
        <f t="shared" ca="1" si="32"/>
        <v>88.906199999999998</v>
      </c>
      <c r="D166" s="31">
        <f t="shared" ca="1" si="22"/>
        <v>196170.87000000002</v>
      </c>
      <c r="E166" s="32" t="e">
        <f t="shared" ca="1" si="28"/>
        <v>#N/A</v>
      </c>
      <c r="F166" s="4">
        <f t="shared" ca="1" si="29"/>
        <v>101.274</v>
      </c>
      <c r="G166" s="31">
        <f t="shared" ca="1" si="30"/>
        <v>179925.00000000006</v>
      </c>
      <c r="H166" s="32" t="e">
        <f t="shared" ca="1" si="31"/>
        <v>#N/A</v>
      </c>
      <c r="I166" s="79" t="e">
        <f t="shared" ca="1" si="23"/>
        <v>#N/A</v>
      </c>
      <c r="K166" s="168" t="e">
        <f t="shared" si="24"/>
        <v>#N/A</v>
      </c>
      <c r="M166" s="168" t="str">
        <f t="shared" si="25"/>
        <v/>
      </c>
    </row>
    <row r="167" spans="1:13">
      <c r="A167" s="168" t="e">
        <f t="shared" ca="1" si="26"/>
        <v>#N/A</v>
      </c>
      <c r="B167" s="4">
        <f t="shared" ca="1" si="27"/>
        <v>100.4472</v>
      </c>
      <c r="C167" s="1">
        <f t="shared" ca="1" si="32"/>
        <v>88.906199999999998</v>
      </c>
      <c r="D167" s="31">
        <f t="shared" ca="1" si="22"/>
        <v>196170.87000000002</v>
      </c>
      <c r="E167" s="32" t="e">
        <f t="shared" ca="1" si="28"/>
        <v>#N/A</v>
      </c>
      <c r="F167" s="4">
        <f t="shared" ca="1" si="29"/>
        <v>101.274</v>
      </c>
      <c r="G167" s="31">
        <f t="shared" ca="1" si="30"/>
        <v>179925.00000000006</v>
      </c>
      <c r="H167" s="32" t="e">
        <f t="shared" ca="1" si="31"/>
        <v>#N/A</v>
      </c>
      <c r="I167" s="79" t="e">
        <f t="shared" ca="1" si="23"/>
        <v>#N/A</v>
      </c>
      <c r="K167" s="168" t="e">
        <f t="shared" si="24"/>
        <v>#N/A</v>
      </c>
      <c r="M167" s="168" t="str">
        <f t="shared" si="25"/>
        <v/>
      </c>
    </row>
    <row r="168" spans="1:13">
      <c r="A168" s="168" t="e">
        <f t="shared" ca="1" si="26"/>
        <v>#N/A</v>
      </c>
      <c r="B168" s="4">
        <f t="shared" ca="1" si="27"/>
        <v>100.4472</v>
      </c>
      <c r="C168" s="1">
        <f t="shared" ca="1" si="32"/>
        <v>88.906199999999998</v>
      </c>
      <c r="D168" s="31">
        <f t="shared" ca="1" si="22"/>
        <v>196170.87000000002</v>
      </c>
      <c r="E168" s="32" t="e">
        <f t="shared" ca="1" si="28"/>
        <v>#N/A</v>
      </c>
      <c r="F168" s="4">
        <f t="shared" ca="1" si="29"/>
        <v>101.274</v>
      </c>
      <c r="G168" s="31">
        <f t="shared" ca="1" si="30"/>
        <v>179925.00000000006</v>
      </c>
      <c r="H168" s="32" t="e">
        <f t="shared" ca="1" si="31"/>
        <v>#N/A</v>
      </c>
      <c r="I168" s="79" t="e">
        <f t="shared" ca="1" si="23"/>
        <v>#N/A</v>
      </c>
      <c r="K168" s="168" t="e">
        <f t="shared" si="24"/>
        <v>#N/A</v>
      </c>
      <c r="M168" s="168" t="str">
        <f t="shared" si="25"/>
        <v/>
      </c>
    </row>
    <row r="169" spans="1:13">
      <c r="A169" s="168" t="e">
        <f t="shared" ca="1" si="26"/>
        <v>#N/A</v>
      </c>
      <c r="B169" s="4">
        <f t="shared" ca="1" si="27"/>
        <v>100.4472</v>
      </c>
      <c r="C169" s="1">
        <f t="shared" ca="1" si="32"/>
        <v>88.906199999999998</v>
      </c>
      <c r="D169" s="31">
        <f t="shared" ca="1" si="22"/>
        <v>196170.87000000002</v>
      </c>
      <c r="E169" s="32" t="e">
        <f t="shared" ca="1" si="28"/>
        <v>#N/A</v>
      </c>
      <c r="F169" s="4">
        <f t="shared" ca="1" si="29"/>
        <v>101.274</v>
      </c>
      <c r="G169" s="31">
        <f t="shared" ca="1" si="30"/>
        <v>179925.00000000006</v>
      </c>
      <c r="H169" s="32" t="e">
        <f t="shared" ca="1" si="31"/>
        <v>#N/A</v>
      </c>
      <c r="I169" s="79" t="e">
        <f t="shared" ca="1" si="23"/>
        <v>#N/A</v>
      </c>
      <c r="K169" s="168" t="e">
        <f t="shared" si="24"/>
        <v>#N/A</v>
      </c>
      <c r="M169" s="168" t="str">
        <f t="shared" si="25"/>
        <v/>
      </c>
    </row>
    <row r="170" spans="1:13">
      <c r="A170" s="168" t="e">
        <f t="shared" ca="1" si="26"/>
        <v>#N/A</v>
      </c>
      <c r="B170" s="4">
        <f t="shared" ca="1" si="27"/>
        <v>100.4472</v>
      </c>
      <c r="C170" s="1">
        <f t="shared" ca="1" si="32"/>
        <v>88.906199999999998</v>
      </c>
      <c r="D170" s="31">
        <f t="shared" ca="1" si="22"/>
        <v>196170.87000000002</v>
      </c>
      <c r="E170" s="32" t="e">
        <f t="shared" ca="1" si="28"/>
        <v>#N/A</v>
      </c>
      <c r="F170" s="4">
        <f t="shared" ca="1" si="29"/>
        <v>101.274</v>
      </c>
      <c r="G170" s="31">
        <f t="shared" ca="1" si="30"/>
        <v>179925.00000000006</v>
      </c>
      <c r="H170" s="32" t="e">
        <f t="shared" ca="1" si="31"/>
        <v>#N/A</v>
      </c>
      <c r="I170" s="79" t="e">
        <f t="shared" ca="1" si="23"/>
        <v>#N/A</v>
      </c>
      <c r="K170" s="168" t="e">
        <f t="shared" si="24"/>
        <v>#N/A</v>
      </c>
      <c r="M170" s="168" t="str">
        <f t="shared" si="25"/>
        <v/>
      </c>
    </row>
    <row r="171" spans="1:13">
      <c r="A171" s="168" t="e">
        <f t="shared" ca="1" si="26"/>
        <v>#N/A</v>
      </c>
      <c r="B171" s="4">
        <f t="shared" ca="1" si="27"/>
        <v>100.4472</v>
      </c>
      <c r="C171" s="1">
        <f t="shared" ca="1" si="32"/>
        <v>88.906199999999998</v>
      </c>
      <c r="D171" s="31">
        <f t="shared" ca="1" si="22"/>
        <v>196170.87000000002</v>
      </c>
      <c r="E171" s="32" t="e">
        <f t="shared" ca="1" si="28"/>
        <v>#N/A</v>
      </c>
      <c r="F171" s="4">
        <f t="shared" ca="1" si="29"/>
        <v>101.274</v>
      </c>
      <c r="G171" s="31">
        <f t="shared" ca="1" si="30"/>
        <v>179925.00000000006</v>
      </c>
      <c r="H171" s="32" t="e">
        <f t="shared" ca="1" si="31"/>
        <v>#N/A</v>
      </c>
      <c r="I171" s="79" t="e">
        <f t="shared" ca="1" si="23"/>
        <v>#N/A</v>
      </c>
      <c r="K171" s="168" t="e">
        <f t="shared" si="24"/>
        <v>#N/A</v>
      </c>
      <c r="M171" s="168" t="str">
        <f t="shared" si="25"/>
        <v/>
      </c>
    </row>
    <row r="172" spans="1:13">
      <c r="A172" s="168" t="e">
        <f t="shared" ca="1" si="26"/>
        <v>#N/A</v>
      </c>
      <c r="B172" s="4">
        <f t="shared" ca="1" si="27"/>
        <v>100.4472</v>
      </c>
      <c r="C172" s="1">
        <f t="shared" ca="1" si="32"/>
        <v>88.906199999999998</v>
      </c>
      <c r="D172" s="31">
        <f t="shared" ca="1" si="22"/>
        <v>196170.87000000002</v>
      </c>
      <c r="E172" s="32" t="e">
        <f t="shared" ca="1" si="28"/>
        <v>#N/A</v>
      </c>
      <c r="F172" s="4">
        <f t="shared" ca="1" si="29"/>
        <v>101.274</v>
      </c>
      <c r="G172" s="31">
        <f t="shared" ca="1" si="30"/>
        <v>179925.00000000006</v>
      </c>
      <c r="H172" s="32" t="e">
        <f t="shared" ca="1" si="31"/>
        <v>#N/A</v>
      </c>
      <c r="I172" s="79" t="e">
        <f t="shared" ca="1" si="23"/>
        <v>#N/A</v>
      </c>
      <c r="K172" s="168" t="e">
        <f t="shared" si="24"/>
        <v>#N/A</v>
      </c>
      <c r="M172" s="168" t="str">
        <f t="shared" si="25"/>
        <v/>
      </c>
    </row>
    <row r="173" spans="1:13">
      <c r="A173" s="168" t="e">
        <f t="shared" ca="1" si="26"/>
        <v>#N/A</v>
      </c>
      <c r="B173" s="4">
        <f t="shared" ca="1" si="27"/>
        <v>100.4472</v>
      </c>
      <c r="C173" s="1">
        <f t="shared" ca="1" si="32"/>
        <v>88.906199999999998</v>
      </c>
      <c r="D173" s="31">
        <f t="shared" ca="1" si="22"/>
        <v>196170.87000000002</v>
      </c>
      <c r="E173" s="32" t="e">
        <f t="shared" ca="1" si="28"/>
        <v>#N/A</v>
      </c>
      <c r="F173" s="4">
        <f t="shared" ca="1" si="29"/>
        <v>101.274</v>
      </c>
      <c r="G173" s="31">
        <f t="shared" ca="1" si="30"/>
        <v>179925.00000000006</v>
      </c>
      <c r="H173" s="32" t="e">
        <f t="shared" ca="1" si="31"/>
        <v>#N/A</v>
      </c>
      <c r="I173" s="79" t="e">
        <f t="shared" ca="1" si="23"/>
        <v>#N/A</v>
      </c>
      <c r="K173" s="168" t="e">
        <f t="shared" si="24"/>
        <v>#N/A</v>
      </c>
      <c r="M173" s="168" t="str">
        <f t="shared" si="25"/>
        <v/>
      </c>
    </row>
    <row r="174" spans="1:13">
      <c r="A174" s="168" t="e">
        <f t="shared" ca="1" si="26"/>
        <v>#N/A</v>
      </c>
      <c r="B174" s="4">
        <f t="shared" ca="1" si="27"/>
        <v>100.4472</v>
      </c>
      <c r="C174" s="1">
        <f t="shared" ca="1" si="32"/>
        <v>88.906199999999998</v>
      </c>
      <c r="D174" s="31">
        <f t="shared" ca="1" si="22"/>
        <v>196170.87000000002</v>
      </c>
      <c r="E174" s="32" t="e">
        <f t="shared" ca="1" si="28"/>
        <v>#N/A</v>
      </c>
      <c r="F174" s="4">
        <f t="shared" ca="1" si="29"/>
        <v>101.274</v>
      </c>
      <c r="G174" s="31">
        <f t="shared" ca="1" si="30"/>
        <v>179925.00000000006</v>
      </c>
      <c r="H174" s="32" t="e">
        <f t="shared" ca="1" si="31"/>
        <v>#N/A</v>
      </c>
      <c r="I174" s="79" t="e">
        <f t="shared" ca="1" si="23"/>
        <v>#N/A</v>
      </c>
      <c r="K174" s="168" t="e">
        <f t="shared" si="24"/>
        <v>#N/A</v>
      </c>
      <c r="M174" s="168" t="str">
        <f t="shared" si="25"/>
        <v/>
      </c>
    </row>
    <row r="175" spans="1:13">
      <c r="A175" s="168" t="e">
        <f t="shared" ca="1" si="26"/>
        <v>#N/A</v>
      </c>
      <c r="B175" s="4">
        <f t="shared" ca="1" si="27"/>
        <v>100.4472</v>
      </c>
      <c r="C175" s="1">
        <f t="shared" ca="1" si="32"/>
        <v>88.906199999999998</v>
      </c>
      <c r="D175" s="31">
        <f t="shared" ca="1" si="22"/>
        <v>196170.87000000002</v>
      </c>
      <c r="E175" s="32" t="e">
        <f t="shared" ca="1" si="28"/>
        <v>#N/A</v>
      </c>
      <c r="F175" s="4">
        <f t="shared" ca="1" si="29"/>
        <v>101.274</v>
      </c>
      <c r="G175" s="31">
        <f t="shared" ca="1" si="30"/>
        <v>179925.00000000006</v>
      </c>
      <c r="H175" s="32" t="e">
        <f t="shared" ca="1" si="31"/>
        <v>#N/A</v>
      </c>
      <c r="I175" s="79" t="e">
        <f t="shared" ca="1" si="23"/>
        <v>#N/A</v>
      </c>
      <c r="K175" s="168" t="e">
        <f t="shared" si="24"/>
        <v>#N/A</v>
      </c>
      <c r="M175" s="168" t="str">
        <f t="shared" si="25"/>
        <v/>
      </c>
    </row>
    <row r="176" spans="1:13">
      <c r="A176" s="168" t="e">
        <f t="shared" ca="1" si="26"/>
        <v>#N/A</v>
      </c>
      <c r="B176" s="4">
        <f t="shared" ca="1" si="27"/>
        <v>100.4472</v>
      </c>
      <c r="C176" s="1">
        <f t="shared" ca="1" si="32"/>
        <v>88.906199999999998</v>
      </c>
      <c r="D176" s="31">
        <f t="shared" ca="1" si="22"/>
        <v>196170.87000000002</v>
      </c>
      <c r="E176" s="32" t="e">
        <f t="shared" ca="1" si="28"/>
        <v>#N/A</v>
      </c>
      <c r="F176" s="4">
        <f t="shared" ca="1" si="29"/>
        <v>101.274</v>
      </c>
      <c r="G176" s="31">
        <f t="shared" ca="1" si="30"/>
        <v>179925.00000000006</v>
      </c>
      <c r="H176" s="32" t="e">
        <f t="shared" ca="1" si="31"/>
        <v>#N/A</v>
      </c>
      <c r="I176" s="79" t="e">
        <f t="shared" ca="1" si="23"/>
        <v>#N/A</v>
      </c>
      <c r="K176" s="168" t="e">
        <f t="shared" si="24"/>
        <v>#N/A</v>
      </c>
      <c r="M176" s="168" t="str">
        <f t="shared" si="25"/>
        <v/>
      </c>
    </row>
    <row r="177" spans="1:13">
      <c r="A177" s="168" t="e">
        <f t="shared" ca="1" si="26"/>
        <v>#N/A</v>
      </c>
      <c r="B177" s="4">
        <f t="shared" ca="1" si="27"/>
        <v>100.4472</v>
      </c>
      <c r="C177" s="1">
        <f t="shared" ca="1" si="32"/>
        <v>88.906199999999998</v>
      </c>
      <c r="D177" s="31">
        <f t="shared" ca="1" si="22"/>
        <v>196170.87000000002</v>
      </c>
      <c r="E177" s="32" t="e">
        <f t="shared" ca="1" si="28"/>
        <v>#N/A</v>
      </c>
      <c r="F177" s="4">
        <f t="shared" ca="1" si="29"/>
        <v>101.274</v>
      </c>
      <c r="G177" s="31">
        <f t="shared" ca="1" si="30"/>
        <v>179925.00000000006</v>
      </c>
      <c r="H177" s="32" t="e">
        <f t="shared" ca="1" si="31"/>
        <v>#N/A</v>
      </c>
      <c r="I177" s="79" t="e">
        <f t="shared" ca="1" si="23"/>
        <v>#N/A</v>
      </c>
      <c r="K177" s="168" t="e">
        <f t="shared" si="24"/>
        <v>#N/A</v>
      </c>
      <c r="M177" s="168" t="str">
        <f t="shared" si="25"/>
        <v/>
      </c>
    </row>
    <row r="178" spans="1:13">
      <c r="A178" s="168" t="e">
        <f t="shared" ca="1" si="26"/>
        <v>#N/A</v>
      </c>
      <c r="B178" s="4">
        <f t="shared" ca="1" si="27"/>
        <v>100.4472</v>
      </c>
      <c r="C178" s="1">
        <f t="shared" ca="1" si="32"/>
        <v>88.906199999999998</v>
      </c>
      <c r="D178" s="31">
        <f t="shared" ca="1" si="22"/>
        <v>196170.87000000002</v>
      </c>
      <c r="E178" s="32" t="e">
        <f t="shared" ca="1" si="28"/>
        <v>#N/A</v>
      </c>
      <c r="F178" s="4">
        <f t="shared" ca="1" si="29"/>
        <v>101.274</v>
      </c>
      <c r="G178" s="31">
        <f t="shared" ca="1" si="30"/>
        <v>179925.00000000006</v>
      </c>
      <c r="H178" s="32" t="e">
        <f t="shared" ca="1" si="31"/>
        <v>#N/A</v>
      </c>
      <c r="I178" s="79" t="e">
        <f t="shared" ca="1" si="23"/>
        <v>#N/A</v>
      </c>
      <c r="K178" s="168" t="e">
        <f t="shared" si="24"/>
        <v>#N/A</v>
      </c>
      <c r="M178" s="168" t="str">
        <f t="shared" si="25"/>
        <v/>
      </c>
    </row>
    <row r="179" spans="1:13">
      <c r="A179" s="168" t="e">
        <f t="shared" ca="1" si="26"/>
        <v>#N/A</v>
      </c>
      <c r="B179" s="4">
        <f t="shared" ca="1" si="27"/>
        <v>100.4472</v>
      </c>
      <c r="C179" s="1">
        <f t="shared" ca="1" si="32"/>
        <v>88.906199999999998</v>
      </c>
      <c r="D179" s="31">
        <f t="shared" ca="1" si="22"/>
        <v>196170.87000000002</v>
      </c>
      <c r="E179" s="32" t="e">
        <f t="shared" ca="1" si="28"/>
        <v>#N/A</v>
      </c>
      <c r="F179" s="4">
        <f t="shared" ca="1" si="29"/>
        <v>101.274</v>
      </c>
      <c r="G179" s="31">
        <f t="shared" ca="1" si="30"/>
        <v>179925.00000000006</v>
      </c>
      <c r="H179" s="32" t="e">
        <f t="shared" ca="1" si="31"/>
        <v>#N/A</v>
      </c>
      <c r="I179" s="79" t="e">
        <f t="shared" ca="1" si="23"/>
        <v>#N/A</v>
      </c>
      <c r="K179" s="168" t="e">
        <f t="shared" si="24"/>
        <v>#N/A</v>
      </c>
      <c r="M179" s="168" t="str">
        <f t="shared" si="25"/>
        <v/>
      </c>
    </row>
    <row r="180" spans="1:13">
      <c r="A180" s="168" t="e">
        <f t="shared" ca="1" si="26"/>
        <v>#N/A</v>
      </c>
      <c r="B180" s="4">
        <f t="shared" ca="1" si="27"/>
        <v>100.4472</v>
      </c>
      <c r="C180" s="1">
        <f t="shared" ca="1" si="32"/>
        <v>88.906199999999998</v>
      </c>
      <c r="D180" s="31">
        <f t="shared" ca="1" si="22"/>
        <v>196170.87000000002</v>
      </c>
      <c r="E180" s="32" t="e">
        <f t="shared" ca="1" si="28"/>
        <v>#N/A</v>
      </c>
      <c r="F180" s="4">
        <f t="shared" ca="1" si="29"/>
        <v>101.274</v>
      </c>
      <c r="G180" s="31">
        <f t="shared" ca="1" si="30"/>
        <v>179925.00000000006</v>
      </c>
      <c r="H180" s="32" t="e">
        <f t="shared" ca="1" si="31"/>
        <v>#N/A</v>
      </c>
      <c r="I180" s="79" t="e">
        <f t="shared" ca="1" si="23"/>
        <v>#N/A</v>
      </c>
      <c r="K180" s="168" t="e">
        <f t="shared" si="24"/>
        <v>#N/A</v>
      </c>
      <c r="M180" s="168" t="str">
        <f t="shared" si="25"/>
        <v/>
      </c>
    </row>
    <row r="181" spans="1:13">
      <c r="A181" s="168" t="e">
        <f t="shared" ca="1" si="26"/>
        <v>#N/A</v>
      </c>
      <c r="B181" s="4">
        <f t="shared" ca="1" si="27"/>
        <v>100.4472</v>
      </c>
      <c r="C181" s="1">
        <f t="shared" ca="1" si="32"/>
        <v>88.906199999999998</v>
      </c>
      <c r="D181" s="31">
        <f t="shared" ca="1" si="22"/>
        <v>196170.87000000002</v>
      </c>
      <c r="E181" s="32" t="e">
        <f t="shared" ca="1" si="28"/>
        <v>#N/A</v>
      </c>
      <c r="F181" s="4">
        <f t="shared" ca="1" si="29"/>
        <v>101.274</v>
      </c>
      <c r="G181" s="31">
        <f t="shared" ca="1" si="30"/>
        <v>179925.00000000006</v>
      </c>
      <c r="H181" s="32" t="e">
        <f t="shared" ca="1" si="31"/>
        <v>#N/A</v>
      </c>
      <c r="I181" s="79" t="e">
        <f t="shared" ca="1" si="23"/>
        <v>#N/A</v>
      </c>
      <c r="K181" s="168" t="e">
        <f t="shared" si="24"/>
        <v>#N/A</v>
      </c>
      <c r="M181" s="168" t="str">
        <f t="shared" si="25"/>
        <v/>
      </c>
    </row>
    <row r="182" spans="1:13">
      <c r="A182" s="168" t="e">
        <f t="shared" ca="1" si="26"/>
        <v>#N/A</v>
      </c>
      <c r="B182" s="4">
        <f t="shared" ca="1" si="27"/>
        <v>100.4472</v>
      </c>
      <c r="C182" s="1">
        <f t="shared" ca="1" si="32"/>
        <v>88.906199999999998</v>
      </c>
      <c r="D182" s="31">
        <f t="shared" ca="1" si="22"/>
        <v>196170.87000000002</v>
      </c>
      <c r="E182" s="32" t="e">
        <f t="shared" ca="1" si="28"/>
        <v>#N/A</v>
      </c>
      <c r="F182" s="4">
        <f t="shared" ca="1" si="29"/>
        <v>101.274</v>
      </c>
      <c r="G182" s="31">
        <f t="shared" ca="1" si="30"/>
        <v>179925.00000000006</v>
      </c>
      <c r="H182" s="32" t="e">
        <f t="shared" ca="1" si="31"/>
        <v>#N/A</v>
      </c>
      <c r="I182" s="79" t="e">
        <f t="shared" ca="1" si="23"/>
        <v>#N/A</v>
      </c>
      <c r="K182" s="168" t="e">
        <f t="shared" si="24"/>
        <v>#N/A</v>
      </c>
      <c r="M182" s="168" t="str">
        <f t="shared" si="25"/>
        <v/>
      </c>
    </row>
    <row r="183" spans="1:13">
      <c r="A183" s="168" t="e">
        <f t="shared" ca="1" si="26"/>
        <v>#N/A</v>
      </c>
      <c r="B183" s="4">
        <f t="shared" ca="1" si="27"/>
        <v>100.4472</v>
      </c>
      <c r="C183" s="1">
        <f t="shared" ca="1" si="32"/>
        <v>88.906199999999998</v>
      </c>
      <c r="D183" s="31">
        <f t="shared" ref="D183:D246" ca="1" si="33">IF(ISERROR(B183-2),"", -1*(C183-$C$14)*10^-4*$B$8*$B$5)</f>
        <v>196170.87000000002</v>
      </c>
      <c r="E183" s="32" t="e">
        <f t="shared" ca="1" si="28"/>
        <v>#N/A</v>
      </c>
      <c r="F183" s="4">
        <f t="shared" ca="1" si="29"/>
        <v>101.274</v>
      </c>
      <c r="G183" s="31">
        <f t="shared" ca="1" si="30"/>
        <v>179925.00000000006</v>
      </c>
      <c r="H183" s="32" t="e">
        <f t="shared" ca="1" si="31"/>
        <v>#N/A</v>
      </c>
      <c r="I183" s="79" t="e">
        <f t="shared" ref="I183:I246" ca="1" si="34">IF(ISERROR(F183-2),"",(D183+E183)*$B$9-G183-H183)</f>
        <v>#N/A</v>
      </c>
      <c r="K183" s="168" t="e">
        <f t="shared" si="24"/>
        <v>#N/A</v>
      </c>
      <c r="M183" s="168" t="str">
        <f t="shared" si="25"/>
        <v/>
      </c>
    </row>
    <row r="184" spans="1:13">
      <c r="A184" s="168" t="e">
        <f t="shared" ca="1" si="26"/>
        <v>#N/A</v>
      </c>
      <c r="B184" s="4">
        <f t="shared" ca="1" si="27"/>
        <v>100.4472</v>
      </c>
      <c r="C184" s="1">
        <f t="shared" ca="1" si="32"/>
        <v>88.906199999999998</v>
      </c>
      <c r="D184" s="31">
        <f t="shared" ca="1" si="33"/>
        <v>196170.87000000002</v>
      </c>
      <c r="E184" s="32" t="e">
        <f t="shared" ca="1" si="28"/>
        <v>#N/A</v>
      </c>
      <c r="F184" s="4">
        <f t="shared" ca="1" si="29"/>
        <v>101.274</v>
      </c>
      <c r="G184" s="31">
        <f t="shared" ca="1" si="30"/>
        <v>179925.00000000006</v>
      </c>
      <c r="H184" s="32" t="e">
        <f t="shared" ca="1" si="31"/>
        <v>#N/A</v>
      </c>
      <c r="I184" s="79" t="e">
        <f t="shared" ca="1" si="34"/>
        <v>#N/A</v>
      </c>
      <c r="K184" s="168" t="e">
        <f t="shared" si="24"/>
        <v>#N/A</v>
      </c>
      <c r="M184" s="168" t="str">
        <f t="shared" si="25"/>
        <v/>
      </c>
    </row>
    <row r="185" spans="1:13">
      <c r="A185" s="168" t="e">
        <f t="shared" ca="1" si="26"/>
        <v>#N/A</v>
      </c>
      <c r="B185" s="4">
        <f t="shared" ca="1" si="27"/>
        <v>100.4472</v>
      </c>
      <c r="C185" s="1">
        <f t="shared" ca="1" si="32"/>
        <v>88.906199999999998</v>
      </c>
      <c r="D185" s="31">
        <f t="shared" ca="1" si="33"/>
        <v>196170.87000000002</v>
      </c>
      <c r="E185" s="32" t="e">
        <f t="shared" ca="1" si="28"/>
        <v>#N/A</v>
      </c>
      <c r="F185" s="4">
        <f t="shared" ca="1" si="29"/>
        <v>101.274</v>
      </c>
      <c r="G185" s="31">
        <f t="shared" ca="1" si="30"/>
        <v>179925.00000000006</v>
      </c>
      <c r="H185" s="32" t="e">
        <f t="shared" ca="1" si="31"/>
        <v>#N/A</v>
      </c>
      <c r="I185" s="79" t="e">
        <f t="shared" ca="1" si="34"/>
        <v>#N/A</v>
      </c>
      <c r="K185" s="168" t="e">
        <f t="shared" si="24"/>
        <v>#N/A</v>
      </c>
      <c r="M185" s="168" t="str">
        <f t="shared" si="25"/>
        <v/>
      </c>
    </row>
    <row r="186" spans="1:13">
      <c r="A186" s="168" t="e">
        <f t="shared" ca="1" si="26"/>
        <v>#N/A</v>
      </c>
      <c r="B186" s="4">
        <f t="shared" ca="1" si="27"/>
        <v>100.4472</v>
      </c>
      <c r="C186" s="1">
        <f t="shared" ca="1" si="32"/>
        <v>88.906199999999998</v>
      </c>
      <c r="D186" s="31">
        <f t="shared" ca="1" si="33"/>
        <v>196170.87000000002</v>
      </c>
      <c r="E186" s="32" t="e">
        <f t="shared" ca="1" si="28"/>
        <v>#N/A</v>
      </c>
      <c r="F186" s="4">
        <f t="shared" ca="1" si="29"/>
        <v>101.274</v>
      </c>
      <c r="G186" s="31">
        <f t="shared" ca="1" si="30"/>
        <v>179925.00000000006</v>
      </c>
      <c r="H186" s="32" t="e">
        <f t="shared" ca="1" si="31"/>
        <v>#N/A</v>
      </c>
      <c r="I186" s="79" t="e">
        <f t="shared" ca="1" si="34"/>
        <v>#N/A</v>
      </c>
      <c r="K186" s="168" t="e">
        <f t="shared" si="24"/>
        <v>#N/A</v>
      </c>
      <c r="M186" s="168" t="str">
        <f t="shared" si="25"/>
        <v/>
      </c>
    </row>
    <row r="187" spans="1:13">
      <c r="A187" s="168" t="e">
        <f t="shared" ca="1" si="26"/>
        <v>#N/A</v>
      </c>
      <c r="B187" s="4">
        <f t="shared" ca="1" si="27"/>
        <v>100.4472</v>
      </c>
      <c r="C187" s="1">
        <f t="shared" ca="1" si="32"/>
        <v>88.906199999999998</v>
      </c>
      <c r="D187" s="31">
        <f t="shared" ca="1" si="33"/>
        <v>196170.87000000002</v>
      </c>
      <c r="E187" s="32" t="e">
        <f t="shared" ca="1" si="28"/>
        <v>#N/A</v>
      </c>
      <c r="F187" s="4">
        <f t="shared" ca="1" si="29"/>
        <v>101.274</v>
      </c>
      <c r="G187" s="31">
        <f t="shared" ca="1" si="30"/>
        <v>179925.00000000006</v>
      </c>
      <c r="H187" s="32" t="e">
        <f t="shared" ca="1" si="31"/>
        <v>#N/A</v>
      </c>
      <c r="I187" s="79" t="e">
        <f t="shared" ca="1" si="34"/>
        <v>#N/A</v>
      </c>
      <c r="K187" s="168" t="e">
        <f t="shared" si="24"/>
        <v>#N/A</v>
      </c>
      <c r="M187" s="168" t="str">
        <f t="shared" si="25"/>
        <v/>
      </c>
    </row>
    <row r="188" spans="1:13">
      <c r="A188" s="168" t="e">
        <f t="shared" ca="1" si="26"/>
        <v>#N/A</v>
      </c>
      <c r="B188" s="4">
        <f t="shared" ca="1" si="27"/>
        <v>100.4472</v>
      </c>
      <c r="C188" s="1">
        <f t="shared" ca="1" si="32"/>
        <v>88.906199999999998</v>
      </c>
      <c r="D188" s="31">
        <f t="shared" ca="1" si="33"/>
        <v>196170.87000000002</v>
      </c>
      <c r="E188" s="32" t="e">
        <f t="shared" ca="1" si="28"/>
        <v>#N/A</v>
      </c>
      <c r="F188" s="4">
        <f t="shared" ca="1" si="29"/>
        <v>101.274</v>
      </c>
      <c r="G188" s="31">
        <f t="shared" ca="1" si="30"/>
        <v>179925.00000000006</v>
      </c>
      <c r="H188" s="32" t="e">
        <f t="shared" ca="1" si="31"/>
        <v>#N/A</v>
      </c>
      <c r="I188" s="79" t="e">
        <f t="shared" ca="1" si="34"/>
        <v>#N/A</v>
      </c>
      <c r="K188" s="168" t="e">
        <f t="shared" si="24"/>
        <v>#N/A</v>
      </c>
      <c r="M188" s="168" t="str">
        <f t="shared" si="25"/>
        <v/>
      </c>
    </row>
    <row r="189" spans="1:13">
      <c r="A189" s="168" t="e">
        <f t="shared" ca="1" si="26"/>
        <v>#N/A</v>
      </c>
      <c r="B189" s="4">
        <f t="shared" ca="1" si="27"/>
        <v>100.4472</v>
      </c>
      <c r="C189" s="1">
        <f t="shared" ca="1" si="32"/>
        <v>88.906199999999998</v>
      </c>
      <c r="D189" s="31">
        <f t="shared" ca="1" si="33"/>
        <v>196170.87000000002</v>
      </c>
      <c r="E189" s="32" t="e">
        <f t="shared" ca="1" si="28"/>
        <v>#N/A</v>
      </c>
      <c r="F189" s="4">
        <f t="shared" ca="1" si="29"/>
        <v>101.274</v>
      </c>
      <c r="G189" s="31">
        <f t="shared" ca="1" si="30"/>
        <v>179925.00000000006</v>
      </c>
      <c r="H189" s="32" t="e">
        <f t="shared" ca="1" si="31"/>
        <v>#N/A</v>
      </c>
      <c r="I189" s="79" t="e">
        <f t="shared" ca="1" si="34"/>
        <v>#N/A</v>
      </c>
      <c r="K189" s="168" t="e">
        <f t="shared" si="24"/>
        <v>#N/A</v>
      </c>
      <c r="M189" s="168" t="str">
        <f t="shared" si="25"/>
        <v/>
      </c>
    </row>
    <row r="190" spans="1:13">
      <c r="A190" s="168" t="e">
        <f t="shared" ca="1" si="26"/>
        <v>#N/A</v>
      </c>
      <c r="B190" s="4">
        <f t="shared" ca="1" si="27"/>
        <v>100.4472</v>
      </c>
      <c r="C190" s="1">
        <f t="shared" ca="1" si="32"/>
        <v>88.906199999999998</v>
      </c>
      <c r="D190" s="31">
        <f t="shared" ca="1" si="33"/>
        <v>196170.87000000002</v>
      </c>
      <c r="E190" s="32" t="e">
        <f t="shared" ca="1" si="28"/>
        <v>#N/A</v>
      </c>
      <c r="F190" s="4">
        <f t="shared" ca="1" si="29"/>
        <v>101.274</v>
      </c>
      <c r="G190" s="31">
        <f t="shared" ca="1" si="30"/>
        <v>179925.00000000006</v>
      </c>
      <c r="H190" s="32" t="e">
        <f t="shared" ca="1" si="31"/>
        <v>#N/A</v>
      </c>
      <c r="I190" s="79" t="e">
        <f t="shared" ca="1" si="34"/>
        <v>#N/A</v>
      </c>
      <c r="K190" s="168" t="e">
        <f t="shared" si="24"/>
        <v>#N/A</v>
      </c>
      <c r="M190" s="168" t="str">
        <f t="shared" si="25"/>
        <v/>
      </c>
    </row>
    <row r="191" spans="1:13">
      <c r="A191" s="168" t="e">
        <f t="shared" ca="1" si="26"/>
        <v>#N/A</v>
      </c>
      <c r="B191" s="4">
        <f t="shared" ca="1" si="27"/>
        <v>100.4472</v>
      </c>
      <c r="C191" s="1">
        <f t="shared" ca="1" si="32"/>
        <v>88.906199999999998</v>
      </c>
      <c r="D191" s="31">
        <f t="shared" ca="1" si="33"/>
        <v>196170.87000000002</v>
      </c>
      <c r="E191" s="32" t="e">
        <f t="shared" ca="1" si="28"/>
        <v>#N/A</v>
      </c>
      <c r="F191" s="4">
        <f t="shared" ca="1" si="29"/>
        <v>101.274</v>
      </c>
      <c r="G191" s="31">
        <f t="shared" ca="1" si="30"/>
        <v>179925.00000000006</v>
      </c>
      <c r="H191" s="32" t="e">
        <f t="shared" ca="1" si="31"/>
        <v>#N/A</v>
      </c>
      <c r="I191" s="79" t="e">
        <f t="shared" ca="1" si="34"/>
        <v>#N/A</v>
      </c>
      <c r="K191" s="168" t="e">
        <f t="shared" si="24"/>
        <v>#N/A</v>
      </c>
      <c r="M191" s="168" t="str">
        <f t="shared" si="25"/>
        <v/>
      </c>
    </row>
    <row r="192" spans="1:13">
      <c r="A192" s="168" t="e">
        <f t="shared" ca="1" si="26"/>
        <v>#N/A</v>
      </c>
      <c r="B192" s="4">
        <f t="shared" ca="1" si="27"/>
        <v>100.4472</v>
      </c>
      <c r="C192" s="1">
        <f t="shared" ca="1" si="32"/>
        <v>88.906199999999998</v>
      </c>
      <c r="D192" s="31">
        <f t="shared" ca="1" si="33"/>
        <v>196170.87000000002</v>
      </c>
      <c r="E192" s="32" t="e">
        <f t="shared" ca="1" si="28"/>
        <v>#N/A</v>
      </c>
      <c r="F192" s="4">
        <f t="shared" ca="1" si="29"/>
        <v>101.274</v>
      </c>
      <c r="G192" s="31">
        <f t="shared" ca="1" si="30"/>
        <v>179925.00000000006</v>
      </c>
      <c r="H192" s="32" t="e">
        <f t="shared" ca="1" si="31"/>
        <v>#N/A</v>
      </c>
      <c r="I192" s="79" t="e">
        <f t="shared" ca="1" si="34"/>
        <v>#N/A</v>
      </c>
      <c r="K192" s="168" t="e">
        <f t="shared" si="24"/>
        <v>#N/A</v>
      </c>
      <c r="M192" s="168" t="str">
        <f t="shared" si="25"/>
        <v/>
      </c>
    </row>
    <row r="193" spans="1:13">
      <c r="A193" s="168" t="e">
        <f t="shared" ca="1" si="26"/>
        <v>#N/A</v>
      </c>
      <c r="B193" s="4">
        <f t="shared" ca="1" si="27"/>
        <v>100.4472</v>
      </c>
      <c r="C193" s="1">
        <f t="shared" ca="1" si="32"/>
        <v>88.906199999999998</v>
      </c>
      <c r="D193" s="31">
        <f t="shared" ca="1" si="33"/>
        <v>196170.87000000002</v>
      </c>
      <c r="E193" s="32" t="e">
        <f t="shared" ca="1" si="28"/>
        <v>#N/A</v>
      </c>
      <c r="F193" s="4">
        <f t="shared" ca="1" si="29"/>
        <v>101.274</v>
      </c>
      <c r="G193" s="31">
        <f t="shared" ca="1" si="30"/>
        <v>179925.00000000006</v>
      </c>
      <c r="H193" s="32" t="e">
        <f t="shared" ca="1" si="31"/>
        <v>#N/A</v>
      </c>
      <c r="I193" s="79" t="e">
        <f t="shared" ca="1" si="34"/>
        <v>#N/A</v>
      </c>
      <c r="K193" s="168" t="e">
        <f t="shared" si="24"/>
        <v>#N/A</v>
      </c>
      <c r="M193" s="168" t="str">
        <f t="shared" si="25"/>
        <v/>
      </c>
    </row>
    <row r="194" spans="1:13">
      <c r="A194" s="168" t="e">
        <f t="shared" ca="1" si="26"/>
        <v>#N/A</v>
      </c>
      <c r="B194" s="4">
        <f t="shared" ca="1" si="27"/>
        <v>100.4472</v>
      </c>
      <c r="C194" s="1">
        <f t="shared" ca="1" si="32"/>
        <v>88.906199999999998</v>
      </c>
      <c r="D194" s="31">
        <f t="shared" ca="1" si="33"/>
        <v>196170.87000000002</v>
      </c>
      <c r="E194" s="32" t="e">
        <f t="shared" ca="1" si="28"/>
        <v>#N/A</v>
      </c>
      <c r="F194" s="4">
        <f t="shared" ca="1" si="29"/>
        <v>101.274</v>
      </c>
      <c r="G194" s="31">
        <f t="shared" ca="1" si="30"/>
        <v>179925.00000000006</v>
      </c>
      <c r="H194" s="32" t="e">
        <f t="shared" ca="1" si="31"/>
        <v>#N/A</v>
      </c>
      <c r="I194" s="79" t="e">
        <f t="shared" ca="1" si="34"/>
        <v>#N/A</v>
      </c>
      <c r="K194" s="168" t="e">
        <f t="shared" si="24"/>
        <v>#N/A</v>
      </c>
      <c r="M194" s="168" t="str">
        <f t="shared" si="25"/>
        <v/>
      </c>
    </row>
    <row r="195" spans="1:13">
      <c r="A195" s="168" t="e">
        <f t="shared" ca="1" si="26"/>
        <v>#N/A</v>
      </c>
      <c r="B195" s="4">
        <f t="shared" ca="1" si="27"/>
        <v>100.4472</v>
      </c>
      <c r="C195" s="1">
        <f t="shared" ca="1" si="32"/>
        <v>88.906199999999998</v>
      </c>
      <c r="D195" s="31">
        <f t="shared" ca="1" si="33"/>
        <v>196170.87000000002</v>
      </c>
      <c r="E195" s="32" t="e">
        <f t="shared" ca="1" si="28"/>
        <v>#N/A</v>
      </c>
      <c r="F195" s="4">
        <f t="shared" ca="1" si="29"/>
        <v>101.274</v>
      </c>
      <c r="G195" s="31">
        <f t="shared" ca="1" si="30"/>
        <v>179925.00000000006</v>
      </c>
      <c r="H195" s="32" t="e">
        <f t="shared" ca="1" si="31"/>
        <v>#N/A</v>
      </c>
      <c r="I195" s="79" t="e">
        <f t="shared" ca="1" si="34"/>
        <v>#N/A</v>
      </c>
      <c r="K195" s="168" t="e">
        <f t="shared" ref="K195:K258" si="35">VLOOKUP(O195,Q:Q,1)</f>
        <v>#N/A</v>
      </c>
      <c r="M195" s="168" t="str">
        <f t="shared" si="25"/>
        <v/>
      </c>
    </row>
    <row r="196" spans="1:13">
      <c r="A196" s="168" t="e">
        <f t="shared" ca="1" si="26"/>
        <v>#N/A</v>
      </c>
      <c r="B196" s="4">
        <f t="shared" ca="1" si="27"/>
        <v>100.4472</v>
      </c>
      <c r="C196" s="1">
        <f t="shared" ca="1" si="32"/>
        <v>88.906199999999998</v>
      </c>
      <c r="D196" s="31">
        <f t="shared" ca="1" si="33"/>
        <v>196170.87000000002</v>
      </c>
      <c r="E196" s="32" t="e">
        <f t="shared" ca="1" si="28"/>
        <v>#N/A</v>
      </c>
      <c r="F196" s="4">
        <f t="shared" ca="1" si="29"/>
        <v>101.274</v>
      </c>
      <c r="G196" s="31">
        <f t="shared" ca="1" si="30"/>
        <v>179925.00000000006</v>
      </c>
      <c r="H196" s="32" t="e">
        <f t="shared" ca="1" si="31"/>
        <v>#N/A</v>
      </c>
      <c r="I196" s="79" t="e">
        <f t="shared" ca="1" si="34"/>
        <v>#N/A</v>
      </c>
      <c r="K196" s="168" t="e">
        <f t="shared" si="35"/>
        <v>#N/A</v>
      </c>
      <c r="M196" s="168" t="str">
        <f t="shared" si="25"/>
        <v/>
      </c>
    </row>
    <row r="197" spans="1:13">
      <c r="A197" s="168" t="e">
        <f t="shared" ca="1" si="26"/>
        <v>#N/A</v>
      </c>
      <c r="B197" s="4">
        <f t="shared" ca="1" si="27"/>
        <v>100.4472</v>
      </c>
      <c r="C197" s="1">
        <f t="shared" ca="1" si="32"/>
        <v>88.906199999999998</v>
      </c>
      <c r="D197" s="31">
        <f t="shared" ca="1" si="33"/>
        <v>196170.87000000002</v>
      </c>
      <c r="E197" s="32" t="e">
        <f t="shared" ca="1" si="28"/>
        <v>#N/A</v>
      </c>
      <c r="F197" s="4">
        <f t="shared" ca="1" si="29"/>
        <v>101.274</v>
      </c>
      <c r="G197" s="31">
        <f t="shared" ca="1" si="30"/>
        <v>179925.00000000006</v>
      </c>
      <c r="H197" s="32" t="e">
        <f t="shared" ca="1" si="31"/>
        <v>#N/A</v>
      </c>
      <c r="I197" s="79" t="e">
        <f t="shared" ca="1" si="34"/>
        <v>#N/A</v>
      </c>
      <c r="K197" s="168" t="e">
        <f t="shared" si="35"/>
        <v>#N/A</v>
      </c>
      <c r="M197" s="168" t="str">
        <f t="shared" ref="M197:M260" si="36">IF(L197&gt;$A$14,L197,"")</f>
        <v/>
      </c>
    </row>
    <row r="198" spans="1:13">
      <c r="A198" s="168" t="e">
        <f t="shared" ca="1" si="26"/>
        <v>#N/A</v>
      </c>
      <c r="B198" s="4">
        <f t="shared" ca="1" si="27"/>
        <v>100.4472</v>
      </c>
      <c r="C198" s="1">
        <f t="shared" ca="1" si="32"/>
        <v>88.906199999999998</v>
      </c>
      <c r="D198" s="31">
        <f t="shared" ca="1" si="33"/>
        <v>196170.87000000002</v>
      </c>
      <c r="E198" s="32" t="e">
        <f t="shared" ca="1" si="28"/>
        <v>#N/A</v>
      </c>
      <c r="F198" s="4">
        <f t="shared" ca="1" si="29"/>
        <v>101.274</v>
      </c>
      <c r="G198" s="31">
        <f t="shared" ca="1" si="30"/>
        <v>179925.00000000006</v>
      </c>
      <c r="H198" s="32" t="e">
        <f t="shared" ca="1" si="31"/>
        <v>#N/A</v>
      </c>
      <c r="I198" s="79" t="e">
        <f t="shared" ca="1" si="34"/>
        <v>#N/A</v>
      </c>
      <c r="K198" s="168" t="e">
        <f t="shared" si="35"/>
        <v>#N/A</v>
      </c>
      <c r="M198" s="168" t="str">
        <f t="shared" si="36"/>
        <v/>
      </c>
    </row>
    <row r="199" spans="1:13">
      <c r="A199" s="168" t="e">
        <f t="shared" ca="1" si="26"/>
        <v>#N/A</v>
      </c>
      <c r="B199" s="4">
        <f t="shared" ca="1" si="27"/>
        <v>100.4472</v>
      </c>
      <c r="C199" s="1">
        <f t="shared" ca="1" si="32"/>
        <v>88.906199999999998</v>
      </c>
      <c r="D199" s="31">
        <f t="shared" ca="1" si="33"/>
        <v>196170.87000000002</v>
      </c>
      <c r="E199" s="32" t="e">
        <f t="shared" ca="1" si="28"/>
        <v>#N/A</v>
      </c>
      <c r="F199" s="4">
        <f t="shared" ca="1" si="29"/>
        <v>101.274</v>
      </c>
      <c r="G199" s="31">
        <f t="shared" ca="1" si="30"/>
        <v>179925.00000000006</v>
      </c>
      <c r="H199" s="32" t="e">
        <f t="shared" ca="1" si="31"/>
        <v>#N/A</v>
      </c>
      <c r="I199" s="79" t="e">
        <f t="shared" ca="1" si="34"/>
        <v>#N/A</v>
      </c>
      <c r="K199" s="168" t="e">
        <f t="shared" si="35"/>
        <v>#N/A</v>
      </c>
      <c r="M199" s="168" t="str">
        <f t="shared" si="36"/>
        <v/>
      </c>
    </row>
    <row r="200" spans="1:13">
      <c r="A200" s="168" t="e">
        <f t="shared" ca="1" si="26"/>
        <v>#N/A</v>
      </c>
      <c r="B200" s="4">
        <f t="shared" ca="1" si="27"/>
        <v>100.4472</v>
      </c>
      <c r="C200" s="1">
        <f t="shared" ca="1" si="32"/>
        <v>88.906199999999998</v>
      </c>
      <c r="D200" s="31">
        <f t="shared" ca="1" si="33"/>
        <v>196170.87000000002</v>
      </c>
      <c r="E200" s="32" t="e">
        <f t="shared" ca="1" si="28"/>
        <v>#N/A</v>
      </c>
      <c r="F200" s="4">
        <f t="shared" ca="1" si="29"/>
        <v>101.274</v>
      </c>
      <c r="G200" s="31">
        <f t="shared" ca="1" si="30"/>
        <v>179925.00000000006</v>
      </c>
      <c r="H200" s="32" t="e">
        <f t="shared" ca="1" si="31"/>
        <v>#N/A</v>
      </c>
      <c r="I200" s="79" t="e">
        <f t="shared" ca="1" si="34"/>
        <v>#N/A</v>
      </c>
      <c r="K200" s="168" t="e">
        <f t="shared" si="35"/>
        <v>#N/A</v>
      </c>
      <c r="M200" s="168" t="str">
        <f t="shared" si="36"/>
        <v/>
      </c>
    </row>
    <row r="201" spans="1:13">
      <c r="A201" s="168" t="e">
        <f t="shared" ca="1" si="26"/>
        <v>#N/A</v>
      </c>
      <c r="B201" s="4">
        <f t="shared" ca="1" si="27"/>
        <v>100.4472</v>
      </c>
      <c r="C201" s="1">
        <f t="shared" ca="1" si="32"/>
        <v>88.906199999999998</v>
      </c>
      <c r="D201" s="31">
        <f t="shared" ca="1" si="33"/>
        <v>196170.87000000002</v>
      </c>
      <c r="E201" s="32" t="e">
        <f t="shared" ca="1" si="28"/>
        <v>#N/A</v>
      </c>
      <c r="F201" s="4">
        <f t="shared" ca="1" si="29"/>
        <v>101.274</v>
      </c>
      <c r="G201" s="31">
        <f t="shared" ca="1" si="30"/>
        <v>179925.00000000006</v>
      </c>
      <c r="H201" s="32" t="e">
        <f t="shared" ca="1" si="31"/>
        <v>#N/A</v>
      </c>
      <c r="I201" s="79" t="e">
        <f t="shared" ca="1" si="34"/>
        <v>#N/A</v>
      </c>
      <c r="K201" s="168" t="e">
        <f t="shared" si="35"/>
        <v>#N/A</v>
      </c>
      <c r="M201" s="168" t="str">
        <f t="shared" si="36"/>
        <v/>
      </c>
    </row>
    <row r="202" spans="1:13">
      <c r="A202" s="168" t="e">
        <f t="shared" ca="1" si="26"/>
        <v>#N/A</v>
      </c>
      <c r="B202" s="4">
        <f t="shared" ca="1" si="27"/>
        <v>100.4472</v>
      </c>
      <c r="C202" s="1">
        <f t="shared" ca="1" si="32"/>
        <v>88.906199999999998</v>
      </c>
      <c r="D202" s="31">
        <f t="shared" ca="1" si="33"/>
        <v>196170.87000000002</v>
      </c>
      <c r="E202" s="32" t="e">
        <f t="shared" ca="1" si="28"/>
        <v>#N/A</v>
      </c>
      <c r="F202" s="4">
        <f t="shared" ca="1" si="29"/>
        <v>101.274</v>
      </c>
      <c r="G202" s="31">
        <f t="shared" ca="1" si="30"/>
        <v>179925.00000000006</v>
      </c>
      <c r="H202" s="32" t="e">
        <f t="shared" ca="1" si="31"/>
        <v>#N/A</v>
      </c>
      <c r="I202" s="79" t="e">
        <f t="shared" ca="1" si="34"/>
        <v>#N/A</v>
      </c>
      <c r="K202" s="168" t="e">
        <f t="shared" si="35"/>
        <v>#N/A</v>
      </c>
      <c r="M202" s="168" t="str">
        <f t="shared" si="36"/>
        <v/>
      </c>
    </row>
    <row r="203" spans="1:13">
      <c r="A203" s="168" t="e">
        <f t="shared" ca="1" si="26"/>
        <v>#N/A</v>
      </c>
      <c r="B203" s="4">
        <f t="shared" ca="1" si="27"/>
        <v>100.4472</v>
      </c>
      <c r="C203" s="1">
        <f t="shared" ca="1" si="32"/>
        <v>88.906199999999998</v>
      </c>
      <c r="D203" s="31">
        <f t="shared" ca="1" si="33"/>
        <v>196170.87000000002</v>
      </c>
      <c r="E203" s="32" t="e">
        <f t="shared" ca="1" si="28"/>
        <v>#N/A</v>
      </c>
      <c r="F203" s="4">
        <f t="shared" ca="1" si="29"/>
        <v>101.274</v>
      </c>
      <c r="G203" s="31">
        <f t="shared" ca="1" si="30"/>
        <v>179925.00000000006</v>
      </c>
      <c r="H203" s="32" t="e">
        <f t="shared" ca="1" si="31"/>
        <v>#N/A</v>
      </c>
      <c r="I203" s="79" t="e">
        <f t="shared" ca="1" si="34"/>
        <v>#N/A</v>
      </c>
      <c r="K203" s="168" t="e">
        <f t="shared" si="35"/>
        <v>#N/A</v>
      </c>
      <c r="M203" s="168" t="str">
        <f t="shared" si="36"/>
        <v/>
      </c>
    </row>
    <row r="204" spans="1:13">
      <c r="A204" s="168" t="e">
        <f t="shared" ca="1" si="26"/>
        <v>#N/A</v>
      </c>
      <c r="B204" s="4">
        <f t="shared" ca="1" si="27"/>
        <v>100.4472</v>
      </c>
      <c r="C204" s="1">
        <f t="shared" ca="1" si="32"/>
        <v>88.906199999999998</v>
      </c>
      <c r="D204" s="31">
        <f t="shared" ca="1" si="33"/>
        <v>196170.87000000002</v>
      </c>
      <c r="E204" s="32" t="e">
        <f t="shared" ca="1" si="28"/>
        <v>#N/A</v>
      </c>
      <c r="F204" s="4">
        <f t="shared" ca="1" si="29"/>
        <v>101.274</v>
      </c>
      <c r="G204" s="31">
        <f t="shared" ca="1" si="30"/>
        <v>179925.00000000006</v>
      </c>
      <c r="H204" s="32" t="e">
        <f t="shared" ca="1" si="31"/>
        <v>#N/A</v>
      </c>
      <c r="I204" s="79" t="e">
        <f t="shared" ca="1" si="34"/>
        <v>#N/A</v>
      </c>
      <c r="K204" s="168" t="e">
        <f t="shared" si="35"/>
        <v>#N/A</v>
      </c>
      <c r="M204" s="168" t="str">
        <f t="shared" si="36"/>
        <v/>
      </c>
    </row>
    <row r="205" spans="1:13">
      <c r="A205" s="168" t="e">
        <f t="shared" ca="1" si="26"/>
        <v>#N/A</v>
      </c>
      <c r="B205" s="4">
        <f t="shared" ca="1" si="27"/>
        <v>100.4472</v>
      </c>
      <c r="C205" s="1">
        <f t="shared" ca="1" si="32"/>
        <v>88.906199999999998</v>
      </c>
      <c r="D205" s="31">
        <f t="shared" ca="1" si="33"/>
        <v>196170.87000000002</v>
      </c>
      <c r="E205" s="32" t="e">
        <f t="shared" ca="1" si="28"/>
        <v>#N/A</v>
      </c>
      <c r="F205" s="4">
        <f t="shared" ca="1" si="29"/>
        <v>101.274</v>
      </c>
      <c r="G205" s="31">
        <f t="shared" ca="1" si="30"/>
        <v>179925.00000000006</v>
      </c>
      <c r="H205" s="32" t="e">
        <f t="shared" ca="1" si="31"/>
        <v>#N/A</v>
      </c>
      <c r="I205" s="79" t="e">
        <f t="shared" ca="1" si="34"/>
        <v>#N/A</v>
      </c>
      <c r="K205" s="168" t="e">
        <f t="shared" si="35"/>
        <v>#N/A</v>
      </c>
      <c r="M205" s="168" t="str">
        <f t="shared" si="36"/>
        <v/>
      </c>
    </row>
    <row r="206" spans="1:13">
      <c r="A206" s="168" t="e">
        <f t="shared" ca="1" si="26"/>
        <v>#N/A</v>
      </c>
      <c r="B206" s="4">
        <f t="shared" ca="1" si="27"/>
        <v>100.4472</v>
      </c>
      <c r="C206" s="1">
        <f t="shared" ca="1" si="32"/>
        <v>88.906199999999998</v>
      </c>
      <c r="D206" s="31">
        <f t="shared" ca="1" si="33"/>
        <v>196170.87000000002</v>
      </c>
      <c r="E206" s="32" t="e">
        <f t="shared" ca="1" si="28"/>
        <v>#N/A</v>
      </c>
      <c r="F206" s="4">
        <f t="shared" ca="1" si="29"/>
        <v>101.274</v>
      </c>
      <c r="G206" s="31">
        <f t="shared" ca="1" si="30"/>
        <v>179925.00000000006</v>
      </c>
      <c r="H206" s="32" t="e">
        <f t="shared" ca="1" si="31"/>
        <v>#N/A</v>
      </c>
      <c r="I206" s="79" t="e">
        <f t="shared" ca="1" si="34"/>
        <v>#N/A</v>
      </c>
      <c r="K206" s="168" t="e">
        <f t="shared" si="35"/>
        <v>#N/A</v>
      </c>
      <c r="M206" s="168" t="str">
        <f t="shared" si="36"/>
        <v/>
      </c>
    </row>
    <row r="207" spans="1:13">
      <c r="A207" s="168" t="e">
        <f t="shared" ref="A207:A250" ca="1" si="37">IF(AND(ISBLANK(N196), A206 = $N$1),NOW(),IF(ISBLANK(N196),"",N196))</f>
        <v>#N/A</v>
      </c>
      <c r="B207" s="4">
        <f t="shared" ca="1" si="27"/>
        <v>100.4472</v>
      </c>
      <c r="C207" s="1">
        <f t="shared" ca="1" si="32"/>
        <v>88.906199999999998</v>
      </c>
      <c r="D207" s="31">
        <f t="shared" ca="1" si="33"/>
        <v>196170.87000000002</v>
      </c>
      <c r="E207" s="32" t="e">
        <f t="shared" ca="1" si="28"/>
        <v>#N/A</v>
      </c>
      <c r="F207" s="4">
        <f t="shared" ca="1" si="29"/>
        <v>101.274</v>
      </c>
      <c r="G207" s="31">
        <f t="shared" ca="1" si="30"/>
        <v>179925.00000000006</v>
      </c>
      <c r="H207" s="32" t="e">
        <f t="shared" ca="1" si="31"/>
        <v>#N/A</v>
      </c>
      <c r="I207" s="79" t="e">
        <f t="shared" ca="1" si="34"/>
        <v>#N/A</v>
      </c>
      <c r="K207" s="168" t="e">
        <f t="shared" si="35"/>
        <v>#N/A</v>
      </c>
      <c r="M207" s="168" t="str">
        <f t="shared" si="36"/>
        <v/>
      </c>
    </row>
    <row r="208" spans="1:13">
      <c r="A208" s="168" t="e">
        <f t="shared" ca="1" si="37"/>
        <v>#N/A</v>
      </c>
      <c r="B208" s="4">
        <f t="shared" ref="B208:B250" ca="1" si="38">IF(COUNTIF(O:O,A208)=1,VLOOKUP(A208,O:P,2), IF(COUNTIF(O:O,A208)=0,$B$10,""))</f>
        <v>100.4472</v>
      </c>
      <c r="C208" s="1">
        <f t="shared" ca="1" si="32"/>
        <v>88.906199999999998</v>
      </c>
      <c r="D208" s="31">
        <f t="shared" ca="1" si="33"/>
        <v>196170.87000000002</v>
      </c>
      <c r="E208" s="32" t="e">
        <f t="shared" ref="E208:E250" ca="1" si="39">IF(ISERROR(B208-2),"",$B$6*ROUNDUP(A208-$A$14,0)/360*$B$5)</f>
        <v>#N/A</v>
      </c>
      <c r="F208" s="4">
        <f t="shared" ref="F208:F250" ca="1" si="40">IF(COUNTIF(O:O,A208)=1,VLOOKUP(A208,Q:R,2), IF(COUNTIF(O:O,A208)=0,$C$10,""))</f>
        <v>101.274</v>
      </c>
      <c r="G208" s="31">
        <f t="shared" ref="G208:G250" ca="1" si="41">IF(ISERROR(F208-2),"",(F208-$F$14)/100*$C$5)</f>
        <v>179925.00000000006</v>
      </c>
      <c r="H208" s="32" t="e">
        <f t="shared" ref="H208:H250" ca="1" si="42">IF(ISERROR(F208-2),"",$C$6*ROUNDUP(A208-$A$14,0)/360*$C$5-$C$7*ROUNDUP(A208-$A$14,0)/360*$C$5*$F$14/100)</f>
        <v>#N/A</v>
      </c>
      <c r="I208" s="79" t="e">
        <f t="shared" ca="1" si="34"/>
        <v>#N/A</v>
      </c>
      <c r="K208" s="168" t="e">
        <f t="shared" si="35"/>
        <v>#N/A</v>
      </c>
      <c r="M208" s="168" t="str">
        <f t="shared" si="36"/>
        <v/>
      </c>
    </row>
    <row r="209" spans="1:13">
      <c r="A209" s="168" t="e">
        <f t="shared" ca="1" si="37"/>
        <v>#N/A</v>
      </c>
      <c r="B209" s="4">
        <f t="shared" ca="1" si="38"/>
        <v>100.4472</v>
      </c>
      <c r="C209" s="1">
        <f t="shared" ca="1" si="32"/>
        <v>88.906199999999998</v>
      </c>
      <c r="D209" s="31">
        <f t="shared" ca="1" si="33"/>
        <v>196170.87000000002</v>
      </c>
      <c r="E209" s="32" t="e">
        <f t="shared" ca="1" si="39"/>
        <v>#N/A</v>
      </c>
      <c r="F209" s="4">
        <f t="shared" ca="1" si="40"/>
        <v>101.274</v>
      </c>
      <c r="G209" s="31">
        <f t="shared" ca="1" si="41"/>
        <v>179925.00000000006</v>
      </c>
      <c r="H209" s="32" t="e">
        <f t="shared" ca="1" si="42"/>
        <v>#N/A</v>
      </c>
      <c r="I209" s="79" t="e">
        <f t="shared" ca="1" si="34"/>
        <v>#N/A</v>
      </c>
      <c r="K209" s="168" t="e">
        <f t="shared" si="35"/>
        <v>#N/A</v>
      </c>
      <c r="M209" s="168" t="str">
        <f t="shared" si="36"/>
        <v/>
      </c>
    </row>
    <row r="210" spans="1:13">
      <c r="A210" s="168" t="e">
        <f t="shared" ca="1" si="37"/>
        <v>#N/A</v>
      </c>
      <c r="B210" s="4">
        <f t="shared" ca="1" si="38"/>
        <v>100.4472</v>
      </c>
      <c r="C210" s="1">
        <f t="shared" ca="1" si="32"/>
        <v>88.906199999999998</v>
      </c>
      <c r="D210" s="31">
        <f t="shared" ca="1" si="33"/>
        <v>196170.87000000002</v>
      </c>
      <c r="E210" s="32" t="e">
        <f t="shared" ca="1" si="39"/>
        <v>#N/A</v>
      </c>
      <c r="F210" s="4">
        <f t="shared" ca="1" si="40"/>
        <v>101.274</v>
      </c>
      <c r="G210" s="31">
        <f t="shared" ca="1" si="41"/>
        <v>179925.00000000006</v>
      </c>
      <c r="H210" s="32" t="e">
        <f t="shared" ca="1" si="42"/>
        <v>#N/A</v>
      </c>
      <c r="I210" s="79" t="e">
        <f t="shared" ca="1" si="34"/>
        <v>#N/A</v>
      </c>
      <c r="K210" s="168" t="e">
        <f t="shared" si="35"/>
        <v>#N/A</v>
      </c>
      <c r="M210" s="168" t="str">
        <f t="shared" si="36"/>
        <v/>
      </c>
    </row>
    <row r="211" spans="1:13">
      <c r="A211" s="168" t="e">
        <f t="shared" ca="1" si="37"/>
        <v>#N/A</v>
      </c>
      <c r="B211" s="4">
        <f t="shared" ca="1" si="38"/>
        <v>100.4472</v>
      </c>
      <c r="C211" s="1">
        <f t="shared" ca="1" si="32"/>
        <v>88.906199999999998</v>
      </c>
      <c r="D211" s="31">
        <f t="shared" ca="1" si="33"/>
        <v>196170.87000000002</v>
      </c>
      <c r="E211" s="32" t="e">
        <f t="shared" ca="1" si="39"/>
        <v>#N/A</v>
      </c>
      <c r="F211" s="4">
        <f t="shared" ca="1" si="40"/>
        <v>101.274</v>
      </c>
      <c r="G211" s="31">
        <f t="shared" ca="1" si="41"/>
        <v>179925.00000000006</v>
      </c>
      <c r="H211" s="32" t="e">
        <f t="shared" ca="1" si="42"/>
        <v>#N/A</v>
      </c>
      <c r="I211" s="79" t="e">
        <f t="shared" ca="1" si="34"/>
        <v>#N/A</v>
      </c>
      <c r="K211" s="168" t="e">
        <f t="shared" si="35"/>
        <v>#N/A</v>
      </c>
      <c r="M211" s="168" t="str">
        <f t="shared" si="36"/>
        <v/>
      </c>
    </row>
    <row r="212" spans="1:13">
      <c r="A212" s="168" t="e">
        <f t="shared" ca="1" si="37"/>
        <v>#N/A</v>
      </c>
      <c r="B212" s="4">
        <f t="shared" ca="1" si="38"/>
        <v>100.4472</v>
      </c>
      <c r="C212" s="1">
        <f t="shared" ca="1" si="32"/>
        <v>88.906199999999998</v>
      </c>
      <c r="D212" s="31">
        <f t="shared" ca="1" si="33"/>
        <v>196170.87000000002</v>
      </c>
      <c r="E212" s="32" t="e">
        <f t="shared" ca="1" si="39"/>
        <v>#N/A</v>
      </c>
      <c r="F212" s="4">
        <f t="shared" ca="1" si="40"/>
        <v>101.274</v>
      </c>
      <c r="G212" s="31">
        <f t="shared" ca="1" si="41"/>
        <v>179925.00000000006</v>
      </c>
      <c r="H212" s="32" t="e">
        <f t="shared" ca="1" si="42"/>
        <v>#N/A</v>
      </c>
      <c r="I212" s="79" t="e">
        <f t="shared" ca="1" si="34"/>
        <v>#N/A</v>
      </c>
      <c r="K212" s="168" t="e">
        <f t="shared" si="35"/>
        <v>#N/A</v>
      </c>
      <c r="M212" s="168" t="str">
        <f t="shared" si="36"/>
        <v/>
      </c>
    </row>
    <row r="213" spans="1:13">
      <c r="A213" s="168" t="e">
        <f t="shared" ca="1" si="37"/>
        <v>#N/A</v>
      </c>
      <c r="B213" s="4">
        <f t="shared" ca="1" si="38"/>
        <v>100.4472</v>
      </c>
      <c r="C213" s="1">
        <f t="shared" ca="1" si="32"/>
        <v>88.906199999999998</v>
      </c>
      <c r="D213" s="31">
        <f t="shared" ca="1" si="33"/>
        <v>196170.87000000002</v>
      </c>
      <c r="E213" s="32" t="e">
        <f t="shared" ca="1" si="39"/>
        <v>#N/A</v>
      </c>
      <c r="F213" s="4">
        <f t="shared" ca="1" si="40"/>
        <v>101.274</v>
      </c>
      <c r="G213" s="31">
        <f t="shared" ca="1" si="41"/>
        <v>179925.00000000006</v>
      </c>
      <c r="H213" s="32" t="e">
        <f t="shared" ca="1" si="42"/>
        <v>#N/A</v>
      </c>
      <c r="I213" s="79" t="e">
        <f t="shared" ca="1" si="34"/>
        <v>#N/A</v>
      </c>
      <c r="K213" s="168" t="e">
        <f t="shared" si="35"/>
        <v>#N/A</v>
      </c>
      <c r="M213" s="168" t="str">
        <f t="shared" si="36"/>
        <v/>
      </c>
    </row>
    <row r="214" spans="1:13">
      <c r="A214" s="168" t="e">
        <f t="shared" ca="1" si="37"/>
        <v>#N/A</v>
      </c>
      <c r="B214" s="4">
        <f t="shared" ca="1" si="38"/>
        <v>100.4472</v>
      </c>
      <c r="C214" s="1">
        <f t="shared" ca="1" si="32"/>
        <v>88.906199999999998</v>
      </c>
      <c r="D214" s="31">
        <f t="shared" ca="1" si="33"/>
        <v>196170.87000000002</v>
      </c>
      <c r="E214" s="32" t="e">
        <f t="shared" ca="1" si="39"/>
        <v>#N/A</v>
      </c>
      <c r="F214" s="4">
        <f t="shared" ca="1" si="40"/>
        <v>101.274</v>
      </c>
      <c r="G214" s="31">
        <f t="shared" ca="1" si="41"/>
        <v>179925.00000000006</v>
      </c>
      <c r="H214" s="32" t="e">
        <f t="shared" ca="1" si="42"/>
        <v>#N/A</v>
      </c>
      <c r="I214" s="79" t="e">
        <f t="shared" ca="1" si="34"/>
        <v>#N/A</v>
      </c>
      <c r="K214" s="168" t="e">
        <f t="shared" si="35"/>
        <v>#N/A</v>
      </c>
      <c r="M214" s="168" t="str">
        <f t="shared" si="36"/>
        <v/>
      </c>
    </row>
    <row r="215" spans="1:13">
      <c r="A215" s="168" t="e">
        <f t="shared" ca="1" si="37"/>
        <v>#N/A</v>
      </c>
      <c r="B215" s="4">
        <f t="shared" ca="1" si="38"/>
        <v>100.4472</v>
      </c>
      <c r="C215" s="1">
        <f t="shared" ca="1" si="32"/>
        <v>88.906199999999998</v>
      </c>
      <c r="D215" s="31">
        <f t="shared" ca="1" si="33"/>
        <v>196170.87000000002</v>
      </c>
      <c r="E215" s="32" t="e">
        <f t="shared" ca="1" si="39"/>
        <v>#N/A</v>
      </c>
      <c r="F215" s="4">
        <f t="shared" ca="1" si="40"/>
        <v>101.274</v>
      </c>
      <c r="G215" s="31">
        <f t="shared" ca="1" si="41"/>
        <v>179925.00000000006</v>
      </c>
      <c r="H215" s="32" t="e">
        <f t="shared" ca="1" si="42"/>
        <v>#N/A</v>
      </c>
      <c r="I215" s="79" t="e">
        <f t="shared" ca="1" si="34"/>
        <v>#N/A</v>
      </c>
      <c r="K215" s="168" t="e">
        <f t="shared" si="35"/>
        <v>#N/A</v>
      </c>
      <c r="M215" s="168" t="str">
        <f t="shared" si="36"/>
        <v/>
      </c>
    </row>
    <row r="216" spans="1:13">
      <c r="A216" s="168" t="e">
        <f t="shared" ca="1" si="37"/>
        <v>#N/A</v>
      </c>
      <c r="B216" s="4">
        <f t="shared" ca="1" si="38"/>
        <v>100.4472</v>
      </c>
      <c r="C216" s="1">
        <f t="shared" ca="1" si="32"/>
        <v>88.906199999999998</v>
      </c>
      <c r="D216" s="31">
        <f t="shared" ca="1" si="33"/>
        <v>196170.87000000002</v>
      </c>
      <c r="E216" s="32" t="e">
        <f t="shared" ca="1" si="39"/>
        <v>#N/A</v>
      </c>
      <c r="F216" s="4">
        <f t="shared" ca="1" si="40"/>
        <v>101.274</v>
      </c>
      <c r="G216" s="31">
        <f t="shared" ca="1" si="41"/>
        <v>179925.00000000006</v>
      </c>
      <c r="H216" s="32" t="e">
        <f t="shared" ca="1" si="42"/>
        <v>#N/A</v>
      </c>
      <c r="I216" s="79" t="e">
        <f t="shared" ca="1" si="34"/>
        <v>#N/A</v>
      </c>
      <c r="K216" s="168" t="e">
        <f t="shared" si="35"/>
        <v>#N/A</v>
      </c>
      <c r="M216" s="168" t="str">
        <f t="shared" si="36"/>
        <v/>
      </c>
    </row>
    <row r="217" spans="1:13">
      <c r="A217" s="168" t="e">
        <f t="shared" ca="1" si="37"/>
        <v>#N/A</v>
      </c>
      <c r="B217" s="4">
        <f t="shared" ca="1" si="38"/>
        <v>100.4472</v>
      </c>
      <c r="C217" s="1">
        <f t="shared" ca="1" si="32"/>
        <v>88.906199999999998</v>
      </c>
      <c r="D217" s="31">
        <f t="shared" ca="1" si="33"/>
        <v>196170.87000000002</v>
      </c>
      <c r="E217" s="32" t="e">
        <f t="shared" ca="1" si="39"/>
        <v>#N/A</v>
      </c>
      <c r="F217" s="4">
        <f t="shared" ca="1" si="40"/>
        <v>101.274</v>
      </c>
      <c r="G217" s="31">
        <f t="shared" ca="1" si="41"/>
        <v>179925.00000000006</v>
      </c>
      <c r="H217" s="32" t="e">
        <f t="shared" ca="1" si="42"/>
        <v>#N/A</v>
      </c>
      <c r="I217" s="79" t="e">
        <f t="shared" ca="1" si="34"/>
        <v>#N/A</v>
      </c>
      <c r="K217" s="168" t="e">
        <f t="shared" si="35"/>
        <v>#N/A</v>
      </c>
      <c r="M217" s="168" t="str">
        <f t="shared" si="36"/>
        <v/>
      </c>
    </row>
    <row r="218" spans="1:13">
      <c r="A218" s="168" t="e">
        <f t="shared" ca="1" si="37"/>
        <v>#N/A</v>
      </c>
      <c r="B218" s="4">
        <f t="shared" ca="1" si="38"/>
        <v>100.4472</v>
      </c>
      <c r="C218" s="1">
        <f t="shared" ca="1" si="32"/>
        <v>88.906199999999998</v>
      </c>
      <c r="D218" s="31">
        <f t="shared" ca="1" si="33"/>
        <v>196170.87000000002</v>
      </c>
      <c r="E218" s="32" t="e">
        <f t="shared" ca="1" si="39"/>
        <v>#N/A</v>
      </c>
      <c r="F218" s="4">
        <f t="shared" ca="1" si="40"/>
        <v>101.274</v>
      </c>
      <c r="G218" s="31">
        <f t="shared" ca="1" si="41"/>
        <v>179925.00000000006</v>
      </c>
      <c r="H218" s="32" t="e">
        <f t="shared" ca="1" si="42"/>
        <v>#N/A</v>
      </c>
      <c r="I218" s="79" t="e">
        <f t="shared" ca="1" si="34"/>
        <v>#N/A</v>
      </c>
      <c r="K218" s="168" t="e">
        <f t="shared" si="35"/>
        <v>#N/A</v>
      </c>
      <c r="M218" s="168" t="str">
        <f t="shared" si="36"/>
        <v/>
      </c>
    </row>
    <row r="219" spans="1:13">
      <c r="A219" s="168" t="e">
        <f t="shared" ca="1" si="37"/>
        <v>#N/A</v>
      </c>
      <c r="B219" s="4">
        <f t="shared" ca="1" si="38"/>
        <v>100.4472</v>
      </c>
      <c r="C219" s="1">
        <f t="shared" ca="1" si="32"/>
        <v>88.906199999999998</v>
      </c>
      <c r="D219" s="31">
        <f t="shared" ca="1" si="33"/>
        <v>196170.87000000002</v>
      </c>
      <c r="E219" s="32" t="e">
        <f t="shared" ca="1" si="39"/>
        <v>#N/A</v>
      </c>
      <c r="F219" s="4">
        <f t="shared" ca="1" si="40"/>
        <v>101.274</v>
      </c>
      <c r="G219" s="31">
        <f t="shared" ca="1" si="41"/>
        <v>179925.00000000006</v>
      </c>
      <c r="H219" s="32" t="e">
        <f t="shared" ca="1" si="42"/>
        <v>#N/A</v>
      </c>
      <c r="I219" s="79" t="e">
        <f t="shared" ca="1" si="34"/>
        <v>#N/A</v>
      </c>
      <c r="K219" s="168" t="e">
        <f t="shared" si="35"/>
        <v>#N/A</v>
      </c>
      <c r="M219" s="168" t="str">
        <f t="shared" si="36"/>
        <v/>
      </c>
    </row>
    <row r="220" spans="1:13">
      <c r="A220" s="168" t="e">
        <f t="shared" ca="1" si="37"/>
        <v>#N/A</v>
      </c>
      <c r="B220" s="4">
        <f t="shared" ca="1" si="38"/>
        <v>100.4472</v>
      </c>
      <c r="C220" s="1">
        <f t="shared" ref="C220:C250" ca="1" si="43">IF(ISERROR(B220-$F$8),"",B220-$F$8)</f>
        <v>88.906199999999998</v>
      </c>
      <c r="D220" s="31">
        <f t="shared" ca="1" si="33"/>
        <v>196170.87000000002</v>
      </c>
      <c r="E220" s="32" t="e">
        <f t="shared" ca="1" si="39"/>
        <v>#N/A</v>
      </c>
      <c r="F220" s="4">
        <f t="shared" ca="1" si="40"/>
        <v>101.274</v>
      </c>
      <c r="G220" s="31">
        <f t="shared" ca="1" si="41"/>
        <v>179925.00000000006</v>
      </c>
      <c r="H220" s="32" t="e">
        <f t="shared" ca="1" si="42"/>
        <v>#N/A</v>
      </c>
      <c r="I220" s="79" t="e">
        <f t="shared" ca="1" si="34"/>
        <v>#N/A</v>
      </c>
      <c r="K220" s="168" t="e">
        <f t="shared" si="35"/>
        <v>#N/A</v>
      </c>
      <c r="M220" s="168" t="str">
        <f t="shared" si="36"/>
        <v/>
      </c>
    </row>
    <row r="221" spans="1:13">
      <c r="A221" s="168" t="e">
        <f t="shared" ca="1" si="37"/>
        <v>#N/A</v>
      </c>
      <c r="B221" s="4">
        <f t="shared" ca="1" si="38"/>
        <v>100.4472</v>
      </c>
      <c r="C221" s="1">
        <f t="shared" ca="1" si="43"/>
        <v>88.906199999999998</v>
      </c>
      <c r="D221" s="31">
        <f t="shared" ca="1" si="33"/>
        <v>196170.87000000002</v>
      </c>
      <c r="E221" s="32" t="e">
        <f t="shared" ca="1" si="39"/>
        <v>#N/A</v>
      </c>
      <c r="F221" s="4">
        <f t="shared" ca="1" si="40"/>
        <v>101.274</v>
      </c>
      <c r="G221" s="31">
        <f t="shared" ca="1" si="41"/>
        <v>179925.00000000006</v>
      </c>
      <c r="H221" s="32" t="e">
        <f t="shared" ca="1" si="42"/>
        <v>#N/A</v>
      </c>
      <c r="I221" s="79" t="e">
        <f t="shared" ca="1" si="34"/>
        <v>#N/A</v>
      </c>
      <c r="K221" s="168" t="e">
        <f t="shared" si="35"/>
        <v>#N/A</v>
      </c>
      <c r="M221" s="168" t="str">
        <f t="shared" si="36"/>
        <v/>
      </c>
    </row>
    <row r="222" spans="1:13">
      <c r="A222" s="168" t="e">
        <f t="shared" ca="1" si="37"/>
        <v>#N/A</v>
      </c>
      <c r="B222" s="4">
        <f t="shared" ca="1" si="38"/>
        <v>100.4472</v>
      </c>
      <c r="C222" s="1">
        <f t="shared" ca="1" si="43"/>
        <v>88.906199999999998</v>
      </c>
      <c r="D222" s="31">
        <f t="shared" ca="1" si="33"/>
        <v>196170.87000000002</v>
      </c>
      <c r="E222" s="32" t="e">
        <f t="shared" ca="1" si="39"/>
        <v>#N/A</v>
      </c>
      <c r="F222" s="4">
        <f t="shared" ca="1" si="40"/>
        <v>101.274</v>
      </c>
      <c r="G222" s="31">
        <f t="shared" ca="1" si="41"/>
        <v>179925.00000000006</v>
      </c>
      <c r="H222" s="32" t="e">
        <f t="shared" ca="1" si="42"/>
        <v>#N/A</v>
      </c>
      <c r="I222" s="79" t="e">
        <f t="shared" ca="1" si="34"/>
        <v>#N/A</v>
      </c>
      <c r="K222" s="168" t="e">
        <f t="shared" si="35"/>
        <v>#N/A</v>
      </c>
      <c r="M222" s="168" t="str">
        <f t="shared" si="36"/>
        <v/>
      </c>
    </row>
    <row r="223" spans="1:13">
      <c r="A223" s="168" t="e">
        <f t="shared" ca="1" si="37"/>
        <v>#N/A</v>
      </c>
      <c r="B223" s="4">
        <f t="shared" ca="1" si="38"/>
        <v>100.4472</v>
      </c>
      <c r="C223" s="1">
        <f t="shared" ca="1" si="43"/>
        <v>88.906199999999998</v>
      </c>
      <c r="D223" s="31">
        <f t="shared" ca="1" si="33"/>
        <v>196170.87000000002</v>
      </c>
      <c r="E223" s="32" t="e">
        <f t="shared" ca="1" si="39"/>
        <v>#N/A</v>
      </c>
      <c r="F223" s="4">
        <f t="shared" ca="1" si="40"/>
        <v>101.274</v>
      </c>
      <c r="G223" s="31">
        <f t="shared" ca="1" si="41"/>
        <v>179925.00000000006</v>
      </c>
      <c r="H223" s="32" t="e">
        <f t="shared" ca="1" si="42"/>
        <v>#N/A</v>
      </c>
      <c r="I223" s="79" t="e">
        <f t="shared" ca="1" si="34"/>
        <v>#N/A</v>
      </c>
      <c r="K223" s="168" t="e">
        <f t="shared" si="35"/>
        <v>#N/A</v>
      </c>
      <c r="M223" s="168" t="str">
        <f t="shared" si="36"/>
        <v/>
      </c>
    </row>
    <row r="224" spans="1:13">
      <c r="A224" s="168" t="e">
        <f t="shared" ca="1" si="37"/>
        <v>#N/A</v>
      </c>
      <c r="B224" s="4">
        <f t="shared" ca="1" si="38"/>
        <v>100.4472</v>
      </c>
      <c r="C224" s="1">
        <f t="shared" ca="1" si="43"/>
        <v>88.906199999999998</v>
      </c>
      <c r="D224" s="31">
        <f t="shared" ca="1" si="33"/>
        <v>196170.87000000002</v>
      </c>
      <c r="E224" s="32" t="e">
        <f t="shared" ca="1" si="39"/>
        <v>#N/A</v>
      </c>
      <c r="F224" s="4">
        <f t="shared" ca="1" si="40"/>
        <v>101.274</v>
      </c>
      <c r="G224" s="31">
        <f t="shared" ca="1" si="41"/>
        <v>179925.00000000006</v>
      </c>
      <c r="H224" s="32" t="e">
        <f t="shared" ca="1" si="42"/>
        <v>#N/A</v>
      </c>
      <c r="I224" s="79" t="e">
        <f t="shared" ca="1" si="34"/>
        <v>#N/A</v>
      </c>
      <c r="K224" s="168" t="e">
        <f t="shared" si="35"/>
        <v>#N/A</v>
      </c>
      <c r="M224" s="168" t="str">
        <f t="shared" si="36"/>
        <v/>
      </c>
    </row>
    <row r="225" spans="1:13">
      <c r="A225" s="168" t="e">
        <f t="shared" ca="1" si="37"/>
        <v>#N/A</v>
      </c>
      <c r="B225" s="4">
        <f t="shared" ca="1" si="38"/>
        <v>100.4472</v>
      </c>
      <c r="C225" s="1">
        <f t="shared" ca="1" si="43"/>
        <v>88.906199999999998</v>
      </c>
      <c r="D225" s="31">
        <f t="shared" ca="1" si="33"/>
        <v>196170.87000000002</v>
      </c>
      <c r="E225" s="32" t="e">
        <f t="shared" ca="1" si="39"/>
        <v>#N/A</v>
      </c>
      <c r="F225" s="4">
        <f t="shared" ca="1" si="40"/>
        <v>101.274</v>
      </c>
      <c r="G225" s="31">
        <f t="shared" ca="1" si="41"/>
        <v>179925.00000000006</v>
      </c>
      <c r="H225" s="32" t="e">
        <f t="shared" ca="1" si="42"/>
        <v>#N/A</v>
      </c>
      <c r="I225" s="79" t="e">
        <f t="shared" ca="1" si="34"/>
        <v>#N/A</v>
      </c>
      <c r="K225" s="168" t="e">
        <f t="shared" si="35"/>
        <v>#N/A</v>
      </c>
      <c r="M225" s="168" t="str">
        <f t="shared" si="36"/>
        <v/>
      </c>
    </row>
    <row r="226" spans="1:13">
      <c r="A226" s="168" t="e">
        <f t="shared" ca="1" si="37"/>
        <v>#N/A</v>
      </c>
      <c r="B226" s="4">
        <f t="shared" ca="1" si="38"/>
        <v>100.4472</v>
      </c>
      <c r="C226" s="1">
        <f t="shared" ca="1" si="43"/>
        <v>88.906199999999998</v>
      </c>
      <c r="D226" s="31">
        <f t="shared" ca="1" si="33"/>
        <v>196170.87000000002</v>
      </c>
      <c r="E226" s="32" t="e">
        <f t="shared" ca="1" si="39"/>
        <v>#N/A</v>
      </c>
      <c r="F226" s="4">
        <f t="shared" ca="1" si="40"/>
        <v>101.274</v>
      </c>
      <c r="G226" s="31">
        <f t="shared" ca="1" si="41"/>
        <v>179925.00000000006</v>
      </c>
      <c r="H226" s="32" t="e">
        <f t="shared" ca="1" si="42"/>
        <v>#N/A</v>
      </c>
      <c r="I226" s="79" t="e">
        <f t="shared" ca="1" si="34"/>
        <v>#N/A</v>
      </c>
      <c r="K226" s="168" t="e">
        <f t="shared" si="35"/>
        <v>#N/A</v>
      </c>
      <c r="M226" s="168" t="str">
        <f t="shared" si="36"/>
        <v/>
      </c>
    </row>
    <row r="227" spans="1:13">
      <c r="A227" s="168" t="e">
        <f t="shared" ca="1" si="37"/>
        <v>#N/A</v>
      </c>
      <c r="B227" s="4">
        <f t="shared" ca="1" si="38"/>
        <v>100.4472</v>
      </c>
      <c r="C227" s="1">
        <f t="shared" ca="1" si="43"/>
        <v>88.906199999999998</v>
      </c>
      <c r="D227" s="31">
        <f t="shared" ca="1" si="33"/>
        <v>196170.87000000002</v>
      </c>
      <c r="E227" s="32" t="e">
        <f t="shared" ca="1" si="39"/>
        <v>#N/A</v>
      </c>
      <c r="F227" s="4">
        <f t="shared" ca="1" si="40"/>
        <v>101.274</v>
      </c>
      <c r="G227" s="31">
        <f t="shared" ca="1" si="41"/>
        <v>179925.00000000006</v>
      </c>
      <c r="H227" s="32" t="e">
        <f t="shared" ca="1" si="42"/>
        <v>#N/A</v>
      </c>
      <c r="I227" s="79" t="e">
        <f t="shared" ca="1" si="34"/>
        <v>#N/A</v>
      </c>
      <c r="K227" s="168" t="e">
        <f t="shared" si="35"/>
        <v>#N/A</v>
      </c>
      <c r="M227" s="168" t="str">
        <f t="shared" si="36"/>
        <v/>
      </c>
    </row>
    <row r="228" spans="1:13">
      <c r="A228" s="168" t="e">
        <f t="shared" ca="1" si="37"/>
        <v>#N/A</v>
      </c>
      <c r="B228" s="4">
        <f t="shared" ca="1" si="38"/>
        <v>100.4472</v>
      </c>
      <c r="C228" s="1">
        <f t="shared" ca="1" si="43"/>
        <v>88.906199999999998</v>
      </c>
      <c r="D228" s="31">
        <f t="shared" ca="1" si="33"/>
        <v>196170.87000000002</v>
      </c>
      <c r="E228" s="32" t="e">
        <f t="shared" ca="1" si="39"/>
        <v>#N/A</v>
      </c>
      <c r="F228" s="4">
        <f t="shared" ca="1" si="40"/>
        <v>101.274</v>
      </c>
      <c r="G228" s="31">
        <f t="shared" ca="1" si="41"/>
        <v>179925.00000000006</v>
      </c>
      <c r="H228" s="32" t="e">
        <f t="shared" ca="1" si="42"/>
        <v>#N/A</v>
      </c>
      <c r="I228" s="79" t="e">
        <f t="shared" ca="1" si="34"/>
        <v>#N/A</v>
      </c>
      <c r="K228" s="168" t="e">
        <f t="shared" si="35"/>
        <v>#N/A</v>
      </c>
      <c r="M228" s="168" t="str">
        <f t="shared" si="36"/>
        <v/>
      </c>
    </row>
    <row r="229" spans="1:13">
      <c r="A229" s="168" t="e">
        <f t="shared" ca="1" si="37"/>
        <v>#N/A</v>
      </c>
      <c r="B229" s="4">
        <f t="shared" ca="1" si="38"/>
        <v>100.4472</v>
      </c>
      <c r="C229" s="1">
        <f t="shared" ca="1" si="43"/>
        <v>88.906199999999998</v>
      </c>
      <c r="D229" s="31">
        <f t="shared" ca="1" si="33"/>
        <v>196170.87000000002</v>
      </c>
      <c r="E229" s="32" t="e">
        <f t="shared" ca="1" si="39"/>
        <v>#N/A</v>
      </c>
      <c r="F229" s="4">
        <f t="shared" ca="1" si="40"/>
        <v>101.274</v>
      </c>
      <c r="G229" s="31">
        <f t="shared" ca="1" si="41"/>
        <v>179925.00000000006</v>
      </c>
      <c r="H229" s="32" t="e">
        <f t="shared" ca="1" si="42"/>
        <v>#N/A</v>
      </c>
      <c r="I229" s="79" t="e">
        <f t="shared" ca="1" si="34"/>
        <v>#N/A</v>
      </c>
      <c r="K229" s="168" t="e">
        <f t="shared" si="35"/>
        <v>#N/A</v>
      </c>
      <c r="M229" s="168" t="str">
        <f t="shared" si="36"/>
        <v/>
      </c>
    </row>
    <row r="230" spans="1:13">
      <c r="A230" s="168" t="e">
        <f t="shared" ca="1" si="37"/>
        <v>#N/A</v>
      </c>
      <c r="B230" s="4">
        <f t="shared" ca="1" si="38"/>
        <v>100.4472</v>
      </c>
      <c r="C230" s="1">
        <f t="shared" ca="1" si="43"/>
        <v>88.906199999999998</v>
      </c>
      <c r="D230" s="31">
        <f t="shared" ca="1" si="33"/>
        <v>196170.87000000002</v>
      </c>
      <c r="E230" s="32" t="e">
        <f t="shared" ca="1" si="39"/>
        <v>#N/A</v>
      </c>
      <c r="F230" s="4">
        <f t="shared" ca="1" si="40"/>
        <v>101.274</v>
      </c>
      <c r="G230" s="31">
        <f t="shared" ca="1" si="41"/>
        <v>179925.00000000006</v>
      </c>
      <c r="H230" s="32" t="e">
        <f t="shared" ca="1" si="42"/>
        <v>#N/A</v>
      </c>
      <c r="I230" s="79" t="e">
        <f t="shared" ca="1" si="34"/>
        <v>#N/A</v>
      </c>
      <c r="K230" s="168" t="e">
        <f t="shared" si="35"/>
        <v>#N/A</v>
      </c>
      <c r="M230" s="168" t="str">
        <f t="shared" si="36"/>
        <v/>
      </c>
    </row>
    <row r="231" spans="1:13">
      <c r="A231" s="168" t="e">
        <f t="shared" ca="1" si="37"/>
        <v>#N/A</v>
      </c>
      <c r="B231" s="4">
        <f t="shared" ca="1" si="38"/>
        <v>100.4472</v>
      </c>
      <c r="C231" s="1">
        <f t="shared" ca="1" si="43"/>
        <v>88.906199999999998</v>
      </c>
      <c r="D231" s="31">
        <f t="shared" ca="1" si="33"/>
        <v>196170.87000000002</v>
      </c>
      <c r="E231" s="32" t="e">
        <f t="shared" ca="1" si="39"/>
        <v>#N/A</v>
      </c>
      <c r="F231" s="4">
        <f t="shared" ca="1" si="40"/>
        <v>101.274</v>
      </c>
      <c r="G231" s="31">
        <f t="shared" ca="1" si="41"/>
        <v>179925.00000000006</v>
      </c>
      <c r="H231" s="32" t="e">
        <f t="shared" ca="1" si="42"/>
        <v>#N/A</v>
      </c>
      <c r="I231" s="79" t="e">
        <f t="shared" ca="1" si="34"/>
        <v>#N/A</v>
      </c>
      <c r="K231" s="168" t="e">
        <f t="shared" si="35"/>
        <v>#N/A</v>
      </c>
      <c r="M231" s="168" t="str">
        <f t="shared" si="36"/>
        <v/>
      </c>
    </row>
    <row r="232" spans="1:13">
      <c r="A232" s="168" t="e">
        <f t="shared" ca="1" si="37"/>
        <v>#N/A</v>
      </c>
      <c r="B232" s="4">
        <f t="shared" ca="1" si="38"/>
        <v>100.4472</v>
      </c>
      <c r="C232" s="1">
        <f t="shared" ca="1" si="43"/>
        <v>88.906199999999998</v>
      </c>
      <c r="D232" s="31">
        <f t="shared" ca="1" si="33"/>
        <v>196170.87000000002</v>
      </c>
      <c r="E232" s="32" t="e">
        <f t="shared" ca="1" si="39"/>
        <v>#N/A</v>
      </c>
      <c r="F232" s="4">
        <f t="shared" ca="1" si="40"/>
        <v>101.274</v>
      </c>
      <c r="G232" s="31">
        <f t="shared" ca="1" si="41"/>
        <v>179925.00000000006</v>
      </c>
      <c r="H232" s="32" t="e">
        <f t="shared" ca="1" si="42"/>
        <v>#N/A</v>
      </c>
      <c r="I232" s="79" t="e">
        <f t="shared" ca="1" si="34"/>
        <v>#N/A</v>
      </c>
      <c r="K232" s="168" t="e">
        <f t="shared" si="35"/>
        <v>#N/A</v>
      </c>
      <c r="M232" s="168" t="str">
        <f t="shared" si="36"/>
        <v/>
      </c>
    </row>
    <row r="233" spans="1:13">
      <c r="A233" s="168" t="e">
        <f t="shared" ca="1" si="37"/>
        <v>#N/A</v>
      </c>
      <c r="B233" s="4">
        <f t="shared" ca="1" si="38"/>
        <v>100.4472</v>
      </c>
      <c r="C233" s="1">
        <f t="shared" ca="1" si="43"/>
        <v>88.906199999999998</v>
      </c>
      <c r="D233" s="31">
        <f t="shared" ca="1" si="33"/>
        <v>196170.87000000002</v>
      </c>
      <c r="E233" s="32" t="e">
        <f t="shared" ca="1" si="39"/>
        <v>#N/A</v>
      </c>
      <c r="F233" s="4">
        <f t="shared" ca="1" si="40"/>
        <v>101.274</v>
      </c>
      <c r="G233" s="31">
        <f t="shared" ca="1" si="41"/>
        <v>179925.00000000006</v>
      </c>
      <c r="H233" s="32" t="e">
        <f t="shared" ca="1" si="42"/>
        <v>#N/A</v>
      </c>
      <c r="I233" s="79" t="e">
        <f t="shared" ca="1" si="34"/>
        <v>#N/A</v>
      </c>
      <c r="K233" s="168" t="e">
        <f t="shared" si="35"/>
        <v>#N/A</v>
      </c>
      <c r="M233" s="168" t="str">
        <f t="shared" si="36"/>
        <v/>
      </c>
    </row>
    <row r="234" spans="1:13">
      <c r="A234" s="168" t="e">
        <f t="shared" ca="1" si="37"/>
        <v>#N/A</v>
      </c>
      <c r="B234" s="4">
        <f t="shared" ca="1" si="38"/>
        <v>100.4472</v>
      </c>
      <c r="C234" s="1">
        <f t="shared" ca="1" si="43"/>
        <v>88.906199999999998</v>
      </c>
      <c r="D234" s="31">
        <f t="shared" ca="1" si="33"/>
        <v>196170.87000000002</v>
      </c>
      <c r="E234" s="32" t="e">
        <f t="shared" ca="1" si="39"/>
        <v>#N/A</v>
      </c>
      <c r="F234" s="4">
        <f t="shared" ca="1" si="40"/>
        <v>101.274</v>
      </c>
      <c r="G234" s="31">
        <f t="shared" ca="1" si="41"/>
        <v>179925.00000000006</v>
      </c>
      <c r="H234" s="32" t="e">
        <f t="shared" ca="1" si="42"/>
        <v>#N/A</v>
      </c>
      <c r="I234" s="79" t="e">
        <f t="shared" ca="1" si="34"/>
        <v>#N/A</v>
      </c>
      <c r="K234" s="168" t="e">
        <f t="shared" si="35"/>
        <v>#N/A</v>
      </c>
      <c r="M234" s="168" t="str">
        <f t="shared" si="36"/>
        <v/>
      </c>
    </row>
    <row r="235" spans="1:13">
      <c r="A235" s="168" t="e">
        <f t="shared" ca="1" si="37"/>
        <v>#N/A</v>
      </c>
      <c r="B235" s="4">
        <f t="shared" ca="1" si="38"/>
        <v>100.4472</v>
      </c>
      <c r="C235" s="1">
        <f t="shared" ca="1" si="43"/>
        <v>88.906199999999998</v>
      </c>
      <c r="D235" s="31">
        <f t="shared" ca="1" si="33"/>
        <v>196170.87000000002</v>
      </c>
      <c r="E235" s="32" t="e">
        <f t="shared" ca="1" si="39"/>
        <v>#N/A</v>
      </c>
      <c r="F235" s="4">
        <f t="shared" ca="1" si="40"/>
        <v>101.274</v>
      </c>
      <c r="G235" s="31">
        <f t="shared" ca="1" si="41"/>
        <v>179925.00000000006</v>
      </c>
      <c r="H235" s="32" t="e">
        <f t="shared" ca="1" si="42"/>
        <v>#N/A</v>
      </c>
      <c r="I235" s="79" t="e">
        <f t="shared" ca="1" si="34"/>
        <v>#N/A</v>
      </c>
      <c r="K235" s="168" t="e">
        <f t="shared" si="35"/>
        <v>#N/A</v>
      </c>
      <c r="M235" s="168" t="str">
        <f t="shared" si="36"/>
        <v/>
      </c>
    </row>
    <row r="236" spans="1:13">
      <c r="A236" s="168" t="e">
        <f t="shared" ca="1" si="37"/>
        <v>#N/A</v>
      </c>
      <c r="B236" s="4">
        <f t="shared" ca="1" si="38"/>
        <v>100.4472</v>
      </c>
      <c r="C236" s="1">
        <f t="shared" ca="1" si="43"/>
        <v>88.906199999999998</v>
      </c>
      <c r="D236" s="31">
        <f t="shared" ca="1" si="33"/>
        <v>196170.87000000002</v>
      </c>
      <c r="E236" s="32" t="e">
        <f t="shared" ca="1" si="39"/>
        <v>#N/A</v>
      </c>
      <c r="F236" s="4">
        <f t="shared" ca="1" si="40"/>
        <v>101.274</v>
      </c>
      <c r="G236" s="31">
        <f t="shared" ca="1" si="41"/>
        <v>179925.00000000006</v>
      </c>
      <c r="H236" s="32" t="e">
        <f t="shared" ca="1" si="42"/>
        <v>#N/A</v>
      </c>
      <c r="I236" s="79" t="e">
        <f t="shared" ca="1" si="34"/>
        <v>#N/A</v>
      </c>
      <c r="K236" s="168" t="e">
        <f t="shared" si="35"/>
        <v>#N/A</v>
      </c>
      <c r="M236" s="168" t="str">
        <f t="shared" si="36"/>
        <v/>
      </c>
    </row>
    <row r="237" spans="1:13">
      <c r="A237" s="168" t="e">
        <f t="shared" ca="1" si="37"/>
        <v>#N/A</v>
      </c>
      <c r="B237" s="4">
        <f t="shared" ca="1" si="38"/>
        <v>100.4472</v>
      </c>
      <c r="C237" s="1">
        <f t="shared" ca="1" si="43"/>
        <v>88.906199999999998</v>
      </c>
      <c r="D237" s="31">
        <f t="shared" ca="1" si="33"/>
        <v>196170.87000000002</v>
      </c>
      <c r="E237" s="32" t="e">
        <f t="shared" ca="1" si="39"/>
        <v>#N/A</v>
      </c>
      <c r="F237" s="4">
        <f t="shared" ca="1" si="40"/>
        <v>101.274</v>
      </c>
      <c r="G237" s="31">
        <f t="shared" ca="1" si="41"/>
        <v>179925.00000000006</v>
      </c>
      <c r="H237" s="32" t="e">
        <f t="shared" ca="1" si="42"/>
        <v>#N/A</v>
      </c>
      <c r="I237" s="79" t="e">
        <f t="shared" ca="1" si="34"/>
        <v>#N/A</v>
      </c>
      <c r="K237" s="168" t="e">
        <f t="shared" si="35"/>
        <v>#N/A</v>
      </c>
      <c r="M237" s="168" t="str">
        <f t="shared" si="36"/>
        <v/>
      </c>
    </row>
    <row r="238" spans="1:13">
      <c r="A238" s="168" t="e">
        <f t="shared" ca="1" si="37"/>
        <v>#N/A</v>
      </c>
      <c r="B238" s="4">
        <f t="shared" ca="1" si="38"/>
        <v>100.4472</v>
      </c>
      <c r="C238" s="1">
        <f t="shared" ca="1" si="43"/>
        <v>88.906199999999998</v>
      </c>
      <c r="D238" s="31">
        <f t="shared" ca="1" si="33"/>
        <v>196170.87000000002</v>
      </c>
      <c r="E238" s="32" t="e">
        <f t="shared" ca="1" si="39"/>
        <v>#N/A</v>
      </c>
      <c r="F238" s="4">
        <f t="shared" ca="1" si="40"/>
        <v>101.274</v>
      </c>
      <c r="G238" s="31">
        <f t="shared" ca="1" si="41"/>
        <v>179925.00000000006</v>
      </c>
      <c r="H238" s="32" t="e">
        <f t="shared" ca="1" si="42"/>
        <v>#N/A</v>
      </c>
      <c r="I238" s="79" t="e">
        <f t="shared" ca="1" si="34"/>
        <v>#N/A</v>
      </c>
      <c r="K238" s="168" t="e">
        <f t="shared" si="35"/>
        <v>#N/A</v>
      </c>
      <c r="M238" s="168" t="str">
        <f t="shared" si="36"/>
        <v/>
      </c>
    </row>
    <row r="239" spans="1:13">
      <c r="A239" s="168" t="e">
        <f t="shared" ca="1" si="37"/>
        <v>#N/A</v>
      </c>
      <c r="B239" s="4">
        <f t="shared" ca="1" si="38"/>
        <v>100.4472</v>
      </c>
      <c r="C239" s="1">
        <f t="shared" ca="1" si="43"/>
        <v>88.906199999999998</v>
      </c>
      <c r="D239" s="31">
        <f t="shared" ca="1" si="33"/>
        <v>196170.87000000002</v>
      </c>
      <c r="E239" s="32" t="e">
        <f t="shared" ca="1" si="39"/>
        <v>#N/A</v>
      </c>
      <c r="F239" s="4">
        <f t="shared" ca="1" si="40"/>
        <v>101.274</v>
      </c>
      <c r="G239" s="31">
        <f t="shared" ca="1" si="41"/>
        <v>179925.00000000006</v>
      </c>
      <c r="H239" s="32" t="e">
        <f t="shared" ca="1" si="42"/>
        <v>#N/A</v>
      </c>
      <c r="I239" s="79" t="e">
        <f t="shared" ca="1" si="34"/>
        <v>#N/A</v>
      </c>
      <c r="K239" s="168" t="e">
        <f t="shared" si="35"/>
        <v>#N/A</v>
      </c>
      <c r="M239" s="168" t="str">
        <f t="shared" si="36"/>
        <v/>
      </c>
    </row>
    <row r="240" spans="1:13">
      <c r="A240" s="168" t="e">
        <f t="shared" ca="1" si="37"/>
        <v>#N/A</v>
      </c>
      <c r="B240" s="4">
        <f t="shared" ca="1" si="38"/>
        <v>100.4472</v>
      </c>
      <c r="C240" s="1">
        <f t="shared" ca="1" si="43"/>
        <v>88.906199999999998</v>
      </c>
      <c r="D240" s="31">
        <f t="shared" ca="1" si="33"/>
        <v>196170.87000000002</v>
      </c>
      <c r="E240" s="32" t="e">
        <f t="shared" ca="1" si="39"/>
        <v>#N/A</v>
      </c>
      <c r="F240" s="4">
        <f t="shared" ca="1" si="40"/>
        <v>101.274</v>
      </c>
      <c r="G240" s="31">
        <f t="shared" ca="1" si="41"/>
        <v>179925.00000000006</v>
      </c>
      <c r="H240" s="32" t="e">
        <f t="shared" ca="1" si="42"/>
        <v>#N/A</v>
      </c>
      <c r="I240" s="79" t="e">
        <f t="shared" ca="1" si="34"/>
        <v>#N/A</v>
      </c>
      <c r="K240" s="168" t="e">
        <f t="shared" si="35"/>
        <v>#N/A</v>
      </c>
      <c r="M240" s="168" t="str">
        <f t="shared" si="36"/>
        <v/>
      </c>
    </row>
    <row r="241" spans="1:13">
      <c r="A241" s="168" t="e">
        <f t="shared" ca="1" si="37"/>
        <v>#N/A</v>
      </c>
      <c r="B241" s="4">
        <f t="shared" ca="1" si="38"/>
        <v>100.4472</v>
      </c>
      <c r="C241" s="1">
        <f t="shared" ca="1" si="43"/>
        <v>88.906199999999998</v>
      </c>
      <c r="D241" s="31">
        <f t="shared" ca="1" si="33"/>
        <v>196170.87000000002</v>
      </c>
      <c r="E241" s="32" t="e">
        <f t="shared" ca="1" si="39"/>
        <v>#N/A</v>
      </c>
      <c r="F241" s="4">
        <f t="shared" ca="1" si="40"/>
        <v>101.274</v>
      </c>
      <c r="G241" s="31">
        <f t="shared" ca="1" si="41"/>
        <v>179925.00000000006</v>
      </c>
      <c r="H241" s="32" t="e">
        <f t="shared" ca="1" si="42"/>
        <v>#N/A</v>
      </c>
      <c r="I241" s="79" t="e">
        <f t="shared" ca="1" si="34"/>
        <v>#N/A</v>
      </c>
      <c r="K241" s="168" t="e">
        <f t="shared" si="35"/>
        <v>#N/A</v>
      </c>
      <c r="M241" s="168" t="str">
        <f t="shared" si="36"/>
        <v/>
      </c>
    </row>
    <row r="242" spans="1:13">
      <c r="A242" s="168" t="e">
        <f t="shared" ca="1" si="37"/>
        <v>#N/A</v>
      </c>
      <c r="B242" s="4">
        <f t="shared" ca="1" si="38"/>
        <v>100.4472</v>
      </c>
      <c r="C242" s="1">
        <f t="shared" ca="1" si="43"/>
        <v>88.906199999999998</v>
      </c>
      <c r="D242" s="31">
        <f t="shared" ca="1" si="33"/>
        <v>196170.87000000002</v>
      </c>
      <c r="E242" s="32" t="e">
        <f t="shared" ca="1" si="39"/>
        <v>#N/A</v>
      </c>
      <c r="F242" s="4">
        <f t="shared" ca="1" si="40"/>
        <v>101.274</v>
      </c>
      <c r="G242" s="31">
        <f t="shared" ca="1" si="41"/>
        <v>179925.00000000006</v>
      </c>
      <c r="H242" s="32" t="e">
        <f t="shared" ca="1" si="42"/>
        <v>#N/A</v>
      </c>
      <c r="I242" s="79" t="e">
        <f t="shared" ca="1" si="34"/>
        <v>#N/A</v>
      </c>
      <c r="K242" s="168" t="e">
        <f t="shared" si="35"/>
        <v>#N/A</v>
      </c>
      <c r="M242" s="168" t="str">
        <f t="shared" si="36"/>
        <v/>
      </c>
    </row>
    <row r="243" spans="1:13">
      <c r="A243" s="168" t="e">
        <f t="shared" ca="1" si="37"/>
        <v>#N/A</v>
      </c>
      <c r="B243" s="4">
        <f t="shared" ca="1" si="38"/>
        <v>100.4472</v>
      </c>
      <c r="C243" s="1">
        <f t="shared" ca="1" si="43"/>
        <v>88.906199999999998</v>
      </c>
      <c r="D243" s="31">
        <f t="shared" ca="1" si="33"/>
        <v>196170.87000000002</v>
      </c>
      <c r="E243" s="32" t="e">
        <f t="shared" ca="1" si="39"/>
        <v>#N/A</v>
      </c>
      <c r="F243" s="4">
        <f t="shared" ca="1" si="40"/>
        <v>101.274</v>
      </c>
      <c r="G243" s="31">
        <f t="shared" ca="1" si="41"/>
        <v>179925.00000000006</v>
      </c>
      <c r="H243" s="32" t="e">
        <f t="shared" ca="1" si="42"/>
        <v>#N/A</v>
      </c>
      <c r="I243" s="79" t="e">
        <f t="shared" ca="1" si="34"/>
        <v>#N/A</v>
      </c>
      <c r="K243" s="168" t="e">
        <f t="shared" si="35"/>
        <v>#N/A</v>
      </c>
      <c r="M243" s="168" t="str">
        <f t="shared" si="36"/>
        <v/>
      </c>
    </row>
    <row r="244" spans="1:13">
      <c r="A244" s="168" t="e">
        <f t="shared" ca="1" si="37"/>
        <v>#N/A</v>
      </c>
      <c r="B244" s="4">
        <f t="shared" ca="1" si="38"/>
        <v>100.4472</v>
      </c>
      <c r="C244" s="1">
        <f t="shared" ca="1" si="43"/>
        <v>88.906199999999998</v>
      </c>
      <c r="D244" s="31">
        <f t="shared" ca="1" si="33"/>
        <v>196170.87000000002</v>
      </c>
      <c r="E244" s="32" t="e">
        <f t="shared" ca="1" si="39"/>
        <v>#N/A</v>
      </c>
      <c r="F244" s="4">
        <f t="shared" ca="1" si="40"/>
        <v>101.274</v>
      </c>
      <c r="G244" s="31">
        <f t="shared" ca="1" si="41"/>
        <v>179925.00000000006</v>
      </c>
      <c r="H244" s="32" t="e">
        <f t="shared" ca="1" si="42"/>
        <v>#N/A</v>
      </c>
      <c r="I244" s="79" t="e">
        <f t="shared" ca="1" si="34"/>
        <v>#N/A</v>
      </c>
      <c r="K244" s="168" t="e">
        <f t="shared" si="35"/>
        <v>#N/A</v>
      </c>
      <c r="M244" s="168" t="str">
        <f t="shared" si="36"/>
        <v/>
      </c>
    </row>
    <row r="245" spans="1:13">
      <c r="A245" s="168" t="e">
        <f t="shared" ca="1" si="37"/>
        <v>#N/A</v>
      </c>
      <c r="B245" s="4">
        <f t="shared" ca="1" si="38"/>
        <v>100.4472</v>
      </c>
      <c r="C245" s="1">
        <f t="shared" ca="1" si="43"/>
        <v>88.906199999999998</v>
      </c>
      <c r="D245" s="31">
        <f t="shared" ca="1" si="33"/>
        <v>196170.87000000002</v>
      </c>
      <c r="E245" s="32" t="e">
        <f t="shared" ca="1" si="39"/>
        <v>#N/A</v>
      </c>
      <c r="F245" s="4">
        <f t="shared" ca="1" si="40"/>
        <v>101.274</v>
      </c>
      <c r="G245" s="31">
        <f t="shared" ca="1" si="41"/>
        <v>179925.00000000006</v>
      </c>
      <c r="H245" s="32" t="e">
        <f t="shared" ca="1" si="42"/>
        <v>#N/A</v>
      </c>
      <c r="I245" s="79" t="e">
        <f t="shared" ca="1" si="34"/>
        <v>#N/A</v>
      </c>
      <c r="K245" s="168" t="e">
        <f t="shared" si="35"/>
        <v>#N/A</v>
      </c>
      <c r="M245" s="168" t="str">
        <f t="shared" si="36"/>
        <v/>
      </c>
    </row>
    <row r="246" spans="1:13">
      <c r="A246" s="168" t="e">
        <f t="shared" ca="1" si="37"/>
        <v>#N/A</v>
      </c>
      <c r="B246" s="4">
        <f t="shared" ca="1" si="38"/>
        <v>100.4472</v>
      </c>
      <c r="C246" s="1">
        <f t="shared" ca="1" si="43"/>
        <v>88.906199999999998</v>
      </c>
      <c r="D246" s="31">
        <f t="shared" ca="1" si="33"/>
        <v>196170.87000000002</v>
      </c>
      <c r="E246" s="32" t="e">
        <f t="shared" ca="1" si="39"/>
        <v>#N/A</v>
      </c>
      <c r="F246" s="4">
        <f t="shared" ca="1" si="40"/>
        <v>101.274</v>
      </c>
      <c r="G246" s="31">
        <f t="shared" ca="1" si="41"/>
        <v>179925.00000000006</v>
      </c>
      <c r="H246" s="32" t="e">
        <f t="shared" ca="1" si="42"/>
        <v>#N/A</v>
      </c>
      <c r="I246" s="79" t="e">
        <f t="shared" ca="1" si="34"/>
        <v>#N/A</v>
      </c>
      <c r="K246" s="168" t="e">
        <f t="shared" si="35"/>
        <v>#N/A</v>
      </c>
      <c r="M246" s="168" t="str">
        <f t="shared" si="36"/>
        <v/>
      </c>
    </row>
    <row r="247" spans="1:13">
      <c r="A247" s="168" t="e">
        <f t="shared" ca="1" si="37"/>
        <v>#N/A</v>
      </c>
      <c r="B247" s="4">
        <f t="shared" ca="1" si="38"/>
        <v>100.4472</v>
      </c>
      <c r="C247" s="1">
        <f t="shared" ca="1" si="43"/>
        <v>88.906199999999998</v>
      </c>
      <c r="D247" s="31">
        <f t="shared" ref="D247:D250" ca="1" si="44">IF(ISERROR(B247-2),"", -1*(C247-$C$14)*10^-4*$B$8*$B$5)</f>
        <v>196170.87000000002</v>
      </c>
      <c r="E247" s="32" t="e">
        <f t="shared" ca="1" si="39"/>
        <v>#N/A</v>
      </c>
      <c r="F247" s="4">
        <f t="shared" ca="1" si="40"/>
        <v>101.274</v>
      </c>
      <c r="G247" s="31">
        <f t="shared" ca="1" si="41"/>
        <v>179925.00000000006</v>
      </c>
      <c r="H247" s="32" t="e">
        <f t="shared" ca="1" si="42"/>
        <v>#N/A</v>
      </c>
      <c r="I247" s="79" t="e">
        <f t="shared" ref="I247:I250" ca="1" si="45">IF(ISERROR(F247-2),"",(D247+E247)*$B$9-G247-H247)</f>
        <v>#N/A</v>
      </c>
      <c r="K247" s="168" t="e">
        <f t="shared" si="35"/>
        <v>#N/A</v>
      </c>
      <c r="M247" s="168" t="str">
        <f t="shared" si="36"/>
        <v/>
      </c>
    </row>
    <row r="248" spans="1:13">
      <c r="A248" s="168" t="e">
        <f t="shared" ca="1" si="37"/>
        <v>#N/A</v>
      </c>
      <c r="B248" s="4">
        <f t="shared" ca="1" si="38"/>
        <v>100.4472</v>
      </c>
      <c r="C248" s="1">
        <f t="shared" ca="1" si="43"/>
        <v>88.906199999999998</v>
      </c>
      <c r="D248" s="31">
        <f t="shared" ca="1" si="44"/>
        <v>196170.87000000002</v>
      </c>
      <c r="E248" s="32" t="e">
        <f t="shared" ca="1" si="39"/>
        <v>#N/A</v>
      </c>
      <c r="F248" s="4">
        <f t="shared" ca="1" si="40"/>
        <v>101.274</v>
      </c>
      <c r="G248" s="31">
        <f t="shared" ca="1" si="41"/>
        <v>179925.00000000006</v>
      </c>
      <c r="H248" s="32" t="e">
        <f t="shared" ca="1" si="42"/>
        <v>#N/A</v>
      </c>
      <c r="I248" s="79" t="e">
        <f t="shared" ca="1" si="45"/>
        <v>#N/A</v>
      </c>
      <c r="K248" s="168" t="e">
        <f t="shared" si="35"/>
        <v>#N/A</v>
      </c>
      <c r="M248" s="168" t="str">
        <f t="shared" si="36"/>
        <v/>
      </c>
    </row>
    <row r="249" spans="1:13">
      <c r="A249" s="168" t="e">
        <f t="shared" ca="1" si="37"/>
        <v>#N/A</v>
      </c>
      <c r="B249" s="4">
        <f t="shared" ca="1" si="38"/>
        <v>100.4472</v>
      </c>
      <c r="C249" s="1">
        <f t="shared" ca="1" si="43"/>
        <v>88.906199999999998</v>
      </c>
      <c r="D249" s="31">
        <f t="shared" ca="1" si="44"/>
        <v>196170.87000000002</v>
      </c>
      <c r="E249" s="32" t="e">
        <f t="shared" ca="1" si="39"/>
        <v>#N/A</v>
      </c>
      <c r="F249" s="4">
        <f t="shared" ca="1" si="40"/>
        <v>101.274</v>
      </c>
      <c r="G249" s="31">
        <f t="shared" ca="1" si="41"/>
        <v>179925.00000000006</v>
      </c>
      <c r="H249" s="32" t="e">
        <f t="shared" ca="1" si="42"/>
        <v>#N/A</v>
      </c>
      <c r="I249" s="79" t="e">
        <f t="shared" ca="1" si="45"/>
        <v>#N/A</v>
      </c>
      <c r="K249" s="168" t="e">
        <f t="shared" si="35"/>
        <v>#N/A</v>
      </c>
      <c r="M249" s="168" t="str">
        <f t="shared" si="36"/>
        <v/>
      </c>
    </row>
    <row r="250" spans="1:13">
      <c r="A250" s="168" t="e">
        <f t="shared" ca="1" si="37"/>
        <v>#N/A</v>
      </c>
      <c r="B250" s="4">
        <f t="shared" ca="1" si="38"/>
        <v>100.4472</v>
      </c>
      <c r="C250" s="1">
        <f t="shared" ca="1" si="43"/>
        <v>88.906199999999998</v>
      </c>
      <c r="D250" s="31">
        <f t="shared" ca="1" si="44"/>
        <v>196170.87000000002</v>
      </c>
      <c r="E250" s="32" t="e">
        <f t="shared" ca="1" si="39"/>
        <v>#N/A</v>
      </c>
      <c r="F250" s="4">
        <f t="shared" ca="1" si="40"/>
        <v>101.274</v>
      </c>
      <c r="G250" s="31">
        <f t="shared" ca="1" si="41"/>
        <v>179925.00000000006</v>
      </c>
      <c r="H250" s="32" t="e">
        <f t="shared" ca="1" si="42"/>
        <v>#N/A</v>
      </c>
      <c r="I250" s="79" t="e">
        <f t="shared" ca="1" si="45"/>
        <v>#N/A</v>
      </c>
      <c r="K250" s="168" t="e">
        <f t="shared" si="35"/>
        <v>#N/A</v>
      </c>
      <c r="M250" s="168" t="str">
        <f t="shared" si="36"/>
        <v/>
      </c>
    </row>
    <row r="251" spans="1:13">
      <c r="A251" s="168"/>
      <c r="K251" s="168" t="e">
        <f t="shared" si="35"/>
        <v>#N/A</v>
      </c>
      <c r="M251" s="168" t="str">
        <f t="shared" si="36"/>
        <v/>
      </c>
    </row>
    <row r="252" spans="1:13">
      <c r="A252" s="168"/>
      <c r="K252" s="168" t="e">
        <f t="shared" si="35"/>
        <v>#N/A</v>
      </c>
      <c r="M252" s="168" t="str">
        <f t="shared" si="36"/>
        <v/>
      </c>
    </row>
    <row r="253" spans="1:13">
      <c r="A253" s="168"/>
      <c r="K253" s="168" t="e">
        <f t="shared" si="35"/>
        <v>#N/A</v>
      </c>
      <c r="M253" s="168" t="str">
        <f t="shared" si="36"/>
        <v/>
      </c>
    </row>
    <row r="254" spans="1:13">
      <c r="A254" s="168"/>
      <c r="K254" s="168" t="e">
        <f t="shared" si="35"/>
        <v>#N/A</v>
      </c>
      <c r="M254" s="168" t="str">
        <f t="shared" si="36"/>
        <v/>
      </c>
    </row>
    <row r="255" spans="1:13">
      <c r="A255" s="168"/>
      <c r="K255" s="168" t="e">
        <f t="shared" si="35"/>
        <v>#N/A</v>
      </c>
      <c r="M255" s="168" t="str">
        <f t="shared" si="36"/>
        <v/>
      </c>
    </row>
    <row r="256" spans="1:13">
      <c r="A256" s="168"/>
      <c r="K256" s="168" t="e">
        <f t="shared" si="35"/>
        <v>#N/A</v>
      </c>
      <c r="M256" s="168" t="str">
        <f t="shared" si="36"/>
        <v/>
      </c>
    </row>
    <row r="257" spans="1:13">
      <c r="A257" s="168"/>
      <c r="K257" s="168" t="e">
        <f t="shared" si="35"/>
        <v>#N/A</v>
      </c>
      <c r="M257" s="168" t="str">
        <f t="shared" si="36"/>
        <v/>
      </c>
    </row>
    <row r="258" spans="1:13">
      <c r="A258" s="168"/>
      <c r="K258" s="168" t="e">
        <f t="shared" si="35"/>
        <v>#N/A</v>
      </c>
      <c r="M258" s="168" t="str">
        <f t="shared" si="36"/>
        <v/>
      </c>
    </row>
    <row r="259" spans="1:13">
      <c r="A259" s="168"/>
      <c r="K259" s="168" t="e">
        <f t="shared" ref="K259:K322" si="46">VLOOKUP(O259,Q:Q,1)</f>
        <v>#N/A</v>
      </c>
      <c r="M259" s="168" t="str">
        <f t="shared" si="36"/>
        <v/>
      </c>
    </row>
    <row r="260" spans="1:13">
      <c r="A260" s="168"/>
      <c r="K260" s="168" t="e">
        <f t="shared" si="46"/>
        <v>#N/A</v>
      </c>
      <c r="M260" s="168" t="str">
        <f t="shared" si="36"/>
        <v/>
      </c>
    </row>
    <row r="261" spans="1:13">
      <c r="A261" s="168"/>
      <c r="K261" s="168" t="e">
        <f t="shared" si="46"/>
        <v>#N/A</v>
      </c>
      <c r="M261" s="168" t="str">
        <f t="shared" ref="M261:M324" si="47">IF(L261&gt;$A$14,L261,"")</f>
        <v/>
      </c>
    </row>
    <row r="262" spans="1:13">
      <c r="A262" s="168"/>
      <c r="K262" s="168" t="e">
        <f t="shared" si="46"/>
        <v>#N/A</v>
      </c>
      <c r="M262" s="168" t="str">
        <f t="shared" si="47"/>
        <v/>
      </c>
    </row>
    <row r="263" spans="1:13">
      <c r="A263" s="168"/>
      <c r="K263" s="168" t="e">
        <f t="shared" si="46"/>
        <v>#N/A</v>
      </c>
      <c r="M263" s="168" t="str">
        <f t="shared" si="47"/>
        <v/>
      </c>
    </row>
    <row r="264" spans="1:13">
      <c r="A264" s="168"/>
      <c r="K264" s="168" t="e">
        <f t="shared" si="46"/>
        <v>#N/A</v>
      </c>
      <c r="M264" s="168" t="str">
        <f t="shared" si="47"/>
        <v/>
      </c>
    </row>
    <row r="265" spans="1:13">
      <c r="A265" s="168"/>
      <c r="K265" s="168" t="e">
        <f t="shared" si="46"/>
        <v>#N/A</v>
      </c>
      <c r="M265" s="168" t="str">
        <f t="shared" si="47"/>
        <v/>
      </c>
    </row>
    <row r="266" spans="1:13">
      <c r="A266" s="168"/>
      <c r="K266" s="168" t="e">
        <f t="shared" si="46"/>
        <v>#N/A</v>
      </c>
      <c r="M266" s="168" t="str">
        <f t="shared" si="47"/>
        <v/>
      </c>
    </row>
    <row r="267" spans="1:13">
      <c r="A267" s="168"/>
      <c r="K267" s="168" t="e">
        <f t="shared" si="46"/>
        <v>#N/A</v>
      </c>
      <c r="M267" s="168" t="str">
        <f t="shared" si="47"/>
        <v/>
      </c>
    </row>
    <row r="268" spans="1:13">
      <c r="A268" s="168"/>
      <c r="K268" s="168" t="e">
        <f t="shared" si="46"/>
        <v>#N/A</v>
      </c>
      <c r="M268" s="168" t="str">
        <f t="shared" si="47"/>
        <v/>
      </c>
    </row>
    <row r="269" spans="1:13">
      <c r="A269" s="168"/>
      <c r="K269" s="168" t="e">
        <f t="shared" si="46"/>
        <v>#N/A</v>
      </c>
      <c r="M269" s="168" t="str">
        <f t="shared" si="47"/>
        <v/>
      </c>
    </row>
    <row r="270" spans="1:13">
      <c r="A270" s="168"/>
      <c r="K270" s="168" t="e">
        <f t="shared" si="46"/>
        <v>#N/A</v>
      </c>
      <c r="M270" s="168" t="str">
        <f t="shared" si="47"/>
        <v/>
      </c>
    </row>
    <row r="271" spans="1:13">
      <c r="A271" s="168"/>
      <c r="K271" s="168" t="e">
        <f t="shared" si="46"/>
        <v>#N/A</v>
      </c>
      <c r="M271" s="168" t="str">
        <f t="shared" si="47"/>
        <v/>
      </c>
    </row>
    <row r="272" spans="1:13">
      <c r="A272" s="168"/>
      <c r="K272" s="168" t="e">
        <f t="shared" si="46"/>
        <v>#N/A</v>
      </c>
      <c r="M272" s="168" t="str">
        <f t="shared" si="47"/>
        <v/>
      </c>
    </row>
    <row r="273" spans="1:13">
      <c r="A273" s="168"/>
      <c r="K273" s="168" t="e">
        <f t="shared" si="46"/>
        <v>#N/A</v>
      </c>
      <c r="M273" s="168" t="str">
        <f t="shared" si="47"/>
        <v/>
      </c>
    </row>
    <row r="274" spans="1:13">
      <c r="A274" s="168"/>
      <c r="K274" s="168" t="e">
        <f t="shared" si="46"/>
        <v>#N/A</v>
      </c>
      <c r="M274" s="168" t="str">
        <f t="shared" si="47"/>
        <v/>
      </c>
    </row>
    <row r="275" spans="1:13">
      <c r="A275" s="168"/>
      <c r="K275" s="168" t="e">
        <f t="shared" si="46"/>
        <v>#N/A</v>
      </c>
      <c r="M275" s="168" t="str">
        <f t="shared" si="47"/>
        <v/>
      </c>
    </row>
    <row r="276" spans="1:13">
      <c r="A276" s="168"/>
      <c r="K276" s="168" t="e">
        <f t="shared" si="46"/>
        <v>#N/A</v>
      </c>
      <c r="M276" s="168" t="str">
        <f t="shared" si="47"/>
        <v/>
      </c>
    </row>
    <row r="277" spans="1:13">
      <c r="A277" s="168"/>
      <c r="K277" s="168" t="e">
        <f t="shared" si="46"/>
        <v>#N/A</v>
      </c>
      <c r="M277" s="168" t="str">
        <f t="shared" si="47"/>
        <v/>
      </c>
    </row>
    <row r="278" spans="1:13">
      <c r="A278" s="168"/>
      <c r="K278" s="168" t="e">
        <f t="shared" si="46"/>
        <v>#N/A</v>
      </c>
      <c r="M278" s="168" t="str">
        <f t="shared" si="47"/>
        <v/>
      </c>
    </row>
    <row r="279" spans="1:13">
      <c r="A279" s="168"/>
      <c r="K279" s="168" t="e">
        <f t="shared" si="46"/>
        <v>#N/A</v>
      </c>
      <c r="M279" s="168" t="str">
        <f t="shared" si="47"/>
        <v/>
      </c>
    </row>
    <row r="280" spans="1:13">
      <c r="A280" s="168"/>
      <c r="K280" s="168" t="e">
        <f t="shared" si="46"/>
        <v>#N/A</v>
      </c>
      <c r="M280" s="168" t="str">
        <f t="shared" si="47"/>
        <v/>
      </c>
    </row>
    <row r="281" spans="1:13">
      <c r="A281" s="168"/>
      <c r="K281" s="168" t="e">
        <f t="shared" si="46"/>
        <v>#N/A</v>
      </c>
      <c r="M281" s="168" t="str">
        <f t="shared" si="47"/>
        <v/>
      </c>
    </row>
    <row r="282" spans="1:13">
      <c r="A282" s="168"/>
      <c r="K282" s="168" t="e">
        <f t="shared" si="46"/>
        <v>#N/A</v>
      </c>
      <c r="M282" s="168" t="str">
        <f t="shared" si="47"/>
        <v/>
      </c>
    </row>
    <row r="283" spans="1:13">
      <c r="A283" s="168"/>
      <c r="K283" s="168" t="e">
        <f t="shared" si="46"/>
        <v>#N/A</v>
      </c>
      <c r="M283" s="168" t="str">
        <f t="shared" si="47"/>
        <v/>
      </c>
    </row>
    <row r="284" spans="1:13">
      <c r="A284" s="168"/>
      <c r="K284" s="168" t="e">
        <f t="shared" si="46"/>
        <v>#N/A</v>
      </c>
      <c r="M284" s="168" t="str">
        <f t="shared" si="47"/>
        <v/>
      </c>
    </row>
    <row r="285" spans="1:13">
      <c r="A285" s="168"/>
      <c r="K285" s="168" t="e">
        <f t="shared" si="46"/>
        <v>#N/A</v>
      </c>
      <c r="M285" s="168" t="str">
        <f t="shared" si="47"/>
        <v/>
      </c>
    </row>
    <row r="286" spans="1:13">
      <c r="A286" s="168"/>
      <c r="K286" s="168" t="e">
        <f t="shared" si="46"/>
        <v>#N/A</v>
      </c>
      <c r="M286" s="168" t="str">
        <f t="shared" si="47"/>
        <v/>
      </c>
    </row>
    <row r="287" spans="1:13">
      <c r="A287" s="168"/>
      <c r="K287" s="168" t="e">
        <f t="shared" si="46"/>
        <v>#N/A</v>
      </c>
      <c r="M287" s="168" t="str">
        <f t="shared" si="47"/>
        <v/>
      </c>
    </row>
    <row r="288" spans="1:13">
      <c r="A288" s="168"/>
      <c r="K288" s="168" t="e">
        <f t="shared" si="46"/>
        <v>#N/A</v>
      </c>
      <c r="M288" s="168" t="str">
        <f t="shared" si="47"/>
        <v/>
      </c>
    </row>
    <row r="289" spans="1:13">
      <c r="A289" s="168"/>
      <c r="K289" s="168" t="e">
        <f t="shared" si="46"/>
        <v>#N/A</v>
      </c>
      <c r="M289" s="168" t="str">
        <f t="shared" si="47"/>
        <v/>
      </c>
    </row>
    <row r="290" spans="1:13">
      <c r="A290" s="168"/>
      <c r="K290" s="168" t="e">
        <f t="shared" si="46"/>
        <v>#N/A</v>
      </c>
      <c r="M290" s="168" t="str">
        <f t="shared" si="47"/>
        <v/>
      </c>
    </row>
    <row r="291" spans="1:13">
      <c r="A291" s="168"/>
      <c r="K291" s="168" t="e">
        <f t="shared" si="46"/>
        <v>#N/A</v>
      </c>
      <c r="M291" s="168" t="str">
        <f t="shared" si="47"/>
        <v/>
      </c>
    </row>
    <row r="292" spans="1:13">
      <c r="A292" s="168"/>
      <c r="K292" s="168" t="e">
        <f t="shared" si="46"/>
        <v>#N/A</v>
      </c>
      <c r="M292" s="168" t="str">
        <f t="shared" si="47"/>
        <v/>
      </c>
    </row>
    <row r="293" spans="1:13">
      <c r="A293" s="168"/>
      <c r="K293" s="168" t="e">
        <f t="shared" si="46"/>
        <v>#N/A</v>
      </c>
      <c r="M293" s="168" t="str">
        <f t="shared" si="47"/>
        <v/>
      </c>
    </row>
    <row r="294" spans="1:13">
      <c r="A294" s="168"/>
      <c r="K294" s="168" t="e">
        <f t="shared" si="46"/>
        <v>#N/A</v>
      </c>
      <c r="M294" s="168" t="str">
        <f t="shared" si="47"/>
        <v/>
      </c>
    </row>
    <row r="295" spans="1:13">
      <c r="A295" s="168"/>
      <c r="K295" s="168" t="e">
        <f t="shared" si="46"/>
        <v>#N/A</v>
      </c>
      <c r="M295" s="168" t="str">
        <f t="shared" si="47"/>
        <v/>
      </c>
    </row>
    <row r="296" spans="1:13">
      <c r="A296" s="168"/>
      <c r="K296" s="168" t="e">
        <f t="shared" si="46"/>
        <v>#N/A</v>
      </c>
      <c r="M296" s="168" t="str">
        <f t="shared" si="47"/>
        <v/>
      </c>
    </row>
    <row r="297" spans="1:13">
      <c r="A297" s="168"/>
      <c r="K297" s="168" t="e">
        <f t="shared" si="46"/>
        <v>#N/A</v>
      </c>
      <c r="M297" s="168" t="str">
        <f t="shared" si="47"/>
        <v/>
      </c>
    </row>
    <row r="298" spans="1:13">
      <c r="A298" s="168"/>
      <c r="K298" s="168" t="e">
        <f t="shared" si="46"/>
        <v>#N/A</v>
      </c>
      <c r="M298" s="168" t="str">
        <f t="shared" si="47"/>
        <v/>
      </c>
    </row>
    <row r="299" spans="1:13">
      <c r="A299" s="168"/>
      <c r="K299" s="168" t="e">
        <f t="shared" si="46"/>
        <v>#N/A</v>
      </c>
      <c r="M299" s="168" t="str">
        <f t="shared" si="47"/>
        <v/>
      </c>
    </row>
    <row r="300" spans="1:13">
      <c r="A300" s="168"/>
      <c r="K300" s="168" t="e">
        <f t="shared" si="46"/>
        <v>#N/A</v>
      </c>
      <c r="M300" s="168" t="str">
        <f t="shared" si="47"/>
        <v/>
      </c>
    </row>
    <row r="301" spans="1:13">
      <c r="A301" s="168"/>
      <c r="K301" s="168" t="e">
        <f t="shared" si="46"/>
        <v>#N/A</v>
      </c>
      <c r="M301" s="168" t="str">
        <f t="shared" si="47"/>
        <v/>
      </c>
    </row>
    <row r="302" spans="1:13">
      <c r="A302" s="168"/>
      <c r="K302" s="168" t="e">
        <f t="shared" si="46"/>
        <v>#N/A</v>
      </c>
      <c r="M302" s="168" t="str">
        <f t="shared" si="47"/>
        <v/>
      </c>
    </row>
    <row r="303" spans="1:13">
      <c r="A303" s="168"/>
      <c r="K303" s="168" t="e">
        <f t="shared" si="46"/>
        <v>#N/A</v>
      </c>
      <c r="M303" s="168" t="str">
        <f t="shared" si="47"/>
        <v/>
      </c>
    </row>
    <row r="304" spans="1:13">
      <c r="A304" s="168"/>
      <c r="K304" s="168" t="e">
        <f t="shared" si="46"/>
        <v>#N/A</v>
      </c>
      <c r="M304" s="168" t="str">
        <f t="shared" si="47"/>
        <v/>
      </c>
    </row>
    <row r="305" spans="1:13">
      <c r="A305" s="168"/>
      <c r="K305" s="168" t="e">
        <f t="shared" si="46"/>
        <v>#N/A</v>
      </c>
      <c r="M305" s="168" t="str">
        <f t="shared" si="47"/>
        <v/>
      </c>
    </row>
    <row r="306" spans="1:13">
      <c r="A306" s="168"/>
      <c r="K306" s="168" t="e">
        <f t="shared" si="46"/>
        <v>#N/A</v>
      </c>
      <c r="M306" s="168" t="str">
        <f t="shared" si="47"/>
        <v/>
      </c>
    </row>
    <row r="307" spans="1:13">
      <c r="A307" s="168"/>
      <c r="K307" s="168" t="e">
        <f t="shared" si="46"/>
        <v>#N/A</v>
      </c>
      <c r="M307" s="168" t="str">
        <f t="shared" si="47"/>
        <v/>
      </c>
    </row>
    <row r="308" spans="1:13">
      <c r="A308" s="168"/>
      <c r="K308" s="168" t="e">
        <f t="shared" si="46"/>
        <v>#N/A</v>
      </c>
      <c r="M308" s="168" t="str">
        <f t="shared" si="47"/>
        <v/>
      </c>
    </row>
    <row r="309" spans="1:13">
      <c r="A309" s="168"/>
      <c r="K309" s="168" t="e">
        <f t="shared" si="46"/>
        <v>#N/A</v>
      </c>
      <c r="M309" s="168" t="str">
        <f t="shared" si="47"/>
        <v/>
      </c>
    </row>
    <row r="310" spans="1:13">
      <c r="A310" s="168"/>
      <c r="K310" s="168" t="e">
        <f t="shared" si="46"/>
        <v>#N/A</v>
      </c>
      <c r="M310" s="168" t="str">
        <f t="shared" si="47"/>
        <v/>
      </c>
    </row>
    <row r="311" spans="1:13">
      <c r="A311" s="168"/>
      <c r="K311" s="168" t="e">
        <f t="shared" si="46"/>
        <v>#N/A</v>
      </c>
      <c r="M311" s="168" t="str">
        <f t="shared" si="47"/>
        <v/>
      </c>
    </row>
    <row r="312" spans="1:13">
      <c r="A312" s="168"/>
      <c r="K312" s="168" t="e">
        <f t="shared" si="46"/>
        <v>#N/A</v>
      </c>
      <c r="M312" s="168" t="str">
        <f t="shared" si="47"/>
        <v/>
      </c>
    </row>
    <row r="313" spans="1:13">
      <c r="A313" s="168"/>
      <c r="K313" s="168" t="e">
        <f t="shared" si="46"/>
        <v>#N/A</v>
      </c>
      <c r="M313" s="168" t="str">
        <f t="shared" si="47"/>
        <v/>
      </c>
    </row>
    <row r="314" spans="1:13">
      <c r="A314" s="168"/>
      <c r="K314" s="168" t="e">
        <f t="shared" si="46"/>
        <v>#N/A</v>
      </c>
      <c r="M314" s="168" t="str">
        <f t="shared" si="47"/>
        <v/>
      </c>
    </row>
    <row r="315" spans="1:13">
      <c r="A315" s="168"/>
      <c r="K315" s="168" t="e">
        <f t="shared" si="46"/>
        <v>#N/A</v>
      </c>
      <c r="M315" s="168" t="str">
        <f t="shared" si="47"/>
        <v/>
      </c>
    </row>
    <row r="316" spans="1:13">
      <c r="A316" s="168"/>
      <c r="K316" s="168" t="e">
        <f t="shared" si="46"/>
        <v>#N/A</v>
      </c>
      <c r="M316" s="168" t="str">
        <f t="shared" si="47"/>
        <v/>
      </c>
    </row>
    <row r="317" spans="1:13">
      <c r="A317" s="168"/>
      <c r="K317" s="168" t="e">
        <f t="shared" si="46"/>
        <v>#N/A</v>
      </c>
      <c r="M317" s="168" t="str">
        <f t="shared" si="47"/>
        <v/>
      </c>
    </row>
    <row r="318" spans="1:13">
      <c r="A318" s="168"/>
      <c r="K318" s="168" t="e">
        <f t="shared" si="46"/>
        <v>#N/A</v>
      </c>
      <c r="M318" s="168" t="str">
        <f t="shared" si="47"/>
        <v/>
      </c>
    </row>
    <row r="319" spans="1:13">
      <c r="A319" s="168"/>
      <c r="K319" s="168" t="e">
        <f t="shared" si="46"/>
        <v>#N/A</v>
      </c>
      <c r="M319" s="168" t="str">
        <f t="shared" si="47"/>
        <v/>
      </c>
    </row>
    <row r="320" spans="1:13">
      <c r="A320" s="168"/>
      <c r="K320" s="168" t="e">
        <f t="shared" si="46"/>
        <v>#N/A</v>
      </c>
      <c r="M320" s="168" t="str">
        <f t="shared" si="47"/>
        <v/>
      </c>
    </row>
    <row r="321" spans="1:13">
      <c r="A321" s="168"/>
      <c r="K321" s="168" t="e">
        <f t="shared" si="46"/>
        <v>#N/A</v>
      </c>
      <c r="M321" s="168" t="str">
        <f t="shared" si="47"/>
        <v/>
      </c>
    </row>
    <row r="322" spans="1:13">
      <c r="A322" s="168"/>
      <c r="K322" s="168" t="e">
        <f t="shared" si="46"/>
        <v>#N/A</v>
      </c>
      <c r="M322" s="168" t="str">
        <f t="shared" si="47"/>
        <v/>
      </c>
    </row>
    <row r="323" spans="1:13">
      <c r="A323" s="168"/>
      <c r="K323" s="168" t="e">
        <f t="shared" ref="K323:K386" si="48">VLOOKUP(O323,Q:Q,1)</f>
        <v>#N/A</v>
      </c>
      <c r="M323" s="168" t="str">
        <f t="shared" si="47"/>
        <v/>
      </c>
    </row>
    <row r="324" spans="1:13">
      <c r="A324" s="168"/>
      <c r="K324" s="168" t="e">
        <f t="shared" si="48"/>
        <v>#N/A</v>
      </c>
      <c r="M324" s="168" t="str">
        <f t="shared" si="47"/>
        <v/>
      </c>
    </row>
    <row r="325" spans="1:13">
      <c r="A325" s="168"/>
      <c r="K325" s="168" t="e">
        <f t="shared" si="48"/>
        <v>#N/A</v>
      </c>
      <c r="M325" s="168" t="str">
        <f t="shared" ref="M325:M388" si="49">IF(L325&gt;$A$14,L325,"")</f>
        <v/>
      </c>
    </row>
    <row r="326" spans="1:13">
      <c r="A326" s="168"/>
      <c r="K326" s="168" t="e">
        <f t="shared" si="48"/>
        <v>#N/A</v>
      </c>
      <c r="M326" s="168" t="str">
        <f t="shared" si="49"/>
        <v/>
      </c>
    </row>
    <row r="327" spans="1:13">
      <c r="A327" s="168"/>
      <c r="K327" s="168" t="e">
        <f t="shared" si="48"/>
        <v>#N/A</v>
      </c>
      <c r="M327" s="168" t="str">
        <f t="shared" si="49"/>
        <v/>
      </c>
    </row>
    <row r="328" spans="1:13">
      <c r="A328" s="168"/>
      <c r="K328" s="168" t="e">
        <f t="shared" si="48"/>
        <v>#N/A</v>
      </c>
      <c r="M328" s="168" t="str">
        <f t="shared" si="49"/>
        <v/>
      </c>
    </row>
    <row r="329" spans="1:13">
      <c r="A329" s="168"/>
      <c r="K329" s="168" t="e">
        <f t="shared" si="48"/>
        <v>#N/A</v>
      </c>
      <c r="M329" s="168" t="str">
        <f t="shared" si="49"/>
        <v/>
      </c>
    </row>
    <row r="330" spans="1:13">
      <c r="A330" s="168"/>
      <c r="K330" s="168" t="e">
        <f t="shared" si="48"/>
        <v>#N/A</v>
      </c>
      <c r="M330" s="168" t="str">
        <f t="shared" si="49"/>
        <v/>
      </c>
    </row>
    <row r="331" spans="1:13">
      <c r="A331" s="168"/>
      <c r="K331" s="168" t="e">
        <f t="shared" si="48"/>
        <v>#N/A</v>
      </c>
      <c r="M331" s="168" t="str">
        <f t="shared" si="49"/>
        <v/>
      </c>
    </row>
    <row r="332" spans="1:13">
      <c r="A332" s="168"/>
      <c r="K332" s="168" t="e">
        <f t="shared" si="48"/>
        <v>#N/A</v>
      </c>
      <c r="M332" s="168" t="str">
        <f t="shared" si="49"/>
        <v/>
      </c>
    </row>
    <row r="333" spans="1:13">
      <c r="A333" s="168"/>
      <c r="K333" s="168" t="e">
        <f t="shared" si="48"/>
        <v>#N/A</v>
      </c>
      <c r="M333" s="168" t="str">
        <f t="shared" si="49"/>
        <v/>
      </c>
    </row>
    <row r="334" spans="1:13">
      <c r="A334" s="168"/>
      <c r="K334" s="168" t="e">
        <f t="shared" si="48"/>
        <v>#N/A</v>
      </c>
      <c r="M334" s="168" t="str">
        <f t="shared" si="49"/>
        <v/>
      </c>
    </row>
    <row r="335" spans="1:13">
      <c r="A335" s="168"/>
      <c r="K335" s="168" t="e">
        <f t="shared" si="48"/>
        <v>#N/A</v>
      </c>
      <c r="M335" s="168" t="str">
        <f t="shared" si="49"/>
        <v/>
      </c>
    </row>
    <row r="336" spans="1:13">
      <c r="A336" s="168"/>
      <c r="K336" s="168" t="e">
        <f t="shared" si="48"/>
        <v>#N/A</v>
      </c>
      <c r="M336" s="168" t="str">
        <f t="shared" si="49"/>
        <v/>
      </c>
    </row>
    <row r="337" spans="1:13">
      <c r="A337" s="168"/>
      <c r="K337" s="168" t="e">
        <f t="shared" si="48"/>
        <v>#N/A</v>
      </c>
      <c r="M337" s="168" t="str">
        <f t="shared" si="49"/>
        <v/>
      </c>
    </row>
    <row r="338" spans="1:13">
      <c r="A338" s="168"/>
      <c r="K338" s="168" t="e">
        <f t="shared" si="48"/>
        <v>#N/A</v>
      </c>
      <c r="M338" s="168" t="str">
        <f t="shared" si="49"/>
        <v/>
      </c>
    </row>
    <row r="339" spans="1:13">
      <c r="A339" s="168"/>
      <c r="K339" s="168" t="e">
        <f t="shared" si="48"/>
        <v>#N/A</v>
      </c>
      <c r="M339" s="168" t="str">
        <f t="shared" si="49"/>
        <v/>
      </c>
    </row>
    <row r="340" spans="1:13">
      <c r="A340" s="168"/>
      <c r="K340" s="168" t="e">
        <f t="shared" si="48"/>
        <v>#N/A</v>
      </c>
      <c r="M340" s="168" t="str">
        <f t="shared" si="49"/>
        <v/>
      </c>
    </row>
    <row r="341" spans="1:13">
      <c r="A341" s="168"/>
      <c r="K341" s="168" t="e">
        <f t="shared" si="48"/>
        <v>#N/A</v>
      </c>
      <c r="M341" s="168" t="str">
        <f t="shared" si="49"/>
        <v/>
      </c>
    </row>
    <row r="342" spans="1:13">
      <c r="A342" s="168"/>
      <c r="K342" s="168" t="e">
        <f t="shared" si="48"/>
        <v>#N/A</v>
      </c>
      <c r="M342" s="168" t="str">
        <f t="shared" si="49"/>
        <v/>
      </c>
    </row>
    <row r="343" spans="1:13">
      <c r="A343" s="168"/>
      <c r="K343" s="168" t="e">
        <f t="shared" si="48"/>
        <v>#N/A</v>
      </c>
      <c r="M343" s="168" t="str">
        <f t="shared" si="49"/>
        <v/>
      </c>
    </row>
    <row r="344" spans="1:13">
      <c r="A344" s="168"/>
      <c r="K344" s="168" t="e">
        <f t="shared" si="48"/>
        <v>#N/A</v>
      </c>
      <c r="M344" s="168" t="str">
        <f t="shared" si="49"/>
        <v/>
      </c>
    </row>
    <row r="345" spans="1:13">
      <c r="A345" s="168"/>
      <c r="K345" s="168" t="e">
        <f t="shared" si="48"/>
        <v>#N/A</v>
      </c>
      <c r="M345" s="168" t="str">
        <f t="shared" si="49"/>
        <v/>
      </c>
    </row>
    <row r="346" spans="1:13">
      <c r="A346" s="168"/>
      <c r="K346" s="168" t="e">
        <f t="shared" si="48"/>
        <v>#N/A</v>
      </c>
      <c r="M346" s="168" t="str">
        <f t="shared" si="49"/>
        <v/>
      </c>
    </row>
    <row r="347" spans="1:13">
      <c r="A347" s="168"/>
      <c r="K347" s="168" t="e">
        <f t="shared" si="48"/>
        <v>#N/A</v>
      </c>
      <c r="M347" s="168" t="str">
        <f t="shared" si="49"/>
        <v/>
      </c>
    </row>
    <row r="348" spans="1:13">
      <c r="A348" s="168"/>
      <c r="K348" s="168" t="e">
        <f t="shared" si="48"/>
        <v>#N/A</v>
      </c>
      <c r="M348" s="168" t="str">
        <f t="shared" si="49"/>
        <v/>
      </c>
    </row>
    <row r="349" spans="1:13">
      <c r="A349" s="168"/>
      <c r="K349" s="168" t="e">
        <f t="shared" si="48"/>
        <v>#N/A</v>
      </c>
      <c r="M349" s="168" t="str">
        <f t="shared" si="49"/>
        <v/>
      </c>
    </row>
    <row r="350" spans="1:13">
      <c r="A350" s="168"/>
      <c r="K350" s="168" t="e">
        <f t="shared" si="48"/>
        <v>#N/A</v>
      </c>
      <c r="M350" s="168" t="str">
        <f t="shared" si="49"/>
        <v/>
      </c>
    </row>
    <row r="351" spans="1:13">
      <c r="A351" s="168"/>
      <c r="K351" s="168" t="e">
        <f t="shared" si="48"/>
        <v>#N/A</v>
      </c>
      <c r="M351" s="168" t="str">
        <f t="shared" si="49"/>
        <v/>
      </c>
    </row>
    <row r="352" spans="1:13">
      <c r="A352" s="168"/>
      <c r="K352" s="168" t="e">
        <f t="shared" si="48"/>
        <v>#N/A</v>
      </c>
      <c r="M352" s="168" t="str">
        <f t="shared" si="49"/>
        <v/>
      </c>
    </row>
    <row r="353" spans="1:13">
      <c r="A353" s="168"/>
      <c r="K353" s="168" t="e">
        <f t="shared" si="48"/>
        <v>#N/A</v>
      </c>
      <c r="M353" s="168" t="str">
        <f t="shared" si="49"/>
        <v/>
      </c>
    </row>
    <row r="354" spans="1:13">
      <c r="A354" s="168"/>
      <c r="K354" s="168" t="e">
        <f t="shared" si="48"/>
        <v>#N/A</v>
      </c>
      <c r="M354" s="168" t="str">
        <f t="shared" si="49"/>
        <v/>
      </c>
    </row>
    <row r="355" spans="1:13">
      <c r="A355" s="168"/>
      <c r="K355" s="168" t="e">
        <f t="shared" si="48"/>
        <v>#N/A</v>
      </c>
      <c r="M355" s="168" t="str">
        <f t="shared" si="49"/>
        <v/>
      </c>
    </row>
    <row r="356" spans="1:13">
      <c r="A356" s="168"/>
      <c r="K356" s="168" t="e">
        <f t="shared" si="48"/>
        <v>#N/A</v>
      </c>
      <c r="M356" s="168" t="str">
        <f t="shared" si="49"/>
        <v/>
      </c>
    </row>
    <row r="357" spans="1:13">
      <c r="A357" s="168"/>
      <c r="K357" s="168" t="e">
        <f t="shared" si="48"/>
        <v>#N/A</v>
      </c>
      <c r="M357" s="168" t="str">
        <f t="shared" si="49"/>
        <v/>
      </c>
    </row>
    <row r="358" spans="1:13">
      <c r="A358" s="168"/>
      <c r="K358" s="168" t="e">
        <f t="shared" si="48"/>
        <v>#N/A</v>
      </c>
      <c r="M358" s="168" t="str">
        <f t="shared" si="49"/>
        <v/>
      </c>
    </row>
    <row r="359" spans="1:13">
      <c r="A359" s="168"/>
      <c r="K359" s="168" t="e">
        <f t="shared" si="48"/>
        <v>#N/A</v>
      </c>
      <c r="M359" s="168" t="str">
        <f t="shared" si="49"/>
        <v/>
      </c>
    </row>
    <row r="360" spans="1:13">
      <c r="A360" s="168"/>
      <c r="K360" s="168" t="e">
        <f t="shared" si="48"/>
        <v>#N/A</v>
      </c>
      <c r="M360" s="168" t="str">
        <f t="shared" si="49"/>
        <v/>
      </c>
    </row>
    <row r="361" spans="1:13">
      <c r="A361" s="168"/>
      <c r="K361" s="168" t="e">
        <f t="shared" si="48"/>
        <v>#N/A</v>
      </c>
      <c r="M361" s="168" t="str">
        <f t="shared" si="49"/>
        <v/>
      </c>
    </row>
    <row r="362" spans="1:13">
      <c r="A362" s="168"/>
      <c r="K362" s="168" t="e">
        <f t="shared" si="48"/>
        <v>#N/A</v>
      </c>
      <c r="M362" s="168" t="str">
        <f t="shared" si="49"/>
        <v/>
      </c>
    </row>
    <row r="363" spans="1:13">
      <c r="A363" s="168"/>
      <c r="K363" s="168" t="e">
        <f t="shared" si="48"/>
        <v>#N/A</v>
      </c>
      <c r="M363" s="168" t="str">
        <f t="shared" si="49"/>
        <v/>
      </c>
    </row>
    <row r="364" spans="1:13">
      <c r="A364" s="168"/>
      <c r="K364" s="168" t="e">
        <f t="shared" si="48"/>
        <v>#N/A</v>
      </c>
      <c r="M364" s="168" t="str">
        <f t="shared" si="49"/>
        <v/>
      </c>
    </row>
    <row r="365" spans="1:13">
      <c r="A365" s="168"/>
      <c r="K365" s="168" t="e">
        <f t="shared" si="48"/>
        <v>#N/A</v>
      </c>
      <c r="M365" s="168" t="str">
        <f t="shared" si="49"/>
        <v/>
      </c>
    </row>
    <row r="366" spans="1:13">
      <c r="A366" s="168"/>
      <c r="K366" s="168" t="e">
        <f t="shared" si="48"/>
        <v>#N/A</v>
      </c>
      <c r="M366" s="168" t="str">
        <f t="shared" si="49"/>
        <v/>
      </c>
    </row>
    <row r="367" spans="1:13">
      <c r="A367" s="168"/>
      <c r="K367" s="168" t="e">
        <f t="shared" si="48"/>
        <v>#N/A</v>
      </c>
      <c r="M367" s="168" t="str">
        <f t="shared" si="49"/>
        <v/>
      </c>
    </row>
    <row r="368" spans="1:13">
      <c r="A368" s="168"/>
      <c r="K368" s="168" t="e">
        <f t="shared" si="48"/>
        <v>#N/A</v>
      </c>
      <c r="M368" s="168" t="str">
        <f t="shared" si="49"/>
        <v/>
      </c>
    </row>
    <row r="369" spans="1:13">
      <c r="A369" s="168"/>
      <c r="K369" s="168" t="e">
        <f t="shared" si="48"/>
        <v>#N/A</v>
      </c>
      <c r="M369" s="168" t="str">
        <f t="shared" si="49"/>
        <v/>
      </c>
    </row>
    <row r="370" spans="1:13">
      <c r="A370" s="168"/>
      <c r="K370" s="168" t="e">
        <f t="shared" si="48"/>
        <v>#N/A</v>
      </c>
      <c r="M370" s="168" t="str">
        <f t="shared" si="49"/>
        <v/>
      </c>
    </row>
    <row r="371" spans="1:13">
      <c r="A371" s="168"/>
      <c r="K371" s="168" t="e">
        <f t="shared" si="48"/>
        <v>#N/A</v>
      </c>
      <c r="M371" s="168" t="str">
        <f t="shared" si="49"/>
        <v/>
      </c>
    </row>
    <row r="372" spans="1:13">
      <c r="A372" s="168"/>
      <c r="K372" s="168" t="e">
        <f t="shared" si="48"/>
        <v>#N/A</v>
      </c>
      <c r="M372" s="168" t="str">
        <f t="shared" si="49"/>
        <v/>
      </c>
    </row>
    <row r="373" spans="1:13">
      <c r="A373" s="168"/>
      <c r="K373" s="168" t="e">
        <f t="shared" si="48"/>
        <v>#N/A</v>
      </c>
      <c r="M373" s="168" t="str">
        <f t="shared" si="49"/>
        <v/>
      </c>
    </row>
    <row r="374" spans="1:13">
      <c r="A374" s="168"/>
      <c r="K374" s="168" t="e">
        <f t="shared" si="48"/>
        <v>#N/A</v>
      </c>
      <c r="M374" s="168" t="str">
        <f t="shared" si="49"/>
        <v/>
      </c>
    </row>
    <row r="375" spans="1:13">
      <c r="A375" s="168"/>
      <c r="K375" s="168" t="e">
        <f t="shared" si="48"/>
        <v>#N/A</v>
      </c>
      <c r="M375" s="168" t="str">
        <f t="shared" si="49"/>
        <v/>
      </c>
    </row>
    <row r="376" spans="1:13">
      <c r="A376" s="168"/>
      <c r="K376" s="168" t="e">
        <f t="shared" si="48"/>
        <v>#N/A</v>
      </c>
      <c r="M376" s="168" t="str">
        <f t="shared" si="49"/>
        <v/>
      </c>
    </row>
    <row r="377" spans="1:13">
      <c r="A377" s="168"/>
      <c r="K377" s="168" t="e">
        <f t="shared" si="48"/>
        <v>#N/A</v>
      </c>
      <c r="M377" s="168" t="str">
        <f t="shared" si="49"/>
        <v/>
      </c>
    </row>
    <row r="378" spans="1:13">
      <c r="A378" s="168"/>
      <c r="K378" s="168" t="e">
        <f t="shared" si="48"/>
        <v>#N/A</v>
      </c>
      <c r="M378" s="168" t="str">
        <f t="shared" si="49"/>
        <v/>
      </c>
    </row>
    <row r="379" spans="1:13">
      <c r="A379" s="168"/>
      <c r="K379" s="168" t="e">
        <f t="shared" si="48"/>
        <v>#N/A</v>
      </c>
      <c r="M379" s="168" t="str">
        <f t="shared" si="49"/>
        <v/>
      </c>
    </row>
    <row r="380" spans="1:13">
      <c r="A380" s="168"/>
      <c r="K380" s="168" t="e">
        <f t="shared" si="48"/>
        <v>#N/A</v>
      </c>
      <c r="M380" s="168" t="str">
        <f t="shared" si="49"/>
        <v/>
      </c>
    </row>
    <row r="381" spans="1:13">
      <c r="A381" s="168"/>
      <c r="K381" s="168" t="e">
        <f t="shared" si="48"/>
        <v>#N/A</v>
      </c>
      <c r="M381" s="168" t="str">
        <f t="shared" si="49"/>
        <v/>
      </c>
    </row>
    <row r="382" spans="1:13">
      <c r="A382" s="168"/>
      <c r="K382" s="168" t="e">
        <f t="shared" si="48"/>
        <v>#N/A</v>
      </c>
      <c r="M382" s="168" t="str">
        <f t="shared" si="49"/>
        <v/>
      </c>
    </row>
    <row r="383" spans="1:13">
      <c r="A383" s="168"/>
      <c r="K383" s="168" t="e">
        <f t="shared" si="48"/>
        <v>#N/A</v>
      </c>
      <c r="M383" s="168" t="str">
        <f t="shared" si="49"/>
        <v/>
      </c>
    </row>
    <row r="384" spans="1:13">
      <c r="A384" s="168"/>
      <c r="K384" s="168" t="e">
        <f t="shared" si="48"/>
        <v>#N/A</v>
      </c>
      <c r="M384" s="168" t="str">
        <f t="shared" si="49"/>
        <v/>
      </c>
    </row>
    <row r="385" spans="1:13">
      <c r="A385" s="168"/>
      <c r="K385" s="168" t="e">
        <f t="shared" si="48"/>
        <v>#N/A</v>
      </c>
      <c r="M385" s="168" t="str">
        <f t="shared" si="49"/>
        <v/>
      </c>
    </row>
    <row r="386" spans="1:13">
      <c r="A386" s="168"/>
      <c r="K386" s="168" t="e">
        <f t="shared" si="48"/>
        <v>#N/A</v>
      </c>
      <c r="M386" s="168" t="str">
        <f t="shared" si="49"/>
        <v/>
      </c>
    </row>
    <row r="387" spans="1:13">
      <c r="A387" s="168"/>
      <c r="K387" s="168" t="e">
        <f t="shared" ref="K387:K450" si="50">VLOOKUP(O387,Q:Q,1)</f>
        <v>#N/A</v>
      </c>
      <c r="M387" s="168" t="str">
        <f t="shared" si="49"/>
        <v/>
      </c>
    </row>
    <row r="388" spans="1:13">
      <c r="A388" s="168"/>
      <c r="K388" s="168" t="e">
        <f t="shared" si="50"/>
        <v>#N/A</v>
      </c>
      <c r="M388" s="168" t="str">
        <f t="shared" si="49"/>
        <v/>
      </c>
    </row>
    <row r="389" spans="1:13">
      <c r="A389" s="168"/>
      <c r="K389" s="168" t="e">
        <f t="shared" si="50"/>
        <v>#N/A</v>
      </c>
      <c r="M389" s="168" t="str">
        <f t="shared" ref="M389:M452" si="51">IF(L389&gt;$A$14,L389,"")</f>
        <v/>
      </c>
    </row>
    <row r="390" spans="1:13">
      <c r="A390" s="168"/>
      <c r="K390" s="168" t="e">
        <f t="shared" si="50"/>
        <v>#N/A</v>
      </c>
      <c r="M390" s="168" t="str">
        <f t="shared" si="51"/>
        <v/>
      </c>
    </row>
    <row r="391" spans="1:13">
      <c r="A391" s="168"/>
      <c r="K391" s="168" t="e">
        <f t="shared" si="50"/>
        <v>#N/A</v>
      </c>
      <c r="M391" s="168" t="str">
        <f t="shared" si="51"/>
        <v/>
      </c>
    </row>
    <row r="392" spans="1:13">
      <c r="A392" s="168"/>
      <c r="K392" s="168" t="e">
        <f t="shared" si="50"/>
        <v>#N/A</v>
      </c>
      <c r="M392" s="168" t="str">
        <f t="shared" si="51"/>
        <v/>
      </c>
    </row>
    <row r="393" spans="1:13">
      <c r="A393" s="168"/>
      <c r="K393" s="168" t="e">
        <f t="shared" si="50"/>
        <v>#N/A</v>
      </c>
      <c r="M393" s="168" t="str">
        <f t="shared" si="51"/>
        <v/>
      </c>
    </row>
    <row r="394" spans="1:13">
      <c r="A394" s="168"/>
      <c r="K394" s="168" t="e">
        <f t="shared" si="50"/>
        <v>#N/A</v>
      </c>
      <c r="M394" s="168" t="str">
        <f t="shared" si="51"/>
        <v/>
      </c>
    </row>
    <row r="395" spans="1:13">
      <c r="A395" s="168"/>
      <c r="K395" s="168" t="e">
        <f t="shared" si="50"/>
        <v>#N/A</v>
      </c>
      <c r="M395" s="168" t="str">
        <f t="shared" si="51"/>
        <v/>
      </c>
    </row>
    <row r="396" spans="1:13">
      <c r="A396" s="168"/>
      <c r="K396" s="168" t="e">
        <f t="shared" si="50"/>
        <v>#N/A</v>
      </c>
      <c r="M396" s="168" t="str">
        <f t="shared" si="51"/>
        <v/>
      </c>
    </row>
    <row r="397" spans="1:13">
      <c r="A397" s="168"/>
      <c r="K397" s="168" t="e">
        <f t="shared" si="50"/>
        <v>#N/A</v>
      </c>
      <c r="M397" s="168" t="str">
        <f t="shared" si="51"/>
        <v/>
      </c>
    </row>
    <row r="398" spans="1:13">
      <c r="A398" s="168"/>
      <c r="K398" s="168" t="e">
        <f t="shared" si="50"/>
        <v>#N/A</v>
      </c>
      <c r="M398" s="168" t="str">
        <f t="shared" si="51"/>
        <v/>
      </c>
    </row>
    <row r="399" spans="1:13">
      <c r="A399" s="168"/>
      <c r="K399" s="168" t="e">
        <f t="shared" si="50"/>
        <v>#N/A</v>
      </c>
      <c r="M399" s="168" t="str">
        <f t="shared" si="51"/>
        <v/>
      </c>
    </row>
    <row r="400" spans="1:13">
      <c r="A400" s="168"/>
      <c r="K400" s="168" t="e">
        <f t="shared" si="50"/>
        <v>#N/A</v>
      </c>
      <c r="M400" s="168" t="str">
        <f t="shared" si="51"/>
        <v/>
      </c>
    </row>
    <row r="401" spans="1:13">
      <c r="A401" s="168"/>
      <c r="K401" s="168" t="e">
        <f t="shared" si="50"/>
        <v>#N/A</v>
      </c>
      <c r="M401" s="168" t="str">
        <f t="shared" si="51"/>
        <v/>
      </c>
    </row>
    <row r="402" spans="1:13">
      <c r="A402" s="168"/>
      <c r="K402" s="168" t="e">
        <f t="shared" si="50"/>
        <v>#N/A</v>
      </c>
      <c r="M402" s="168" t="str">
        <f t="shared" si="51"/>
        <v/>
      </c>
    </row>
    <row r="403" spans="1:13">
      <c r="A403" s="168"/>
      <c r="K403" s="168" t="e">
        <f t="shared" si="50"/>
        <v>#N/A</v>
      </c>
      <c r="M403" s="168" t="str">
        <f t="shared" si="51"/>
        <v/>
      </c>
    </row>
    <row r="404" spans="1:13">
      <c r="A404" s="168"/>
      <c r="K404" s="168" t="e">
        <f t="shared" si="50"/>
        <v>#N/A</v>
      </c>
      <c r="M404" s="168" t="str">
        <f t="shared" si="51"/>
        <v/>
      </c>
    </row>
    <row r="405" spans="1:13">
      <c r="A405" s="168"/>
      <c r="K405" s="168" t="e">
        <f t="shared" si="50"/>
        <v>#N/A</v>
      </c>
      <c r="M405" s="168" t="str">
        <f t="shared" si="51"/>
        <v/>
      </c>
    </row>
    <row r="406" spans="1:13">
      <c r="A406" s="168"/>
      <c r="K406" s="168" t="e">
        <f t="shared" si="50"/>
        <v>#N/A</v>
      </c>
      <c r="M406" s="168" t="str">
        <f t="shared" si="51"/>
        <v/>
      </c>
    </row>
    <row r="407" spans="1:13">
      <c r="A407" s="168"/>
      <c r="K407" s="168" t="e">
        <f t="shared" si="50"/>
        <v>#N/A</v>
      </c>
      <c r="M407" s="168" t="str">
        <f t="shared" si="51"/>
        <v/>
      </c>
    </row>
    <row r="408" spans="1:13">
      <c r="A408" s="168"/>
      <c r="K408" s="168" t="e">
        <f t="shared" si="50"/>
        <v>#N/A</v>
      </c>
      <c r="M408" s="168" t="str">
        <f t="shared" si="51"/>
        <v/>
      </c>
    </row>
    <row r="409" spans="1:13">
      <c r="A409" s="168"/>
      <c r="K409" s="168" t="e">
        <f t="shared" si="50"/>
        <v>#N/A</v>
      </c>
      <c r="M409" s="168" t="str">
        <f t="shared" si="51"/>
        <v/>
      </c>
    </row>
    <row r="410" spans="1:13">
      <c r="A410" s="168"/>
      <c r="K410" s="168" t="e">
        <f t="shared" si="50"/>
        <v>#N/A</v>
      </c>
      <c r="M410" s="168" t="str">
        <f t="shared" si="51"/>
        <v/>
      </c>
    </row>
    <row r="411" spans="1:13">
      <c r="A411" s="168"/>
      <c r="K411" s="168" t="e">
        <f t="shared" si="50"/>
        <v>#N/A</v>
      </c>
      <c r="M411" s="168" t="str">
        <f t="shared" si="51"/>
        <v/>
      </c>
    </row>
    <row r="412" spans="1:13">
      <c r="A412" s="168"/>
      <c r="K412" s="168" t="e">
        <f t="shared" si="50"/>
        <v>#N/A</v>
      </c>
      <c r="M412" s="168" t="str">
        <f t="shared" si="51"/>
        <v/>
      </c>
    </row>
    <row r="413" spans="1:13">
      <c r="A413" s="168"/>
      <c r="K413" s="168" t="e">
        <f t="shared" si="50"/>
        <v>#N/A</v>
      </c>
      <c r="M413" s="168" t="str">
        <f t="shared" si="51"/>
        <v/>
      </c>
    </row>
    <row r="414" spans="1:13">
      <c r="A414" s="168"/>
      <c r="K414" s="168" t="e">
        <f t="shared" si="50"/>
        <v>#N/A</v>
      </c>
      <c r="M414" s="168" t="str">
        <f t="shared" si="51"/>
        <v/>
      </c>
    </row>
    <row r="415" spans="1:13">
      <c r="A415" s="168"/>
      <c r="K415" s="168" t="e">
        <f t="shared" si="50"/>
        <v>#N/A</v>
      </c>
      <c r="M415" s="168" t="str">
        <f t="shared" si="51"/>
        <v/>
      </c>
    </row>
    <row r="416" spans="1:13">
      <c r="A416" s="168"/>
      <c r="K416" s="168" t="e">
        <f t="shared" si="50"/>
        <v>#N/A</v>
      </c>
      <c r="M416" s="168" t="str">
        <f t="shared" si="51"/>
        <v/>
      </c>
    </row>
    <row r="417" spans="1:13">
      <c r="A417" s="168"/>
      <c r="K417" s="168" t="e">
        <f t="shared" si="50"/>
        <v>#N/A</v>
      </c>
      <c r="M417" s="168" t="str">
        <f t="shared" si="51"/>
        <v/>
      </c>
    </row>
    <row r="418" spans="1:13">
      <c r="A418" s="168"/>
      <c r="K418" s="168" t="e">
        <f t="shared" si="50"/>
        <v>#N/A</v>
      </c>
      <c r="M418" s="168" t="str">
        <f t="shared" si="51"/>
        <v/>
      </c>
    </row>
    <row r="419" spans="1:13">
      <c r="A419" s="168"/>
      <c r="K419" s="168" t="e">
        <f t="shared" si="50"/>
        <v>#N/A</v>
      </c>
      <c r="M419" s="168" t="str">
        <f t="shared" si="51"/>
        <v/>
      </c>
    </row>
    <row r="420" spans="1:13">
      <c r="A420" s="168"/>
      <c r="K420" s="168" t="e">
        <f t="shared" si="50"/>
        <v>#N/A</v>
      </c>
      <c r="M420" s="168" t="str">
        <f t="shared" si="51"/>
        <v/>
      </c>
    </row>
    <row r="421" spans="1:13">
      <c r="A421" s="168"/>
      <c r="K421" s="168" t="e">
        <f t="shared" si="50"/>
        <v>#N/A</v>
      </c>
      <c r="M421" s="168" t="str">
        <f t="shared" si="51"/>
        <v/>
      </c>
    </row>
    <row r="422" spans="1:13">
      <c r="A422" s="168"/>
      <c r="K422" s="168" t="e">
        <f t="shared" si="50"/>
        <v>#N/A</v>
      </c>
      <c r="M422" s="168" t="str">
        <f t="shared" si="51"/>
        <v/>
      </c>
    </row>
    <row r="423" spans="1:13">
      <c r="A423" s="168"/>
      <c r="K423" s="168" t="e">
        <f t="shared" si="50"/>
        <v>#N/A</v>
      </c>
      <c r="M423" s="168" t="str">
        <f t="shared" si="51"/>
        <v/>
      </c>
    </row>
    <row r="424" spans="1:13">
      <c r="A424" s="168"/>
      <c r="K424" s="168" t="e">
        <f t="shared" si="50"/>
        <v>#N/A</v>
      </c>
      <c r="M424" s="168" t="str">
        <f t="shared" si="51"/>
        <v/>
      </c>
    </row>
    <row r="425" spans="1:13">
      <c r="A425" s="168"/>
      <c r="K425" s="168" t="e">
        <f t="shared" si="50"/>
        <v>#N/A</v>
      </c>
      <c r="M425" s="168" t="str">
        <f t="shared" si="51"/>
        <v/>
      </c>
    </row>
    <row r="426" spans="1:13">
      <c r="A426" s="168"/>
      <c r="K426" s="168" t="e">
        <f t="shared" si="50"/>
        <v>#N/A</v>
      </c>
      <c r="M426" s="168" t="str">
        <f t="shared" si="51"/>
        <v/>
      </c>
    </row>
    <row r="427" spans="1:13">
      <c r="A427" s="168"/>
      <c r="K427" s="168" t="e">
        <f t="shared" si="50"/>
        <v>#N/A</v>
      </c>
      <c r="M427" s="168" t="str">
        <f t="shared" si="51"/>
        <v/>
      </c>
    </row>
    <row r="428" spans="1:13">
      <c r="A428" s="168"/>
      <c r="K428" s="168" t="e">
        <f t="shared" si="50"/>
        <v>#N/A</v>
      </c>
      <c r="M428" s="168" t="str">
        <f t="shared" si="51"/>
        <v/>
      </c>
    </row>
    <row r="429" spans="1:13">
      <c r="A429" s="168"/>
      <c r="K429" s="168" t="e">
        <f t="shared" si="50"/>
        <v>#N/A</v>
      </c>
      <c r="M429" s="168" t="str">
        <f t="shared" si="51"/>
        <v/>
      </c>
    </row>
    <row r="430" spans="1:13">
      <c r="A430" s="168"/>
      <c r="K430" s="168" t="e">
        <f t="shared" si="50"/>
        <v>#N/A</v>
      </c>
      <c r="M430" s="168" t="str">
        <f t="shared" si="51"/>
        <v/>
      </c>
    </row>
    <row r="431" spans="1:13">
      <c r="A431" s="168"/>
      <c r="K431" s="168" t="e">
        <f t="shared" si="50"/>
        <v>#N/A</v>
      </c>
      <c r="M431" s="168" t="str">
        <f t="shared" si="51"/>
        <v/>
      </c>
    </row>
    <row r="432" spans="1:13">
      <c r="A432" s="168"/>
      <c r="K432" s="168" t="e">
        <f t="shared" si="50"/>
        <v>#N/A</v>
      </c>
      <c r="M432" s="168" t="str">
        <f t="shared" si="51"/>
        <v/>
      </c>
    </row>
    <row r="433" spans="1:13">
      <c r="A433" s="168"/>
      <c r="K433" s="168" t="e">
        <f t="shared" si="50"/>
        <v>#N/A</v>
      </c>
      <c r="M433" s="168" t="str">
        <f t="shared" si="51"/>
        <v/>
      </c>
    </row>
    <row r="434" spans="1:13">
      <c r="A434" s="168"/>
      <c r="K434" s="168" t="e">
        <f t="shared" si="50"/>
        <v>#N/A</v>
      </c>
      <c r="M434" s="168" t="str">
        <f t="shared" si="51"/>
        <v/>
      </c>
    </row>
    <row r="435" spans="1:13">
      <c r="A435" s="168"/>
      <c r="K435" s="168" t="e">
        <f t="shared" si="50"/>
        <v>#N/A</v>
      </c>
      <c r="M435" s="168" t="str">
        <f t="shared" si="51"/>
        <v/>
      </c>
    </row>
    <row r="436" spans="1:13">
      <c r="A436" s="168"/>
      <c r="K436" s="168" t="e">
        <f t="shared" si="50"/>
        <v>#N/A</v>
      </c>
      <c r="M436" s="168" t="str">
        <f t="shared" si="51"/>
        <v/>
      </c>
    </row>
    <row r="437" spans="1:13">
      <c r="A437" s="168"/>
      <c r="K437" s="168" t="e">
        <f t="shared" si="50"/>
        <v>#N/A</v>
      </c>
      <c r="M437" s="168" t="str">
        <f t="shared" si="51"/>
        <v/>
      </c>
    </row>
    <row r="438" spans="1:13">
      <c r="A438" s="168"/>
      <c r="K438" s="168" t="e">
        <f t="shared" si="50"/>
        <v>#N/A</v>
      </c>
      <c r="M438" s="168" t="str">
        <f t="shared" si="51"/>
        <v/>
      </c>
    </row>
    <row r="439" spans="1:13">
      <c r="A439" s="168"/>
      <c r="K439" s="168" t="e">
        <f t="shared" si="50"/>
        <v>#N/A</v>
      </c>
      <c r="M439" s="168" t="str">
        <f t="shared" si="51"/>
        <v/>
      </c>
    </row>
    <row r="440" spans="1:13">
      <c r="A440" s="168"/>
      <c r="K440" s="168" t="e">
        <f t="shared" si="50"/>
        <v>#N/A</v>
      </c>
      <c r="M440" s="168" t="str">
        <f t="shared" si="51"/>
        <v/>
      </c>
    </row>
    <row r="441" spans="1:13">
      <c r="A441" s="168"/>
      <c r="K441" s="168" t="e">
        <f t="shared" si="50"/>
        <v>#N/A</v>
      </c>
      <c r="M441" s="168" t="str">
        <f t="shared" si="51"/>
        <v/>
      </c>
    </row>
    <row r="442" spans="1:13">
      <c r="A442" s="168"/>
      <c r="K442" s="168" t="e">
        <f t="shared" si="50"/>
        <v>#N/A</v>
      </c>
      <c r="M442" s="168" t="str">
        <f t="shared" si="51"/>
        <v/>
      </c>
    </row>
    <row r="443" spans="1:13">
      <c r="A443" s="168"/>
      <c r="K443" s="168" t="e">
        <f t="shared" si="50"/>
        <v>#N/A</v>
      </c>
      <c r="M443" s="168" t="str">
        <f t="shared" si="51"/>
        <v/>
      </c>
    </row>
    <row r="444" spans="1:13">
      <c r="A444" s="168"/>
      <c r="K444" s="168" t="e">
        <f t="shared" si="50"/>
        <v>#N/A</v>
      </c>
      <c r="M444" s="168" t="str">
        <f t="shared" si="51"/>
        <v/>
      </c>
    </row>
    <row r="445" spans="1:13">
      <c r="A445" s="168"/>
      <c r="K445" s="168" t="e">
        <f t="shared" si="50"/>
        <v>#N/A</v>
      </c>
      <c r="M445" s="168" t="str">
        <f t="shared" si="51"/>
        <v/>
      </c>
    </row>
    <row r="446" spans="1:13">
      <c r="A446" s="168"/>
      <c r="K446" s="168" t="e">
        <f t="shared" si="50"/>
        <v>#N/A</v>
      </c>
      <c r="M446" s="168" t="str">
        <f t="shared" si="51"/>
        <v/>
      </c>
    </row>
    <row r="447" spans="1:13">
      <c r="A447" s="168"/>
      <c r="K447" s="168" t="e">
        <f t="shared" si="50"/>
        <v>#N/A</v>
      </c>
      <c r="M447" s="168" t="str">
        <f t="shared" si="51"/>
        <v/>
      </c>
    </row>
    <row r="448" spans="1:13">
      <c r="A448" s="168"/>
      <c r="K448" s="168" t="e">
        <f t="shared" si="50"/>
        <v>#N/A</v>
      </c>
      <c r="M448" s="168" t="str">
        <f t="shared" si="51"/>
        <v/>
      </c>
    </row>
    <row r="449" spans="1:13">
      <c r="A449" s="168"/>
      <c r="K449" s="168" t="e">
        <f t="shared" si="50"/>
        <v>#N/A</v>
      </c>
      <c r="M449" s="168" t="str">
        <f t="shared" si="51"/>
        <v/>
      </c>
    </row>
    <row r="450" spans="1:13">
      <c r="A450" s="168"/>
      <c r="K450" s="168" t="e">
        <f t="shared" si="50"/>
        <v>#N/A</v>
      </c>
      <c r="M450" s="168" t="str">
        <f t="shared" si="51"/>
        <v/>
      </c>
    </row>
    <row r="451" spans="1:13">
      <c r="A451" s="168"/>
      <c r="K451" s="168" t="e">
        <f t="shared" ref="K451:K514" si="52">VLOOKUP(O451,Q:Q,1)</f>
        <v>#N/A</v>
      </c>
      <c r="M451" s="168" t="str">
        <f t="shared" si="51"/>
        <v/>
      </c>
    </row>
    <row r="452" spans="1:13">
      <c r="A452" s="168"/>
      <c r="K452" s="168" t="e">
        <f t="shared" si="52"/>
        <v>#N/A</v>
      </c>
      <c r="M452" s="168" t="str">
        <f t="shared" si="51"/>
        <v/>
      </c>
    </row>
    <row r="453" spans="1:13">
      <c r="A453" s="168"/>
      <c r="K453" s="168" t="e">
        <f t="shared" si="52"/>
        <v>#N/A</v>
      </c>
      <c r="M453" s="168" t="str">
        <f t="shared" ref="M453:M516" si="53">IF(L453&gt;$A$14,L453,"")</f>
        <v/>
      </c>
    </row>
    <row r="454" spans="1:13">
      <c r="A454" s="168"/>
      <c r="K454" s="168" t="e">
        <f t="shared" si="52"/>
        <v>#N/A</v>
      </c>
      <c r="M454" s="168" t="str">
        <f t="shared" si="53"/>
        <v/>
      </c>
    </row>
    <row r="455" spans="1:13">
      <c r="A455" s="168"/>
      <c r="K455" s="168" t="e">
        <f t="shared" si="52"/>
        <v>#N/A</v>
      </c>
      <c r="M455" s="168" t="str">
        <f t="shared" si="53"/>
        <v/>
      </c>
    </row>
    <row r="456" spans="1:13">
      <c r="A456" s="168"/>
      <c r="K456" s="168" t="e">
        <f t="shared" si="52"/>
        <v>#N/A</v>
      </c>
      <c r="M456" s="168" t="str">
        <f t="shared" si="53"/>
        <v/>
      </c>
    </row>
    <row r="457" spans="1:13">
      <c r="A457" s="168"/>
      <c r="K457" s="168" t="e">
        <f t="shared" si="52"/>
        <v>#N/A</v>
      </c>
      <c r="M457" s="168" t="str">
        <f t="shared" si="53"/>
        <v/>
      </c>
    </row>
    <row r="458" spans="1:13">
      <c r="A458" s="168"/>
      <c r="K458" s="168" t="e">
        <f t="shared" si="52"/>
        <v>#N/A</v>
      </c>
      <c r="M458" s="168" t="str">
        <f t="shared" si="53"/>
        <v/>
      </c>
    </row>
    <row r="459" spans="1:13">
      <c r="A459" s="168"/>
      <c r="K459" s="168" t="e">
        <f t="shared" si="52"/>
        <v>#N/A</v>
      </c>
      <c r="M459" s="168" t="str">
        <f t="shared" si="53"/>
        <v/>
      </c>
    </row>
    <row r="460" spans="1:13">
      <c r="A460" s="168"/>
      <c r="K460" s="168" t="e">
        <f t="shared" si="52"/>
        <v>#N/A</v>
      </c>
      <c r="M460" s="168" t="str">
        <f t="shared" si="53"/>
        <v/>
      </c>
    </row>
    <row r="461" spans="1:13">
      <c r="A461" s="168"/>
      <c r="K461" s="168" t="e">
        <f t="shared" si="52"/>
        <v>#N/A</v>
      </c>
      <c r="M461" s="168" t="str">
        <f t="shared" si="53"/>
        <v/>
      </c>
    </row>
    <row r="462" spans="1:13">
      <c r="A462" s="168"/>
      <c r="K462" s="168" t="e">
        <f t="shared" si="52"/>
        <v>#N/A</v>
      </c>
      <c r="M462" s="168" t="str">
        <f t="shared" si="53"/>
        <v/>
      </c>
    </row>
    <row r="463" spans="1:13">
      <c r="A463" s="168"/>
      <c r="K463" s="168" t="e">
        <f t="shared" si="52"/>
        <v>#N/A</v>
      </c>
      <c r="M463" s="168" t="str">
        <f t="shared" si="53"/>
        <v/>
      </c>
    </row>
    <row r="464" spans="1:13">
      <c r="A464" s="168"/>
      <c r="K464" s="168" t="e">
        <f t="shared" si="52"/>
        <v>#N/A</v>
      </c>
      <c r="M464" s="168" t="str">
        <f t="shared" si="53"/>
        <v/>
      </c>
    </row>
    <row r="465" spans="1:13">
      <c r="A465" s="168"/>
      <c r="K465" s="168" t="e">
        <f t="shared" si="52"/>
        <v>#N/A</v>
      </c>
      <c r="M465" s="168" t="str">
        <f t="shared" si="53"/>
        <v/>
      </c>
    </row>
    <row r="466" spans="1:13">
      <c r="A466" s="168"/>
      <c r="K466" s="168" t="e">
        <f t="shared" si="52"/>
        <v>#N/A</v>
      </c>
      <c r="M466" s="168" t="str">
        <f t="shared" si="53"/>
        <v/>
      </c>
    </row>
    <row r="467" spans="1:13">
      <c r="A467" s="168"/>
      <c r="K467" s="168" t="e">
        <f t="shared" si="52"/>
        <v>#N/A</v>
      </c>
      <c r="M467" s="168" t="str">
        <f t="shared" si="53"/>
        <v/>
      </c>
    </row>
    <row r="468" spans="1:13">
      <c r="A468" s="168"/>
      <c r="K468" s="168" t="e">
        <f t="shared" si="52"/>
        <v>#N/A</v>
      </c>
      <c r="M468" s="168" t="str">
        <f t="shared" si="53"/>
        <v/>
      </c>
    </row>
    <row r="469" spans="1:13">
      <c r="A469" s="168"/>
      <c r="K469" s="168" t="e">
        <f t="shared" si="52"/>
        <v>#N/A</v>
      </c>
      <c r="M469" s="168" t="str">
        <f t="shared" si="53"/>
        <v/>
      </c>
    </row>
    <row r="470" spans="1:13">
      <c r="A470" s="168"/>
      <c r="K470" s="168" t="e">
        <f t="shared" si="52"/>
        <v>#N/A</v>
      </c>
      <c r="M470" s="168" t="str">
        <f t="shared" si="53"/>
        <v/>
      </c>
    </row>
    <row r="471" spans="1:13">
      <c r="A471" s="168"/>
      <c r="K471" s="168" t="e">
        <f t="shared" si="52"/>
        <v>#N/A</v>
      </c>
      <c r="M471" s="168" t="str">
        <f t="shared" si="53"/>
        <v/>
      </c>
    </row>
    <row r="472" spans="1:13">
      <c r="A472" s="168"/>
      <c r="K472" s="168" t="e">
        <f t="shared" si="52"/>
        <v>#N/A</v>
      </c>
      <c r="M472" s="168" t="str">
        <f t="shared" si="53"/>
        <v/>
      </c>
    </row>
    <row r="473" spans="1:13">
      <c r="A473" s="168"/>
      <c r="K473" s="168" t="e">
        <f t="shared" si="52"/>
        <v>#N/A</v>
      </c>
      <c r="M473" s="168" t="str">
        <f t="shared" si="53"/>
        <v/>
      </c>
    </row>
    <row r="474" spans="1:13">
      <c r="A474" s="168"/>
      <c r="K474" s="168" t="e">
        <f t="shared" si="52"/>
        <v>#N/A</v>
      </c>
      <c r="M474" s="168" t="str">
        <f t="shared" si="53"/>
        <v/>
      </c>
    </row>
    <row r="475" spans="1:13">
      <c r="A475" s="168"/>
      <c r="K475" s="168" t="e">
        <f t="shared" si="52"/>
        <v>#N/A</v>
      </c>
      <c r="M475" s="168" t="str">
        <f t="shared" si="53"/>
        <v/>
      </c>
    </row>
    <row r="476" spans="1:13">
      <c r="A476" s="168"/>
      <c r="K476" s="168" t="e">
        <f t="shared" si="52"/>
        <v>#N/A</v>
      </c>
      <c r="M476" s="168" t="str">
        <f t="shared" si="53"/>
        <v/>
      </c>
    </row>
    <row r="477" spans="1:13">
      <c r="A477" s="168"/>
      <c r="K477" s="168" t="e">
        <f t="shared" si="52"/>
        <v>#N/A</v>
      </c>
      <c r="M477" s="168" t="str">
        <f t="shared" si="53"/>
        <v/>
      </c>
    </row>
    <row r="478" spans="1:13">
      <c r="A478" s="168"/>
      <c r="K478" s="168" t="e">
        <f t="shared" si="52"/>
        <v>#N/A</v>
      </c>
      <c r="M478" s="168" t="str">
        <f t="shared" si="53"/>
        <v/>
      </c>
    </row>
    <row r="479" spans="1:13">
      <c r="A479" s="168"/>
      <c r="K479" s="168" t="e">
        <f t="shared" si="52"/>
        <v>#N/A</v>
      </c>
      <c r="M479" s="168" t="str">
        <f t="shared" si="53"/>
        <v/>
      </c>
    </row>
    <row r="480" spans="1:13">
      <c r="A480" s="168"/>
      <c r="K480" s="168" t="e">
        <f t="shared" si="52"/>
        <v>#N/A</v>
      </c>
      <c r="M480" s="168" t="str">
        <f t="shared" si="53"/>
        <v/>
      </c>
    </row>
    <row r="481" spans="1:13">
      <c r="A481" s="168"/>
      <c r="K481" s="168" t="e">
        <f t="shared" si="52"/>
        <v>#N/A</v>
      </c>
      <c r="M481" s="168" t="str">
        <f t="shared" si="53"/>
        <v/>
      </c>
    </row>
    <row r="482" spans="1:13">
      <c r="A482" s="168"/>
      <c r="K482" s="168" t="e">
        <f t="shared" si="52"/>
        <v>#N/A</v>
      </c>
      <c r="M482" s="168" t="str">
        <f t="shared" si="53"/>
        <v/>
      </c>
    </row>
    <row r="483" spans="1:13">
      <c r="A483" s="168"/>
      <c r="K483" s="168" t="e">
        <f t="shared" si="52"/>
        <v>#N/A</v>
      </c>
      <c r="M483" s="168" t="str">
        <f t="shared" si="53"/>
        <v/>
      </c>
    </row>
    <row r="484" spans="1:13">
      <c r="A484" s="168"/>
      <c r="K484" s="168" t="e">
        <f t="shared" si="52"/>
        <v>#N/A</v>
      </c>
      <c r="M484" s="168" t="str">
        <f t="shared" si="53"/>
        <v/>
      </c>
    </row>
    <row r="485" spans="1:13">
      <c r="A485" s="168"/>
      <c r="K485" s="168" t="e">
        <f t="shared" si="52"/>
        <v>#N/A</v>
      </c>
      <c r="M485" s="168" t="str">
        <f t="shared" si="53"/>
        <v/>
      </c>
    </row>
    <row r="486" spans="1:13">
      <c r="A486" s="168"/>
      <c r="K486" s="168" t="e">
        <f t="shared" si="52"/>
        <v>#N/A</v>
      </c>
      <c r="M486" s="168" t="str">
        <f t="shared" si="53"/>
        <v/>
      </c>
    </row>
    <row r="487" spans="1:13">
      <c r="A487" s="168"/>
      <c r="K487" s="168" t="e">
        <f t="shared" si="52"/>
        <v>#N/A</v>
      </c>
      <c r="M487" s="168" t="str">
        <f t="shared" si="53"/>
        <v/>
      </c>
    </row>
    <row r="488" spans="1:13">
      <c r="A488" s="168"/>
      <c r="K488" s="168" t="e">
        <f t="shared" si="52"/>
        <v>#N/A</v>
      </c>
      <c r="M488" s="168" t="str">
        <f t="shared" si="53"/>
        <v/>
      </c>
    </row>
    <row r="489" spans="1:13">
      <c r="A489" s="168"/>
      <c r="K489" s="168" t="e">
        <f t="shared" si="52"/>
        <v>#N/A</v>
      </c>
      <c r="M489" s="168" t="str">
        <f t="shared" si="53"/>
        <v/>
      </c>
    </row>
    <row r="490" spans="1:13">
      <c r="A490" s="168"/>
      <c r="K490" s="168" t="e">
        <f t="shared" si="52"/>
        <v>#N/A</v>
      </c>
      <c r="M490" s="168" t="str">
        <f t="shared" si="53"/>
        <v/>
      </c>
    </row>
    <row r="491" spans="1:13">
      <c r="A491" s="168"/>
      <c r="K491" s="168" t="e">
        <f t="shared" si="52"/>
        <v>#N/A</v>
      </c>
      <c r="M491" s="168" t="str">
        <f t="shared" si="53"/>
        <v/>
      </c>
    </row>
    <row r="492" spans="1:13">
      <c r="A492" s="168"/>
      <c r="K492" s="168" t="e">
        <f t="shared" si="52"/>
        <v>#N/A</v>
      </c>
      <c r="M492" s="168" t="str">
        <f t="shared" si="53"/>
        <v/>
      </c>
    </row>
    <row r="493" spans="1:13">
      <c r="A493" s="168"/>
      <c r="K493" s="168" t="e">
        <f t="shared" si="52"/>
        <v>#N/A</v>
      </c>
      <c r="M493" s="168" t="str">
        <f t="shared" si="53"/>
        <v/>
      </c>
    </row>
    <row r="494" spans="1:13">
      <c r="A494" s="168"/>
      <c r="K494" s="168" t="e">
        <f t="shared" si="52"/>
        <v>#N/A</v>
      </c>
      <c r="M494" s="168" t="str">
        <f t="shared" si="53"/>
        <v/>
      </c>
    </row>
    <row r="495" spans="1:13">
      <c r="A495" s="168"/>
      <c r="K495" s="168" t="e">
        <f t="shared" si="52"/>
        <v>#N/A</v>
      </c>
      <c r="M495" s="168" t="str">
        <f t="shared" si="53"/>
        <v/>
      </c>
    </row>
    <row r="496" spans="1:13">
      <c r="A496" s="168"/>
      <c r="K496" s="168" t="e">
        <f t="shared" si="52"/>
        <v>#N/A</v>
      </c>
      <c r="M496" s="168" t="str">
        <f t="shared" si="53"/>
        <v/>
      </c>
    </row>
    <row r="497" spans="1:13">
      <c r="A497" s="168"/>
      <c r="K497" s="168" t="e">
        <f t="shared" si="52"/>
        <v>#N/A</v>
      </c>
      <c r="M497" s="168" t="str">
        <f t="shared" si="53"/>
        <v/>
      </c>
    </row>
    <row r="498" spans="1:13">
      <c r="A498" s="168"/>
      <c r="K498" s="168" t="e">
        <f t="shared" si="52"/>
        <v>#N/A</v>
      </c>
      <c r="M498" s="168" t="str">
        <f t="shared" si="53"/>
        <v/>
      </c>
    </row>
    <row r="499" spans="1:13">
      <c r="A499" s="168"/>
      <c r="K499" s="168" t="e">
        <f t="shared" si="52"/>
        <v>#N/A</v>
      </c>
      <c r="M499" s="168" t="str">
        <f t="shared" si="53"/>
        <v/>
      </c>
    </row>
    <row r="500" spans="1:13">
      <c r="A500" s="168"/>
      <c r="K500" s="168" t="e">
        <f t="shared" si="52"/>
        <v>#N/A</v>
      </c>
      <c r="M500" s="168" t="str">
        <f t="shared" si="53"/>
        <v/>
      </c>
    </row>
    <row r="501" spans="1:13">
      <c r="A501" s="168"/>
      <c r="K501" s="168" t="e">
        <f t="shared" si="52"/>
        <v>#N/A</v>
      </c>
      <c r="M501" s="168" t="str">
        <f t="shared" si="53"/>
        <v/>
      </c>
    </row>
    <row r="502" spans="1:13">
      <c r="A502" s="168"/>
      <c r="K502" s="168" t="e">
        <f t="shared" si="52"/>
        <v>#N/A</v>
      </c>
      <c r="M502" s="168" t="str">
        <f t="shared" si="53"/>
        <v/>
      </c>
    </row>
    <row r="503" spans="1:13">
      <c r="A503" s="168"/>
      <c r="K503" s="168" t="e">
        <f t="shared" si="52"/>
        <v>#N/A</v>
      </c>
      <c r="M503" s="168" t="str">
        <f t="shared" si="53"/>
        <v/>
      </c>
    </row>
    <row r="504" spans="1:13">
      <c r="A504" s="168"/>
      <c r="K504" s="168" t="e">
        <f t="shared" si="52"/>
        <v>#N/A</v>
      </c>
      <c r="M504" s="168" t="str">
        <f t="shared" si="53"/>
        <v/>
      </c>
    </row>
    <row r="505" spans="1:13">
      <c r="A505" s="168"/>
      <c r="K505" s="168" t="e">
        <f t="shared" si="52"/>
        <v>#N/A</v>
      </c>
      <c r="M505" s="168" t="str">
        <f t="shared" si="53"/>
        <v/>
      </c>
    </row>
    <row r="506" spans="1:13">
      <c r="A506" s="168"/>
      <c r="K506" s="168" t="e">
        <f t="shared" si="52"/>
        <v>#N/A</v>
      </c>
      <c r="M506" s="168" t="str">
        <f t="shared" si="53"/>
        <v/>
      </c>
    </row>
    <row r="507" spans="1:13">
      <c r="A507" s="168"/>
      <c r="K507" s="168" t="e">
        <f t="shared" si="52"/>
        <v>#N/A</v>
      </c>
      <c r="M507" s="168" t="str">
        <f t="shared" si="53"/>
        <v/>
      </c>
    </row>
    <row r="508" spans="1:13">
      <c r="A508" s="168"/>
      <c r="K508" s="168" t="e">
        <f t="shared" si="52"/>
        <v>#N/A</v>
      </c>
      <c r="M508" s="168" t="str">
        <f t="shared" si="53"/>
        <v/>
      </c>
    </row>
    <row r="509" spans="1:13">
      <c r="A509" s="168"/>
      <c r="K509" s="168" t="e">
        <f t="shared" si="52"/>
        <v>#N/A</v>
      </c>
      <c r="M509" s="168" t="str">
        <f t="shared" si="53"/>
        <v/>
      </c>
    </row>
    <row r="510" spans="1:13">
      <c r="A510" s="168"/>
      <c r="K510" s="168" t="e">
        <f t="shared" si="52"/>
        <v>#N/A</v>
      </c>
      <c r="M510" s="168" t="str">
        <f t="shared" si="53"/>
        <v/>
      </c>
    </row>
    <row r="511" spans="1:13">
      <c r="A511" s="168"/>
      <c r="K511" s="168" t="e">
        <f t="shared" si="52"/>
        <v>#N/A</v>
      </c>
      <c r="M511" s="168" t="str">
        <f t="shared" si="53"/>
        <v/>
      </c>
    </row>
    <row r="512" spans="1:13">
      <c r="A512" s="168"/>
      <c r="K512" s="168" t="e">
        <f t="shared" si="52"/>
        <v>#N/A</v>
      </c>
      <c r="M512" s="168" t="str">
        <f t="shared" si="53"/>
        <v/>
      </c>
    </row>
    <row r="513" spans="1:13">
      <c r="A513" s="168"/>
      <c r="K513" s="168" t="e">
        <f t="shared" si="52"/>
        <v>#N/A</v>
      </c>
      <c r="M513" s="168" t="str">
        <f t="shared" si="53"/>
        <v/>
      </c>
    </row>
    <row r="514" spans="1:13">
      <c r="A514" s="168"/>
      <c r="K514" s="168" t="e">
        <f t="shared" si="52"/>
        <v>#N/A</v>
      </c>
      <c r="M514" s="168" t="str">
        <f t="shared" si="53"/>
        <v/>
      </c>
    </row>
    <row r="515" spans="1:13">
      <c r="A515" s="168"/>
      <c r="K515" s="168" t="e">
        <f t="shared" ref="K515:K578" si="54">VLOOKUP(O515,Q:Q,1)</f>
        <v>#N/A</v>
      </c>
      <c r="M515" s="168" t="str">
        <f t="shared" si="53"/>
        <v/>
      </c>
    </row>
    <row r="516" spans="1:13">
      <c r="A516" s="168"/>
      <c r="K516" s="168" t="e">
        <f t="shared" si="54"/>
        <v>#N/A</v>
      </c>
      <c r="M516" s="168" t="str">
        <f t="shared" si="53"/>
        <v/>
      </c>
    </row>
    <row r="517" spans="1:13">
      <c r="A517" s="168"/>
      <c r="K517" s="168" t="e">
        <f t="shared" si="54"/>
        <v>#N/A</v>
      </c>
      <c r="M517" s="168" t="str">
        <f t="shared" ref="M517:M580" si="55">IF(L517&gt;$A$14,L517,"")</f>
        <v/>
      </c>
    </row>
    <row r="518" spans="1:13">
      <c r="A518" s="168"/>
      <c r="K518" s="168" t="e">
        <f t="shared" si="54"/>
        <v>#N/A</v>
      </c>
      <c r="M518" s="168" t="str">
        <f t="shared" si="55"/>
        <v/>
      </c>
    </row>
    <row r="519" spans="1:13">
      <c r="A519" s="168"/>
      <c r="K519" s="168" t="e">
        <f t="shared" si="54"/>
        <v>#N/A</v>
      </c>
      <c r="M519" s="168" t="str">
        <f t="shared" si="55"/>
        <v/>
      </c>
    </row>
    <row r="520" spans="1:13">
      <c r="A520" s="168"/>
      <c r="K520" s="168" t="e">
        <f t="shared" si="54"/>
        <v>#N/A</v>
      </c>
      <c r="M520" s="168" t="str">
        <f t="shared" si="55"/>
        <v/>
      </c>
    </row>
    <row r="521" spans="1:13">
      <c r="A521" s="168"/>
      <c r="K521" s="168" t="e">
        <f t="shared" si="54"/>
        <v>#N/A</v>
      </c>
      <c r="M521" s="168" t="str">
        <f t="shared" si="55"/>
        <v/>
      </c>
    </row>
    <row r="522" spans="1:13">
      <c r="A522" s="168"/>
      <c r="K522" s="168" t="e">
        <f t="shared" si="54"/>
        <v>#N/A</v>
      </c>
      <c r="M522" s="168" t="str">
        <f t="shared" si="55"/>
        <v/>
      </c>
    </row>
    <row r="523" spans="1:13">
      <c r="A523" s="168"/>
      <c r="K523" s="168" t="e">
        <f t="shared" si="54"/>
        <v>#N/A</v>
      </c>
      <c r="M523" s="168" t="str">
        <f t="shared" si="55"/>
        <v/>
      </c>
    </row>
    <row r="524" spans="1:13">
      <c r="A524" s="168"/>
      <c r="K524" s="168" t="e">
        <f t="shared" si="54"/>
        <v>#N/A</v>
      </c>
      <c r="M524" s="168" t="str">
        <f t="shared" si="55"/>
        <v/>
      </c>
    </row>
    <row r="525" spans="1:13">
      <c r="A525" s="168"/>
      <c r="K525" s="168" t="e">
        <f t="shared" si="54"/>
        <v>#N/A</v>
      </c>
      <c r="M525" s="168" t="str">
        <f t="shared" si="55"/>
        <v/>
      </c>
    </row>
    <row r="526" spans="1:13">
      <c r="A526" s="168"/>
      <c r="K526" s="168" t="e">
        <f t="shared" si="54"/>
        <v>#N/A</v>
      </c>
      <c r="M526" s="168" t="str">
        <f t="shared" si="55"/>
        <v/>
      </c>
    </row>
    <row r="527" spans="1:13">
      <c r="A527" s="168"/>
      <c r="K527" s="168" t="e">
        <f t="shared" si="54"/>
        <v>#N/A</v>
      </c>
      <c r="M527" s="168" t="str">
        <f t="shared" si="55"/>
        <v/>
      </c>
    </row>
    <row r="528" spans="1:13">
      <c r="A528" s="168"/>
      <c r="K528" s="168" t="e">
        <f t="shared" si="54"/>
        <v>#N/A</v>
      </c>
      <c r="M528" s="168" t="str">
        <f t="shared" si="55"/>
        <v/>
      </c>
    </row>
    <row r="529" spans="1:13">
      <c r="A529" s="168"/>
      <c r="K529" s="168" t="e">
        <f t="shared" si="54"/>
        <v>#N/A</v>
      </c>
      <c r="M529" s="168" t="str">
        <f t="shared" si="55"/>
        <v/>
      </c>
    </row>
    <row r="530" spans="1:13">
      <c r="A530" s="168"/>
      <c r="K530" s="168" t="e">
        <f t="shared" si="54"/>
        <v>#N/A</v>
      </c>
      <c r="M530" s="168" t="str">
        <f t="shared" si="55"/>
        <v/>
      </c>
    </row>
    <row r="531" spans="1:13">
      <c r="A531" s="168"/>
      <c r="K531" s="168" t="e">
        <f t="shared" si="54"/>
        <v>#N/A</v>
      </c>
      <c r="M531" s="168" t="str">
        <f t="shared" si="55"/>
        <v/>
      </c>
    </row>
    <row r="532" spans="1:13">
      <c r="A532" s="168"/>
      <c r="K532" s="168" t="e">
        <f t="shared" si="54"/>
        <v>#N/A</v>
      </c>
      <c r="M532" s="168" t="str">
        <f t="shared" si="55"/>
        <v/>
      </c>
    </row>
    <row r="533" spans="1:13">
      <c r="A533" s="168"/>
      <c r="K533" s="168" t="e">
        <f t="shared" si="54"/>
        <v>#N/A</v>
      </c>
      <c r="M533" s="168" t="str">
        <f t="shared" si="55"/>
        <v/>
      </c>
    </row>
    <row r="534" spans="1:13">
      <c r="A534" s="168"/>
      <c r="K534" s="168" t="e">
        <f t="shared" si="54"/>
        <v>#N/A</v>
      </c>
      <c r="M534" s="168" t="str">
        <f t="shared" si="55"/>
        <v/>
      </c>
    </row>
    <row r="535" spans="1:13">
      <c r="A535" s="168"/>
      <c r="K535" s="168" t="e">
        <f t="shared" si="54"/>
        <v>#N/A</v>
      </c>
      <c r="M535" s="168" t="str">
        <f t="shared" si="55"/>
        <v/>
      </c>
    </row>
    <row r="536" spans="1:13">
      <c r="A536" s="168"/>
      <c r="K536" s="168" t="e">
        <f t="shared" si="54"/>
        <v>#N/A</v>
      </c>
      <c r="M536" s="168" t="str">
        <f t="shared" si="55"/>
        <v/>
      </c>
    </row>
    <row r="537" spans="1:13">
      <c r="A537" s="168"/>
      <c r="K537" s="168" t="e">
        <f t="shared" si="54"/>
        <v>#N/A</v>
      </c>
      <c r="M537" s="168" t="str">
        <f t="shared" si="55"/>
        <v/>
      </c>
    </row>
    <row r="538" spans="1:13">
      <c r="A538" s="168"/>
      <c r="K538" s="168" t="e">
        <f t="shared" si="54"/>
        <v>#N/A</v>
      </c>
      <c r="M538" s="168" t="str">
        <f t="shared" si="55"/>
        <v/>
      </c>
    </row>
    <row r="539" spans="1:13">
      <c r="A539" s="168"/>
      <c r="K539" s="168" t="e">
        <f t="shared" si="54"/>
        <v>#N/A</v>
      </c>
      <c r="M539" s="168" t="str">
        <f t="shared" si="55"/>
        <v/>
      </c>
    </row>
    <row r="540" spans="1:13">
      <c r="A540" s="168"/>
      <c r="K540" s="168" t="e">
        <f t="shared" si="54"/>
        <v>#N/A</v>
      </c>
      <c r="M540" s="168" t="str">
        <f t="shared" si="55"/>
        <v/>
      </c>
    </row>
    <row r="541" spans="1:13">
      <c r="A541" s="168"/>
      <c r="K541" s="168" t="e">
        <f t="shared" si="54"/>
        <v>#N/A</v>
      </c>
      <c r="M541" s="168" t="str">
        <f t="shared" si="55"/>
        <v/>
      </c>
    </row>
    <row r="542" spans="1:13">
      <c r="A542" s="168"/>
      <c r="K542" s="168" t="e">
        <f t="shared" si="54"/>
        <v>#N/A</v>
      </c>
      <c r="M542" s="168" t="str">
        <f t="shared" si="55"/>
        <v/>
      </c>
    </row>
    <row r="543" spans="1:13">
      <c r="A543" s="168"/>
      <c r="K543" s="168" t="e">
        <f t="shared" si="54"/>
        <v>#N/A</v>
      </c>
      <c r="M543" s="168" t="str">
        <f t="shared" si="55"/>
        <v/>
      </c>
    </row>
    <row r="544" spans="1:13">
      <c r="A544" s="168"/>
      <c r="K544" s="168" t="e">
        <f t="shared" si="54"/>
        <v>#N/A</v>
      </c>
      <c r="M544" s="168" t="str">
        <f t="shared" si="55"/>
        <v/>
      </c>
    </row>
    <row r="545" spans="1:13">
      <c r="A545" s="168"/>
      <c r="K545" s="168" t="e">
        <f t="shared" si="54"/>
        <v>#N/A</v>
      </c>
      <c r="M545" s="168" t="str">
        <f t="shared" si="55"/>
        <v/>
      </c>
    </row>
    <row r="546" spans="1:13">
      <c r="A546" s="168"/>
      <c r="K546" s="168" t="e">
        <f t="shared" si="54"/>
        <v>#N/A</v>
      </c>
      <c r="M546" s="168" t="str">
        <f t="shared" si="55"/>
        <v/>
      </c>
    </row>
    <row r="547" spans="1:13">
      <c r="A547" s="168"/>
      <c r="K547" s="168" t="e">
        <f t="shared" si="54"/>
        <v>#N/A</v>
      </c>
      <c r="M547" s="168" t="str">
        <f t="shared" si="55"/>
        <v/>
      </c>
    </row>
    <row r="548" spans="1:13">
      <c r="A548" s="168"/>
      <c r="K548" s="168" t="e">
        <f t="shared" si="54"/>
        <v>#N/A</v>
      </c>
      <c r="M548" s="168" t="str">
        <f t="shared" si="55"/>
        <v/>
      </c>
    </row>
    <row r="549" spans="1:13">
      <c r="A549" s="168"/>
      <c r="K549" s="168" t="e">
        <f t="shared" si="54"/>
        <v>#N/A</v>
      </c>
      <c r="M549" s="168" t="str">
        <f t="shared" si="55"/>
        <v/>
      </c>
    </row>
    <row r="550" spans="1:13">
      <c r="A550" s="168"/>
      <c r="K550" s="168" t="e">
        <f t="shared" si="54"/>
        <v>#N/A</v>
      </c>
      <c r="M550" s="168" t="str">
        <f t="shared" si="55"/>
        <v/>
      </c>
    </row>
    <row r="551" spans="1:13">
      <c r="A551" s="168"/>
      <c r="K551" s="168" t="e">
        <f t="shared" si="54"/>
        <v>#N/A</v>
      </c>
      <c r="M551" s="168" t="str">
        <f t="shared" si="55"/>
        <v/>
      </c>
    </row>
    <row r="552" spans="1:13">
      <c r="A552" s="168"/>
      <c r="K552" s="168" t="e">
        <f t="shared" si="54"/>
        <v>#N/A</v>
      </c>
      <c r="M552" s="168" t="str">
        <f t="shared" si="55"/>
        <v/>
      </c>
    </row>
    <row r="553" spans="1:13">
      <c r="A553" s="168"/>
      <c r="K553" s="168" t="e">
        <f t="shared" si="54"/>
        <v>#N/A</v>
      </c>
      <c r="M553" s="168" t="str">
        <f t="shared" si="55"/>
        <v/>
      </c>
    </row>
    <row r="554" spans="1:13">
      <c r="A554" s="168"/>
      <c r="K554" s="168" t="e">
        <f t="shared" si="54"/>
        <v>#N/A</v>
      </c>
      <c r="M554" s="168" t="str">
        <f t="shared" si="55"/>
        <v/>
      </c>
    </row>
    <row r="555" spans="1:13">
      <c r="A555" s="168"/>
      <c r="K555" s="168" t="e">
        <f t="shared" si="54"/>
        <v>#N/A</v>
      </c>
      <c r="M555" s="168" t="str">
        <f t="shared" si="55"/>
        <v/>
      </c>
    </row>
    <row r="556" spans="1:13">
      <c r="A556" s="168"/>
      <c r="K556" s="168" t="e">
        <f t="shared" si="54"/>
        <v>#N/A</v>
      </c>
      <c r="M556" s="168" t="str">
        <f t="shared" si="55"/>
        <v/>
      </c>
    </row>
    <row r="557" spans="1:13">
      <c r="A557" s="168"/>
      <c r="K557" s="168" t="e">
        <f t="shared" si="54"/>
        <v>#N/A</v>
      </c>
      <c r="M557" s="168" t="str">
        <f t="shared" si="55"/>
        <v/>
      </c>
    </row>
    <row r="558" spans="1:13">
      <c r="A558" s="168"/>
      <c r="K558" s="168" t="e">
        <f t="shared" si="54"/>
        <v>#N/A</v>
      </c>
      <c r="M558" s="168" t="str">
        <f t="shared" si="55"/>
        <v/>
      </c>
    </row>
    <row r="559" spans="1:13">
      <c r="A559" s="168"/>
      <c r="K559" s="168" t="e">
        <f t="shared" si="54"/>
        <v>#N/A</v>
      </c>
      <c r="M559" s="168" t="str">
        <f t="shared" si="55"/>
        <v/>
      </c>
    </row>
    <row r="560" spans="1:13">
      <c r="A560" s="168"/>
      <c r="K560" s="168" t="e">
        <f t="shared" si="54"/>
        <v>#N/A</v>
      </c>
      <c r="M560" s="168" t="str">
        <f t="shared" si="55"/>
        <v/>
      </c>
    </row>
    <row r="561" spans="1:13">
      <c r="A561" s="168"/>
      <c r="K561" s="168" t="e">
        <f t="shared" si="54"/>
        <v>#N/A</v>
      </c>
      <c r="M561" s="168" t="str">
        <f t="shared" si="55"/>
        <v/>
      </c>
    </row>
    <row r="562" spans="1:13">
      <c r="A562" s="168"/>
      <c r="K562" s="168" t="e">
        <f t="shared" si="54"/>
        <v>#N/A</v>
      </c>
      <c r="M562" s="168" t="str">
        <f t="shared" si="55"/>
        <v/>
      </c>
    </row>
    <row r="563" spans="1:13">
      <c r="A563" s="168"/>
      <c r="K563" s="168" t="e">
        <f t="shared" si="54"/>
        <v>#N/A</v>
      </c>
      <c r="M563" s="168" t="str">
        <f t="shared" si="55"/>
        <v/>
      </c>
    </row>
    <row r="564" spans="1:13">
      <c r="A564" s="168"/>
      <c r="K564" s="168" t="e">
        <f t="shared" si="54"/>
        <v>#N/A</v>
      </c>
      <c r="M564" s="168" t="str">
        <f t="shared" si="55"/>
        <v/>
      </c>
    </row>
    <row r="565" spans="1:13">
      <c r="A565" s="168"/>
      <c r="K565" s="168" t="e">
        <f t="shared" si="54"/>
        <v>#N/A</v>
      </c>
      <c r="M565" s="168" t="str">
        <f t="shared" si="55"/>
        <v/>
      </c>
    </row>
    <row r="566" spans="1:13">
      <c r="A566" s="168"/>
      <c r="K566" s="168" t="e">
        <f t="shared" si="54"/>
        <v>#N/A</v>
      </c>
      <c r="M566" s="168" t="str">
        <f t="shared" si="55"/>
        <v/>
      </c>
    </row>
    <row r="567" spans="1:13">
      <c r="A567" s="168"/>
      <c r="K567" s="168" t="e">
        <f t="shared" si="54"/>
        <v>#N/A</v>
      </c>
      <c r="M567" s="168" t="str">
        <f t="shared" si="55"/>
        <v/>
      </c>
    </row>
    <row r="568" spans="1:13">
      <c r="A568" s="168"/>
      <c r="K568" s="168" t="e">
        <f t="shared" si="54"/>
        <v>#N/A</v>
      </c>
      <c r="M568" s="168" t="str">
        <f t="shared" si="55"/>
        <v/>
      </c>
    </row>
    <row r="569" spans="1:13">
      <c r="A569" s="168"/>
      <c r="K569" s="168" t="e">
        <f t="shared" si="54"/>
        <v>#N/A</v>
      </c>
      <c r="M569" s="168" t="str">
        <f t="shared" si="55"/>
        <v/>
      </c>
    </row>
    <row r="570" spans="1:13">
      <c r="A570" s="168"/>
      <c r="K570" s="168" t="e">
        <f t="shared" si="54"/>
        <v>#N/A</v>
      </c>
      <c r="M570" s="168" t="str">
        <f t="shared" si="55"/>
        <v/>
      </c>
    </row>
    <row r="571" spans="1:13">
      <c r="A571" s="168"/>
      <c r="K571" s="168" t="e">
        <f t="shared" si="54"/>
        <v>#N/A</v>
      </c>
      <c r="M571" s="168" t="str">
        <f t="shared" si="55"/>
        <v/>
      </c>
    </row>
    <row r="572" spans="1:13">
      <c r="A572" s="168"/>
      <c r="K572" s="168" t="e">
        <f t="shared" si="54"/>
        <v>#N/A</v>
      </c>
      <c r="M572" s="168" t="str">
        <f t="shared" si="55"/>
        <v/>
      </c>
    </row>
    <row r="573" spans="1:13">
      <c r="A573" s="168"/>
      <c r="K573" s="168" t="e">
        <f t="shared" si="54"/>
        <v>#N/A</v>
      </c>
      <c r="M573" s="168" t="str">
        <f t="shared" si="55"/>
        <v/>
      </c>
    </row>
    <row r="574" spans="1:13">
      <c r="A574" s="168"/>
      <c r="K574" s="168" t="e">
        <f t="shared" si="54"/>
        <v>#N/A</v>
      </c>
      <c r="M574" s="168" t="str">
        <f t="shared" si="55"/>
        <v/>
      </c>
    </row>
    <row r="575" spans="1:13">
      <c r="A575" s="168"/>
      <c r="K575" s="168" t="e">
        <f t="shared" si="54"/>
        <v>#N/A</v>
      </c>
      <c r="M575" s="168" t="str">
        <f t="shared" si="55"/>
        <v/>
      </c>
    </row>
    <row r="576" spans="1:13">
      <c r="A576" s="168"/>
      <c r="K576" s="168" t="e">
        <f t="shared" si="54"/>
        <v>#N/A</v>
      </c>
      <c r="M576" s="168" t="str">
        <f t="shared" si="55"/>
        <v/>
      </c>
    </row>
    <row r="577" spans="1:13">
      <c r="A577" s="168"/>
      <c r="K577" s="168" t="e">
        <f t="shared" si="54"/>
        <v>#N/A</v>
      </c>
      <c r="M577" s="168" t="str">
        <f t="shared" si="55"/>
        <v/>
      </c>
    </row>
    <row r="578" spans="1:13">
      <c r="A578" s="168"/>
      <c r="K578" s="168" t="e">
        <f t="shared" si="54"/>
        <v>#N/A</v>
      </c>
      <c r="M578" s="168" t="str">
        <f t="shared" si="55"/>
        <v/>
      </c>
    </row>
    <row r="579" spans="1:13">
      <c r="A579" s="168"/>
      <c r="K579" s="168" t="e">
        <f t="shared" ref="K579:K642" si="56">VLOOKUP(O579,Q:Q,1)</f>
        <v>#N/A</v>
      </c>
      <c r="M579" s="168" t="str">
        <f t="shared" si="55"/>
        <v/>
      </c>
    </row>
    <row r="580" spans="1:13">
      <c r="A580" s="168"/>
      <c r="K580" s="168" t="e">
        <f t="shared" si="56"/>
        <v>#N/A</v>
      </c>
      <c r="M580" s="168" t="str">
        <f t="shared" si="55"/>
        <v/>
      </c>
    </row>
    <row r="581" spans="1:13">
      <c r="A581" s="168"/>
      <c r="K581" s="168" t="e">
        <f t="shared" si="56"/>
        <v>#N/A</v>
      </c>
      <c r="M581" s="168" t="str">
        <f t="shared" ref="M581:M644" si="57">IF(L581&gt;$A$14,L581,"")</f>
        <v/>
      </c>
    </row>
    <row r="582" spans="1:13">
      <c r="A582" s="168"/>
      <c r="K582" s="168" t="e">
        <f t="shared" si="56"/>
        <v>#N/A</v>
      </c>
      <c r="M582" s="168" t="str">
        <f t="shared" si="57"/>
        <v/>
      </c>
    </row>
    <row r="583" spans="1:13">
      <c r="A583" s="168"/>
      <c r="K583" s="168" t="e">
        <f t="shared" si="56"/>
        <v>#N/A</v>
      </c>
      <c r="M583" s="168" t="str">
        <f t="shared" si="57"/>
        <v/>
      </c>
    </row>
    <row r="584" spans="1:13">
      <c r="A584" s="168"/>
      <c r="K584" s="168" t="e">
        <f t="shared" si="56"/>
        <v>#N/A</v>
      </c>
      <c r="M584" s="168" t="str">
        <f t="shared" si="57"/>
        <v/>
      </c>
    </row>
    <row r="585" spans="1:13">
      <c r="A585" s="168"/>
      <c r="K585" s="168" t="e">
        <f t="shared" si="56"/>
        <v>#N/A</v>
      </c>
      <c r="M585" s="168" t="str">
        <f t="shared" si="57"/>
        <v/>
      </c>
    </row>
    <row r="586" spans="1:13">
      <c r="A586" s="168"/>
      <c r="K586" s="168" t="e">
        <f t="shared" si="56"/>
        <v>#N/A</v>
      </c>
      <c r="M586" s="168" t="str">
        <f t="shared" si="57"/>
        <v/>
      </c>
    </row>
    <row r="587" spans="1:13">
      <c r="A587" s="168"/>
      <c r="K587" s="168" t="e">
        <f t="shared" si="56"/>
        <v>#N/A</v>
      </c>
      <c r="M587" s="168" t="str">
        <f t="shared" si="57"/>
        <v/>
      </c>
    </row>
    <row r="588" spans="1:13">
      <c r="A588" s="168"/>
      <c r="K588" s="168" t="e">
        <f t="shared" si="56"/>
        <v>#N/A</v>
      </c>
      <c r="M588" s="168" t="str">
        <f t="shared" si="57"/>
        <v/>
      </c>
    </row>
    <row r="589" spans="1:13">
      <c r="A589" s="168"/>
      <c r="K589" s="168" t="e">
        <f t="shared" si="56"/>
        <v>#N/A</v>
      </c>
      <c r="M589" s="168" t="str">
        <f t="shared" si="57"/>
        <v/>
      </c>
    </row>
    <row r="590" spans="1:13">
      <c r="A590" s="168"/>
      <c r="K590" s="168" t="e">
        <f t="shared" si="56"/>
        <v>#N/A</v>
      </c>
      <c r="M590" s="168" t="str">
        <f t="shared" si="57"/>
        <v/>
      </c>
    </row>
    <row r="591" spans="1:13">
      <c r="A591" s="168"/>
      <c r="K591" s="168" t="e">
        <f t="shared" si="56"/>
        <v>#N/A</v>
      </c>
      <c r="M591" s="168" t="str">
        <f t="shared" si="57"/>
        <v/>
      </c>
    </row>
    <row r="592" spans="1:13">
      <c r="A592" s="168"/>
      <c r="K592" s="168" t="e">
        <f t="shared" si="56"/>
        <v>#N/A</v>
      </c>
      <c r="M592" s="168" t="str">
        <f t="shared" si="57"/>
        <v/>
      </c>
    </row>
    <row r="593" spans="1:13">
      <c r="A593" s="168"/>
      <c r="K593" s="168" t="e">
        <f t="shared" si="56"/>
        <v>#N/A</v>
      </c>
      <c r="M593" s="168" t="str">
        <f t="shared" si="57"/>
        <v/>
      </c>
    </row>
    <row r="594" spans="1:13">
      <c r="A594" s="168"/>
      <c r="K594" s="168" t="e">
        <f t="shared" si="56"/>
        <v>#N/A</v>
      </c>
      <c r="M594" s="168" t="str">
        <f t="shared" si="57"/>
        <v/>
      </c>
    </row>
    <row r="595" spans="1:13">
      <c r="A595" s="168"/>
      <c r="K595" s="168" t="e">
        <f t="shared" si="56"/>
        <v>#N/A</v>
      </c>
      <c r="M595" s="168" t="str">
        <f t="shared" si="57"/>
        <v/>
      </c>
    </row>
    <row r="596" spans="1:13">
      <c r="A596" s="168"/>
      <c r="K596" s="168" t="e">
        <f t="shared" si="56"/>
        <v>#N/A</v>
      </c>
      <c r="M596" s="168" t="str">
        <f t="shared" si="57"/>
        <v/>
      </c>
    </row>
    <row r="597" spans="1:13">
      <c r="A597" s="168"/>
      <c r="K597" s="168" t="e">
        <f t="shared" si="56"/>
        <v>#N/A</v>
      </c>
      <c r="M597" s="168" t="str">
        <f t="shared" si="57"/>
        <v/>
      </c>
    </row>
    <row r="598" spans="1:13">
      <c r="A598" s="168"/>
      <c r="K598" s="168" t="e">
        <f t="shared" si="56"/>
        <v>#N/A</v>
      </c>
      <c r="M598" s="168" t="str">
        <f t="shared" si="57"/>
        <v/>
      </c>
    </row>
    <row r="599" spans="1:13">
      <c r="A599" s="168"/>
      <c r="K599" s="168" t="e">
        <f t="shared" si="56"/>
        <v>#N/A</v>
      </c>
      <c r="M599" s="168" t="str">
        <f t="shared" si="57"/>
        <v/>
      </c>
    </row>
    <row r="600" spans="1:13">
      <c r="A600" s="168"/>
      <c r="K600" s="168" t="e">
        <f t="shared" si="56"/>
        <v>#N/A</v>
      </c>
      <c r="M600" s="168" t="str">
        <f t="shared" si="57"/>
        <v/>
      </c>
    </row>
    <row r="601" spans="1:13">
      <c r="A601" s="168"/>
      <c r="K601" s="168" t="e">
        <f t="shared" si="56"/>
        <v>#N/A</v>
      </c>
      <c r="M601" s="168" t="str">
        <f t="shared" si="57"/>
        <v/>
      </c>
    </row>
    <row r="602" spans="1:13">
      <c r="A602" s="168"/>
      <c r="K602" s="168" t="e">
        <f t="shared" si="56"/>
        <v>#N/A</v>
      </c>
      <c r="M602" s="168" t="str">
        <f t="shared" si="57"/>
        <v/>
      </c>
    </row>
    <row r="603" spans="1:13">
      <c r="A603" s="168"/>
      <c r="K603" s="168" t="e">
        <f t="shared" si="56"/>
        <v>#N/A</v>
      </c>
      <c r="M603" s="168" t="str">
        <f t="shared" si="57"/>
        <v/>
      </c>
    </row>
    <row r="604" spans="1:13">
      <c r="A604" s="168"/>
      <c r="K604" s="168" t="e">
        <f t="shared" si="56"/>
        <v>#N/A</v>
      </c>
      <c r="M604" s="168" t="str">
        <f t="shared" si="57"/>
        <v/>
      </c>
    </row>
    <row r="605" spans="1:13">
      <c r="A605" s="168"/>
      <c r="K605" s="168" t="e">
        <f t="shared" si="56"/>
        <v>#N/A</v>
      </c>
      <c r="M605" s="168" t="str">
        <f t="shared" si="57"/>
        <v/>
      </c>
    </row>
    <row r="606" spans="1:13">
      <c r="A606" s="168"/>
      <c r="K606" s="168" t="e">
        <f t="shared" si="56"/>
        <v>#N/A</v>
      </c>
      <c r="M606" s="168" t="str">
        <f t="shared" si="57"/>
        <v/>
      </c>
    </row>
    <row r="607" spans="1:13">
      <c r="A607" s="168"/>
      <c r="K607" s="168" t="e">
        <f t="shared" si="56"/>
        <v>#N/A</v>
      </c>
      <c r="M607" s="168" t="str">
        <f t="shared" si="57"/>
        <v/>
      </c>
    </row>
    <row r="608" spans="1:13">
      <c r="A608" s="168"/>
      <c r="K608" s="168" t="e">
        <f t="shared" si="56"/>
        <v>#N/A</v>
      </c>
      <c r="M608" s="168" t="str">
        <f t="shared" si="57"/>
        <v/>
      </c>
    </row>
    <row r="609" spans="1:13">
      <c r="A609" s="168"/>
      <c r="K609" s="168" t="e">
        <f t="shared" si="56"/>
        <v>#N/A</v>
      </c>
      <c r="M609" s="168" t="str">
        <f t="shared" si="57"/>
        <v/>
      </c>
    </row>
    <row r="610" spans="1:13">
      <c r="A610" s="168"/>
      <c r="K610" s="168" t="e">
        <f t="shared" si="56"/>
        <v>#N/A</v>
      </c>
      <c r="M610" s="168" t="str">
        <f t="shared" si="57"/>
        <v/>
      </c>
    </row>
    <row r="611" spans="1:13">
      <c r="A611" s="168"/>
      <c r="K611" s="168" t="e">
        <f t="shared" si="56"/>
        <v>#N/A</v>
      </c>
      <c r="M611" s="168" t="str">
        <f t="shared" si="57"/>
        <v/>
      </c>
    </row>
    <row r="612" spans="1:13">
      <c r="A612" s="168"/>
      <c r="K612" s="168" t="e">
        <f t="shared" si="56"/>
        <v>#N/A</v>
      </c>
      <c r="M612" s="168" t="str">
        <f t="shared" si="57"/>
        <v/>
      </c>
    </row>
    <row r="613" spans="1:13">
      <c r="A613" s="168"/>
      <c r="K613" s="168" t="e">
        <f t="shared" si="56"/>
        <v>#N/A</v>
      </c>
      <c r="M613" s="168" t="str">
        <f t="shared" si="57"/>
        <v/>
      </c>
    </row>
    <row r="614" spans="1:13">
      <c r="A614" s="168"/>
      <c r="K614" s="168" t="e">
        <f t="shared" si="56"/>
        <v>#N/A</v>
      </c>
      <c r="M614" s="168" t="str">
        <f t="shared" si="57"/>
        <v/>
      </c>
    </row>
    <row r="615" spans="1:13">
      <c r="A615" s="168"/>
      <c r="K615" s="168" t="e">
        <f t="shared" si="56"/>
        <v>#N/A</v>
      </c>
      <c r="M615" s="168" t="str">
        <f t="shared" si="57"/>
        <v/>
      </c>
    </row>
    <row r="616" spans="1:13">
      <c r="A616" s="168"/>
      <c r="K616" s="168" t="e">
        <f t="shared" si="56"/>
        <v>#N/A</v>
      </c>
      <c r="M616" s="168" t="str">
        <f t="shared" si="57"/>
        <v/>
      </c>
    </row>
    <row r="617" spans="1:13">
      <c r="A617" s="168"/>
      <c r="K617" s="168" t="e">
        <f t="shared" si="56"/>
        <v>#N/A</v>
      </c>
      <c r="M617" s="168" t="str">
        <f t="shared" si="57"/>
        <v/>
      </c>
    </row>
    <row r="618" spans="1:13">
      <c r="A618" s="168"/>
      <c r="K618" s="168" t="e">
        <f t="shared" si="56"/>
        <v>#N/A</v>
      </c>
      <c r="M618" s="168" t="str">
        <f t="shared" si="57"/>
        <v/>
      </c>
    </row>
    <row r="619" spans="1:13">
      <c r="A619" s="168"/>
      <c r="K619" s="168" t="e">
        <f t="shared" si="56"/>
        <v>#N/A</v>
      </c>
      <c r="M619" s="168" t="str">
        <f t="shared" si="57"/>
        <v/>
      </c>
    </row>
    <row r="620" spans="1:13">
      <c r="A620" s="168"/>
      <c r="K620" s="168" t="e">
        <f t="shared" si="56"/>
        <v>#N/A</v>
      </c>
      <c r="M620" s="168" t="str">
        <f t="shared" si="57"/>
        <v/>
      </c>
    </row>
    <row r="621" spans="1:13">
      <c r="A621" s="168"/>
      <c r="K621" s="168" t="e">
        <f t="shared" si="56"/>
        <v>#N/A</v>
      </c>
      <c r="M621" s="168" t="str">
        <f t="shared" si="57"/>
        <v/>
      </c>
    </row>
    <row r="622" spans="1:13">
      <c r="A622" s="168"/>
      <c r="K622" s="168" t="e">
        <f t="shared" si="56"/>
        <v>#N/A</v>
      </c>
      <c r="M622" s="168" t="str">
        <f t="shared" si="57"/>
        <v/>
      </c>
    </row>
    <row r="623" spans="1:13">
      <c r="A623" s="168"/>
      <c r="K623" s="168" t="e">
        <f t="shared" si="56"/>
        <v>#N/A</v>
      </c>
      <c r="M623" s="168" t="str">
        <f t="shared" si="57"/>
        <v/>
      </c>
    </row>
    <row r="624" spans="1:13">
      <c r="A624" s="168"/>
      <c r="K624" s="168" t="e">
        <f t="shared" si="56"/>
        <v>#N/A</v>
      </c>
      <c r="M624" s="168" t="str">
        <f t="shared" si="57"/>
        <v/>
      </c>
    </row>
    <row r="625" spans="1:13">
      <c r="A625" s="168"/>
      <c r="K625" s="168" t="e">
        <f t="shared" si="56"/>
        <v>#N/A</v>
      </c>
      <c r="M625" s="168" t="str">
        <f t="shared" si="57"/>
        <v/>
      </c>
    </row>
    <row r="626" spans="1:13">
      <c r="A626" s="168"/>
      <c r="K626" s="168" t="e">
        <f t="shared" si="56"/>
        <v>#N/A</v>
      </c>
      <c r="M626" s="168" t="str">
        <f t="shared" si="57"/>
        <v/>
      </c>
    </row>
    <row r="627" spans="1:13">
      <c r="A627" s="168"/>
      <c r="K627" s="168" t="e">
        <f t="shared" si="56"/>
        <v>#N/A</v>
      </c>
      <c r="M627" s="168" t="str">
        <f t="shared" si="57"/>
        <v/>
      </c>
    </row>
    <row r="628" spans="1:13">
      <c r="A628" s="168"/>
      <c r="K628" s="168" t="e">
        <f t="shared" si="56"/>
        <v>#N/A</v>
      </c>
      <c r="M628" s="168" t="str">
        <f t="shared" si="57"/>
        <v/>
      </c>
    </row>
    <row r="629" spans="1:13">
      <c r="A629" s="168"/>
      <c r="K629" s="168" t="e">
        <f t="shared" si="56"/>
        <v>#N/A</v>
      </c>
      <c r="M629" s="168" t="str">
        <f t="shared" si="57"/>
        <v/>
      </c>
    </row>
    <row r="630" spans="1:13">
      <c r="A630" s="168"/>
      <c r="K630" s="168" t="e">
        <f t="shared" si="56"/>
        <v>#N/A</v>
      </c>
      <c r="M630" s="168" t="str">
        <f t="shared" si="57"/>
        <v/>
      </c>
    </row>
    <row r="631" spans="1:13">
      <c r="A631" s="168"/>
      <c r="K631" s="168" t="e">
        <f t="shared" si="56"/>
        <v>#N/A</v>
      </c>
      <c r="M631" s="168" t="str">
        <f t="shared" si="57"/>
        <v/>
      </c>
    </row>
    <row r="632" spans="1:13">
      <c r="A632" s="168"/>
      <c r="K632" s="168" t="e">
        <f t="shared" si="56"/>
        <v>#N/A</v>
      </c>
      <c r="M632" s="168" t="str">
        <f t="shared" si="57"/>
        <v/>
      </c>
    </row>
    <row r="633" spans="1:13">
      <c r="A633" s="168"/>
      <c r="K633" s="168" t="e">
        <f t="shared" si="56"/>
        <v>#N/A</v>
      </c>
      <c r="M633" s="168" t="str">
        <f t="shared" si="57"/>
        <v/>
      </c>
    </row>
    <row r="634" spans="1:13">
      <c r="A634" s="168"/>
      <c r="K634" s="168" t="e">
        <f t="shared" si="56"/>
        <v>#N/A</v>
      </c>
      <c r="M634" s="168" t="str">
        <f t="shared" si="57"/>
        <v/>
      </c>
    </row>
    <row r="635" spans="1:13">
      <c r="A635" s="168"/>
      <c r="K635" s="168" t="e">
        <f t="shared" si="56"/>
        <v>#N/A</v>
      </c>
      <c r="M635" s="168" t="str">
        <f t="shared" si="57"/>
        <v/>
      </c>
    </row>
    <row r="636" spans="1:13">
      <c r="A636" s="168"/>
      <c r="K636" s="168" t="e">
        <f t="shared" si="56"/>
        <v>#N/A</v>
      </c>
      <c r="M636" s="168" t="str">
        <f t="shared" si="57"/>
        <v/>
      </c>
    </row>
    <row r="637" spans="1:13">
      <c r="A637" s="168"/>
      <c r="K637" s="168" t="e">
        <f t="shared" si="56"/>
        <v>#N/A</v>
      </c>
      <c r="M637" s="168" t="str">
        <f t="shared" si="57"/>
        <v/>
      </c>
    </row>
    <row r="638" spans="1:13">
      <c r="A638" s="168"/>
      <c r="K638" s="168" t="e">
        <f t="shared" si="56"/>
        <v>#N/A</v>
      </c>
      <c r="M638" s="168" t="str">
        <f t="shared" si="57"/>
        <v/>
      </c>
    </row>
    <row r="639" spans="1:13">
      <c r="A639" s="168"/>
      <c r="K639" s="168" t="e">
        <f t="shared" si="56"/>
        <v>#N/A</v>
      </c>
      <c r="M639" s="168" t="str">
        <f t="shared" si="57"/>
        <v/>
      </c>
    </row>
    <row r="640" spans="1:13">
      <c r="A640" s="168"/>
      <c r="K640" s="168" t="e">
        <f t="shared" si="56"/>
        <v>#N/A</v>
      </c>
      <c r="M640" s="168" t="str">
        <f t="shared" si="57"/>
        <v/>
      </c>
    </row>
    <row r="641" spans="1:13">
      <c r="A641" s="168"/>
      <c r="K641" s="168" t="e">
        <f t="shared" si="56"/>
        <v>#N/A</v>
      </c>
      <c r="M641" s="168" t="str">
        <f t="shared" si="57"/>
        <v/>
      </c>
    </row>
    <row r="642" spans="1:13">
      <c r="A642" s="168"/>
      <c r="K642" s="168" t="e">
        <f t="shared" si="56"/>
        <v>#N/A</v>
      </c>
      <c r="M642" s="168" t="str">
        <f t="shared" si="57"/>
        <v/>
      </c>
    </row>
    <row r="643" spans="1:13">
      <c r="A643" s="168"/>
      <c r="K643" s="168" t="e">
        <f t="shared" ref="K643:K706" si="58">VLOOKUP(O643,Q:Q,1)</f>
        <v>#N/A</v>
      </c>
      <c r="M643" s="168" t="str">
        <f t="shared" si="57"/>
        <v/>
      </c>
    </row>
    <row r="644" spans="1:13">
      <c r="A644" s="168"/>
      <c r="K644" s="168" t="e">
        <f t="shared" si="58"/>
        <v>#N/A</v>
      </c>
      <c r="M644" s="168" t="str">
        <f t="shared" si="57"/>
        <v/>
      </c>
    </row>
    <row r="645" spans="1:13">
      <c r="A645" s="168"/>
      <c r="K645" s="168" t="e">
        <f t="shared" si="58"/>
        <v>#N/A</v>
      </c>
      <c r="M645" s="168" t="str">
        <f t="shared" ref="M645:M708" si="59">IF(L645&gt;$A$14,L645,"")</f>
        <v/>
      </c>
    </row>
    <row r="646" spans="1:13">
      <c r="A646" s="168"/>
      <c r="K646" s="168" t="e">
        <f t="shared" si="58"/>
        <v>#N/A</v>
      </c>
      <c r="M646" s="168" t="str">
        <f t="shared" si="59"/>
        <v/>
      </c>
    </row>
    <row r="647" spans="1:13">
      <c r="A647" s="168"/>
      <c r="K647" s="168" t="e">
        <f t="shared" si="58"/>
        <v>#N/A</v>
      </c>
      <c r="M647" s="168" t="str">
        <f t="shared" si="59"/>
        <v/>
      </c>
    </row>
    <row r="648" spans="1:13">
      <c r="A648" s="168"/>
      <c r="K648" s="168" t="e">
        <f t="shared" si="58"/>
        <v>#N/A</v>
      </c>
      <c r="M648" s="168" t="str">
        <f t="shared" si="59"/>
        <v/>
      </c>
    </row>
    <row r="649" spans="1:13">
      <c r="A649" s="168"/>
      <c r="K649" s="168" t="e">
        <f t="shared" si="58"/>
        <v>#N/A</v>
      </c>
      <c r="M649" s="168" t="str">
        <f t="shared" si="59"/>
        <v/>
      </c>
    </row>
    <row r="650" spans="1:13">
      <c r="A650" s="168"/>
      <c r="K650" s="168" t="e">
        <f t="shared" si="58"/>
        <v>#N/A</v>
      </c>
      <c r="M650" s="168" t="str">
        <f t="shared" si="59"/>
        <v/>
      </c>
    </row>
    <row r="651" spans="1:13">
      <c r="A651" s="168"/>
      <c r="K651" s="168" t="e">
        <f t="shared" si="58"/>
        <v>#N/A</v>
      </c>
      <c r="M651" s="168" t="str">
        <f t="shared" si="59"/>
        <v/>
      </c>
    </row>
    <row r="652" spans="1:13">
      <c r="A652" s="168"/>
      <c r="K652" s="168" t="e">
        <f t="shared" si="58"/>
        <v>#N/A</v>
      </c>
      <c r="M652" s="168" t="str">
        <f t="shared" si="59"/>
        <v/>
      </c>
    </row>
    <row r="653" spans="1:13">
      <c r="A653" s="168"/>
      <c r="K653" s="168" t="e">
        <f t="shared" si="58"/>
        <v>#N/A</v>
      </c>
      <c r="M653" s="168" t="str">
        <f t="shared" si="59"/>
        <v/>
      </c>
    </row>
    <row r="654" spans="1:13">
      <c r="A654" s="168"/>
      <c r="K654" s="168" t="e">
        <f t="shared" si="58"/>
        <v>#N/A</v>
      </c>
      <c r="M654" s="168" t="str">
        <f t="shared" si="59"/>
        <v/>
      </c>
    </row>
    <row r="655" spans="1:13">
      <c r="A655" s="168"/>
      <c r="K655" s="168" t="e">
        <f t="shared" si="58"/>
        <v>#N/A</v>
      </c>
      <c r="M655" s="168" t="str">
        <f t="shared" si="59"/>
        <v/>
      </c>
    </row>
    <row r="656" spans="1:13">
      <c r="A656" s="168"/>
      <c r="K656" s="168" t="e">
        <f t="shared" si="58"/>
        <v>#N/A</v>
      </c>
      <c r="M656" s="168" t="str">
        <f t="shared" si="59"/>
        <v/>
      </c>
    </row>
    <row r="657" spans="1:13">
      <c r="A657" s="168"/>
      <c r="K657" s="168" t="e">
        <f t="shared" si="58"/>
        <v>#N/A</v>
      </c>
      <c r="M657" s="168" t="str">
        <f t="shared" si="59"/>
        <v/>
      </c>
    </row>
    <row r="658" spans="1:13">
      <c r="A658" s="168"/>
      <c r="K658" s="168" t="e">
        <f t="shared" si="58"/>
        <v>#N/A</v>
      </c>
      <c r="M658" s="168" t="str">
        <f t="shared" si="59"/>
        <v/>
      </c>
    </row>
    <row r="659" spans="1:13">
      <c r="A659" s="168"/>
      <c r="K659" s="168" t="e">
        <f t="shared" si="58"/>
        <v>#N/A</v>
      </c>
      <c r="M659" s="168" t="str">
        <f t="shared" si="59"/>
        <v/>
      </c>
    </row>
    <row r="660" spans="1:13">
      <c r="A660" s="168"/>
      <c r="K660" s="168" t="e">
        <f t="shared" si="58"/>
        <v>#N/A</v>
      </c>
      <c r="M660" s="168" t="str">
        <f t="shared" si="59"/>
        <v/>
      </c>
    </row>
    <row r="661" spans="1:13">
      <c r="A661" s="168"/>
      <c r="K661" s="168" t="e">
        <f t="shared" si="58"/>
        <v>#N/A</v>
      </c>
      <c r="M661" s="168" t="str">
        <f t="shared" si="59"/>
        <v/>
      </c>
    </row>
    <row r="662" spans="1:13">
      <c r="A662" s="168"/>
      <c r="K662" s="168" t="e">
        <f t="shared" si="58"/>
        <v>#N/A</v>
      </c>
      <c r="M662" s="168" t="str">
        <f t="shared" si="59"/>
        <v/>
      </c>
    </row>
    <row r="663" spans="1:13">
      <c r="A663" s="168"/>
      <c r="K663" s="168" t="e">
        <f t="shared" si="58"/>
        <v>#N/A</v>
      </c>
      <c r="M663" s="168" t="str">
        <f t="shared" si="59"/>
        <v/>
      </c>
    </row>
    <row r="664" spans="1:13">
      <c r="A664" s="168"/>
      <c r="K664" s="168" t="e">
        <f t="shared" si="58"/>
        <v>#N/A</v>
      </c>
      <c r="M664" s="168" t="str">
        <f t="shared" si="59"/>
        <v/>
      </c>
    </row>
    <row r="665" spans="1:13">
      <c r="A665" s="168"/>
      <c r="K665" s="168" t="e">
        <f t="shared" si="58"/>
        <v>#N/A</v>
      </c>
      <c r="M665" s="168" t="str">
        <f t="shared" si="59"/>
        <v/>
      </c>
    </row>
    <row r="666" spans="1:13">
      <c r="A666" s="168"/>
      <c r="K666" s="168" t="e">
        <f t="shared" si="58"/>
        <v>#N/A</v>
      </c>
      <c r="M666" s="168" t="str">
        <f t="shared" si="59"/>
        <v/>
      </c>
    </row>
    <row r="667" spans="1:13">
      <c r="A667" s="168"/>
      <c r="K667" s="168" t="e">
        <f t="shared" si="58"/>
        <v>#N/A</v>
      </c>
      <c r="M667" s="168" t="str">
        <f t="shared" si="59"/>
        <v/>
      </c>
    </row>
    <row r="668" spans="1:13">
      <c r="A668" s="168"/>
      <c r="K668" s="168" t="e">
        <f t="shared" si="58"/>
        <v>#N/A</v>
      </c>
      <c r="M668" s="168" t="str">
        <f t="shared" si="59"/>
        <v/>
      </c>
    </row>
    <row r="669" spans="1:13">
      <c r="A669" s="168"/>
      <c r="K669" s="168" t="e">
        <f t="shared" si="58"/>
        <v>#N/A</v>
      </c>
      <c r="M669" s="168" t="str">
        <f t="shared" si="59"/>
        <v/>
      </c>
    </row>
    <row r="670" spans="1:13">
      <c r="A670" s="168"/>
      <c r="K670" s="168" t="e">
        <f t="shared" si="58"/>
        <v>#N/A</v>
      </c>
      <c r="M670" s="168" t="str">
        <f t="shared" si="59"/>
        <v/>
      </c>
    </row>
    <row r="671" spans="1:13">
      <c r="A671" s="168"/>
      <c r="K671" s="168" t="e">
        <f t="shared" si="58"/>
        <v>#N/A</v>
      </c>
      <c r="M671" s="168" t="str">
        <f t="shared" si="59"/>
        <v/>
      </c>
    </row>
    <row r="672" spans="1:13">
      <c r="A672" s="168"/>
      <c r="K672" s="168" t="e">
        <f t="shared" si="58"/>
        <v>#N/A</v>
      </c>
      <c r="M672" s="168" t="str">
        <f t="shared" si="59"/>
        <v/>
      </c>
    </row>
    <row r="673" spans="1:13">
      <c r="A673" s="168"/>
      <c r="K673" s="168" t="e">
        <f t="shared" si="58"/>
        <v>#N/A</v>
      </c>
      <c r="M673" s="168" t="str">
        <f t="shared" si="59"/>
        <v/>
      </c>
    </row>
    <row r="674" spans="1:13">
      <c r="A674" s="168"/>
      <c r="K674" s="168" t="e">
        <f t="shared" si="58"/>
        <v>#N/A</v>
      </c>
      <c r="M674" s="168" t="str">
        <f t="shared" si="59"/>
        <v/>
      </c>
    </row>
    <row r="675" spans="1:13">
      <c r="A675" s="168"/>
      <c r="K675" s="168" t="e">
        <f t="shared" si="58"/>
        <v>#N/A</v>
      </c>
      <c r="M675" s="168" t="str">
        <f t="shared" si="59"/>
        <v/>
      </c>
    </row>
    <row r="676" spans="1:13">
      <c r="A676" s="168"/>
      <c r="K676" s="168" t="e">
        <f t="shared" si="58"/>
        <v>#N/A</v>
      </c>
      <c r="M676" s="168" t="str">
        <f t="shared" si="59"/>
        <v/>
      </c>
    </row>
    <row r="677" spans="1:13">
      <c r="A677" s="168"/>
      <c r="K677" s="168" t="e">
        <f t="shared" si="58"/>
        <v>#N/A</v>
      </c>
      <c r="M677" s="168" t="str">
        <f t="shared" si="59"/>
        <v/>
      </c>
    </row>
    <row r="678" spans="1:13">
      <c r="A678" s="168"/>
      <c r="K678" s="168" t="e">
        <f t="shared" si="58"/>
        <v>#N/A</v>
      </c>
      <c r="M678" s="168" t="str">
        <f t="shared" si="59"/>
        <v/>
      </c>
    </row>
    <row r="679" spans="1:13">
      <c r="A679" s="168"/>
      <c r="K679" s="168" t="e">
        <f t="shared" si="58"/>
        <v>#N/A</v>
      </c>
      <c r="M679" s="168" t="str">
        <f t="shared" si="59"/>
        <v/>
      </c>
    </row>
    <row r="680" spans="1:13">
      <c r="A680" s="168"/>
      <c r="K680" s="168" t="e">
        <f t="shared" si="58"/>
        <v>#N/A</v>
      </c>
      <c r="M680" s="168" t="str">
        <f t="shared" si="59"/>
        <v/>
      </c>
    </row>
    <row r="681" spans="1:13">
      <c r="A681" s="168"/>
      <c r="K681" s="168" t="e">
        <f t="shared" si="58"/>
        <v>#N/A</v>
      </c>
      <c r="M681" s="168" t="str">
        <f t="shared" si="59"/>
        <v/>
      </c>
    </row>
    <row r="682" spans="1:13">
      <c r="A682" s="168"/>
      <c r="K682" s="168" t="e">
        <f t="shared" si="58"/>
        <v>#N/A</v>
      </c>
      <c r="M682" s="168" t="str">
        <f t="shared" si="59"/>
        <v/>
      </c>
    </row>
    <row r="683" spans="1:13">
      <c r="A683" s="168"/>
      <c r="K683" s="168" t="e">
        <f t="shared" si="58"/>
        <v>#N/A</v>
      </c>
      <c r="M683" s="168" t="str">
        <f t="shared" si="59"/>
        <v/>
      </c>
    </row>
    <row r="684" spans="1:13">
      <c r="A684" s="168"/>
      <c r="K684" s="168" t="e">
        <f t="shared" si="58"/>
        <v>#N/A</v>
      </c>
      <c r="M684" s="168" t="str">
        <f t="shared" si="59"/>
        <v/>
      </c>
    </row>
    <row r="685" spans="1:13">
      <c r="A685" s="168"/>
      <c r="K685" s="168" t="e">
        <f t="shared" si="58"/>
        <v>#N/A</v>
      </c>
      <c r="M685" s="168" t="str">
        <f t="shared" si="59"/>
        <v/>
      </c>
    </row>
    <row r="686" spans="1:13">
      <c r="A686" s="168"/>
      <c r="K686" s="168" t="e">
        <f t="shared" si="58"/>
        <v>#N/A</v>
      </c>
      <c r="M686" s="168" t="str">
        <f t="shared" si="59"/>
        <v/>
      </c>
    </row>
    <row r="687" spans="1:13">
      <c r="A687" s="168"/>
      <c r="K687" s="168" t="e">
        <f t="shared" si="58"/>
        <v>#N/A</v>
      </c>
      <c r="M687" s="168" t="str">
        <f t="shared" si="59"/>
        <v/>
      </c>
    </row>
    <row r="688" spans="1:13">
      <c r="A688" s="168"/>
      <c r="K688" s="168" t="e">
        <f t="shared" si="58"/>
        <v>#N/A</v>
      </c>
      <c r="M688" s="168" t="str">
        <f t="shared" si="59"/>
        <v/>
      </c>
    </row>
    <row r="689" spans="1:13">
      <c r="A689" s="168"/>
      <c r="K689" s="168" t="e">
        <f t="shared" si="58"/>
        <v>#N/A</v>
      </c>
      <c r="M689" s="168" t="str">
        <f t="shared" si="59"/>
        <v/>
      </c>
    </row>
    <row r="690" spans="1:13">
      <c r="A690" s="168"/>
      <c r="K690" s="168" t="e">
        <f t="shared" si="58"/>
        <v>#N/A</v>
      </c>
      <c r="M690" s="168" t="str">
        <f t="shared" si="59"/>
        <v/>
      </c>
    </row>
    <row r="691" spans="1:13">
      <c r="A691" s="168"/>
      <c r="K691" s="168" t="e">
        <f t="shared" si="58"/>
        <v>#N/A</v>
      </c>
      <c r="M691" s="168" t="str">
        <f t="shared" si="59"/>
        <v/>
      </c>
    </row>
    <row r="692" spans="1:13">
      <c r="A692" s="168"/>
      <c r="K692" s="168" t="e">
        <f t="shared" si="58"/>
        <v>#N/A</v>
      </c>
      <c r="M692" s="168" t="str">
        <f t="shared" si="59"/>
        <v/>
      </c>
    </row>
    <row r="693" spans="1:13">
      <c r="A693" s="168"/>
      <c r="K693" s="168" t="e">
        <f t="shared" si="58"/>
        <v>#N/A</v>
      </c>
      <c r="M693" s="168" t="str">
        <f t="shared" si="59"/>
        <v/>
      </c>
    </row>
    <row r="694" spans="1:13">
      <c r="A694" s="168"/>
      <c r="K694" s="168" t="e">
        <f t="shared" si="58"/>
        <v>#N/A</v>
      </c>
      <c r="M694" s="168" t="str">
        <f t="shared" si="59"/>
        <v/>
      </c>
    </row>
    <row r="695" spans="1:13">
      <c r="A695" s="168"/>
      <c r="K695" s="168" t="e">
        <f t="shared" si="58"/>
        <v>#N/A</v>
      </c>
      <c r="M695" s="168" t="str">
        <f t="shared" si="59"/>
        <v/>
      </c>
    </row>
    <row r="696" spans="1:13">
      <c r="A696" s="168"/>
      <c r="K696" s="168" t="e">
        <f t="shared" si="58"/>
        <v>#N/A</v>
      </c>
      <c r="M696" s="168" t="str">
        <f t="shared" si="59"/>
        <v/>
      </c>
    </row>
    <row r="697" spans="1:13">
      <c r="A697" s="168"/>
      <c r="K697" s="168" t="e">
        <f t="shared" si="58"/>
        <v>#N/A</v>
      </c>
      <c r="M697" s="168" t="str">
        <f t="shared" si="59"/>
        <v/>
      </c>
    </row>
    <row r="698" spans="1:13">
      <c r="A698" s="168"/>
      <c r="K698" s="168" t="e">
        <f t="shared" si="58"/>
        <v>#N/A</v>
      </c>
      <c r="M698" s="168" t="str">
        <f t="shared" si="59"/>
        <v/>
      </c>
    </row>
    <row r="699" spans="1:13">
      <c r="A699" s="168"/>
      <c r="K699" s="168" t="e">
        <f t="shared" si="58"/>
        <v>#N/A</v>
      </c>
      <c r="M699" s="168" t="str">
        <f t="shared" si="59"/>
        <v/>
      </c>
    </row>
    <row r="700" spans="1:13">
      <c r="A700" s="168"/>
      <c r="K700" s="168" t="e">
        <f t="shared" si="58"/>
        <v>#N/A</v>
      </c>
      <c r="M700" s="168" t="str">
        <f t="shared" si="59"/>
        <v/>
      </c>
    </row>
    <row r="701" spans="1:13">
      <c r="A701" s="168"/>
      <c r="K701" s="168" t="e">
        <f t="shared" si="58"/>
        <v>#N/A</v>
      </c>
      <c r="M701" s="168" t="str">
        <f t="shared" si="59"/>
        <v/>
      </c>
    </row>
    <row r="702" spans="1:13">
      <c r="A702" s="168"/>
      <c r="K702" s="168" t="e">
        <f t="shared" si="58"/>
        <v>#N/A</v>
      </c>
      <c r="M702" s="168" t="str">
        <f t="shared" si="59"/>
        <v/>
      </c>
    </row>
    <row r="703" spans="1:13">
      <c r="A703" s="168"/>
      <c r="K703" s="168" t="e">
        <f t="shared" si="58"/>
        <v>#N/A</v>
      </c>
      <c r="M703" s="168" t="str">
        <f t="shared" si="59"/>
        <v/>
      </c>
    </row>
    <row r="704" spans="1:13">
      <c r="A704" s="168"/>
      <c r="K704" s="168" t="e">
        <f t="shared" si="58"/>
        <v>#N/A</v>
      </c>
      <c r="M704" s="168" t="str">
        <f t="shared" si="59"/>
        <v/>
      </c>
    </row>
    <row r="705" spans="1:13">
      <c r="A705" s="168"/>
      <c r="K705" s="168" t="e">
        <f t="shared" si="58"/>
        <v>#N/A</v>
      </c>
      <c r="M705" s="168" t="str">
        <f t="shared" si="59"/>
        <v/>
      </c>
    </row>
    <row r="706" spans="1:13">
      <c r="A706" s="168"/>
      <c r="K706" s="168" t="e">
        <f t="shared" si="58"/>
        <v>#N/A</v>
      </c>
      <c r="M706" s="168" t="str">
        <f t="shared" si="59"/>
        <v/>
      </c>
    </row>
    <row r="707" spans="1:13">
      <c r="A707" s="168"/>
      <c r="K707" s="168" t="e">
        <f t="shared" ref="K707:K770" si="60">VLOOKUP(O707,Q:Q,1)</f>
        <v>#N/A</v>
      </c>
      <c r="M707" s="168" t="str">
        <f t="shared" si="59"/>
        <v/>
      </c>
    </row>
    <row r="708" spans="1:13">
      <c r="A708" s="168"/>
      <c r="K708" s="168" t="e">
        <f t="shared" si="60"/>
        <v>#N/A</v>
      </c>
      <c r="M708" s="168" t="str">
        <f t="shared" si="59"/>
        <v/>
      </c>
    </row>
    <row r="709" spans="1:13">
      <c r="A709" s="168"/>
      <c r="K709" s="168" t="e">
        <f t="shared" si="60"/>
        <v>#N/A</v>
      </c>
      <c r="M709" s="168" t="str">
        <f t="shared" ref="M709:M772" si="61">IF(L709&gt;$A$14,L709,"")</f>
        <v/>
      </c>
    </row>
    <row r="710" spans="1:13">
      <c r="A710" s="168"/>
      <c r="K710" s="168" t="e">
        <f t="shared" si="60"/>
        <v>#N/A</v>
      </c>
      <c r="M710" s="168" t="str">
        <f t="shared" si="61"/>
        <v/>
      </c>
    </row>
    <row r="711" spans="1:13">
      <c r="A711" s="168"/>
      <c r="K711" s="168" t="e">
        <f t="shared" si="60"/>
        <v>#N/A</v>
      </c>
      <c r="M711" s="168" t="str">
        <f t="shared" si="61"/>
        <v/>
      </c>
    </row>
    <row r="712" spans="1:13">
      <c r="A712" s="168"/>
      <c r="K712" s="168" t="e">
        <f t="shared" si="60"/>
        <v>#N/A</v>
      </c>
      <c r="M712" s="168" t="str">
        <f t="shared" si="61"/>
        <v/>
      </c>
    </row>
    <row r="713" spans="1:13">
      <c r="A713" s="168"/>
      <c r="K713" s="168" t="e">
        <f t="shared" si="60"/>
        <v>#N/A</v>
      </c>
      <c r="M713" s="168" t="str">
        <f t="shared" si="61"/>
        <v/>
      </c>
    </row>
    <row r="714" spans="1:13">
      <c r="A714" s="168"/>
      <c r="K714" s="168" t="e">
        <f t="shared" si="60"/>
        <v>#N/A</v>
      </c>
      <c r="M714" s="168" t="str">
        <f t="shared" si="61"/>
        <v/>
      </c>
    </row>
    <row r="715" spans="1:13">
      <c r="A715" s="168"/>
      <c r="K715" s="168" t="e">
        <f t="shared" si="60"/>
        <v>#N/A</v>
      </c>
      <c r="M715" s="168" t="str">
        <f t="shared" si="61"/>
        <v/>
      </c>
    </row>
    <row r="716" spans="1:13">
      <c r="A716" s="168"/>
      <c r="K716" s="168" t="e">
        <f t="shared" si="60"/>
        <v>#N/A</v>
      </c>
      <c r="M716" s="168" t="str">
        <f t="shared" si="61"/>
        <v/>
      </c>
    </row>
    <row r="717" spans="1:13">
      <c r="A717" s="168"/>
      <c r="K717" s="168" t="e">
        <f t="shared" si="60"/>
        <v>#N/A</v>
      </c>
      <c r="M717" s="168" t="str">
        <f t="shared" si="61"/>
        <v/>
      </c>
    </row>
    <row r="718" spans="1:13">
      <c r="A718" s="168"/>
      <c r="K718" s="168" t="e">
        <f t="shared" si="60"/>
        <v>#N/A</v>
      </c>
      <c r="M718" s="168" t="str">
        <f t="shared" si="61"/>
        <v/>
      </c>
    </row>
    <row r="719" spans="1:13">
      <c r="A719" s="168"/>
      <c r="K719" s="168" t="e">
        <f t="shared" si="60"/>
        <v>#N/A</v>
      </c>
      <c r="M719" s="168" t="str">
        <f t="shared" si="61"/>
        <v/>
      </c>
    </row>
    <row r="720" spans="1:13">
      <c r="A720" s="168"/>
      <c r="K720" s="168" t="e">
        <f t="shared" si="60"/>
        <v>#N/A</v>
      </c>
      <c r="M720" s="168" t="str">
        <f t="shared" si="61"/>
        <v/>
      </c>
    </row>
    <row r="721" spans="1:13">
      <c r="A721" s="168"/>
      <c r="K721" s="168" t="e">
        <f t="shared" si="60"/>
        <v>#N/A</v>
      </c>
      <c r="M721" s="168" t="str">
        <f t="shared" si="61"/>
        <v/>
      </c>
    </row>
    <row r="722" spans="1:13">
      <c r="A722" s="168"/>
      <c r="K722" s="168" t="e">
        <f t="shared" si="60"/>
        <v>#N/A</v>
      </c>
      <c r="M722" s="168" t="str">
        <f t="shared" si="61"/>
        <v/>
      </c>
    </row>
    <row r="723" spans="1:13">
      <c r="A723" s="168"/>
      <c r="K723" s="168" t="e">
        <f t="shared" si="60"/>
        <v>#N/A</v>
      </c>
      <c r="M723" s="168" t="str">
        <f t="shared" si="61"/>
        <v/>
      </c>
    </row>
    <row r="724" spans="1:13">
      <c r="A724" s="168"/>
      <c r="K724" s="168" t="e">
        <f t="shared" si="60"/>
        <v>#N/A</v>
      </c>
      <c r="M724" s="168" t="str">
        <f t="shared" si="61"/>
        <v/>
      </c>
    </row>
    <row r="725" spans="1:13">
      <c r="A725" s="168"/>
      <c r="K725" s="168" t="e">
        <f t="shared" si="60"/>
        <v>#N/A</v>
      </c>
      <c r="M725" s="168" t="str">
        <f t="shared" si="61"/>
        <v/>
      </c>
    </row>
    <row r="726" spans="1:13">
      <c r="A726" s="168"/>
      <c r="K726" s="168" t="e">
        <f t="shared" si="60"/>
        <v>#N/A</v>
      </c>
      <c r="M726" s="168" t="str">
        <f t="shared" si="61"/>
        <v/>
      </c>
    </row>
    <row r="727" spans="1:13">
      <c r="A727" s="168"/>
      <c r="K727" s="168" t="e">
        <f t="shared" si="60"/>
        <v>#N/A</v>
      </c>
      <c r="M727" s="168" t="str">
        <f t="shared" si="61"/>
        <v/>
      </c>
    </row>
    <row r="728" spans="1:13">
      <c r="A728" s="168"/>
      <c r="K728" s="168" t="e">
        <f t="shared" si="60"/>
        <v>#N/A</v>
      </c>
      <c r="M728" s="168" t="str">
        <f t="shared" si="61"/>
        <v/>
      </c>
    </row>
    <row r="729" spans="1:13">
      <c r="A729" s="168"/>
      <c r="K729" s="168" t="e">
        <f t="shared" si="60"/>
        <v>#N/A</v>
      </c>
      <c r="M729" s="168" t="str">
        <f t="shared" si="61"/>
        <v/>
      </c>
    </row>
    <row r="730" spans="1:13">
      <c r="A730" s="168"/>
      <c r="K730" s="168" t="e">
        <f t="shared" si="60"/>
        <v>#N/A</v>
      </c>
      <c r="M730" s="168" t="str">
        <f t="shared" si="61"/>
        <v/>
      </c>
    </row>
    <row r="731" spans="1:13">
      <c r="A731" s="168"/>
      <c r="K731" s="168" t="e">
        <f t="shared" si="60"/>
        <v>#N/A</v>
      </c>
      <c r="M731" s="168" t="str">
        <f t="shared" si="61"/>
        <v/>
      </c>
    </row>
    <row r="732" spans="1:13">
      <c r="A732" s="168"/>
      <c r="K732" s="168" t="e">
        <f t="shared" si="60"/>
        <v>#N/A</v>
      </c>
      <c r="M732" s="168" t="str">
        <f t="shared" si="61"/>
        <v/>
      </c>
    </row>
    <row r="733" spans="1:13">
      <c r="A733" s="168"/>
      <c r="K733" s="168" t="e">
        <f t="shared" si="60"/>
        <v>#N/A</v>
      </c>
      <c r="M733" s="168" t="str">
        <f t="shared" si="61"/>
        <v/>
      </c>
    </row>
    <row r="734" spans="1:13">
      <c r="A734" s="168"/>
      <c r="K734" s="168" t="e">
        <f t="shared" si="60"/>
        <v>#N/A</v>
      </c>
      <c r="M734" s="168" t="str">
        <f t="shared" si="61"/>
        <v/>
      </c>
    </row>
    <row r="735" spans="1:13">
      <c r="A735" s="168"/>
      <c r="K735" s="168" t="e">
        <f t="shared" si="60"/>
        <v>#N/A</v>
      </c>
      <c r="M735" s="168" t="str">
        <f t="shared" si="61"/>
        <v/>
      </c>
    </row>
    <row r="736" spans="1:13">
      <c r="A736" s="168"/>
      <c r="K736" s="168" t="e">
        <f t="shared" si="60"/>
        <v>#N/A</v>
      </c>
      <c r="M736" s="168" t="str">
        <f t="shared" si="61"/>
        <v/>
      </c>
    </row>
    <row r="737" spans="1:13">
      <c r="A737" s="168"/>
      <c r="K737" s="168" t="e">
        <f t="shared" si="60"/>
        <v>#N/A</v>
      </c>
      <c r="M737" s="168" t="str">
        <f t="shared" si="61"/>
        <v/>
      </c>
    </row>
    <row r="738" spans="1:13">
      <c r="A738" s="168"/>
      <c r="K738" s="168" t="e">
        <f t="shared" si="60"/>
        <v>#N/A</v>
      </c>
      <c r="M738" s="168" t="str">
        <f t="shared" si="61"/>
        <v/>
      </c>
    </row>
    <row r="739" spans="1:13">
      <c r="A739" s="168"/>
      <c r="K739" s="168" t="e">
        <f t="shared" si="60"/>
        <v>#N/A</v>
      </c>
      <c r="M739" s="168" t="str">
        <f t="shared" si="61"/>
        <v/>
      </c>
    </row>
    <row r="740" spans="1:13">
      <c r="A740" s="168"/>
      <c r="K740" s="168" t="e">
        <f t="shared" si="60"/>
        <v>#N/A</v>
      </c>
      <c r="M740" s="168" t="str">
        <f t="shared" si="61"/>
        <v/>
      </c>
    </row>
    <row r="741" spans="1:13">
      <c r="A741" s="168"/>
      <c r="K741" s="168" t="e">
        <f t="shared" si="60"/>
        <v>#N/A</v>
      </c>
      <c r="M741" s="168" t="str">
        <f t="shared" si="61"/>
        <v/>
      </c>
    </row>
    <row r="742" spans="1:13">
      <c r="A742" s="168"/>
      <c r="K742" s="168" t="e">
        <f t="shared" si="60"/>
        <v>#N/A</v>
      </c>
      <c r="M742" s="168" t="str">
        <f t="shared" si="61"/>
        <v/>
      </c>
    </row>
    <row r="743" spans="1:13">
      <c r="A743" s="168"/>
      <c r="K743" s="168" t="e">
        <f t="shared" si="60"/>
        <v>#N/A</v>
      </c>
      <c r="M743" s="168" t="str">
        <f t="shared" si="61"/>
        <v/>
      </c>
    </row>
    <row r="744" spans="1:13">
      <c r="A744" s="168"/>
      <c r="K744" s="168" t="e">
        <f t="shared" si="60"/>
        <v>#N/A</v>
      </c>
      <c r="M744" s="168" t="str">
        <f t="shared" si="61"/>
        <v/>
      </c>
    </row>
    <row r="745" spans="1:13">
      <c r="A745" s="168"/>
      <c r="K745" s="168" t="e">
        <f t="shared" si="60"/>
        <v>#N/A</v>
      </c>
      <c r="M745" s="168" t="str">
        <f t="shared" si="61"/>
        <v/>
      </c>
    </row>
    <row r="746" spans="1:13">
      <c r="A746" s="168"/>
      <c r="K746" s="168" t="e">
        <f t="shared" si="60"/>
        <v>#N/A</v>
      </c>
      <c r="M746" s="168" t="str">
        <f t="shared" si="61"/>
        <v/>
      </c>
    </row>
    <row r="747" spans="1:13">
      <c r="A747" s="168"/>
      <c r="K747" s="168" t="e">
        <f t="shared" si="60"/>
        <v>#N/A</v>
      </c>
      <c r="M747" s="168" t="str">
        <f t="shared" si="61"/>
        <v/>
      </c>
    </row>
    <row r="748" spans="1:13">
      <c r="A748" s="168"/>
      <c r="K748" s="168" t="e">
        <f t="shared" si="60"/>
        <v>#N/A</v>
      </c>
      <c r="M748" s="168" t="str">
        <f t="shared" si="61"/>
        <v/>
      </c>
    </row>
    <row r="749" spans="1:13">
      <c r="A749" s="168"/>
      <c r="K749" s="168" t="e">
        <f t="shared" si="60"/>
        <v>#N/A</v>
      </c>
      <c r="M749" s="168" t="str">
        <f t="shared" si="61"/>
        <v/>
      </c>
    </row>
    <row r="750" spans="1:13">
      <c r="A750" s="168"/>
      <c r="K750" s="168" t="e">
        <f t="shared" si="60"/>
        <v>#N/A</v>
      </c>
      <c r="M750" s="168" t="str">
        <f t="shared" si="61"/>
        <v/>
      </c>
    </row>
    <row r="751" spans="1:13">
      <c r="A751" s="168"/>
      <c r="K751" s="168" t="e">
        <f t="shared" si="60"/>
        <v>#N/A</v>
      </c>
      <c r="M751" s="168" t="str">
        <f t="shared" si="61"/>
        <v/>
      </c>
    </row>
    <row r="752" spans="1:13">
      <c r="A752" s="168"/>
      <c r="K752" s="168" t="e">
        <f t="shared" si="60"/>
        <v>#N/A</v>
      </c>
      <c r="M752" s="168" t="str">
        <f t="shared" si="61"/>
        <v/>
      </c>
    </row>
    <row r="753" spans="1:13">
      <c r="A753" s="168"/>
      <c r="K753" s="168" t="e">
        <f t="shared" si="60"/>
        <v>#N/A</v>
      </c>
      <c r="M753" s="168" t="str">
        <f t="shared" si="61"/>
        <v/>
      </c>
    </row>
    <row r="754" spans="1:13">
      <c r="A754" s="168"/>
      <c r="K754" s="168" t="e">
        <f t="shared" si="60"/>
        <v>#N/A</v>
      </c>
      <c r="M754" s="168" t="str">
        <f t="shared" si="61"/>
        <v/>
      </c>
    </row>
    <row r="755" spans="1:13">
      <c r="A755" s="168"/>
      <c r="K755" s="168" t="e">
        <f t="shared" si="60"/>
        <v>#N/A</v>
      </c>
      <c r="M755" s="168" t="str">
        <f t="shared" si="61"/>
        <v/>
      </c>
    </row>
    <row r="756" spans="1:13">
      <c r="A756" s="168"/>
      <c r="K756" s="168" t="e">
        <f t="shared" si="60"/>
        <v>#N/A</v>
      </c>
      <c r="M756" s="168" t="str">
        <f t="shared" si="61"/>
        <v/>
      </c>
    </row>
    <row r="757" spans="1:13">
      <c r="A757" s="168"/>
      <c r="K757" s="168" t="e">
        <f t="shared" si="60"/>
        <v>#N/A</v>
      </c>
      <c r="M757" s="168" t="str">
        <f t="shared" si="61"/>
        <v/>
      </c>
    </row>
    <row r="758" spans="1:13">
      <c r="A758" s="168"/>
      <c r="K758" s="168" t="e">
        <f t="shared" si="60"/>
        <v>#N/A</v>
      </c>
      <c r="M758" s="168" t="str">
        <f t="shared" si="61"/>
        <v/>
      </c>
    </row>
    <row r="759" spans="1:13">
      <c r="A759" s="168"/>
      <c r="K759" s="168" t="e">
        <f t="shared" si="60"/>
        <v>#N/A</v>
      </c>
      <c r="M759" s="168" t="str">
        <f t="shared" si="61"/>
        <v/>
      </c>
    </row>
    <row r="760" spans="1:13">
      <c r="A760" s="168"/>
      <c r="K760" s="168" t="e">
        <f t="shared" si="60"/>
        <v>#N/A</v>
      </c>
      <c r="M760" s="168" t="str">
        <f t="shared" si="61"/>
        <v/>
      </c>
    </row>
    <row r="761" spans="1:13">
      <c r="A761" s="168"/>
      <c r="K761" s="168" t="e">
        <f t="shared" si="60"/>
        <v>#N/A</v>
      </c>
      <c r="M761" s="168" t="str">
        <f t="shared" si="61"/>
        <v/>
      </c>
    </row>
    <row r="762" spans="1:13">
      <c r="A762" s="168"/>
      <c r="K762" s="168" t="e">
        <f t="shared" si="60"/>
        <v>#N/A</v>
      </c>
      <c r="M762" s="168" t="str">
        <f t="shared" si="61"/>
        <v/>
      </c>
    </row>
    <row r="763" spans="1:13">
      <c r="A763" s="168"/>
      <c r="K763" s="168" t="e">
        <f t="shared" si="60"/>
        <v>#N/A</v>
      </c>
      <c r="M763" s="168" t="str">
        <f t="shared" si="61"/>
        <v/>
      </c>
    </row>
    <row r="764" spans="1:13">
      <c r="A764" s="168"/>
      <c r="K764" s="168" t="e">
        <f t="shared" si="60"/>
        <v>#N/A</v>
      </c>
      <c r="M764" s="168" t="str">
        <f t="shared" si="61"/>
        <v/>
      </c>
    </row>
    <row r="765" spans="1:13">
      <c r="A765" s="168"/>
      <c r="K765" s="168" t="e">
        <f t="shared" si="60"/>
        <v>#N/A</v>
      </c>
      <c r="M765" s="168" t="str">
        <f t="shared" si="61"/>
        <v/>
      </c>
    </row>
    <row r="766" spans="1:13">
      <c r="A766" s="168"/>
      <c r="K766" s="168" t="e">
        <f t="shared" si="60"/>
        <v>#N/A</v>
      </c>
      <c r="M766" s="168" t="str">
        <f t="shared" si="61"/>
        <v/>
      </c>
    </row>
    <row r="767" spans="1:13">
      <c r="A767" s="168"/>
      <c r="K767" s="168" t="e">
        <f t="shared" si="60"/>
        <v>#N/A</v>
      </c>
      <c r="M767" s="168" t="str">
        <f t="shared" si="61"/>
        <v/>
      </c>
    </row>
    <row r="768" spans="1:13">
      <c r="A768" s="168"/>
      <c r="K768" s="168" t="e">
        <f t="shared" si="60"/>
        <v>#N/A</v>
      </c>
      <c r="M768" s="168" t="str">
        <f t="shared" si="61"/>
        <v/>
      </c>
    </row>
    <row r="769" spans="1:13">
      <c r="A769" s="168"/>
      <c r="K769" s="168" t="e">
        <f t="shared" si="60"/>
        <v>#N/A</v>
      </c>
      <c r="M769" s="168" t="str">
        <f t="shared" si="61"/>
        <v/>
      </c>
    </row>
    <row r="770" spans="1:13">
      <c r="A770" s="168"/>
      <c r="K770" s="168" t="e">
        <f t="shared" si="60"/>
        <v>#N/A</v>
      </c>
      <c r="M770" s="168" t="str">
        <f t="shared" si="61"/>
        <v/>
      </c>
    </row>
    <row r="771" spans="1:13">
      <c r="A771" s="168"/>
      <c r="K771" s="168" t="e">
        <f t="shared" ref="K771:K834" si="62">VLOOKUP(O771,Q:Q,1)</f>
        <v>#N/A</v>
      </c>
      <c r="M771" s="168" t="str">
        <f t="shared" si="61"/>
        <v/>
      </c>
    </row>
    <row r="772" spans="1:13">
      <c r="A772" s="168"/>
      <c r="K772" s="168" t="e">
        <f t="shared" si="62"/>
        <v>#N/A</v>
      </c>
      <c r="M772" s="168" t="str">
        <f t="shared" si="61"/>
        <v/>
      </c>
    </row>
    <row r="773" spans="1:13">
      <c r="A773" s="168"/>
      <c r="K773" s="168" t="e">
        <f t="shared" si="62"/>
        <v>#N/A</v>
      </c>
      <c r="M773" s="168" t="str">
        <f t="shared" ref="M773:M836" si="63">IF(L773&gt;$A$14,L773,"")</f>
        <v/>
      </c>
    </row>
    <row r="774" spans="1:13">
      <c r="A774" s="168"/>
      <c r="K774" s="168" t="e">
        <f t="shared" si="62"/>
        <v>#N/A</v>
      </c>
      <c r="M774" s="168" t="str">
        <f t="shared" si="63"/>
        <v/>
      </c>
    </row>
    <row r="775" spans="1:13">
      <c r="A775" s="168"/>
      <c r="K775" s="168" t="e">
        <f t="shared" si="62"/>
        <v>#N/A</v>
      </c>
      <c r="M775" s="168" t="str">
        <f t="shared" si="63"/>
        <v/>
      </c>
    </row>
    <row r="776" spans="1:13">
      <c r="A776" s="168"/>
      <c r="K776" s="168" t="e">
        <f t="shared" si="62"/>
        <v>#N/A</v>
      </c>
      <c r="M776" s="168" t="str">
        <f t="shared" si="63"/>
        <v/>
      </c>
    </row>
    <row r="777" spans="1:13">
      <c r="A777" s="168"/>
      <c r="K777" s="168" t="e">
        <f t="shared" si="62"/>
        <v>#N/A</v>
      </c>
      <c r="M777" s="168" t="str">
        <f t="shared" si="63"/>
        <v/>
      </c>
    </row>
    <row r="778" spans="1:13">
      <c r="A778" s="168"/>
      <c r="K778" s="168" t="e">
        <f t="shared" si="62"/>
        <v>#N/A</v>
      </c>
      <c r="M778" s="168" t="str">
        <f t="shared" si="63"/>
        <v/>
      </c>
    </row>
    <row r="779" spans="1:13">
      <c r="A779" s="168"/>
      <c r="K779" s="168" t="e">
        <f t="shared" si="62"/>
        <v>#N/A</v>
      </c>
      <c r="M779" s="168" t="str">
        <f t="shared" si="63"/>
        <v/>
      </c>
    </row>
    <row r="780" spans="1:13">
      <c r="A780" s="168"/>
      <c r="K780" s="168" t="e">
        <f t="shared" si="62"/>
        <v>#N/A</v>
      </c>
      <c r="M780" s="168" t="str">
        <f t="shared" si="63"/>
        <v/>
      </c>
    </row>
    <row r="781" spans="1:13">
      <c r="A781" s="168"/>
      <c r="K781" s="168" t="e">
        <f t="shared" si="62"/>
        <v>#N/A</v>
      </c>
      <c r="M781" s="168" t="str">
        <f t="shared" si="63"/>
        <v/>
      </c>
    </row>
    <row r="782" spans="1:13">
      <c r="A782" s="168"/>
      <c r="K782" s="168" t="e">
        <f t="shared" si="62"/>
        <v>#N/A</v>
      </c>
      <c r="M782" s="168" t="str">
        <f t="shared" si="63"/>
        <v/>
      </c>
    </row>
    <row r="783" spans="1:13">
      <c r="A783" s="168"/>
      <c r="K783" s="168" t="e">
        <f t="shared" si="62"/>
        <v>#N/A</v>
      </c>
      <c r="M783" s="168" t="str">
        <f t="shared" si="63"/>
        <v/>
      </c>
    </row>
    <row r="784" spans="1:13">
      <c r="A784" s="168"/>
      <c r="K784" s="168" t="e">
        <f t="shared" si="62"/>
        <v>#N/A</v>
      </c>
      <c r="M784" s="168" t="str">
        <f t="shared" si="63"/>
        <v/>
      </c>
    </row>
    <row r="785" spans="1:13">
      <c r="A785" s="168"/>
      <c r="K785" s="168" t="e">
        <f t="shared" si="62"/>
        <v>#N/A</v>
      </c>
      <c r="M785" s="168" t="str">
        <f t="shared" si="63"/>
        <v/>
      </c>
    </row>
    <row r="786" spans="1:13">
      <c r="A786" s="168"/>
      <c r="K786" s="168" t="e">
        <f t="shared" si="62"/>
        <v>#N/A</v>
      </c>
      <c r="M786" s="168" t="str">
        <f t="shared" si="63"/>
        <v/>
      </c>
    </row>
    <row r="787" spans="1:13">
      <c r="A787" s="168"/>
      <c r="K787" s="168" t="e">
        <f t="shared" si="62"/>
        <v>#N/A</v>
      </c>
      <c r="M787" s="168" t="str">
        <f t="shared" si="63"/>
        <v/>
      </c>
    </row>
    <row r="788" spans="1:13">
      <c r="A788" s="168"/>
      <c r="K788" s="168" t="e">
        <f t="shared" si="62"/>
        <v>#N/A</v>
      </c>
      <c r="M788" s="168" t="str">
        <f t="shared" si="63"/>
        <v/>
      </c>
    </row>
    <row r="789" spans="1:13">
      <c r="A789" s="168"/>
      <c r="K789" s="168" t="e">
        <f t="shared" si="62"/>
        <v>#N/A</v>
      </c>
      <c r="M789" s="168" t="str">
        <f t="shared" si="63"/>
        <v/>
      </c>
    </row>
    <row r="790" spans="1:13">
      <c r="A790" s="168"/>
      <c r="K790" s="168" t="e">
        <f t="shared" si="62"/>
        <v>#N/A</v>
      </c>
      <c r="M790" s="168" t="str">
        <f t="shared" si="63"/>
        <v/>
      </c>
    </row>
    <row r="791" spans="1:13">
      <c r="A791" s="168"/>
      <c r="K791" s="168" t="e">
        <f t="shared" si="62"/>
        <v>#N/A</v>
      </c>
      <c r="M791" s="168" t="str">
        <f t="shared" si="63"/>
        <v/>
      </c>
    </row>
    <row r="792" spans="1:13">
      <c r="A792" s="168"/>
      <c r="K792" s="168" t="e">
        <f t="shared" si="62"/>
        <v>#N/A</v>
      </c>
      <c r="M792" s="168" t="str">
        <f t="shared" si="63"/>
        <v/>
      </c>
    </row>
    <row r="793" spans="1:13">
      <c r="A793" s="168"/>
      <c r="K793" s="168" t="e">
        <f t="shared" si="62"/>
        <v>#N/A</v>
      </c>
      <c r="M793" s="168" t="str">
        <f t="shared" si="63"/>
        <v/>
      </c>
    </row>
    <row r="794" spans="1:13">
      <c r="A794" s="168"/>
      <c r="K794" s="168" t="e">
        <f t="shared" si="62"/>
        <v>#N/A</v>
      </c>
      <c r="M794" s="168" t="str">
        <f t="shared" si="63"/>
        <v/>
      </c>
    </row>
    <row r="795" spans="1:13">
      <c r="A795" s="168"/>
      <c r="K795" s="168" t="e">
        <f t="shared" si="62"/>
        <v>#N/A</v>
      </c>
      <c r="M795" s="168" t="str">
        <f t="shared" si="63"/>
        <v/>
      </c>
    </row>
    <row r="796" spans="1:13">
      <c r="A796" s="168"/>
      <c r="K796" s="168" t="e">
        <f t="shared" si="62"/>
        <v>#N/A</v>
      </c>
      <c r="M796" s="168" t="str">
        <f t="shared" si="63"/>
        <v/>
      </c>
    </row>
    <row r="797" spans="1:13">
      <c r="A797" s="168"/>
      <c r="K797" s="168" t="e">
        <f t="shared" si="62"/>
        <v>#N/A</v>
      </c>
      <c r="M797" s="168" t="str">
        <f t="shared" si="63"/>
        <v/>
      </c>
    </row>
    <row r="798" spans="1:13">
      <c r="A798" s="168"/>
      <c r="K798" s="168" t="e">
        <f t="shared" si="62"/>
        <v>#N/A</v>
      </c>
      <c r="M798" s="168" t="str">
        <f t="shared" si="63"/>
        <v/>
      </c>
    </row>
    <row r="799" spans="1:13">
      <c r="A799" s="168"/>
      <c r="K799" s="168" t="e">
        <f t="shared" si="62"/>
        <v>#N/A</v>
      </c>
      <c r="M799" s="168" t="str">
        <f t="shared" si="63"/>
        <v/>
      </c>
    </row>
    <row r="800" spans="1:13">
      <c r="A800" s="168"/>
      <c r="K800" s="168" t="e">
        <f t="shared" si="62"/>
        <v>#N/A</v>
      </c>
      <c r="M800" s="168" t="str">
        <f t="shared" si="63"/>
        <v/>
      </c>
    </row>
    <row r="801" spans="1:13">
      <c r="A801" s="168"/>
      <c r="K801" s="168" t="e">
        <f t="shared" si="62"/>
        <v>#N/A</v>
      </c>
      <c r="M801" s="168" t="str">
        <f t="shared" si="63"/>
        <v/>
      </c>
    </row>
    <row r="802" spans="1:13">
      <c r="A802" s="168"/>
      <c r="K802" s="168" t="e">
        <f t="shared" si="62"/>
        <v>#N/A</v>
      </c>
      <c r="M802" s="168" t="str">
        <f t="shared" si="63"/>
        <v/>
      </c>
    </row>
    <row r="803" spans="1:13">
      <c r="A803" s="168"/>
      <c r="K803" s="168" t="e">
        <f t="shared" si="62"/>
        <v>#N/A</v>
      </c>
      <c r="M803" s="168" t="str">
        <f t="shared" si="63"/>
        <v/>
      </c>
    </row>
    <row r="804" spans="1:13">
      <c r="A804" s="168"/>
      <c r="K804" s="168" t="e">
        <f t="shared" si="62"/>
        <v>#N/A</v>
      </c>
      <c r="M804" s="168" t="str">
        <f t="shared" si="63"/>
        <v/>
      </c>
    </row>
    <row r="805" spans="1:13">
      <c r="A805" s="168"/>
      <c r="K805" s="168" t="e">
        <f t="shared" si="62"/>
        <v>#N/A</v>
      </c>
      <c r="M805" s="168" t="str">
        <f t="shared" si="63"/>
        <v/>
      </c>
    </row>
    <row r="806" spans="1:13">
      <c r="A806" s="168"/>
      <c r="K806" s="168" t="e">
        <f t="shared" si="62"/>
        <v>#N/A</v>
      </c>
      <c r="M806" s="168" t="str">
        <f t="shared" si="63"/>
        <v/>
      </c>
    </row>
    <row r="807" spans="1:13">
      <c r="A807" s="168"/>
      <c r="K807" s="168" t="e">
        <f t="shared" si="62"/>
        <v>#N/A</v>
      </c>
      <c r="M807" s="168" t="str">
        <f t="shared" si="63"/>
        <v/>
      </c>
    </row>
    <row r="808" spans="1:13">
      <c r="A808" s="168"/>
      <c r="K808" s="168" t="e">
        <f t="shared" si="62"/>
        <v>#N/A</v>
      </c>
      <c r="M808" s="168" t="str">
        <f t="shared" si="63"/>
        <v/>
      </c>
    </row>
    <row r="809" spans="1:13">
      <c r="A809" s="168"/>
      <c r="K809" s="168" t="e">
        <f t="shared" si="62"/>
        <v>#N/A</v>
      </c>
      <c r="M809" s="168" t="str">
        <f t="shared" si="63"/>
        <v/>
      </c>
    </row>
    <row r="810" spans="1:13">
      <c r="A810" s="168"/>
      <c r="K810" s="168" t="e">
        <f t="shared" si="62"/>
        <v>#N/A</v>
      </c>
      <c r="M810" s="168" t="str">
        <f t="shared" si="63"/>
        <v/>
      </c>
    </row>
    <row r="811" spans="1:13">
      <c r="A811" s="168"/>
      <c r="K811" s="168" t="e">
        <f t="shared" si="62"/>
        <v>#N/A</v>
      </c>
      <c r="M811" s="168" t="str">
        <f t="shared" si="63"/>
        <v/>
      </c>
    </row>
    <row r="812" spans="1:13">
      <c r="A812" s="168"/>
      <c r="K812" s="168" t="e">
        <f t="shared" si="62"/>
        <v>#N/A</v>
      </c>
      <c r="M812" s="168" t="str">
        <f t="shared" si="63"/>
        <v/>
      </c>
    </row>
    <row r="813" spans="1:13">
      <c r="A813" s="168"/>
      <c r="K813" s="168" t="e">
        <f t="shared" si="62"/>
        <v>#N/A</v>
      </c>
      <c r="M813" s="168" t="str">
        <f t="shared" si="63"/>
        <v/>
      </c>
    </row>
    <row r="814" spans="1:13">
      <c r="A814" s="168"/>
      <c r="K814" s="168" t="e">
        <f t="shared" si="62"/>
        <v>#N/A</v>
      </c>
      <c r="M814" s="168" t="str">
        <f t="shared" si="63"/>
        <v/>
      </c>
    </row>
    <row r="815" spans="1:13">
      <c r="A815" s="168"/>
      <c r="K815" s="168" t="e">
        <f t="shared" si="62"/>
        <v>#N/A</v>
      </c>
      <c r="M815" s="168" t="str">
        <f t="shared" si="63"/>
        <v/>
      </c>
    </row>
    <row r="816" spans="1:13">
      <c r="A816" s="168"/>
      <c r="K816" s="168" t="e">
        <f t="shared" si="62"/>
        <v>#N/A</v>
      </c>
      <c r="M816" s="168" t="str">
        <f t="shared" si="63"/>
        <v/>
      </c>
    </row>
    <row r="817" spans="1:13">
      <c r="A817" s="168"/>
      <c r="K817" s="168" t="e">
        <f t="shared" si="62"/>
        <v>#N/A</v>
      </c>
      <c r="M817" s="168" t="str">
        <f t="shared" si="63"/>
        <v/>
      </c>
    </row>
    <row r="818" spans="1:13">
      <c r="A818" s="168"/>
      <c r="K818" s="168" t="e">
        <f t="shared" si="62"/>
        <v>#N/A</v>
      </c>
      <c r="M818" s="168" t="str">
        <f t="shared" si="63"/>
        <v/>
      </c>
    </row>
    <row r="819" spans="1:13">
      <c r="A819" s="168"/>
      <c r="K819" s="168" t="e">
        <f t="shared" si="62"/>
        <v>#N/A</v>
      </c>
      <c r="M819" s="168" t="str">
        <f t="shared" si="63"/>
        <v/>
      </c>
    </row>
    <row r="820" spans="1:13">
      <c r="A820" s="168"/>
      <c r="K820" s="168" t="e">
        <f t="shared" si="62"/>
        <v>#N/A</v>
      </c>
      <c r="M820" s="168" t="str">
        <f t="shared" si="63"/>
        <v/>
      </c>
    </row>
    <row r="821" spans="1:13">
      <c r="A821" s="168"/>
      <c r="K821" s="168" t="e">
        <f t="shared" si="62"/>
        <v>#N/A</v>
      </c>
      <c r="M821" s="168" t="str">
        <f t="shared" si="63"/>
        <v/>
      </c>
    </row>
    <row r="822" spans="1:13">
      <c r="A822" s="168"/>
      <c r="K822" s="168" t="e">
        <f t="shared" si="62"/>
        <v>#N/A</v>
      </c>
      <c r="M822" s="168" t="str">
        <f t="shared" si="63"/>
        <v/>
      </c>
    </row>
    <row r="823" spans="1:13">
      <c r="A823" s="168"/>
      <c r="K823" s="168" t="e">
        <f t="shared" si="62"/>
        <v>#N/A</v>
      </c>
      <c r="M823" s="168" t="str">
        <f t="shared" si="63"/>
        <v/>
      </c>
    </row>
    <row r="824" spans="1:13">
      <c r="A824" s="168"/>
      <c r="K824" s="168" t="e">
        <f t="shared" si="62"/>
        <v>#N/A</v>
      </c>
      <c r="M824" s="168" t="str">
        <f t="shared" si="63"/>
        <v/>
      </c>
    </row>
    <row r="825" spans="1:13">
      <c r="A825" s="168"/>
      <c r="K825" s="168" t="e">
        <f t="shared" si="62"/>
        <v>#N/A</v>
      </c>
      <c r="M825" s="168" t="str">
        <f t="shared" si="63"/>
        <v/>
      </c>
    </row>
    <row r="826" spans="1:13">
      <c r="A826" s="168"/>
      <c r="K826" s="168" t="e">
        <f t="shared" si="62"/>
        <v>#N/A</v>
      </c>
      <c r="M826" s="168" t="str">
        <f t="shared" si="63"/>
        <v/>
      </c>
    </row>
    <row r="827" spans="1:13">
      <c r="A827" s="168"/>
      <c r="K827" s="168" t="e">
        <f t="shared" si="62"/>
        <v>#N/A</v>
      </c>
      <c r="M827" s="168" t="str">
        <f t="shared" si="63"/>
        <v/>
      </c>
    </row>
    <row r="828" spans="1:13">
      <c r="A828" s="168"/>
      <c r="K828" s="168" t="e">
        <f t="shared" si="62"/>
        <v>#N/A</v>
      </c>
      <c r="M828" s="168" t="str">
        <f t="shared" si="63"/>
        <v/>
      </c>
    </row>
    <row r="829" spans="1:13">
      <c r="A829" s="168"/>
      <c r="K829" s="168" t="e">
        <f t="shared" si="62"/>
        <v>#N/A</v>
      </c>
      <c r="M829" s="168" t="str">
        <f t="shared" si="63"/>
        <v/>
      </c>
    </row>
    <row r="830" spans="1:13">
      <c r="A830" s="168"/>
      <c r="K830" s="168" t="e">
        <f t="shared" si="62"/>
        <v>#N/A</v>
      </c>
      <c r="M830" s="168" t="str">
        <f t="shared" si="63"/>
        <v/>
      </c>
    </row>
    <row r="831" spans="1:13">
      <c r="A831" s="168"/>
      <c r="K831" s="168" t="e">
        <f t="shared" si="62"/>
        <v>#N/A</v>
      </c>
      <c r="M831" s="168" t="str">
        <f t="shared" si="63"/>
        <v/>
      </c>
    </row>
    <row r="832" spans="1:13">
      <c r="A832" s="168"/>
      <c r="K832" s="168" t="e">
        <f t="shared" si="62"/>
        <v>#N/A</v>
      </c>
      <c r="M832" s="168" t="str">
        <f t="shared" si="63"/>
        <v/>
      </c>
    </row>
    <row r="833" spans="1:13">
      <c r="A833" s="168"/>
      <c r="K833" s="168" t="e">
        <f t="shared" si="62"/>
        <v>#N/A</v>
      </c>
      <c r="M833" s="168" t="str">
        <f t="shared" si="63"/>
        <v/>
      </c>
    </row>
    <row r="834" spans="1:13">
      <c r="A834" s="168"/>
      <c r="K834" s="168" t="e">
        <f t="shared" si="62"/>
        <v>#N/A</v>
      </c>
      <c r="M834" s="168" t="str">
        <f t="shared" si="63"/>
        <v/>
      </c>
    </row>
    <row r="835" spans="1:13">
      <c r="A835" s="168"/>
      <c r="K835" s="168" t="e">
        <f t="shared" ref="K835:K898" si="64">VLOOKUP(O835,Q:Q,1)</f>
        <v>#N/A</v>
      </c>
      <c r="M835" s="168" t="str">
        <f t="shared" si="63"/>
        <v/>
      </c>
    </row>
    <row r="836" spans="1:13">
      <c r="A836" s="168"/>
      <c r="K836" s="168" t="e">
        <f t="shared" si="64"/>
        <v>#N/A</v>
      </c>
      <c r="M836" s="168" t="str">
        <f t="shared" si="63"/>
        <v/>
      </c>
    </row>
    <row r="837" spans="1:13">
      <c r="A837" s="168"/>
      <c r="K837" s="168" t="e">
        <f t="shared" si="64"/>
        <v>#N/A</v>
      </c>
      <c r="M837" s="168" t="str">
        <f t="shared" ref="M837:M900" si="65">IF(L837&gt;$A$14,L837,"")</f>
        <v/>
      </c>
    </row>
    <row r="838" spans="1:13">
      <c r="A838" s="168"/>
      <c r="K838" s="168" t="e">
        <f t="shared" si="64"/>
        <v>#N/A</v>
      </c>
      <c r="M838" s="168" t="str">
        <f t="shared" si="65"/>
        <v/>
      </c>
    </row>
    <row r="839" spans="1:13">
      <c r="A839" s="168"/>
      <c r="K839" s="168" t="e">
        <f t="shared" si="64"/>
        <v>#N/A</v>
      </c>
      <c r="M839" s="168" t="str">
        <f t="shared" si="65"/>
        <v/>
      </c>
    </row>
    <row r="840" spans="1:13">
      <c r="A840" s="168"/>
      <c r="K840" s="168" t="e">
        <f t="shared" si="64"/>
        <v>#N/A</v>
      </c>
      <c r="M840" s="168" t="str">
        <f t="shared" si="65"/>
        <v/>
      </c>
    </row>
    <row r="841" spans="1:13">
      <c r="A841" s="168"/>
      <c r="K841" s="168" t="e">
        <f t="shared" si="64"/>
        <v>#N/A</v>
      </c>
      <c r="M841" s="168" t="str">
        <f t="shared" si="65"/>
        <v/>
      </c>
    </row>
    <row r="842" spans="1:13">
      <c r="A842" s="168"/>
      <c r="K842" s="168" t="e">
        <f t="shared" si="64"/>
        <v>#N/A</v>
      </c>
      <c r="M842" s="168" t="str">
        <f t="shared" si="65"/>
        <v/>
      </c>
    </row>
    <row r="843" spans="1:13">
      <c r="A843" s="168"/>
      <c r="K843" s="168" t="e">
        <f t="shared" si="64"/>
        <v>#N/A</v>
      </c>
      <c r="M843" s="168" t="str">
        <f t="shared" si="65"/>
        <v/>
      </c>
    </row>
    <row r="844" spans="1:13">
      <c r="A844" s="168"/>
      <c r="K844" s="168" t="e">
        <f t="shared" si="64"/>
        <v>#N/A</v>
      </c>
      <c r="M844" s="168" t="str">
        <f t="shared" si="65"/>
        <v/>
      </c>
    </row>
    <row r="845" spans="1:13">
      <c r="A845" s="168"/>
      <c r="K845" s="168" t="e">
        <f t="shared" si="64"/>
        <v>#N/A</v>
      </c>
      <c r="M845" s="168" t="str">
        <f t="shared" si="65"/>
        <v/>
      </c>
    </row>
    <row r="846" spans="1:13">
      <c r="A846" s="168"/>
      <c r="K846" s="168" t="e">
        <f t="shared" si="64"/>
        <v>#N/A</v>
      </c>
      <c r="M846" s="168" t="str">
        <f t="shared" si="65"/>
        <v/>
      </c>
    </row>
    <row r="847" spans="1:13">
      <c r="A847" s="168"/>
      <c r="K847" s="168" t="e">
        <f t="shared" si="64"/>
        <v>#N/A</v>
      </c>
      <c r="M847" s="168" t="str">
        <f t="shared" si="65"/>
        <v/>
      </c>
    </row>
    <row r="848" spans="1:13">
      <c r="A848" s="168"/>
      <c r="K848" s="168" t="e">
        <f t="shared" si="64"/>
        <v>#N/A</v>
      </c>
      <c r="M848" s="168" t="str">
        <f t="shared" si="65"/>
        <v/>
      </c>
    </row>
    <row r="849" spans="1:13">
      <c r="A849" s="168"/>
      <c r="K849" s="168" t="e">
        <f t="shared" si="64"/>
        <v>#N/A</v>
      </c>
      <c r="M849" s="168" t="str">
        <f t="shared" si="65"/>
        <v/>
      </c>
    </row>
    <row r="850" spans="1:13">
      <c r="A850" s="168"/>
      <c r="K850" s="168" t="e">
        <f t="shared" si="64"/>
        <v>#N/A</v>
      </c>
      <c r="M850" s="168" t="str">
        <f t="shared" si="65"/>
        <v/>
      </c>
    </row>
    <row r="851" spans="1:13">
      <c r="A851" s="168"/>
      <c r="K851" s="168" t="e">
        <f t="shared" si="64"/>
        <v>#N/A</v>
      </c>
      <c r="M851" s="168" t="str">
        <f t="shared" si="65"/>
        <v/>
      </c>
    </row>
    <row r="852" spans="1:13">
      <c r="A852" s="168"/>
      <c r="K852" s="168" t="e">
        <f t="shared" si="64"/>
        <v>#N/A</v>
      </c>
      <c r="M852" s="168" t="str">
        <f t="shared" si="65"/>
        <v/>
      </c>
    </row>
    <row r="853" spans="1:13">
      <c r="A853" s="168"/>
      <c r="K853" s="168" t="e">
        <f t="shared" si="64"/>
        <v>#N/A</v>
      </c>
      <c r="M853" s="168" t="str">
        <f t="shared" si="65"/>
        <v/>
      </c>
    </row>
    <row r="854" spans="1:13">
      <c r="A854" s="168"/>
      <c r="K854" s="168" t="e">
        <f t="shared" si="64"/>
        <v>#N/A</v>
      </c>
      <c r="M854" s="168" t="str">
        <f t="shared" si="65"/>
        <v/>
      </c>
    </row>
    <row r="855" spans="1:13">
      <c r="A855" s="168"/>
      <c r="K855" s="168" t="e">
        <f t="shared" si="64"/>
        <v>#N/A</v>
      </c>
      <c r="M855" s="168" t="str">
        <f t="shared" si="65"/>
        <v/>
      </c>
    </row>
    <row r="856" spans="1:13">
      <c r="A856" s="168"/>
      <c r="K856" s="168" t="e">
        <f t="shared" si="64"/>
        <v>#N/A</v>
      </c>
      <c r="M856" s="168" t="str">
        <f t="shared" si="65"/>
        <v/>
      </c>
    </row>
    <row r="857" spans="1:13">
      <c r="A857" s="168"/>
      <c r="K857" s="168" t="e">
        <f t="shared" si="64"/>
        <v>#N/A</v>
      </c>
      <c r="M857" s="168" t="str">
        <f t="shared" si="65"/>
        <v/>
      </c>
    </row>
    <row r="858" spans="1:13">
      <c r="A858" s="168"/>
      <c r="K858" s="168" t="e">
        <f t="shared" si="64"/>
        <v>#N/A</v>
      </c>
      <c r="M858" s="168" t="str">
        <f t="shared" si="65"/>
        <v/>
      </c>
    </row>
    <row r="859" spans="1:13">
      <c r="A859" s="168"/>
      <c r="K859" s="168" t="e">
        <f t="shared" si="64"/>
        <v>#N/A</v>
      </c>
      <c r="M859" s="168" t="str">
        <f t="shared" si="65"/>
        <v/>
      </c>
    </row>
    <row r="860" spans="1:13">
      <c r="A860" s="168"/>
      <c r="K860" s="168" t="e">
        <f t="shared" si="64"/>
        <v>#N/A</v>
      </c>
      <c r="M860" s="168" t="str">
        <f t="shared" si="65"/>
        <v/>
      </c>
    </row>
    <row r="861" spans="1:13">
      <c r="A861" s="168"/>
      <c r="K861" s="168" t="e">
        <f t="shared" si="64"/>
        <v>#N/A</v>
      </c>
      <c r="M861" s="168" t="str">
        <f t="shared" si="65"/>
        <v/>
      </c>
    </row>
    <row r="862" spans="1:13">
      <c r="A862" s="168"/>
      <c r="K862" s="168" t="e">
        <f t="shared" si="64"/>
        <v>#N/A</v>
      </c>
      <c r="M862" s="168" t="str">
        <f t="shared" si="65"/>
        <v/>
      </c>
    </row>
    <row r="863" spans="1:13">
      <c r="A863" s="168"/>
      <c r="K863" s="168" t="e">
        <f t="shared" si="64"/>
        <v>#N/A</v>
      </c>
      <c r="M863" s="168" t="str">
        <f t="shared" si="65"/>
        <v/>
      </c>
    </row>
    <row r="864" spans="1:13">
      <c r="A864" s="168"/>
      <c r="K864" s="168" t="e">
        <f t="shared" si="64"/>
        <v>#N/A</v>
      </c>
      <c r="M864" s="168" t="str">
        <f t="shared" si="65"/>
        <v/>
      </c>
    </row>
    <row r="865" spans="1:13">
      <c r="A865" s="168"/>
      <c r="K865" s="168" t="e">
        <f t="shared" si="64"/>
        <v>#N/A</v>
      </c>
      <c r="M865" s="168" t="str">
        <f t="shared" si="65"/>
        <v/>
      </c>
    </row>
    <row r="866" spans="1:13">
      <c r="A866" s="168"/>
      <c r="K866" s="168" t="e">
        <f t="shared" si="64"/>
        <v>#N/A</v>
      </c>
      <c r="M866" s="168" t="str">
        <f t="shared" si="65"/>
        <v/>
      </c>
    </row>
    <row r="867" spans="1:13">
      <c r="A867" s="168"/>
      <c r="K867" s="168" t="e">
        <f t="shared" si="64"/>
        <v>#N/A</v>
      </c>
      <c r="M867" s="168" t="str">
        <f t="shared" si="65"/>
        <v/>
      </c>
    </row>
    <row r="868" spans="1:13">
      <c r="A868" s="168"/>
      <c r="K868" s="168" t="e">
        <f t="shared" si="64"/>
        <v>#N/A</v>
      </c>
      <c r="M868" s="168" t="str">
        <f t="shared" si="65"/>
        <v/>
      </c>
    </row>
    <row r="869" spans="1:13">
      <c r="A869" s="168"/>
      <c r="K869" s="168" t="e">
        <f t="shared" si="64"/>
        <v>#N/A</v>
      </c>
      <c r="M869" s="168" t="str">
        <f t="shared" si="65"/>
        <v/>
      </c>
    </row>
    <row r="870" spans="1:13">
      <c r="A870" s="168"/>
      <c r="K870" s="168" t="e">
        <f t="shared" si="64"/>
        <v>#N/A</v>
      </c>
      <c r="M870" s="168" t="str">
        <f t="shared" si="65"/>
        <v/>
      </c>
    </row>
    <row r="871" spans="1:13">
      <c r="A871" s="168"/>
      <c r="K871" s="168" t="e">
        <f t="shared" si="64"/>
        <v>#N/A</v>
      </c>
      <c r="M871" s="168" t="str">
        <f t="shared" si="65"/>
        <v/>
      </c>
    </row>
    <row r="872" spans="1:13">
      <c r="A872" s="168"/>
      <c r="K872" s="168" t="e">
        <f t="shared" si="64"/>
        <v>#N/A</v>
      </c>
      <c r="M872" s="168" t="str">
        <f t="shared" si="65"/>
        <v/>
      </c>
    </row>
    <row r="873" spans="1:13">
      <c r="A873" s="168"/>
      <c r="K873" s="168" t="e">
        <f t="shared" si="64"/>
        <v>#N/A</v>
      </c>
      <c r="M873" s="168" t="str">
        <f t="shared" si="65"/>
        <v/>
      </c>
    </row>
    <row r="874" spans="1:13">
      <c r="A874" s="168"/>
      <c r="K874" s="168" t="e">
        <f t="shared" si="64"/>
        <v>#N/A</v>
      </c>
      <c r="M874" s="168" t="str">
        <f t="shared" si="65"/>
        <v/>
      </c>
    </row>
    <row r="875" spans="1:13">
      <c r="A875" s="168"/>
      <c r="K875" s="168" t="e">
        <f t="shared" si="64"/>
        <v>#N/A</v>
      </c>
      <c r="M875" s="168" t="str">
        <f t="shared" si="65"/>
        <v/>
      </c>
    </row>
    <row r="876" spans="1:13">
      <c r="A876" s="168"/>
      <c r="K876" s="168" t="e">
        <f t="shared" si="64"/>
        <v>#N/A</v>
      </c>
      <c r="M876" s="168" t="str">
        <f t="shared" si="65"/>
        <v/>
      </c>
    </row>
    <row r="877" spans="1:13">
      <c r="A877" s="168"/>
      <c r="K877" s="168" t="e">
        <f t="shared" si="64"/>
        <v>#N/A</v>
      </c>
      <c r="M877" s="168" t="str">
        <f t="shared" si="65"/>
        <v/>
      </c>
    </row>
    <row r="878" spans="1:13">
      <c r="A878" s="168"/>
      <c r="K878" s="168" t="e">
        <f t="shared" si="64"/>
        <v>#N/A</v>
      </c>
      <c r="M878" s="168" t="str">
        <f t="shared" si="65"/>
        <v/>
      </c>
    </row>
    <row r="879" spans="1:13">
      <c r="A879" s="168"/>
      <c r="K879" s="168" t="e">
        <f t="shared" si="64"/>
        <v>#N/A</v>
      </c>
      <c r="M879" s="168" t="str">
        <f t="shared" si="65"/>
        <v/>
      </c>
    </row>
    <row r="880" spans="1:13">
      <c r="A880" s="168"/>
      <c r="K880" s="168" t="e">
        <f t="shared" si="64"/>
        <v>#N/A</v>
      </c>
      <c r="M880" s="168" t="str">
        <f t="shared" si="65"/>
        <v/>
      </c>
    </row>
    <row r="881" spans="1:13">
      <c r="A881" s="168"/>
      <c r="K881" s="168" t="e">
        <f t="shared" si="64"/>
        <v>#N/A</v>
      </c>
      <c r="M881" s="168" t="str">
        <f t="shared" si="65"/>
        <v/>
      </c>
    </row>
    <row r="882" spans="1:13">
      <c r="A882" s="168"/>
      <c r="K882" s="168" t="e">
        <f t="shared" si="64"/>
        <v>#N/A</v>
      </c>
      <c r="M882" s="168" t="str">
        <f t="shared" si="65"/>
        <v/>
      </c>
    </row>
    <row r="883" spans="1:13">
      <c r="A883" s="168"/>
      <c r="K883" s="168" t="e">
        <f t="shared" si="64"/>
        <v>#N/A</v>
      </c>
      <c r="M883" s="168" t="str">
        <f t="shared" si="65"/>
        <v/>
      </c>
    </row>
    <row r="884" spans="1:13">
      <c r="A884" s="168"/>
      <c r="K884" s="168" t="e">
        <f t="shared" si="64"/>
        <v>#N/A</v>
      </c>
      <c r="M884" s="168" t="str">
        <f t="shared" si="65"/>
        <v/>
      </c>
    </row>
    <row r="885" spans="1:13">
      <c r="A885" s="168"/>
      <c r="K885" s="168" t="e">
        <f t="shared" si="64"/>
        <v>#N/A</v>
      </c>
      <c r="M885" s="168" t="str">
        <f t="shared" si="65"/>
        <v/>
      </c>
    </row>
    <row r="886" spans="1:13">
      <c r="A886" s="168"/>
      <c r="K886" s="168" t="e">
        <f t="shared" si="64"/>
        <v>#N/A</v>
      </c>
      <c r="M886" s="168" t="str">
        <f t="shared" si="65"/>
        <v/>
      </c>
    </row>
    <row r="887" spans="1:13">
      <c r="A887" s="168"/>
      <c r="K887" s="168" t="e">
        <f t="shared" si="64"/>
        <v>#N/A</v>
      </c>
      <c r="M887" s="168" t="str">
        <f t="shared" si="65"/>
        <v/>
      </c>
    </row>
    <row r="888" spans="1:13">
      <c r="A888" s="168"/>
      <c r="K888" s="168" t="e">
        <f t="shared" si="64"/>
        <v>#N/A</v>
      </c>
      <c r="M888" s="168" t="str">
        <f t="shared" si="65"/>
        <v/>
      </c>
    </row>
    <row r="889" spans="1:13">
      <c r="A889" s="168"/>
      <c r="K889" s="168" t="e">
        <f t="shared" si="64"/>
        <v>#N/A</v>
      </c>
      <c r="M889" s="168" t="str">
        <f t="shared" si="65"/>
        <v/>
      </c>
    </row>
    <row r="890" spans="1:13">
      <c r="A890" s="168"/>
      <c r="K890" s="168" t="e">
        <f t="shared" si="64"/>
        <v>#N/A</v>
      </c>
      <c r="M890" s="168" t="str">
        <f t="shared" si="65"/>
        <v/>
      </c>
    </row>
    <row r="891" spans="1:13">
      <c r="A891" s="168"/>
      <c r="K891" s="168" t="e">
        <f t="shared" si="64"/>
        <v>#N/A</v>
      </c>
      <c r="M891" s="168" t="str">
        <f t="shared" si="65"/>
        <v/>
      </c>
    </row>
    <row r="892" spans="1:13">
      <c r="A892" s="168"/>
      <c r="K892" s="168" t="e">
        <f t="shared" si="64"/>
        <v>#N/A</v>
      </c>
      <c r="M892" s="168" t="str">
        <f t="shared" si="65"/>
        <v/>
      </c>
    </row>
    <row r="893" spans="1:13">
      <c r="A893" s="168"/>
      <c r="K893" s="168" t="e">
        <f t="shared" si="64"/>
        <v>#N/A</v>
      </c>
      <c r="M893" s="168" t="str">
        <f t="shared" si="65"/>
        <v/>
      </c>
    </row>
    <row r="894" spans="1:13">
      <c r="A894" s="168"/>
      <c r="K894" s="168" t="e">
        <f t="shared" si="64"/>
        <v>#N/A</v>
      </c>
      <c r="M894" s="168" t="str">
        <f t="shared" si="65"/>
        <v/>
      </c>
    </row>
    <row r="895" spans="1:13">
      <c r="A895" s="168"/>
      <c r="K895" s="168" t="e">
        <f t="shared" si="64"/>
        <v>#N/A</v>
      </c>
      <c r="M895" s="168" t="str">
        <f t="shared" si="65"/>
        <v/>
      </c>
    </row>
    <row r="896" spans="1:13">
      <c r="A896" s="168"/>
      <c r="K896" s="168" t="e">
        <f t="shared" si="64"/>
        <v>#N/A</v>
      </c>
      <c r="M896" s="168" t="str">
        <f t="shared" si="65"/>
        <v/>
      </c>
    </row>
    <row r="897" spans="1:13">
      <c r="A897" s="168"/>
      <c r="K897" s="168" t="e">
        <f t="shared" si="64"/>
        <v>#N/A</v>
      </c>
      <c r="M897" s="168" t="str">
        <f t="shared" si="65"/>
        <v/>
      </c>
    </row>
    <row r="898" spans="1:13">
      <c r="A898" s="168"/>
      <c r="K898" s="168" t="e">
        <f t="shared" si="64"/>
        <v>#N/A</v>
      </c>
      <c r="M898" s="168" t="str">
        <f t="shared" si="65"/>
        <v/>
      </c>
    </row>
    <row r="899" spans="1:13">
      <c r="A899" s="168"/>
      <c r="K899" s="168" t="e">
        <f t="shared" ref="K899:K965" si="66">VLOOKUP(O899,Q:Q,1)</f>
        <v>#N/A</v>
      </c>
      <c r="M899" s="168" t="str">
        <f t="shared" si="65"/>
        <v/>
      </c>
    </row>
    <row r="900" spans="1:13">
      <c r="A900" s="168"/>
      <c r="K900" s="168" t="e">
        <f t="shared" si="66"/>
        <v>#N/A</v>
      </c>
      <c r="M900" s="168" t="str">
        <f t="shared" si="65"/>
        <v/>
      </c>
    </row>
    <row r="901" spans="1:13">
      <c r="A901" s="168"/>
      <c r="K901" s="168" t="e">
        <f t="shared" si="66"/>
        <v>#N/A</v>
      </c>
      <c r="M901" s="168" t="str">
        <f t="shared" ref="M901:M964" si="67">IF(L901&gt;$A$14,L901,"")</f>
        <v/>
      </c>
    </row>
    <row r="902" spans="1:13">
      <c r="A902" s="168"/>
      <c r="K902" s="168" t="e">
        <f t="shared" si="66"/>
        <v>#N/A</v>
      </c>
      <c r="M902" s="168" t="str">
        <f t="shared" si="67"/>
        <v/>
      </c>
    </row>
    <row r="903" spans="1:13">
      <c r="A903" s="168"/>
      <c r="K903" s="168" t="e">
        <f t="shared" si="66"/>
        <v>#N/A</v>
      </c>
      <c r="M903" s="168" t="str">
        <f t="shared" si="67"/>
        <v/>
      </c>
    </row>
    <row r="904" spans="1:13">
      <c r="A904" s="168"/>
      <c r="K904" s="168" t="e">
        <f t="shared" si="66"/>
        <v>#N/A</v>
      </c>
      <c r="M904" s="168" t="str">
        <f t="shared" si="67"/>
        <v/>
      </c>
    </row>
    <row r="905" spans="1:13">
      <c r="A905" s="168"/>
      <c r="K905" s="168" t="e">
        <f t="shared" si="66"/>
        <v>#N/A</v>
      </c>
      <c r="M905" s="168" t="str">
        <f t="shared" si="67"/>
        <v/>
      </c>
    </row>
    <row r="906" spans="1:13">
      <c r="A906" s="168"/>
      <c r="K906" s="168" t="e">
        <f t="shared" si="66"/>
        <v>#N/A</v>
      </c>
      <c r="M906" s="168" t="str">
        <f t="shared" si="67"/>
        <v/>
      </c>
    </row>
    <row r="907" spans="1:13">
      <c r="A907" s="168"/>
      <c r="K907" s="168" t="e">
        <f t="shared" si="66"/>
        <v>#N/A</v>
      </c>
      <c r="M907" s="168" t="str">
        <f t="shared" si="67"/>
        <v/>
      </c>
    </row>
    <row r="908" spans="1:13">
      <c r="A908" s="168"/>
      <c r="K908" s="168" t="e">
        <f t="shared" si="66"/>
        <v>#N/A</v>
      </c>
      <c r="M908" s="168" t="str">
        <f t="shared" si="67"/>
        <v/>
      </c>
    </row>
    <row r="909" spans="1:13">
      <c r="A909" s="168"/>
      <c r="K909" s="168" t="e">
        <f t="shared" si="66"/>
        <v>#N/A</v>
      </c>
      <c r="M909" s="168" t="str">
        <f t="shared" si="67"/>
        <v/>
      </c>
    </row>
    <row r="910" spans="1:13">
      <c r="A910" s="168"/>
      <c r="K910" s="168" t="e">
        <f t="shared" si="66"/>
        <v>#N/A</v>
      </c>
      <c r="M910" s="168" t="str">
        <f t="shared" si="67"/>
        <v/>
      </c>
    </row>
    <row r="911" spans="1:13">
      <c r="A911" s="168"/>
      <c r="K911" s="168" t="e">
        <f t="shared" si="66"/>
        <v>#N/A</v>
      </c>
      <c r="M911" s="168" t="str">
        <f t="shared" si="67"/>
        <v/>
      </c>
    </row>
    <row r="912" spans="1:13">
      <c r="A912" s="168"/>
      <c r="K912" s="168" t="e">
        <f t="shared" si="66"/>
        <v>#N/A</v>
      </c>
      <c r="M912" s="168" t="str">
        <f t="shared" si="67"/>
        <v/>
      </c>
    </row>
    <row r="913" spans="1:13">
      <c r="A913" s="168"/>
      <c r="K913" s="168" t="e">
        <f t="shared" si="66"/>
        <v>#N/A</v>
      </c>
      <c r="M913" s="168" t="str">
        <f t="shared" si="67"/>
        <v/>
      </c>
    </row>
    <row r="914" spans="1:13">
      <c r="A914" s="168"/>
      <c r="K914" s="168" t="e">
        <f t="shared" si="66"/>
        <v>#N/A</v>
      </c>
      <c r="M914" s="168" t="str">
        <f t="shared" si="67"/>
        <v/>
      </c>
    </row>
    <row r="915" spans="1:13">
      <c r="A915" s="168"/>
      <c r="K915" s="168" t="e">
        <f t="shared" si="66"/>
        <v>#N/A</v>
      </c>
      <c r="M915" s="168" t="str">
        <f t="shared" si="67"/>
        <v/>
      </c>
    </row>
    <row r="916" spans="1:13">
      <c r="A916" s="168"/>
      <c r="K916" s="168" t="e">
        <f t="shared" si="66"/>
        <v>#N/A</v>
      </c>
      <c r="M916" s="168" t="str">
        <f t="shared" si="67"/>
        <v/>
      </c>
    </row>
    <row r="917" spans="1:13">
      <c r="A917" s="168"/>
      <c r="K917" s="168" t="e">
        <f t="shared" si="66"/>
        <v>#N/A</v>
      </c>
      <c r="M917" s="168" t="str">
        <f t="shared" si="67"/>
        <v/>
      </c>
    </row>
    <row r="918" spans="1:13">
      <c r="A918" s="168"/>
      <c r="K918" s="168" t="e">
        <f t="shared" si="66"/>
        <v>#N/A</v>
      </c>
      <c r="M918" s="168" t="str">
        <f t="shared" si="67"/>
        <v/>
      </c>
    </row>
    <row r="919" spans="1:13">
      <c r="A919" s="168"/>
      <c r="K919" s="168" t="e">
        <f t="shared" si="66"/>
        <v>#N/A</v>
      </c>
      <c r="M919" s="168" t="str">
        <f t="shared" si="67"/>
        <v/>
      </c>
    </row>
    <row r="920" spans="1:13">
      <c r="A920" s="168"/>
      <c r="K920" s="168" t="e">
        <f t="shared" si="66"/>
        <v>#N/A</v>
      </c>
      <c r="M920" s="168" t="str">
        <f t="shared" si="67"/>
        <v/>
      </c>
    </row>
    <row r="921" spans="1:13">
      <c r="A921" s="168"/>
      <c r="K921" s="168" t="e">
        <f t="shared" si="66"/>
        <v>#N/A</v>
      </c>
      <c r="M921" s="168" t="str">
        <f t="shared" si="67"/>
        <v/>
      </c>
    </row>
    <row r="922" spans="1:13">
      <c r="A922" s="168"/>
      <c r="K922" s="168" t="e">
        <f t="shared" si="66"/>
        <v>#N/A</v>
      </c>
      <c r="M922" s="168" t="str">
        <f t="shared" si="67"/>
        <v/>
      </c>
    </row>
    <row r="923" spans="1:13">
      <c r="A923" s="168"/>
      <c r="K923" s="168" t="e">
        <f t="shared" si="66"/>
        <v>#N/A</v>
      </c>
      <c r="M923" s="168" t="str">
        <f t="shared" si="67"/>
        <v/>
      </c>
    </row>
    <row r="924" spans="1:13">
      <c r="A924" s="168"/>
      <c r="K924" s="168" t="e">
        <f t="shared" si="66"/>
        <v>#N/A</v>
      </c>
      <c r="M924" s="168" t="str">
        <f t="shared" si="67"/>
        <v/>
      </c>
    </row>
    <row r="925" spans="1:13">
      <c r="A925" s="168"/>
      <c r="K925" s="168" t="e">
        <f t="shared" si="66"/>
        <v>#N/A</v>
      </c>
      <c r="M925" s="168" t="str">
        <f t="shared" si="67"/>
        <v/>
      </c>
    </row>
    <row r="926" spans="1:13">
      <c r="A926" s="168"/>
      <c r="K926" s="168" t="e">
        <f t="shared" si="66"/>
        <v>#N/A</v>
      </c>
      <c r="M926" s="168" t="str">
        <f t="shared" si="67"/>
        <v/>
      </c>
    </row>
    <row r="927" spans="1:13">
      <c r="A927" s="168"/>
      <c r="K927" s="168" t="e">
        <f t="shared" si="66"/>
        <v>#N/A</v>
      </c>
      <c r="M927" s="168" t="str">
        <f t="shared" si="67"/>
        <v/>
      </c>
    </row>
    <row r="928" spans="1:13">
      <c r="A928" s="168"/>
      <c r="K928" s="168" t="e">
        <f t="shared" si="66"/>
        <v>#N/A</v>
      </c>
      <c r="M928" s="168" t="str">
        <f t="shared" si="67"/>
        <v/>
      </c>
    </row>
    <row r="929" spans="1:13">
      <c r="A929" s="168"/>
      <c r="K929" s="168" t="e">
        <f t="shared" si="66"/>
        <v>#N/A</v>
      </c>
      <c r="M929" s="168" t="str">
        <f t="shared" si="67"/>
        <v/>
      </c>
    </row>
    <row r="930" spans="1:13">
      <c r="A930" s="168"/>
      <c r="K930" s="168" t="e">
        <f t="shared" si="66"/>
        <v>#N/A</v>
      </c>
      <c r="M930" s="168" t="str">
        <f t="shared" si="67"/>
        <v/>
      </c>
    </row>
    <row r="931" spans="1:13">
      <c r="A931" s="168"/>
      <c r="K931" s="168" t="e">
        <f t="shared" si="66"/>
        <v>#N/A</v>
      </c>
      <c r="M931" s="168" t="str">
        <f t="shared" si="67"/>
        <v/>
      </c>
    </row>
    <row r="932" spans="1:13">
      <c r="A932" s="168"/>
      <c r="K932" s="168" t="e">
        <f t="shared" si="66"/>
        <v>#N/A</v>
      </c>
      <c r="M932" s="168" t="str">
        <f t="shared" si="67"/>
        <v/>
      </c>
    </row>
    <row r="933" spans="1:13">
      <c r="A933" s="168"/>
      <c r="K933" s="168" t="e">
        <f t="shared" si="66"/>
        <v>#N/A</v>
      </c>
      <c r="M933" s="168" t="str">
        <f t="shared" si="67"/>
        <v/>
      </c>
    </row>
    <row r="934" spans="1:13">
      <c r="A934" s="168"/>
      <c r="K934" s="168" t="e">
        <f t="shared" si="66"/>
        <v>#N/A</v>
      </c>
      <c r="M934" s="168" t="str">
        <f t="shared" si="67"/>
        <v/>
      </c>
    </row>
    <row r="935" spans="1:13">
      <c r="A935" s="168"/>
      <c r="K935" s="168" t="e">
        <f t="shared" si="66"/>
        <v>#N/A</v>
      </c>
      <c r="M935" s="168" t="str">
        <f t="shared" si="67"/>
        <v/>
      </c>
    </row>
    <row r="936" spans="1:13">
      <c r="A936" s="168"/>
      <c r="K936" s="168" t="e">
        <f t="shared" si="66"/>
        <v>#N/A</v>
      </c>
      <c r="M936" s="168" t="str">
        <f t="shared" si="67"/>
        <v/>
      </c>
    </row>
    <row r="937" spans="1:13">
      <c r="A937" s="168"/>
      <c r="K937" s="168" t="e">
        <f t="shared" si="66"/>
        <v>#N/A</v>
      </c>
      <c r="M937" s="168" t="str">
        <f t="shared" si="67"/>
        <v/>
      </c>
    </row>
    <row r="938" spans="1:13">
      <c r="A938" s="168"/>
      <c r="K938" s="168" t="e">
        <f t="shared" si="66"/>
        <v>#N/A</v>
      </c>
      <c r="M938" s="168" t="str">
        <f t="shared" si="67"/>
        <v/>
      </c>
    </row>
    <row r="939" spans="1:13">
      <c r="A939" s="168"/>
      <c r="K939" s="168" t="e">
        <f t="shared" si="66"/>
        <v>#N/A</v>
      </c>
      <c r="M939" s="168" t="str">
        <f t="shared" si="67"/>
        <v/>
      </c>
    </row>
    <row r="940" spans="1:13">
      <c r="A940" s="168"/>
      <c r="K940" s="168" t="e">
        <f t="shared" si="66"/>
        <v>#N/A</v>
      </c>
      <c r="M940" s="168" t="str">
        <f t="shared" si="67"/>
        <v/>
      </c>
    </row>
    <row r="941" spans="1:13">
      <c r="A941" s="168"/>
      <c r="K941" s="168" t="e">
        <f t="shared" si="66"/>
        <v>#N/A</v>
      </c>
      <c r="M941" s="168" t="str">
        <f t="shared" si="67"/>
        <v/>
      </c>
    </row>
    <row r="942" spans="1:13">
      <c r="A942" s="168"/>
      <c r="K942" s="168" t="e">
        <f t="shared" si="66"/>
        <v>#N/A</v>
      </c>
      <c r="M942" s="168" t="str">
        <f t="shared" si="67"/>
        <v/>
      </c>
    </row>
    <row r="943" spans="1:13">
      <c r="A943" s="168"/>
      <c r="K943" s="168" t="e">
        <f t="shared" si="66"/>
        <v>#N/A</v>
      </c>
      <c r="M943" s="168" t="str">
        <f t="shared" si="67"/>
        <v/>
      </c>
    </row>
    <row r="944" spans="1:13">
      <c r="A944" s="168"/>
      <c r="K944" s="168" t="e">
        <f t="shared" si="66"/>
        <v>#N/A</v>
      </c>
      <c r="M944" s="168" t="str">
        <f t="shared" si="67"/>
        <v/>
      </c>
    </row>
    <row r="945" spans="1:13">
      <c r="A945" s="168"/>
      <c r="K945" s="168" t="e">
        <f t="shared" si="66"/>
        <v>#N/A</v>
      </c>
      <c r="M945" s="168" t="str">
        <f t="shared" si="67"/>
        <v/>
      </c>
    </row>
    <row r="946" spans="1:13">
      <c r="A946" s="168"/>
      <c r="K946" s="168" t="e">
        <f t="shared" si="66"/>
        <v>#N/A</v>
      </c>
      <c r="M946" s="168" t="str">
        <f t="shared" si="67"/>
        <v/>
      </c>
    </row>
    <row r="947" spans="1:13">
      <c r="A947" s="168"/>
      <c r="K947" s="168" t="e">
        <f t="shared" si="66"/>
        <v>#N/A</v>
      </c>
      <c r="M947" s="168" t="str">
        <f t="shared" si="67"/>
        <v/>
      </c>
    </row>
    <row r="948" spans="1:13">
      <c r="A948" s="168"/>
      <c r="K948" s="168" t="e">
        <f t="shared" si="66"/>
        <v>#N/A</v>
      </c>
      <c r="M948" s="168" t="str">
        <f t="shared" si="67"/>
        <v/>
      </c>
    </row>
    <row r="949" spans="1:13">
      <c r="A949" s="168"/>
      <c r="K949" s="168" t="e">
        <f t="shared" si="66"/>
        <v>#N/A</v>
      </c>
      <c r="M949" s="168" t="str">
        <f t="shared" si="67"/>
        <v/>
      </c>
    </row>
    <row r="950" spans="1:13">
      <c r="A950" s="168"/>
      <c r="K950" s="168" t="e">
        <f t="shared" si="66"/>
        <v>#N/A</v>
      </c>
      <c r="M950" s="168" t="str">
        <f t="shared" si="67"/>
        <v/>
      </c>
    </row>
    <row r="951" spans="1:13">
      <c r="A951" s="168"/>
      <c r="K951" s="168" t="e">
        <f t="shared" si="66"/>
        <v>#N/A</v>
      </c>
      <c r="M951" s="168" t="str">
        <f t="shared" si="67"/>
        <v/>
      </c>
    </row>
    <row r="952" spans="1:13">
      <c r="A952" s="168"/>
      <c r="K952" s="168" t="e">
        <f t="shared" si="66"/>
        <v>#N/A</v>
      </c>
      <c r="M952" s="168" t="str">
        <f t="shared" si="67"/>
        <v/>
      </c>
    </row>
    <row r="953" spans="1:13">
      <c r="A953" s="168"/>
      <c r="K953" s="168" t="e">
        <f t="shared" si="66"/>
        <v>#N/A</v>
      </c>
      <c r="M953" s="168" t="str">
        <f t="shared" si="67"/>
        <v/>
      </c>
    </row>
    <row r="954" spans="1:13">
      <c r="A954" s="168"/>
      <c r="K954" s="168" t="e">
        <f t="shared" si="66"/>
        <v>#N/A</v>
      </c>
      <c r="M954" s="168" t="str">
        <f t="shared" si="67"/>
        <v/>
      </c>
    </row>
    <row r="955" spans="1:13">
      <c r="A955" s="168"/>
      <c r="K955" s="168" t="e">
        <f t="shared" si="66"/>
        <v>#N/A</v>
      </c>
      <c r="M955" s="168" t="str">
        <f t="shared" si="67"/>
        <v/>
      </c>
    </row>
    <row r="956" spans="1:13">
      <c r="A956" s="168"/>
      <c r="K956" s="168" t="e">
        <f t="shared" si="66"/>
        <v>#N/A</v>
      </c>
      <c r="M956" s="168" t="str">
        <f t="shared" si="67"/>
        <v/>
      </c>
    </row>
    <row r="957" spans="1:13">
      <c r="A957" s="168"/>
      <c r="K957" s="168" t="e">
        <f t="shared" si="66"/>
        <v>#N/A</v>
      </c>
      <c r="M957" s="168" t="str">
        <f t="shared" si="67"/>
        <v/>
      </c>
    </row>
    <row r="958" spans="1:13">
      <c r="A958" s="168"/>
      <c r="K958" s="168" t="e">
        <f t="shared" si="66"/>
        <v>#N/A</v>
      </c>
      <c r="M958" s="168" t="str">
        <f t="shared" si="67"/>
        <v/>
      </c>
    </row>
    <row r="959" spans="1:13">
      <c r="A959" s="168"/>
      <c r="K959" s="168" t="e">
        <f t="shared" si="66"/>
        <v>#N/A</v>
      </c>
      <c r="M959" s="168" t="str">
        <f t="shared" si="67"/>
        <v/>
      </c>
    </row>
    <row r="960" spans="1:13">
      <c r="A960" s="168"/>
      <c r="K960" s="168" t="e">
        <f t="shared" si="66"/>
        <v>#N/A</v>
      </c>
      <c r="M960" s="168" t="str">
        <f t="shared" si="67"/>
        <v/>
      </c>
    </row>
    <row r="961" spans="1:13">
      <c r="A961" s="168"/>
      <c r="K961" s="168" t="e">
        <f t="shared" si="66"/>
        <v>#N/A</v>
      </c>
      <c r="M961" s="168" t="str">
        <f t="shared" si="67"/>
        <v/>
      </c>
    </row>
    <row r="962" spans="1:13">
      <c r="A962" s="168"/>
      <c r="K962" s="168" t="e">
        <f t="shared" si="66"/>
        <v>#N/A</v>
      </c>
      <c r="M962" s="168" t="str">
        <f t="shared" si="67"/>
        <v/>
      </c>
    </row>
    <row r="963" spans="1:13">
      <c r="A963" s="168"/>
      <c r="K963" s="168" t="e">
        <f t="shared" si="66"/>
        <v>#N/A</v>
      </c>
      <c r="M963" s="168" t="str">
        <f t="shared" si="67"/>
        <v/>
      </c>
    </row>
    <row r="964" spans="1:13">
      <c r="K964" s="168" t="e">
        <f t="shared" si="66"/>
        <v>#N/A</v>
      </c>
      <c r="M964" s="168" t="str">
        <f t="shared" si="67"/>
        <v/>
      </c>
    </row>
    <row r="965" spans="1:13">
      <c r="K965" s="168" t="e">
        <f t="shared" si="66"/>
        <v>#N/A</v>
      </c>
      <c r="M965" s="168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/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0.44140625" style="54" bestFit="1" customWidth="1"/>
    <col min="8" max="8" width="14" style="54" customWidth="1"/>
    <col min="9" max="9" width="8.5546875" style="54" bestFit="1" customWidth="1"/>
    <col min="10" max="10" width="10.5546875" style="54" bestFit="1" customWidth="1"/>
    <col min="11" max="11" width="11.88671875" style="54" bestFit="1" customWidth="1"/>
    <col min="12" max="12" width="10.6640625" style="54" bestFit="1" customWidth="1"/>
    <col min="13" max="13" width="15.6640625" style="54" customWidth="1"/>
    <col min="14" max="14" width="8.88671875" style="54" customWidth="1"/>
    <col min="15" max="15" width="15.6640625" style="54" customWidth="1"/>
    <col min="16" max="16" width="8.88671875" style="54" customWidth="1"/>
    <col min="17" max="17" width="15.6640625" style="54" customWidth="1"/>
    <col min="18" max="18" width="8.88671875" style="54" customWidth="1"/>
    <col min="19" max="22" width="15.6640625" style="172" bestFit="1" customWidth="1"/>
    <col min="23" max="16384" width="8.88671875" style="54"/>
  </cols>
  <sheetData>
    <row r="1" spans="1:22" ht="15" thickBot="1">
      <c r="A1" s="1"/>
      <c r="B1" s="1"/>
      <c r="C1" s="1"/>
      <c r="D1" s="1"/>
      <c r="E1" s="1"/>
      <c r="L1" s="1"/>
      <c r="M1" s="53"/>
      <c r="N1" s="1"/>
      <c r="O1" s="1"/>
      <c r="P1" s="1"/>
      <c r="Q1" s="1"/>
      <c r="R1" s="1"/>
      <c r="V1" s="172" cm="1">
        <f t="array" ref="V1">LOOKUP(2,1/(V:V&lt;&gt;""),V:V)</f>
        <v>45961.625</v>
      </c>
    </row>
    <row r="2" spans="1:22" ht="15" thickBot="1">
      <c r="A2" s="30"/>
      <c r="B2" s="40" t="s">
        <v>0</v>
      </c>
      <c r="C2" s="44" t="s">
        <v>0</v>
      </c>
      <c r="D2" s="28" t="s">
        <v>1</v>
      </c>
      <c r="F2" s="123" t="s">
        <v>101</v>
      </c>
      <c r="G2" s="124">
        <v>0.625</v>
      </c>
      <c r="L2" s="1"/>
      <c r="M2" s="27" t="s">
        <v>0</v>
      </c>
      <c r="N2" s="1"/>
      <c r="O2" s="44" t="s">
        <v>0</v>
      </c>
      <c r="P2" s="2"/>
      <c r="Q2" s="28" t="s">
        <v>1</v>
      </c>
      <c r="R2" s="1"/>
      <c r="T2" s="54" cm="1">
        <f t="array" ref="T2:T96">_xlfn.UNIQUE(S:S)</f>
        <v>0</v>
      </c>
      <c r="V2" s="54" cm="1">
        <f t="array" ref="V2:V30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22" cm="1">
        <f t="array" ref="M3:N142">_xll.BDH(B4, "LAST_PRICE", "01/01/2025 15:00:00", "01/01/2035 16:00:00", "BarSize=60", "BarType=T", "RecurDaily=True", "TZ=London")</f>
        <v>45768.625</v>
      </c>
      <c r="N3" s="1">
        <v>57.771999999999998</v>
      </c>
      <c r="O3" s="122" cm="1">
        <f t="array" ref="O3:P95">_xll.BDH(C4, "LAST_PRICE", "01/01/2025 15:00:00", "01/01/2035 16:00:00", "BarSize=60", "BarType=T", "RecurDaily=True", "TZ=London")</f>
        <v>45769.625</v>
      </c>
      <c r="P3" s="46">
        <v>43.771000000000001</v>
      </c>
      <c r="Q3" s="122" cm="1">
        <f t="array" ref="Q3:R142">_xll.BDH(D4, "LAST_PRICE", "01/01/2025 15:00:00", "01/01/2035 16:00:00", "BarSize=60", "BarType=T", "RecurDaily=True", "TZ=London")</f>
        <v>45768.625</v>
      </c>
      <c r="R3" s="1">
        <v>79.674000000000007</v>
      </c>
      <c r="S3" s="172" t="str">
        <f>IF(COUNTIF(O:O,M3)*COUNTIF(Q:Q,M3),M3,"")</f>
        <v/>
      </c>
      <c r="T3" s="172" t="str">
        <v/>
      </c>
      <c r="U3" s="172" t="str">
        <f>IF(T3&gt;$A$14,T3,"")</f>
        <v/>
      </c>
      <c r="V3" s="172" t="str">
        <v/>
      </c>
    </row>
    <row r="4" spans="1:22" ht="32.25" customHeight="1">
      <c r="A4" s="15" t="s">
        <v>33</v>
      </c>
      <c r="B4" s="41" t="s">
        <v>25</v>
      </c>
      <c r="C4" s="41" t="s">
        <v>26</v>
      </c>
      <c r="D4" s="42" t="s">
        <v>27</v>
      </c>
      <c r="L4" s="1"/>
      <c r="M4" s="125">
        <v>45769.625</v>
      </c>
      <c r="N4" s="1">
        <v>58.155000000000001</v>
      </c>
      <c r="O4" s="126">
        <v>45770.625</v>
      </c>
      <c r="P4" s="1">
        <v>40.460999999999999</v>
      </c>
      <c r="Q4" s="126">
        <v>45769.625</v>
      </c>
      <c r="R4" s="1">
        <v>80.539000000000001</v>
      </c>
      <c r="S4" s="172">
        <f t="shared" ref="S4:S67" si="0">IF(COUNTIF(O:O,M4)*COUNTIF(Q:Q,M4),M4,"")</f>
        <v>45769.625</v>
      </c>
      <c r="T4" s="172">
        <v>45769.625</v>
      </c>
      <c r="U4" s="172" t="str">
        <f t="shared" ref="U4:U67" si="1">IF(T4&gt;$A$14,T4,"")</f>
        <v/>
      </c>
      <c r="V4" s="172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5">
        <v>45770.625</v>
      </c>
      <c r="N5" s="1">
        <v>55.276000000000003</v>
      </c>
      <c r="O5" s="126">
        <v>45771.625</v>
      </c>
      <c r="P5" s="1">
        <v>39.860999999999997</v>
      </c>
      <c r="Q5" s="126">
        <v>45770.625</v>
      </c>
      <c r="R5" s="1">
        <v>75.888000000000005</v>
      </c>
      <c r="S5" s="172">
        <f t="shared" si="0"/>
        <v>45770.625</v>
      </c>
      <c r="T5" s="172">
        <v>45770.625</v>
      </c>
      <c r="U5" s="172" t="str">
        <f t="shared" si="1"/>
        <v/>
      </c>
      <c r="V5" s="172">
        <v>45926.625</v>
      </c>
    </row>
    <row r="6" spans="1:22">
      <c r="A6" s="15" t="s">
        <v>10</v>
      </c>
      <c r="B6" s="9">
        <v>0.05</v>
      </c>
      <c r="C6" s="9">
        <v>0.01</v>
      </c>
      <c r="D6" s="43">
        <v>0.01</v>
      </c>
      <c r="L6" s="1"/>
      <c r="M6" s="125">
        <v>45771.625</v>
      </c>
      <c r="N6" s="1">
        <v>53.866999999999997</v>
      </c>
      <c r="O6" s="126">
        <v>45772.625</v>
      </c>
      <c r="P6" s="1">
        <v>39.548999999999999</v>
      </c>
      <c r="Q6" s="126">
        <v>45771.625</v>
      </c>
      <c r="R6" s="1">
        <v>75.040000000000006</v>
      </c>
      <c r="S6" s="172">
        <f t="shared" si="0"/>
        <v>45771.625</v>
      </c>
      <c r="T6" s="172">
        <v>45771.625</v>
      </c>
      <c r="U6" s="172" t="str">
        <f t="shared" si="1"/>
        <v/>
      </c>
      <c r="V6" s="172">
        <v>45929.625</v>
      </c>
    </row>
    <row r="7" spans="1:22">
      <c r="A7" s="15" t="s">
        <v>12</v>
      </c>
      <c r="B7" s="9">
        <v>0</v>
      </c>
      <c r="C7" s="9">
        <v>0</v>
      </c>
      <c r="D7" s="43">
        <v>0</v>
      </c>
      <c r="L7" s="1"/>
      <c r="M7" s="125">
        <v>45772.625</v>
      </c>
      <c r="N7" s="1">
        <v>52.73</v>
      </c>
      <c r="O7" s="126">
        <v>45775.625</v>
      </c>
      <c r="P7" s="1">
        <v>39.125</v>
      </c>
      <c r="Q7" s="126">
        <v>45772.625</v>
      </c>
      <c r="R7" s="1">
        <v>73.882999999999996</v>
      </c>
      <c r="S7" s="172">
        <f t="shared" si="0"/>
        <v>45772.625</v>
      </c>
      <c r="T7" s="172">
        <v>45772.625</v>
      </c>
      <c r="U7" s="172" t="str">
        <f t="shared" si="1"/>
        <v/>
      </c>
      <c r="V7" s="172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5">
        <v>45775.625</v>
      </c>
      <c r="N8" s="54">
        <v>52.848999999999997</v>
      </c>
      <c r="O8" s="125">
        <v>45776.625</v>
      </c>
      <c r="P8" s="54">
        <v>40.456000000000003</v>
      </c>
      <c r="Q8" s="125">
        <v>45775.625</v>
      </c>
      <c r="R8" s="54">
        <v>73.203000000000003</v>
      </c>
      <c r="S8" s="172">
        <f t="shared" si="0"/>
        <v>45775.625</v>
      </c>
      <c r="T8" s="172">
        <v>45775.625</v>
      </c>
      <c r="U8" s="172" t="str">
        <f t="shared" si="1"/>
        <v/>
      </c>
      <c r="V8" s="172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5">
        <v>45776.625</v>
      </c>
      <c r="N9" s="54">
        <v>53.277999999999999</v>
      </c>
      <c r="O9" s="125">
        <v>45783.625</v>
      </c>
      <c r="P9" s="54">
        <v>39.526000000000003</v>
      </c>
      <c r="Q9" s="125">
        <v>45776.625</v>
      </c>
      <c r="R9" s="54">
        <v>73.915000000000006</v>
      </c>
      <c r="S9" s="172">
        <f t="shared" si="0"/>
        <v>45776.625</v>
      </c>
      <c r="T9" s="172">
        <v>45776.625</v>
      </c>
      <c r="U9" s="172" t="str">
        <f t="shared" si="1"/>
        <v/>
      </c>
      <c r="V9" s="172">
        <v>45932.625</v>
      </c>
    </row>
    <row r="10" spans="1:22" ht="15" thickBot="1">
      <c r="A10" s="16" t="s">
        <v>28</v>
      </c>
      <c r="B10" s="117" cm="1">
        <f t="array" ref="B10">_xll.BDP(B4,"px_last")</f>
        <v>45.619880000000002</v>
      </c>
      <c r="C10" s="117" cm="1">
        <f t="array" ref="C10">_xll.BDP(C4,"px_last")</f>
        <v>33.132759999999998</v>
      </c>
      <c r="D10" s="89" cm="1">
        <f t="array" ref="D10">_xll.BDP(D4,"px_last")</f>
        <v>49.316800000000001</v>
      </c>
      <c r="E10" s="1"/>
      <c r="F10" s="1"/>
      <c r="G10" s="1"/>
      <c r="H10" s="1"/>
      <c r="I10" s="1"/>
      <c r="J10" s="1"/>
      <c r="K10" s="1"/>
      <c r="L10" s="1"/>
      <c r="M10" s="125">
        <v>45777.625</v>
      </c>
      <c r="N10" s="54">
        <v>54.14</v>
      </c>
      <c r="O10" s="125">
        <v>45784.625</v>
      </c>
      <c r="P10" s="54">
        <v>39.43</v>
      </c>
      <c r="Q10" s="125">
        <v>45777.625</v>
      </c>
      <c r="R10" s="54">
        <v>76.536000000000001</v>
      </c>
      <c r="S10" s="172" t="str">
        <f t="shared" si="0"/>
        <v/>
      </c>
      <c r="T10" s="172">
        <v>45783.625</v>
      </c>
      <c r="U10" s="172" t="str">
        <f t="shared" si="1"/>
        <v/>
      </c>
      <c r="V10" s="172">
        <v>45933.625</v>
      </c>
    </row>
    <row r="11" spans="1:22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25">
        <v>45778.625</v>
      </c>
      <c r="N11" s="54">
        <v>53.204000000000001</v>
      </c>
      <c r="O11" s="125">
        <v>45789.625</v>
      </c>
      <c r="P11" s="54">
        <v>34.728999999999999</v>
      </c>
      <c r="Q11" s="125">
        <v>45778.625</v>
      </c>
      <c r="R11" s="54">
        <v>76.347999999999999</v>
      </c>
      <c r="S11" s="172" t="str">
        <f t="shared" si="0"/>
        <v/>
      </c>
      <c r="T11" s="172">
        <v>45784.625</v>
      </c>
      <c r="U11" s="172" t="str">
        <f t="shared" si="1"/>
        <v/>
      </c>
      <c r="V11" s="172">
        <v>45936.625</v>
      </c>
    </row>
    <row r="12" spans="1:22" ht="15" thickBot="1">
      <c r="A12" s="39" t="s">
        <v>22</v>
      </c>
      <c r="B12" s="186" t="s">
        <v>0</v>
      </c>
      <c r="C12" s="187"/>
      <c r="D12" s="188"/>
      <c r="E12" s="192" t="s">
        <v>0</v>
      </c>
      <c r="F12" s="193"/>
      <c r="G12" s="194"/>
      <c r="H12" s="189" t="s">
        <v>1</v>
      </c>
      <c r="I12" s="190"/>
      <c r="J12" s="191"/>
      <c r="K12" s="39" t="s">
        <v>16</v>
      </c>
      <c r="L12" s="1"/>
      <c r="M12" s="125">
        <v>45779.625</v>
      </c>
      <c r="N12" s="54">
        <v>53.01</v>
      </c>
      <c r="O12" s="125">
        <v>45790.625</v>
      </c>
      <c r="P12" s="54">
        <v>33.344999999999999</v>
      </c>
      <c r="Q12" s="125">
        <v>45779.625</v>
      </c>
      <c r="R12" s="54">
        <v>74.768000000000001</v>
      </c>
      <c r="S12" s="172" t="str">
        <f t="shared" si="0"/>
        <v/>
      </c>
      <c r="T12" s="172">
        <v>45789.625</v>
      </c>
      <c r="U12" s="172" t="str">
        <f t="shared" si="1"/>
        <v/>
      </c>
      <c r="V12" s="172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5">
        <v>45782.625</v>
      </c>
      <c r="N13" s="54">
        <v>52.942</v>
      </c>
      <c r="O13" s="125">
        <v>45791.625</v>
      </c>
      <c r="P13" s="54">
        <v>33.110999999999997</v>
      </c>
      <c r="Q13" s="125">
        <v>45782.625</v>
      </c>
      <c r="R13" s="54">
        <v>74.805000000000007</v>
      </c>
      <c r="S13" s="172" t="str">
        <f t="shared" si="0"/>
        <v/>
      </c>
      <c r="T13" s="172">
        <v>45790.625</v>
      </c>
      <c r="U13" s="172" t="str">
        <f t="shared" si="1"/>
        <v/>
      </c>
      <c r="V13" s="172">
        <v>45938.625</v>
      </c>
    </row>
    <row r="14" spans="1:22">
      <c r="A14" s="175">
        <v>45924.625</v>
      </c>
      <c r="B14" s="174">
        <v>44.5</v>
      </c>
      <c r="C14" s="46"/>
      <c r="D14" s="47"/>
      <c r="E14" s="171">
        <v>34</v>
      </c>
      <c r="F14" s="1"/>
      <c r="G14" s="5"/>
      <c r="H14" s="171">
        <v>51</v>
      </c>
      <c r="I14" s="1"/>
      <c r="J14" s="5"/>
      <c r="K14" s="78">
        <v>0</v>
      </c>
      <c r="L14" s="1"/>
      <c r="M14" s="125">
        <v>45783.625</v>
      </c>
      <c r="N14" s="54">
        <v>52.347000000000001</v>
      </c>
      <c r="O14" s="125">
        <v>45792.625</v>
      </c>
      <c r="P14" s="54">
        <v>33.978000000000002</v>
      </c>
      <c r="Q14" s="125">
        <v>45783.625</v>
      </c>
      <c r="R14" s="54">
        <v>74.284999999999997</v>
      </c>
      <c r="S14" s="172">
        <f t="shared" si="0"/>
        <v>45783.625</v>
      </c>
      <c r="T14" s="172">
        <v>45791.625</v>
      </c>
      <c r="U14" s="172" t="str">
        <f t="shared" si="1"/>
        <v/>
      </c>
      <c r="V14" s="172">
        <v>45939.625</v>
      </c>
    </row>
    <row r="15" spans="1:22">
      <c r="A15" s="173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5">
        <f ca="1">IF(ISERROR(B15-2),"",C15+D15+F15+G15-I15-J15)</f>
        <v>-37582.527555555585</v>
      </c>
      <c r="L15" s="1"/>
      <c r="M15" s="125">
        <v>45784.625</v>
      </c>
      <c r="N15" s="54">
        <v>50.865000000000002</v>
      </c>
      <c r="O15" s="125">
        <v>45793.625</v>
      </c>
      <c r="P15" s="54">
        <v>33.003999999999998</v>
      </c>
      <c r="Q15" s="125">
        <v>45784.625</v>
      </c>
      <c r="R15" s="54">
        <v>73.141000000000005</v>
      </c>
      <c r="S15" s="172">
        <f t="shared" si="0"/>
        <v>45784.625</v>
      </c>
      <c r="T15" s="172">
        <v>45792.625</v>
      </c>
      <c r="U15" s="172" t="str">
        <f t="shared" si="1"/>
        <v/>
      </c>
      <c r="V15" s="172">
        <v>45940.625</v>
      </c>
    </row>
    <row r="16" spans="1:22">
      <c r="A16" s="173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1">
        <f t="shared" ref="C16:C42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5">
        <f t="shared" ref="K16:K37" ca="1" si="12">IF(ISERROR(B16-2),"",C16+D16+F16+G16-I16-J16)</f>
        <v>-38151.863111111059</v>
      </c>
      <c r="L16" s="1"/>
      <c r="M16" s="125">
        <v>45785.625</v>
      </c>
      <c r="N16" s="54">
        <v>49.094999999999999</v>
      </c>
      <c r="O16" s="125">
        <v>45796.625</v>
      </c>
      <c r="P16" s="54">
        <v>32.823999999999998</v>
      </c>
      <c r="Q16" s="125">
        <v>45785.625</v>
      </c>
      <c r="R16" s="54">
        <v>71.284999999999997</v>
      </c>
      <c r="S16" s="172" t="str">
        <f t="shared" si="0"/>
        <v/>
      </c>
      <c r="T16" s="172">
        <v>45793.625</v>
      </c>
      <c r="U16" s="172" t="str">
        <f t="shared" si="1"/>
        <v/>
      </c>
      <c r="V16" s="172">
        <v>45943.625</v>
      </c>
    </row>
    <row r="17" spans="1:22">
      <c r="A17" s="173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5">
        <f t="shared" ca="1" si="12"/>
        <v>-39602.409777777837</v>
      </c>
      <c r="L17" s="1"/>
      <c r="M17" s="125">
        <v>45786.625</v>
      </c>
      <c r="N17" s="54">
        <v>48.186</v>
      </c>
      <c r="O17" s="125">
        <v>45797.625</v>
      </c>
      <c r="P17" s="54">
        <v>32.951000000000001</v>
      </c>
      <c r="Q17" s="125">
        <v>45786.625</v>
      </c>
      <c r="R17" s="54">
        <v>68.600999999999999</v>
      </c>
      <c r="S17" s="172" t="str">
        <f t="shared" si="0"/>
        <v/>
      </c>
      <c r="T17" s="172">
        <v>45796.625</v>
      </c>
      <c r="U17" s="172" t="str">
        <f t="shared" si="1"/>
        <v/>
      </c>
      <c r="V17" s="172">
        <v>45944.625</v>
      </c>
    </row>
    <row r="18" spans="1:22">
      <c r="A18" s="173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5">
        <f t="shared" ca="1" si="12"/>
        <v>-41268.625333333359</v>
      </c>
      <c r="L18" s="1"/>
      <c r="M18" s="125">
        <v>45789.625</v>
      </c>
      <c r="N18" s="54">
        <v>46.173999999999999</v>
      </c>
      <c r="O18" s="125">
        <v>45798.625</v>
      </c>
      <c r="P18" s="54">
        <v>32.616</v>
      </c>
      <c r="Q18" s="125">
        <v>45789.625</v>
      </c>
      <c r="R18" s="54">
        <v>64.926000000000002</v>
      </c>
      <c r="S18" s="172">
        <f t="shared" si="0"/>
        <v>45789.625</v>
      </c>
      <c r="T18" s="172">
        <v>45797.625</v>
      </c>
      <c r="U18" s="172" t="str">
        <f t="shared" si="1"/>
        <v/>
      </c>
      <c r="V18" s="172">
        <v>45945.625</v>
      </c>
    </row>
    <row r="19" spans="1:22">
      <c r="A19" s="173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5">
        <f t="shared" ca="1" si="12"/>
        <v>-36586.68088888887</v>
      </c>
      <c r="L19" s="1"/>
      <c r="M19" s="125">
        <v>45790.625</v>
      </c>
      <c r="N19" s="54">
        <v>43.274000000000001</v>
      </c>
      <c r="O19" s="125">
        <v>45799.625</v>
      </c>
      <c r="P19" s="54">
        <v>33.527999999999999</v>
      </c>
      <c r="Q19" s="125">
        <v>45790.625</v>
      </c>
      <c r="R19" s="54">
        <v>62.122</v>
      </c>
      <c r="S19" s="172">
        <f t="shared" si="0"/>
        <v>45790.625</v>
      </c>
      <c r="T19" s="172">
        <v>45798.625</v>
      </c>
      <c r="U19" s="172" t="str">
        <f t="shared" si="1"/>
        <v/>
      </c>
      <c r="V19" s="172">
        <v>45946.625</v>
      </c>
    </row>
    <row r="20" spans="1:22">
      <c r="A20" s="173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5">
        <f t="shared" ca="1" si="12"/>
        <v>-18248.304444444457</v>
      </c>
      <c r="L20" s="1"/>
      <c r="M20" s="125">
        <v>45791.625</v>
      </c>
      <c r="N20" s="54">
        <v>43.774999999999999</v>
      </c>
      <c r="O20" s="125">
        <v>45804.625</v>
      </c>
      <c r="P20" s="54">
        <v>32.281999999999996</v>
      </c>
      <c r="Q20" s="125">
        <v>45791.625</v>
      </c>
      <c r="R20" s="54">
        <v>61.744999999999997</v>
      </c>
      <c r="S20" s="172">
        <f t="shared" si="0"/>
        <v>45791.625</v>
      </c>
      <c r="T20" s="172">
        <v>45799.625</v>
      </c>
      <c r="U20" s="172" t="str">
        <f t="shared" si="1"/>
        <v/>
      </c>
      <c r="V20" s="172">
        <v>45947.625</v>
      </c>
    </row>
    <row r="21" spans="1:22">
      <c r="A21" s="173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5">
        <f t="shared" ca="1" si="12"/>
        <v>-35451.052000000003</v>
      </c>
      <c r="L21" s="1"/>
      <c r="M21" s="125">
        <v>45792.625</v>
      </c>
      <c r="N21" s="54">
        <v>44.514000000000003</v>
      </c>
      <c r="O21" s="125">
        <v>45805.625</v>
      </c>
      <c r="P21" s="54">
        <v>31.815000000000001</v>
      </c>
      <c r="Q21" s="125">
        <v>45792.625</v>
      </c>
      <c r="R21" s="54">
        <v>62.554000000000002</v>
      </c>
      <c r="S21" s="172">
        <f t="shared" si="0"/>
        <v>45792.625</v>
      </c>
      <c r="T21" s="172">
        <v>45804.625</v>
      </c>
      <c r="U21" s="172" t="str">
        <f t="shared" si="1"/>
        <v/>
      </c>
      <c r="V21" s="172">
        <v>45950.625</v>
      </c>
    </row>
    <row r="22" spans="1:22">
      <c r="A22" s="173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5">
        <f t="shared" ca="1" si="12"/>
        <v>-22633.790666666646</v>
      </c>
      <c r="L22" s="1"/>
      <c r="M22" s="125">
        <v>45793.625</v>
      </c>
      <c r="N22" s="54">
        <v>44.493000000000002</v>
      </c>
      <c r="O22" s="125">
        <v>45806.625</v>
      </c>
      <c r="P22" s="54">
        <v>33.478999999999999</v>
      </c>
      <c r="Q22" s="125">
        <v>45793.625</v>
      </c>
      <c r="R22" s="54">
        <v>63.191000000000003</v>
      </c>
      <c r="S22" s="172">
        <f t="shared" si="0"/>
        <v>45793.625</v>
      </c>
      <c r="T22" s="172">
        <v>45805.625</v>
      </c>
      <c r="U22" s="172" t="str">
        <f t="shared" si="1"/>
        <v/>
      </c>
      <c r="V22" s="172">
        <v>45951.625</v>
      </c>
    </row>
    <row r="23" spans="1:22">
      <c r="A23" s="173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5">
        <f t="shared" ca="1" si="12"/>
        <v>-18710.022222222215</v>
      </c>
      <c r="L23" s="1"/>
      <c r="M23" s="125">
        <v>45796.625</v>
      </c>
      <c r="N23" s="54">
        <v>44.594999999999999</v>
      </c>
      <c r="O23" s="125">
        <v>45810.625</v>
      </c>
      <c r="P23" s="54">
        <v>32.982999999999997</v>
      </c>
      <c r="Q23" s="125">
        <v>45796.625</v>
      </c>
      <c r="R23" s="54">
        <v>63.14</v>
      </c>
      <c r="S23" s="172">
        <f t="shared" si="0"/>
        <v>45796.625</v>
      </c>
      <c r="T23" s="172">
        <v>45806.625</v>
      </c>
      <c r="U23" s="172" t="str">
        <f t="shared" si="1"/>
        <v/>
      </c>
      <c r="V23" s="172">
        <v>45952.625</v>
      </c>
    </row>
    <row r="24" spans="1:22">
      <c r="A24" s="173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5">
        <f t="shared" ca="1" si="12"/>
        <v>-21759.25777777769</v>
      </c>
      <c r="L24" s="1"/>
      <c r="M24" s="125">
        <v>45797.625</v>
      </c>
      <c r="N24" s="54">
        <v>44.314999999999998</v>
      </c>
      <c r="O24" s="125">
        <v>45811.625</v>
      </c>
      <c r="P24" s="54">
        <v>31.821000000000002</v>
      </c>
      <c r="Q24" s="125">
        <v>45797.625</v>
      </c>
      <c r="R24" s="54">
        <v>62.087000000000003</v>
      </c>
      <c r="S24" s="172">
        <f t="shared" si="0"/>
        <v>45797.625</v>
      </c>
      <c r="T24" s="172">
        <v>45810.625</v>
      </c>
      <c r="U24" s="172" t="str">
        <f t="shared" si="1"/>
        <v/>
      </c>
      <c r="V24" s="172">
        <v>45953.625</v>
      </c>
    </row>
    <row r="25" spans="1:22">
      <c r="A25" s="173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5">
        <f t="shared" ca="1" si="12"/>
        <v>-7730.2733333333636</v>
      </c>
      <c r="L25" s="1"/>
      <c r="M25" s="125">
        <v>45798.625</v>
      </c>
      <c r="N25" s="54">
        <v>44.335999999999999</v>
      </c>
      <c r="O25" s="125">
        <v>45812.625</v>
      </c>
      <c r="P25" s="54">
        <v>31.257000000000001</v>
      </c>
      <c r="Q25" s="125">
        <v>45798.625</v>
      </c>
      <c r="R25" s="54">
        <v>62.185000000000002</v>
      </c>
      <c r="S25" s="172">
        <f t="shared" si="0"/>
        <v>45798.625</v>
      </c>
      <c r="T25" s="172">
        <v>45811.625</v>
      </c>
      <c r="U25" s="172" t="str">
        <f t="shared" si="1"/>
        <v/>
      </c>
      <c r="V25" s="172">
        <v>45954.625</v>
      </c>
    </row>
    <row r="26" spans="1:22">
      <c r="A26" s="173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5">
        <f t="shared" ca="1" si="12"/>
        <v>-18806.46488888887</v>
      </c>
      <c r="L26" s="1"/>
      <c r="M26" s="125">
        <v>45799.625</v>
      </c>
      <c r="N26" s="54">
        <v>45.771999999999998</v>
      </c>
      <c r="O26" s="125">
        <v>45817.625</v>
      </c>
      <c r="P26" s="54">
        <v>32.470999999999997</v>
      </c>
      <c r="Q26" s="125">
        <v>45799.625</v>
      </c>
      <c r="R26" s="54">
        <v>62.945999999999998</v>
      </c>
      <c r="S26" s="172">
        <f t="shared" si="0"/>
        <v>45799.625</v>
      </c>
      <c r="T26" s="172">
        <v>45812.625</v>
      </c>
      <c r="U26" s="172" t="str">
        <f t="shared" si="1"/>
        <v/>
      </c>
      <c r="V26" s="172">
        <v>45957.625</v>
      </c>
    </row>
    <row r="27" spans="1:22">
      <c r="A27" s="173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5">
        <f t="shared" ca="1" si="12"/>
        <v>-27308.091555555577</v>
      </c>
      <c r="L27" s="1"/>
      <c r="M27" s="125">
        <v>45800.625</v>
      </c>
      <c r="N27" s="54">
        <v>47.250999999999998</v>
      </c>
      <c r="O27" s="125">
        <v>45818.625</v>
      </c>
      <c r="P27" s="54">
        <v>31.704999999999998</v>
      </c>
      <c r="Q27" s="125">
        <v>45800.625</v>
      </c>
      <c r="R27" s="54">
        <v>64.626999999999995</v>
      </c>
      <c r="S27" s="172" t="str">
        <f t="shared" si="0"/>
        <v/>
      </c>
      <c r="T27" s="172">
        <v>45817.625</v>
      </c>
      <c r="U27" s="172" t="str">
        <f t="shared" si="1"/>
        <v/>
      </c>
      <c r="V27" s="172">
        <v>45958.625</v>
      </c>
    </row>
    <row r="28" spans="1:22">
      <c r="A28" s="173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5">
        <f t="shared" ca="1" si="12"/>
        <v>-20238.319111111043</v>
      </c>
      <c r="L28" s="1"/>
      <c r="M28" s="125">
        <v>45803.625</v>
      </c>
      <c r="N28" s="54">
        <v>47.389000000000003</v>
      </c>
      <c r="O28" s="125">
        <v>45819.625</v>
      </c>
      <c r="P28" s="54">
        <v>31.355</v>
      </c>
      <c r="Q28" s="125">
        <v>45803.625</v>
      </c>
      <c r="R28" s="54">
        <v>64.301000000000002</v>
      </c>
      <c r="S28" s="172" t="str">
        <f t="shared" si="0"/>
        <v/>
      </c>
      <c r="T28" s="172">
        <v>45818.625</v>
      </c>
      <c r="U28" s="172" t="str">
        <f t="shared" si="1"/>
        <v/>
      </c>
      <c r="V28" s="172">
        <v>45959.625</v>
      </c>
    </row>
    <row r="29" spans="1:22">
      <c r="A29" s="173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5">
        <f t="shared" ca="1" si="12"/>
        <v>-5843.8106666666536</v>
      </c>
      <c r="L29" s="1"/>
      <c r="M29" s="125">
        <v>45804.625</v>
      </c>
      <c r="N29" s="54">
        <v>45.576000000000001</v>
      </c>
      <c r="O29" s="125">
        <v>45824.625</v>
      </c>
      <c r="P29" s="54">
        <v>32.851999999999997</v>
      </c>
      <c r="Q29" s="125">
        <v>45804.625</v>
      </c>
      <c r="R29" s="54">
        <v>62.533000000000001</v>
      </c>
      <c r="S29" s="172">
        <f t="shared" si="0"/>
        <v>45804.625</v>
      </c>
      <c r="T29" s="172">
        <v>45819.625</v>
      </c>
      <c r="U29" s="172" t="str">
        <f t="shared" si="1"/>
        <v/>
      </c>
      <c r="V29" s="172">
        <v>45960.625</v>
      </c>
    </row>
    <row r="30" spans="1:22">
      <c r="A30" s="173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5">
        <f t="shared" ca="1" si="12"/>
        <v>-6799.7982222222599</v>
      </c>
      <c r="L30" s="1"/>
      <c r="M30" s="125">
        <v>45805.625</v>
      </c>
      <c r="N30" s="54">
        <v>44.938000000000002</v>
      </c>
      <c r="O30" s="125">
        <v>45825.625</v>
      </c>
      <c r="P30" s="54">
        <v>33.970999999999997</v>
      </c>
      <c r="Q30" s="125">
        <v>45805.625</v>
      </c>
      <c r="R30" s="54">
        <v>61.427999999999997</v>
      </c>
      <c r="S30" s="172">
        <f t="shared" si="0"/>
        <v>45805.625</v>
      </c>
      <c r="T30" s="172">
        <v>45824.625</v>
      </c>
      <c r="U30" s="172" t="str">
        <f t="shared" si="1"/>
        <v/>
      </c>
      <c r="V30" s="172">
        <v>45961.625</v>
      </c>
    </row>
    <row r="31" spans="1:22">
      <c r="A31" s="173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5">
        <f t="shared" ca="1" si="12"/>
        <v>-2927.9777777777599</v>
      </c>
      <c r="L31" s="1"/>
      <c r="M31" s="125">
        <v>45806.625</v>
      </c>
      <c r="N31" s="54">
        <v>44.045000000000002</v>
      </c>
      <c r="O31" s="125">
        <v>45826.625</v>
      </c>
      <c r="P31" s="54">
        <v>34.889000000000003</v>
      </c>
      <c r="Q31" s="125">
        <v>45806.625</v>
      </c>
      <c r="R31" s="54">
        <v>60.792999999999999</v>
      </c>
      <c r="S31" s="172">
        <f t="shared" si="0"/>
        <v>45806.625</v>
      </c>
      <c r="T31" s="172">
        <v>45825.625</v>
      </c>
      <c r="U31" s="172" t="str">
        <f t="shared" si="1"/>
        <v/>
      </c>
    </row>
    <row r="32" spans="1:22">
      <c r="A32" s="173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5">
        <f t="shared" ca="1" si="12"/>
        <v>13597.871555555543</v>
      </c>
      <c r="L32" s="1"/>
      <c r="M32" s="125">
        <v>45807.625</v>
      </c>
      <c r="N32" s="54">
        <v>45.179000000000002</v>
      </c>
      <c r="O32" s="125">
        <v>45832.625</v>
      </c>
      <c r="P32" s="54">
        <v>33.630000000000003</v>
      </c>
      <c r="Q32" s="125">
        <v>45807.625</v>
      </c>
      <c r="R32" s="54">
        <v>59.956000000000003</v>
      </c>
      <c r="S32" s="172" t="str">
        <f t="shared" si="0"/>
        <v/>
      </c>
      <c r="T32" s="172">
        <v>45826.625</v>
      </c>
      <c r="U32" s="172" t="str">
        <f t="shared" si="1"/>
        <v/>
      </c>
    </row>
    <row r="33" spans="1:21">
      <c r="A33" s="173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5">
        <f t="shared" ca="1" si="12"/>
        <v>11628.260000000068</v>
      </c>
      <c r="L33" s="1"/>
      <c r="M33" s="125">
        <v>45810.625</v>
      </c>
      <c r="N33" s="54">
        <v>44.805999999999997</v>
      </c>
      <c r="O33" s="125">
        <v>45833.625</v>
      </c>
      <c r="P33" s="54">
        <v>32.624000000000002</v>
      </c>
      <c r="Q33" s="125">
        <v>45810.625</v>
      </c>
      <c r="R33" s="54">
        <v>60.311999999999998</v>
      </c>
      <c r="S33" s="172">
        <f t="shared" si="0"/>
        <v>45810.625</v>
      </c>
      <c r="T33" s="172">
        <v>45832.625</v>
      </c>
      <c r="U33" s="172" t="str">
        <f t="shared" si="1"/>
        <v/>
      </c>
    </row>
    <row r="34" spans="1:21">
      <c r="A34" s="173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5">
        <f t="shared" ca="1" si="12"/>
        <v>18000.05644444441</v>
      </c>
      <c r="L34" s="1"/>
      <c r="M34" s="125">
        <v>45811.625</v>
      </c>
      <c r="N34" s="54">
        <v>43.595999999999997</v>
      </c>
      <c r="O34" s="125">
        <v>45853.625</v>
      </c>
      <c r="P34" s="54">
        <v>31.337</v>
      </c>
      <c r="Q34" s="125">
        <v>45811.625</v>
      </c>
      <c r="R34" s="54">
        <v>59.81</v>
      </c>
      <c r="S34" s="172">
        <f t="shared" si="0"/>
        <v>45811.625</v>
      </c>
      <c r="T34" s="172">
        <v>45833.625</v>
      </c>
      <c r="U34" s="172" t="str">
        <f t="shared" si="1"/>
        <v/>
      </c>
    </row>
    <row r="35" spans="1:21">
      <c r="A35" s="173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5">
        <f t="shared" ca="1" si="12"/>
        <v>14202.068888888865</v>
      </c>
      <c r="L35" s="1"/>
      <c r="M35" s="125">
        <v>45812.625</v>
      </c>
      <c r="N35" s="54">
        <v>42.764000000000003</v>
      </c>
      <c r="O35" s="125">
        <v>45854.625</v>
      </c>
      <c r="P35" s="54">
        <v>31.843</v>
      </c>
      <c r="Q35" s="125">
        <v>45812.625</v>
      </c>
      <c r="R35" s="54">
        <v>58.168999999999997</v>
      </c>
      <c r="S35" s="172">
        <f t="shared" si="0"/>
        <v>45812.625</v>
      </c>
      <c r="T35" s="172">
        <v>45853.625</v>
      </c>
      <c r="U35" s="172" t="str">
        <f t="shared" si="1"/>
        <v/>
      </c>
    </row>
    <row r="36" spans="1:21">
      <c r="A36" s="173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5">
        <f t="shared" ca="1" si="12"/>
        <v>14730.2093333333</v>
      </c>
      <c r="L36" s="1"/>
      <c r="M36" s="125">
        <v>45813.625</v>
      </c>
      <c r="N36" s="54">
        <v>44.244999999999997</v>
      </c>
      <c r="O36" s="125">
        <v>45855.625</v>
      </c>
      <c r="P36" s="54">
        <v>31.506</v>
      </c>
      <c r="Q36" s="125">
        <v>45813.625</v>
      </c>
      <c r="R36" s="54">
        <v>58.491999999999997</v>
      </c>
      <c r="S36" s="172" t="str">
        <f t="shared" si="0"/>
        <v/>
      </c>
      <c r="T36" s="172">
        <v>45854.625</v>
      </c>
      <c r="U36" s="172" t="str">
        <f t="shared" si="1"/>
        <v/>
      </c>
    </row>
    <row r="37" spans="1:21">
      <c r="A37" s="173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5">
        <f t="shared" ca="1" si="12"/>
        <v>25706.682666666635</v>
      </c>
      <c r="L37" s="1"/>
      <c r="M37" s="125">
        <v>45814.625</v>
      </c>
      <c r="N37" s="54">
        <v>43.677999999999997</v>
      </c>
      <c r="O37" s="125">
        <v>45859.625</v>
      </c>
      <c r="P37" s="54">
        <v>30.71</v>
      </c>
      <c r="Q37" s="125">
        <v>45814.625</v>
      </c>
      <c r="R37" s="54">
        <v>58.716999999999999</v>
      </c>
      <c r="S37" s="172" t="str">
        <f t="shared" si="0"/>
        <v/>
      </c>
      <c r="T37" s="172">
        <v>45855.625</v>
      </c>
      <c r="U37" s="172" t="str">
        <f t="shared" si="1"/>
        <v/>
      </c>
    </row>
    <row r="38" spans="1:21">
      <c r="A38" s="173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42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42" ca="1" si="15">IF(ISERROR(B38-2),"", -1*(H38-$H$14)*10^-4*$D$8*$D$5)</f>
        <v>41687.500000000007</v>
      </c>
      <c r="J38" s="32">
        <f t="shared" ca="1" si="11"/>
        <v>23611.111111111113</v>
      </c>
      <c r="K38" s="95">
        <f t="shared" ref="K38:K42" ca="1" si="16">IF(ISERROR(B38-2),"",C38+D38+F38+G38-I38-J38)</f>
        <v>24404.295111111136</v>
      </c>
      <c r="L38" s="1"/>
      <c r="M38" s="125">
        <v>45817.625</v>
      </c>
      <c r="N38" s="54">
        <v>43.631</v>
      </c>
      <c r="O38" s="125">
        <v>45866.625</v>
      </c>
      <c r="P38" s="54">
        <v>30.4</v>
      </c>
      <c r="Q38" s="125">
        <v>45817.625</v>
      </c>
      <c r="R38" s="54">
        <v>58.598999999999997</v>
      </c>
      <c r="S38" s="172">
        <f t="shared" si="0"/>
        <v>45817.625</v>
      </c>
      <c r="T38" s="172">
        <v>45859.625</v>
      </c>
      <c r="U38" s="172" t="str">
        <f t="shared" si="1"/>
        <v/>
      </c>
    </row>
    <row r="39" spans="1:21">
      <c r="A39" s="173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5">
        <f t="shared" ca="1" si="16"/>
        <v>51375.079555555596</v>
      </c>
      <c r="L39" s="1"/>
      <c r="M39" s="125">
        <v>45818.625</v>
      </c>
      <c r="N39" s="54">
        <v>43.345999999999997</v>
      </c>
      <c r="O39" s="125">
        <v>45867.625</v>
      </c>
      <c r="P39" s="54">
        <v>31.736999999999998</v>
      </c>
      <c r="Q39" s="125">
        <v>45818.625</v>
      </c>
      <c r="R39" s="54">
        <v>57.927999999999997</v>
      </c>
      <c r="S39" s="172">
        <f t="shared" si="0"/>
        <v>45818.625</v>
      </c>
      <c r="T39" s="172">
        <v>45866.625</v>
      </c>
      <c r="U39" s="172" t="str">
        <f t="shared" si="1"/>
        <v/>
      </c>
    </row>
    <row r="40" spans="1:21">
      <c r="A40" s="173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5">
        <f t="shared" ca="1" si="16"/>
        <v>44516.619999999966</v>
      </c>
      <c r="L40" s="1"/>
      <c r="M40" s="125">
        <v>45819.625</v>
      </c>
      <c r="N40" s="54">
        <v>42.701999999999998</v>
      </c>
      <c r="O40" s="125">
        <v>45868.625</v>
      </c>
      <c r="P40" s="54">
        <v>32.436</v>
      </c>
      <c r="Q40" s="125">
        <v>45819.625</v>
      </c>
      <c r="R40" s="54">
        <v>57.012</v>
      </c>
      <c r="S40" s="172">
        <f t="shared" si="0"/>
        <v>45819.625</v>
      </c>
      <c r="T40" s="172">
        <v>45867.625</v>
      </c>
      <c r="U40" s="172" t="str">
        <f t="shared" si="1"/>
        <v/>
      </c>
    </row>
    <row r="41" spans="1:21">
      <c r="A41" s="173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5">
        <f t="shared" ca="1" si="16"/>
        <v>48864.164444444446</v>
      </c>
      <c r="L41" s="1"/>
      <c r="M41" s="125">
        <v>45820.625</v>
      </c>
      <c r="N41" s="54">
        <v>44.231999999999999</v>
      </c>
      <c r="O41" s="125">
        <v>45869.625</v>
      </c>
      <c r="P41" s="54">
        <v>32.579000000000001</v>
      </c>
      <c r="Q41" s="125">
        <v>45820.625</v>
      </c>
      <c r="R41" s="54">
        <v>57.642000000000003</v>
      </c>
      <c r="S41" s="172" t="str">
        <f t="shared" si="0"/>
        <v/>
      </c>
      <c r="T41" s="172">
        <v>45868.625</v>
      </c>
      <c r="U41" s="172" t="str">
        <f t="shared" si="1"/>
        <v/>
      </c>
    </row>
    <row r="42" spans="1:21">
      <c r="A42" s="173">
        <f t="shared" ca="1" si="13"/>
        <v>45964.381276736109</v>
      </c>
      <c r="B42" s="1">
        <f t="shared" ca="1" si="3"/>
        <v>45.619880000000002</v>
      </c>
      <c r="C42" s="31">
        <f t="shared" ca="1" si="4"/>
        <v>-9187.4955200000168</v>
      </c>
      <c r="D42" s="32">
        <f t="shared" ca="1" si="5"/>
        <v>77777.777777777781</v>
      </c>
      <c r="E42" s="4">
        <f t="shared" ca="1" si="6"/>
        <v>33.132759999999998</v>
      </c>
      <c r="F42" s="31">
        <f t="shared" ca="1" si="14"/>
        <v>7021.1750400000201</v>
      </c>
      <c r="G42" s="32">
        <f t="shared" ca="1" si="8"/>
        <v>17777.777777777777</v>
      </c>
      <c r="H42" s="4">
        <f t="shared" ca="1" si="9"/>
        <v>49.316800000000001</v>
      </c>
      <c r="I42" s="31">
        <f t="shared" ca="1" si="15"/>
        <v>21039.999999999993</v>
      </c>
      <c r="J42" s="32">
        <f t="shared" ca="1" si="11"/>
        <v>27777.777777777777</v>
      </c>
      <c r="K42" s="95">
        <f t="shared" ca="1" si="16"/>
        <v>44571.457297777786</v>
      </c>
      <c r="L42" s="1"/>
      <c r="M42" s="125">
        <v>45821.625</v>
      </c>
      <c r="N42" s="54">
        <v>45.863999999999997</v>
      </c>
      <c r="O42" s="125">
        <v>45873.625</v>
      </c>
      <c r="P42" s="54">
        <v>33.722000000000001</v>
      </c>
      <c r="Q42" s="125">
        <v>45821.625</v>
      </c>
      <c r="R42" s="54">
        <v>58.883000000000003</v>
      </c>
      <c r="S42" s="172" t="str">
        <f t="shared" si="0"/>
        <v/>
      </c>
      <c r="T42" s="172">
        <v>45869.625</v>
      </c>
      <c r="U42" s="172" t="str">
        <f t="shared" si="1"/>
        <v/>
      </c>
    </row>
    <row r="43" spans="1:21">
      <c r="A43" s="173" t="str">
        <f t="shared" ref="A43:A106" ca="1" si="17">IF(AND(ISBLANK(V32), A42 = $V$1),NOW(),IF(ISBLANK(V32),"",V32))</f>
        <v/>
      </c>
      <c r="B43" s="1" t="str">
        <f t="shared" ref="B43:B106" ca="1" si="18">IF(COUNTIF(O:O,A43)=1,VLOOKUP(A43,M:N,2), IF(COUNTIF(O:O,A43)=0,$B$10,""))</f>
        <v/>
      </c>
      <c r="C43" s="31" t="str">
        <f t="shared" ref="C43:C106" ca="1" si="19">IF(ISERROR(B43-2),"", -1*(B43-$B$14)*10^-4*$B$8*$B$5)</f>
        <v/>
      </c>
      <c r="D43" s="32" t="str">
        <f t="shared" ca="1" si="5"/>
        <v/>
      </c>
      <c r="E43" s="4" t="str">
        <f t="shared" ref="E43:E106" ca="1" si="20">IF(COUNTIF(O:O,A43)=1,VLOOKUP(A43,O:P,2), IF(COUNTIF(O:O,A43)=0,$C$10,""))</f>
        <v/>
      </c>
      <c r="F43" s="31" t="str">
        <f t="shared" ref="F43:F106" ca="1" si="21">IF(ISERROR(B43-2),"", -1*(E43-$E$14)*10^-4*$C$8*$C$5)</f>
        <v/>
      </c>
      <c r="G43" s="32" t="str">
        <f t="shared" ca="1" si="8"/>
        <v/>
      </c>
      <c r="H43" s="4" t="str">
        <f t="shared" ref="H43:H106" ca="1" si="22">IF(COUNTIF(O:O,A43)=1,VLOOKUP(A43,Q:R,2), IF(COUNTIF(O:O,A43)=0,$D$10,""))</f>
        <v/>
      </c>
      <c r="I43" s="31" t="str">
        <f t="shared" ref="I43:I106" ca="1" si="23">IF(ISERROR(B43-2),"", -1*(H43-$H$14)*10^-4*$D$8*$D$5)</f>
        <v/>
      </c>
      <c r="J43" s="32" t="str">
        <f t="shared" ca="1" si="11"/>
        <v/>
      </c>
      <c r="K43" s="95" t="str">
        <f t="shared" ref="K43:K106" ca="1" si="24">IF(ISERROR(B43-2),"",C43+D43+F43+G43-I43-J43)</f>
        <v/>
      </c>
      <c r="L43" s="1"/>
      <c r="M43" s="125">
        <v>45824.625</v>
      </c>
      <c r="N43" s="54">
        <v>44.610999999999997</v>
      </c>
      <c r="O43" s="125">
        <v>45874.625</v>
      </c>
      <c r="P43" s="54">
        <v>33.027000000000001</v>
      </c>
      <c r="Q43" s="125">
        <v>45824.625</v>
      </c>
      <c r="R43" s="54">
        <v>58.064</v>
      </c>
      <c r="S43" s="172">
        <f t="shared" si="0"/>
        <v>45824.625</v>
      </c>
      <c r="T43" s="172">
        <v>45873.625</v>
      </c>
      <c r="U43" s="172" t="str">
        <f t="shared" si="1"/>
        <v/>
      </c>
    </row>
    <row r="44" spans="1:21">
      <c r="A44" s="173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5" t="str">
        <f t="shared" ca="1" si="24"/>
        <v/>
      </c>
      <c r="L44" s="1"/>
      <c r="M44" s="125">
        <v>45825.625</v>
      </c>
      <c r="N44" s="54">
        <v>45.368000000000002</v>
      </c>
      <c r="O44" s="125">
        <v>45875.625</v>
      </c>
      <c r="P44" s="54">
        <v>33.046999999999997</v>
      </c>
      <c r="Q44" s="125">
        <v>45825.625</v>
      </c>
      <c r="R44" s="54">
        <v>57.911999999999999</v>
      </c>
      <c r="S44" s="172">
        <f t="shared" si="0"/>
        <v>45825.625</v>
      </c>
      <c r="T44" s="172">
        <v>45874.625</v>
      </c>
      <c r="U44" s="172" t="str">
        <f t="shared" si="1"/>
        <v/>
      </c>
    </row>
    <row r="45" spans="1:21">
      <c r="A45" s="173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5" t="str">
        <f t="shared" ca="1" si="24"/>
        <v/>
      </c>
      <c r="L45" s="1"/>
      <c r="M45" s="125">
        <v>45826.625</v>
      </c>
      <c r="N45" s="54">
        <v>46.523000000000003</v>
      </c>
      <c r="O45" s="125">
        <v>45888.625</v>
      </c>
      <c r="P45" s="54">
        <v>32.750999999999998</v>
      </c>
      <c r="Q45" s="125">
        <v>45826.625</v>
      </c>
      <c r="R45" s="54">
        <v>57.851999999999997</v>
      </c>
      <c r="S45" s="172">
        <f t="shared" si="0"/>
        <v>45826.625</v>
      </c>
      <c r="T45" s="172">
        <v>45875.625</v>
      </c>
      <c r="U45" s="172" t="str">
        <f t="shared" si="1"/>
        <v/>
      </c>
    </row>
    <row r="46" spans="1:21">
      <c r="A46" s="173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5" t="str">
        <f t="shared" ca="1" si="24"/>
        <v/>
      </c>
      <c r="L46" s="1"/>
      <c r="M46" s="125">
        <v>45827.625</v>
      </c>
      <c r="N46" s="54">
        <v>48.179000000000002</v>
      </c>
      <c r="O46" s="125">
        <v>45889.625</v>
      </c>
      <c r="P46" s="54">
        <v>32.89</v>
      </c>
      <c r="Q46" s="125">
        <v>45827.625</v>
      </c>
      <c r="R46" s="54">
        <v>59.573</v>
      </c>
      <c r="S46" s="172" t="str">
        <f t="shared" si="0"/>
        <v/>
      </c>
      <c r="T46" s="172">
        <v>45888.625</v>
      </c>
      <c r="U46" s="172" t="str">
        <f t="shared" si="1"/>
        <v/>
      </c>
    </row>
    <row r="47" spans="1:21">
      <c r="A47" s="173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5" t="str">
        <f t="shared" ca="1" si="24"/>
        <v/>
      </c>
      <c r="L47" s="1"/>
      <c r="M47" s="125">
        <v>45828.625</v>
      </c>
      <c r="N47" s="54">
        <v>47.363</v>
      </c>
      <c r="O47" s="125">
        <v>45890.625</v>
      </c>
      <c r="P47" s="54">
        <v>32.731000000000002</v>
      </c>
      <c r="Q47" s="125">
        <v>45828.625</v>
      </c>
      <c r="R47" s="54">
        <v>58.72</v>
      </c>
      <c r="S47" s="172" t="str">
        <f t="shared" si="0"/>
        <v/>
      </c>
      <c r="T47" s="172">
        <v>45889.625</v>
      </c>
      <c r="U47" s="172" t="str">
        <f t="shared" si="1"/>
        <v/>
      </c>
    </row>
    <row r="48" spans="1:21">
      <c r="A48" s="173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5" t="str">
        <f t="shared" ca="1" si="24"/>
        <v/>
      </c>
      <c r="L48" s="1"/>
      <c r="M48" s="125">
        <v>45831.625</v>
      </c>
      <c r="N48" s="54">
        <v>46.848999999999997</v>
      </c>
      <c r="O48" s="125">
        <v>45891.625</v>
      </c>
      <c r="P48" s="54">
        <v>33.159999999999997</v>
      </c>
      <c r="Q48" s="125">
        <v>45831.625</v>
      </c>
      <c r="R48" s="54">
        <v>58.292999999999999</v>
      </c>
      <c r="S48" s="172" t="str">
        <f t="shared" si="0"/>
        <v/>
      </c>
      <c r="T48" s="172">
        <v>45890.625</v>
      </c>
      <c r="U48" s="172" t="str">
        <f t="shared" si="1"/>
        <v/>
      </c>
    </row>
    <row r="49" spans="1:21">
      <c r="A49" s="173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5" t="str">
        <f t="shared" ca="1" si="24"/>
        <v/>
      </c>
      <c r="L49" s="1"/>
      <c r="M49" s="125">
        <v>45832.625</v>
      </c>
      <c r="N49" s="54">
        <v>44.784999999999997</v>
      </c>
      <c r="O49" s="125">
        <v>45895.625</v>
      </c>
      <c r="P49" s="54">
        <v>33.363</v>
      </c>
      <c r="Q49" s="125">
        <v>45832.625</v>
      </c>
      <c r="R49" s="54">
        <v>56.517000000000003</v>
      </c>
      <c r="S49" s="172">
        <f t="shared" si="0"/>
        <v>45832.625</v>
      </c>
      <c r="T49" s="172">
        <v>45891.625</v>
      </c>
      <c r="U49" s="172" t="str">
        <f t="shared" si="1"/>
        <v/>
      </c>
    </row>
    <row r="50" spans="1:21">
      <c r="A50" s="173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5" t="str">
        <f t="shared" ca="1" si="24"/>
        <v/>
      </c>
      <c r="L50" s="1"/>
      <c r="M50" s="125">
        <v>45833.625</v>
      </c>
      <c r="N50" s="54">
        <v>44.518999999999998</v>
      </c>
      <c r="O50" s="125">
        <v>45896.625</v>
      </c>
      <c r="P50" s="54">
        <v>33.249000000000002</v>
      </c>
      <c r="Q50" s="125">
        <v>45833.625</v>
      </c>
      <c r="R50" s="54">
        <v>56.24</v>
      </c>
      <c r="S50" s="172">
        <f t="shared" si="0"/>
        <v>45833.625</v>
      </c>
      <c r="T50" s="172">
        <v>45895.625</v>
      </c>
      <c r="U50" s="172" t="str">
        <f t="shared" si="1"/>
        <v/>
      </c>
    </row>
    <row r="51" spans="1:21">
      <c r="A51" s="173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5" t="str">
        <f t="shared" ca="1" si="24"/>
        <v/>
      </c>
      <c r="L51" s="1"/>
      <c r="M51" s="125">
        <v>45834.625</v>
      </c>
      <c r="N51" s="54">
        <v>44.546999999999997</v>
      </c>
      <c r="O51" s="125">
        <v>45897.625</v>
      </c>
      <c r="P51" s="54">
        <v>33.628</v>
      </c>
      <c r="Q51" s="125">
        <v>45834.625</v>
      </c>
      <c r="R51" s="54">
        <v>56.137</v>
      </c>
      <c r="S51" s="172" t="str">
        <f t="shared" si="0"/>
        <v/>
      </c>
      <c r="T51" s="172">
        <v>45896.625</v>
      </c>
      <c r="U51" s="172" t="str">
        <f t="shared" si="1"/>
        <v/>
      </c>
    </row>
    <row r="52" spans="1:21">
      <c r="A52" s="173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5" t="str">
        <f t="shared" ca="1" si="24"/>
        <v/>
      </c>
      <c r="L52" s="1"/>
      <c r="M52" s="125">
        <v>45835.625</v>
      </c>
      <c r="N52" s="54">
        <v>43.511000000000003</v>
      </c>
      <c r="O52" s="125">
        <v>45901.625</v>
      </c>
      <c r="P52" s="54">
        <v>34.606000000000002</v>
      </c>
      <c r="Q52" s="125">
        <v>45835.625</v>
      </c>
      <c r="R52" s="54">
        <v>55.307000000000002</v>
      </c>
      <c r="S52" s="172" t="str">
        <f t="shared" si="0"/>
        <v/>
      </c>
      <c r="T52" s="172">
        <v>45897.625</v>
      </c>
      <c r="U52" s="172" t="str">
        <f t="shared" si="1"/>
        <v/>
      </c>
    </row>
    <row r="53" spans="1:21">
      <c r="A53" s="173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5" t="str">
        <f t="shared" ca="1" si="24"/>
        <v/>
      </c>
      <c r="L53" s="1"/>
      <c r="M53" s="125">
        <v>45838.625</v>
      </c>
      <c r="N53" s="54">
        <v>43.36</v>
      </c>
      <c r="O53" s="125">
        <v>45902.625</v>
      </c>
      <c r="P53" s="54">
        <v>35.195</v>
      </c>
      <c r="Q53" s="125">
        <v>45838.625</v>
      </c>
      <c r="R53" s="54">
        <v>55.210999999999999</v>
      </c>
      <c r="S53" s="172" t="str">
        <f t="shared" si="0"/>
        <v/>
      </c>
      <c r="T53" s="172">
        <v>45901.625</v>
      </c>
      <c r="U53" s="172" t="str">
        <f t="shared" si="1"/>
        <v/>
      </c>
    </row>
    <row r="54" spans="1:21">
      <c r="A54" s="173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5" t="str">
        <f t="shared" ca="1" si="24"/>
        <v/>
      </c>
      <c r="L54" s="1"/>
      <c r="M54" s="125">
        <v>45839.625</v>
      </c>
      <c r="N54" s="54">
        <v>42.436</v>
      </c>
      <c r="O54" s="125">
        <v>45903.625</v>
      </c>
      <c r="P54" s="54">
        <v>35.161000000000001</v>
      </c>
      <c r="Q54" s="125">
        <v>45839.625</v>
      </c>
      <c r="R54" s="54">
        <v>54.709000000000003</v>
      </c>
      <c r="S54" s="172" t="str">
        <f t="shared" si="0"/>
        <v/>
      </c>
      <c r="T54" s="172">
        <v>45902.625</v>
      </c>
      <c r="U54" s="172" t="str">
        <f t="shared" si="1"/>
        <v/>
      </c>
    </row>
    <row r="55" spans="1:21">
      <c r="A55" s="173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5" t="str">
        <f t="shared" ca="1" si="24"/>
        <v/>
      </c>
      <c r="L55" s="1"/>
      <c r="M55" s="125">
        <v>45840.625</v>
      </c>
      <c r="N55" s="54">
        <v>41.960999999999999</v>
      </c>
      <c r="O55" s="125">
        <v>45904.625</v>
      </c>
      <c r="P55" s="54">
        <v>34.134999999999998</v>
      </c>
      <c r="Q55" s="125">
        <v>45840.625</v>
      </c>
      <c r="R55" s="54">
        <v>54.116999999999997</v>
      </c>
      <c r="S55" s="172" t="str">
        <f t="shared" si="0"/>
        <v/>
      </c>
      <c r="T55" s="172">
        <v>45903.625</v>
      </c>
      <c r="U55" s="172" t="str">
        <f t="shared" si="1"/>
        <v/>
      </c>
    </row>
    <row r="56" spans="1:21">
      <c r="A56" s="173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5" t="str">
        <f t="shared" ca="1" si="24"/>
        <v/>
      </c>
      <c r="M56" s="125">
        <v>45841.625</v>
      </c>
      <c r="N56" s="54">
        <v>41.48</v>
      </c>
      <c r="O56" s="125">
        <v>45908.625</v>
      </c>
      <c r="P56" s="54">
        <v>34.101999999999997</v>
      </c>
      <c r="Q56" s="125">
        <v>45841.625</v>
      </c>
      <c r="R56" s="54">
        <v>54.017000000000003</v>
      </c>
      <c r="S56" s="172" t="str">
        <f t="shared" si="0"/>
        <v/>
      </c>
      <c r="T56" s="172">
        <v>45904.625</v>
      </c>
      <c r="U56" s="172" t="str">
        <f t="shared" si="1"/>
        <v/>
      </c>
    </row>
    <row r="57" spans="1:21">
      <c r="A57" s="173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5" t="str">
        <f t="shared" ca="1" si="24"/>
        <v/>
      </c>
      <c r="M57" s="125">
        <v>45842.625</v>
      </c>
      <c r="N57" s="54">
        <v>41.780999999999999</v>
      </c>
      <c r="O57" s="125">
        <v>45909.625</v>
      </c>
      <c r="P57" s="54">
        <v>33.658999999999999</v>
      </c>
      <c r="Q57" s="125">
        <v>45842.625</v>
      </c>
      <c r="R57" s="54">
        <v>54.71</v>
      </c>
      <c r="S57" s="172" t="str">
        <f t="shared" si="0"/>
        <v/>
      </c>
      <c r="T57" s="172">
        <v>45908.625</v>
      </c>
      <c r="U57" s="172" t="str">
        <f t="shared" si="1"/>
        <v/>
      </c>
    </row>
    <row r="58" spans="1:21">
      <c r="A58" s="173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5" t="str">
        <f t="shared" ca="1" si="24"/>
        <v/>
      </c>
      <c r="M58" s="125">
        <v>45845.625</v>
      </c>
      <c r="N58" s="54">
        <v>41.323</v>
      </c>
      <c r="O58" s="125">
        <v>45910.625</v>
      </c>
      <c r="P58" s="54">
        <v>33.450000000000003</v>
      </c>
      <c r="Q58" s="125">
        <v>45845.625</v>
      </c>
      <c r="R58" s="54">
        <v>54.939</v>
      </c>
      <c r="S58" s="172" t="str">
        <f t="shared" si="0"/>
        <v/>
      </c>
      <c r="T58" s="172">
        <v>45909.625</v>
      </c>
      <c r="U58" s="172" t="str">
        <f t="shared" si="1"/>
        <v/>
      </c>
    </row>
    <row r="59" spans="1:21">
      <c r="A59" s="173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5" t="str">
        <f t="shared" ca="1" si="24"/>
        <v/>
      </c>
      <c r="M59" s="125">
        <v>45846.625</v>
      </c>
      <c r="N59" s="54">
        <v>41.024000000000001</v>
      </c>
      <c r="O59" s="125">
        <v>45911.625</v>
      </c>
      <c r="P59" s="54">
        <v>33.253</v>
      </c>
      <c r="Q59" s="125">
        <v>45846.625</v>
      </c>
      <c r="R59" s="54">
        <v>54.756</v>
      </c>
      <c r="S59" s="172" t="str">
        <f t="shared" si="0"/>
        <v/>
      </c>
      <c r="T59" s="172">
        <v>45910.625</v>
      </c>
      <c r="U59" s="172" t="str">
        <f t="shared" si="1"/>
        <v/>
      </c>
    </row>
    <row r="60" spans="1:21">
      <c r="A60" s="173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5" t="str">
        <f t="shared" ca="1" si="24"/>
        <v/>
      </c>
      <c r="M60" s="125">
        <v>45847.625</v>
      </c>
      <c r="N60" s="54">
        <v>41.223999999999997</v>
      </c>
      <c r="O60" s="125">
        <v>45912.625</v>
      </c>
      <c r="P60" s="54">
        <v>33.185000000000002</v>
      </c>
      <c r="Q60" s="125">
        <v>45847.625</v>
      </c>
      <c r="R60" s="54">
        <v>54.945</v>
      </c>
      <c r="S60" s="172" t="str">
        <f t="shared" si="0"/>
        <v/>
      </c>
      <c r="T60" s="172">
        <v>45911.625</v>
      </c>
      <c r="U60" s="172" t="str">
        <f t="shared" si="1"/>
        <v/>
      </c>
    </row>
    <row r="61" spans="1:21">
      <c r="A61" s="173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5" t="str">
        <f t="shared" ca="1" si="24"/>
        <v/>
      </c>
      <c r="M61" s="125">
        <v>45848.625</v>
      </c>
      <c r="N61" s="54">
        <v>40.31</v>
      </c>
      <c r="O61" s="125">
        <v>45915.625</v>
      </c>
      <c r="P61" s="54">
        <v>32.991</v>
      </c>
      <c r="Q61" s="125">
        <v>45848.625</v>
      </c>
      <c r="R61" s="54">
        <v>53.68</v>
      </c>
      <c r="S61" s="172" t="str">
        <f t="shared" si="0"/>
        <v/>
      </c>
      <c r="T61" s="172">
        <v>45912.625</v>
      </c>
      <c r="U61" s="172" t="str">
        <f t="shared" si="1"/>
        <v/>
      </c>
    </row>
    <row r="62" spans="1:21">
      <c r="A62" s="173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5" t="str">
        <f t="shared" ca="1" si="24"/>
        <v/>
      </c>
      <c r="M62" s="125">
        <v>45849.625</v>
      </c>
      <c r="N62" s="54">
        <v>40.499000000000002</v>
      </c>
      <c r="O62" s="125">
        <v>45916.625</v>
      </c>
      <c r="P62" s="54">
        <v>33.220999999999997</v>
      </c>
      <c r="Q62" s="125">
        <v>45849.625</v>
      </c>
      <c r="R62" s="54">
        <v>55.517000000000003</v>
      </c>
      <c r="S62" s="172" t="str">
        <f t="shared" si="0"/>
        <v/>
      </c>
      <c r="T62" s="172">
        <v>45915.625</v>
      </c>
      <c r="U62" s="172" t="str">
        <f t="shared" si="1"/>
        <v/>
      </c>
    </row>
    <row r="63" spans="1:21">
      <c r="A63" s="173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5" t="str">
        <f t="shared" ca="1" si="24"/>
        <v/>
      </c>
      <c r="M63" s="125">
        <v>45852.625</v>
      </c>
      <c r="N63" s="54">
        <v>41.247999999999998</v>
      </c>
      <c r="O63" s="125">
        <v>45917.625</v>
      </c>
      <c r="P63" s="54">
        <v>33.203000000000003</v>
      </c>
      <c r="Q63" s="125">
        <v>45852.625</v>
      </c>
      <c r="R63" s="54">
        <v>56.43</v>
      </c>
      <c r="S63" s="172" t="str">
        <f t="shared" si="0"/>
        <v/>
      </c>
      <c r="T63" s="172">
        <v>45916.625</v>
      </c>
      <c r="U63" s="172" t="str">
        <f t="shared" si="1"/>
        <v/>
      </c>
    </row>
    <row r="64" spans="1:21">
      <c r="A64" s="173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5" t="str">
        <f t="shared" ca="1" si="24"/>
        <v/>
      </c>
      <c r="M64" s="125">
        <v>45853.625</v>
      </c>
      <c r="N64" s="54">
        <v>40.006</v>
      </c>
      <c r="O64" s="125">
        <v>45918.625</v>
      </c>
      <c r="P64" s="54">
        <v>32.850999999999999</v>
      </c>
      <c r="Q64" s="125">
        <v>45853.625</v>
      </c>
      <c r="R64" s="54">
        <v>55.691000000000003</v>
      </c>
      <c r="S64" s="172">
        <f t="shared" si="0"/>
        <v>45853.625</v>
      </c>
      <c r="T64" s="172">
        <v>45917.625</v>
      </c>
      <c r="U64" s="172" t="str">
        <f t="shared" si="1"/>
        <v/>
      </c>
    </row>
    <row r="65" spans="1:21">
      <c r="A65" s="173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5" t="str">
        <f t="shared" ca="1" si="24"/>
        <v/>
      </c>
      <c r="M65" s="125">
        <v>45854.625</v>
      </c>
      <c r="N65" s="54">
        <v>40.494999999999997</v>
      </c>
      <c r="O65" s="125">
        <v>45919.625</v>
      </c>
      <c r="P65" s="54">
        <v>32.515999999999998</v>
      </c>
      <c r="Q65" s="125">
        <v>45854.625</v>
      </c>
      <c r="R65" s="54">
        <v>56.423999999999999</v>
      </c>
      <c r="S65" s="172">
        <f t="shared" si="0"/>
        <v>45854.625</v>
      </c>
      <c r="T65" s="172">
        <v>45918.625</v>
      </c>
      <c r="U65" s="172" t="str">
        <f t="shared" si="1"/>
        <v/>
      </c>
    </row>
    <row r="66" spans="1:21">
      <c r="A66" s="173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5" t="str">
        <f t="shared" ca="1" si="24"/>
        <v/>
      </c>
      <c r="M66" s="125">
        <v>45855.625</v>
      </c>
      <c r="N66" s="54">
        <v>39.448999999999998</v>
      </c>
      <c r="O66" s="125">
        <v>45922.625</v>
      </c>
      <c r="P66" s="54">
        <v>35.517000000000003</v>
      </c>
      <c r="Q66" s="125">
        <v>45855.625</v>
      </c>
      <c r="R66" s="54">
        <v>56.11</v>
      </c>
      <c r="S66" s="172">
        <f t="shared" si="0"/>
        <v>45855.625</v>
      </c>
      <c r="T66" s="172">
        <v>45919.625</v>
      </c>
      <c r="U66" s="172" t="str">
        <f t="shared" si="1"/>
        <v/>
      </c>
    </row>
    <row r="67" spans="1:21">
      <c r="A67" s="173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5" t="str">
        <f t="shared" ca="1" si="24"/>
        <v/>
      </c>
      <c r="M67" s="125">
        <v>45856.625</v>
      </c>
      <c r="N67" s="54">
        <v>39.037999999999997</v>
      </c>
      <c r="O67" s="125">
        <v>45923.625</v>
      </c>
      <c r="P67" s="54">
        <v>35.253</v>
      </c>
      <c r="Q67" s="125">
        <v>45856.625</v>
      </c>
      <c r="R67" s="54">
        <v>56.037999999999997</v>
      </c>
      <c r="S67" s="172" t="str">
        <f t="shared" si="0"/>
        <v/>
      </c>
      <c r="T67" s="172">
        <v>45922.625</v>
      </c>
      <c r="U67" s="172" t="str">
        <f t="shared" si="1"/>
        <v/>
      </c>
    </row>
    <row r="68" spans="1:21">
      <c r="A68" s="173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5" t="str">
        <f t="shared" ca="1" si="24"/>
        <v/>
      </c>
      <c r="M68" s="125">
        <v>45859.625</v>
      </c>
      <c r="N68" s="54">
        <v>38.61</v>
      </c>
      <c r="O68" s="125">
        <v>45924.625</v>
      </c>
      <c r="P68" s="54">
        <v>35.186999999999998</v>
      </c>
      <c r="Q68" s="125">
        <v>45859.625</v>
      </c>
      <c r="R68" s="54">
        <v>56.106000000000002</v>
      </c>
      <c r="S68" s="172">
        <f t="shared" ref="S68:S131" si="25">IF(COUNTIF(O:O,M68)*COUNTIF(Q:Q,M68),M68,"")</f>
        <v>45859.625</v>
      </c>
      <c r="T68" s="172">
        <v>45923.625</v>
      </c>
      <c r="U68" s="172" t="str">
        <f t="shared" ref="U68:U131" si="26">IF(T68&gt;$A$14,T68,"")</f>
        <v/>
      </c>
    </row>
    <row r="69" spans="1:21">
      <c r="A69" s="173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5" t="str">
        <f t="shared" ca="1" si="24"/>
        <v/>
      </c>
      <c r="M69" s="125">
        <v>45860.625</v>
      </c>
      <c r="N69" s="54">
        <v>39.155999999999999</v>
      </c>
      <c r="O69" s="125">
        <v>45925.625</v>
      </c>
      <c r="P69" s="54">
        <v>35.453000000000003</v>
      </c>
      <c r="Q69" s="125">
        <v>45860.625</v>
      </c>
      <c r="R69" s="54">
        <v>56.417999999999999</v>
      </c>
      <c r="S69" s="172" t="str">
        <f t="shared" si="25"/>
        <v/>
      </c>
      <c r="T69" s="172">
        <v>45924.625</v>
      </c>
      <c r="U69" s="172" t="str">
        <f t="shared" si="26"/>
        <v/>
      </c>
    </row>
    <row r="70" spans="1:21">
      <c r="A70" s="173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5" t="str">
        <f t="shared" ca="1" si="24"/>
        <v/>
      </c>
      <c r="M70" s="125">
        <v>45861.625</v>
      </c>
      <c r="N70" s="54">
        <v>38.594000000000001</v>
      </c>
      <c r="O70" s="125">
        <v>45926.625</v>
      </c>
      <c r="P70" s="54">
        <v>35.406999999999996</v>
      </c>
      <c r="Q70" s="125">
        <v>45861.625</v>
      </c>
      <c r="R70" s="54">
        <v>56.917000000000002</v>
      </c>
      <c r="S70" s="172" t="str">
        <f t="shared" si="25"/>
        <v/>
      </c>
      <c r="T70" s="172">
        <v>45925.625</v>
      </c>
      <c r="U70" s="172">
        <f t="shared" si="26"/>
        <v>45925.625</v>
      </c>
    </row>
    <row r="71" spans="1:21">
      <c r="A71" s="173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5" t="str">
        <f t="shared" ca="1" si="24"/>
        <v/>
      </c>
      <c r="M71" s="125">
        <v>45862.625</v>
      </c>
      <c r="N71" s="54">
        <v>37.491999999999997</v>
      </c>
      <c r="O71" s="125">
        <v>45929.625</v>
      </c>
      <c r="P71" s="54">
        <v>35.353000000000002</v>
      </c>
      <c r="Q71" s="125">
        <v>45862.625</v>
      </c>
      <c r="R71" s="54">
        <v>56.223999999999997</v>
      </c>
      <c r="S71" s="172" t="str">
        <f t="shared" si="25"/>
        <v/>
      </c>
      <c r="T71" s="172">
        <v>45926.625</v>
      </c>
      <c r="U71" s="172">
        <f t="shared" si="26"/>
        <v>45926.625</v>
      </c>
    </row>
    <row r="72" spans="1:21">
      <c r="A72" s="173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5" t="str">
        <f t="shared" ca="1" si="24"/>
        <v/>
      </c>
      <c r="M72" s="125">
        <v>45863.625</v>
      </c>
      <c r="N72" s="54">
        <v>37.991999999999997</v>
      </c>
      <c r="O72" s="125">
        <v>45930.625</v>
      </c>
      <c r="P72" s="54">
        <v>35.423000000000002</v>
      </c>
      <c r="Q72" s="125">
        <v>45863.625</v>
      </c>
      <c r="R72" s="54">
        <v>57.046999999999997</v>
      </c>
      <c r="S72" s="172" t="str">
        <f t="shared" si="25"/>
        <v/>
      </c>
      <c r="T72" s="172">
        <v>45929.625</v>
      </c>
      <c r="U72" s="172">
        <f t="shared" si="26"/>
        <v>45929.625</v>
      </c>
    </row>
    <row r="73" spans="1:21">
      <c r="A73" s="173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5" t="str">
        <f t="shared" ca="1" si="24"/>
        <v/>
      </c>
      <c r="M73" s="125">
        <v>45866.625</v>
      </c>
      <c r="N73" s="54">
        <v>38.216000000000001</v>
      </c>
      <c r="O73" s="125">
        <v>45931.625</v>
      </c>
      <c r="P73" s="54">
        <v>34.911999999999999</v>
      </c>
      <c r="Q73" s="125">
        <v>45866.625</v>
      </c>
      <c r="R73" s="54">
        <v>57.008000000000003</v>
      </c>
      <c r="S73" s="172">
        <f t="shared" si="25"/>
        <v>45866.625</v>
      </c>
      <c r="T73" s="172">
        <v>45930.625</v>
      </c>
      <c r="U73" s="172">
        <f t="shared" si="26"/>
        <v>45930.625</v>
      </c>
    </row>
    <row r="74" spans="1:21">
      <c r="A74" s="173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5" t="str">
        <f t="shared" ca="1" si="24"/>
        <v/>
      </c>
      <c r="M74" s="125">
        <v>45867.625</v>
      </c>
      <c r="N74" s="54">
        <v>39.076000000000001</v>
      </c>
      <c r="O74" s="125">
        <v>45932.625</v>
      </c>
      <c r="P74" s="54">
        <v>33.39</v>
      </c>
      <c r="Q74" s="125">
        <v>45867.625</v>
      </c>
      <c r="R74" s="54">
        <v>56.99</v>
      </c>
      <c r="S74" s="172">
        <f t="shared" si="25"/>
        <v>45867.625</v>
      </c>
      <c r="T74" s="172">
        <v>45931.625</v>
      </c>
      <c r="U74" s="172">
        <f t="shared" si="26"/>
        <v>45931.625</v>
      </c>
    </row>
    <row r="75" spans="1:21">
      <c r="A75" s="173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5" t="str">
        <f t="shared" ca="1" si="24"/>
        <v/>
      </c>
      <c r="M75" s="125">
        <v>45868.625</v>
      </c>
      <c r="N75" s="54">
        <v>39.246000000000002</v>
      </c>
      <c r="O75" s="125">
        <v>45933.625</v>
      </c>
      <c r="P75" s="54">
        <v>33.387</v>
      </c>
      <c r="Q75" s="125">
        <v>45868.625</v>
      </c>
      <c r="R75" s="54">
        <v>56.664000000000001</v>
      </c>
      <c r="S75" s="172">
        <f t="shared" si="25"/>
        <v>45868.625</v>
      </c>
      <c r="T75" s="172">
        <v>45932.625</v>
      </c>
      <c r="U75" s="172">
        <f t="shared" si="26"/>
        <v>45932.625</v>
      </c>
    </row>
    <row r="76" spans="1:21">
      <c r="A76" s="173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5" t="str">
        <f t="shared" ca="1" si="24"/>
        <v/>
      </c>
      <c r="M76" s="125">
        <v>45869.625</v>
      </c>
      <c r="N76" s="54">
        <v>40.393999999999998</v>
      </c>
      <c r="O76" s="125">
        <v>45936.625</v>
      </c>
      <c r="P76" s="54">
        <v>34.415999999999997</v>
      </c>
      <c r="Q76" s="125">
        <v>45869.625</v>
      </c>
      <c r="R76" s="54">
        <v>56.28</v>
      </c>
      <c r="S76" s="172">
        <f t="shared" si="25"/>
        <v>45869.625</v>
      </c>
      <c r="T76" s="172">
        <v>45933.625</v>
      </c>
      <c r="U76" s="172">
        <f t="shared" si="26"/>
        <v>45933.625</v>
      </c>
    </row>
    <row r="77" spans="1:21">
      <c r="A77" s="173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5" t="str">
        <f t="shared" ca="1" si="24"/>
        <v/>
      </c>
      <c r="M77" s="125">
        <v>45870.625</v>
      </c>
      <c r="N77" s="54">
        <v>42.654000000000003</v>
      </c>
      <c r="O77" s="125">
        <v>45937.625</v>
      </c>
      <c r="P77" s="54">
        <v>34.781999999999996</v>
      </c>
      <c r="Q77" s="125">
        <v>45870.625</v>
      </c>
      <c r="R77" s="54">
        <v>58.079000000000001</v>
      </c>
      <c r="S77" s="172" t="str">
        <f t="shared" si="25"/>
        <v/>
      </c>
      <c r="T77" s="172">
        <v>45936.625</v>
      </c>
      <c r="U77" s="172">
        <f t="shared" si="26"/>
        <v>45936.625</v>
      </c>
    </row>
    <row r="78" spans="1:21">
      <c r="A78" s="173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5" t="str">
        <f t="shared" ca="1" si="24"/>
        <v/>
      </c>
      <c r="M78" s="125">
        <v>45873.625</v>
      </c>
      <c r="N78" s="54">
        <v>42.503999999999998</v>
      </c>
      <c r="O78" s="125">
        <v>45938.625</v>
      </c>
      <c r="P78" s="54">
        <v>35.098999999999997</v>
      </c>
      <c r="Q78" s="125">
        <v>45873.625</v>
      </c>
      <c r="R78" s="54">
        <v>57.991</v>
      </c>
      <c r="S78" s="172">
        <f t="shared" si="25"/>
        <v>45873.625</v>
      </c>
      <c r="T78" s="172">
        <v>45937.625</v>
      </c>
      <c r="U78" s="172">
        <f t="shared" si="26"/>
        <v>45937.625</v>
      </c>
    </row>
    <row r="79" spans="1:21">
      <c r="A79" s="173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5" t="str">
        <f t="shared" ca="1" si="24"/>
        <v/>
      </c>
      <c r="M79" s="125">
        <v>45874.625</v>
      </c>
      <c r="N79" s="54">
        <v>42.567999999999998</v>
      </c>
      <c r="O79" s="125">
        <v>45939.625</v>
      </c>
      <c r="P79" s="54">
        <v>34.442</v>
      </c>
      <c r="Q79" s="125">
        <v>45874.625</v>
      </c>
      <c r="R79" s="54">
        <v>57.472999999999999</v>
      </c>
      <c r="S79" s="172">
        <f t="shared" si="25"/>
        <v>45874.625</v>
      </c>
      <c r="T79" s="172">
        <v>45938.625</v>
      </c>
      <c r="U79" s="172">
        <f t="shared" si="26"/>
        <v>45938.625</v>
      </c>
    </row>
    <row r="80" spans="1:21">
      <c r="A80" s="173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5" t="str">
        <f t="shared" ca="1" si="24"/>
        <v/>
      </c>
      <c r="M80" s="125">
        <v>45875.625</v>
      </c>
      <c r="N80" s="54">
        <v>42.811</v>
      </c>
      <c r="O80" s="125">
        <v>45940.625</v>
      </c>
      <c r="P80" s="54">
        <v>34.442</v>
      </c>
      <c r="Q80" s="125">
        <v>45875.625</v>
      </c>
      <c r="R80" s="54">
        <v>57.191000000000003</v>
      </c>
      <c r="S80" s="172">
        <f t="shared" si="25"/>
        <v>45875.625</v>
      </c>
      <c r="T80" s="172">
        <v>45939.625</v>
      </c>
      <c r="U80" s="172">
        <f t="shared" si="26"/>
        <v>45939.625</v>
      </c>
    </row>
    <row r="81" spans="1:21">
      <c r="A81" s="173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5" t="str">
        <f t="shared" ca="1" si="24"/>
        <v/>
      </c>
      <c r="M81" s="125">
        <v>45876.625</v>
      </c>
      <c r="N81" s="54">
        <v>42.009</v>
      </c>
      <c r="O81" s="125">
        <v>45943.625</v>
      </c>
      <c r="P81" s="54">
        <v>36.572000000000003</v>
      </c>
      <c r="Q81" s="125">
        <v>45876.625</v>
      </c>
      <c r="R81" s="54">
        <v>56.19</v>
      </c>
      <c r="S81" s="172" t="str">
        <f t="shared" si="25"/>
        <v/>
      </c>
      <c r="T81" s="172">
        <v>45940.625</v>
      </c>
      <c r="U81" s="172">
        <f t="shared" si="26"/>
        <v>45940.625</v>
      </c>
    </row>
    <row r="82" spans="1:21">
      <c r="A82" s="173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5" t="str">
        <f t="shared" ca="1" si="24"/>
        <v/>
      </c>
      <c r="M82" s="125">
        <v>45877.625</v>
      </c>
      <c r="N82" s="54">
        <v>42.15</v>
      </c>
      <c r="O82" s="125">
        <v>45944.625</v>
      </c>
      <c r="P82" s="54">
        <v>37.72</v>
      </c>
      <c r="Q82" s="125">
        <v>45877.625</v>
      </c>
      <c r="R82" s="54">
        <v>55.26</v>
      </c>
      <c r="S82" s="172" t="str">
        <f t="shared" si="25"/>
        <v/>
      </c>
      <c r="T82" s="172">
        <v>45943.625</v>
      </c>
      <c r="U82" s="172">
        <f t="shared" si="26"/>
        <v>45943.625</v>
      </c>
    </row>
    <row r="83" spans="1:21">
      <c r="A83" s="173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5" t="str">
        <f t="shared" ca="1" si="24"/>
        <v/>
      </c>
      <c r="M83" s="125">
        <v>45880.625</v>
      </c>
      <c r="N83" s="54">
        <v>41.886000000000003</v>
      </c>
      <c r="O83" s="125">
        <v>45945.625</v>
      </c>
      <c r="P83" s="54">
        <v>35.18</v>
      </c>
      <c r="Q83" s="125">
        <v>45880.625</v>
      </c>
      <c r="R83" s="54">
        <v>55.061999999999998</v>
      </c>
      <c r="S83" s="172" t="str">
        <f t="shared" si="25"/>
        <v/>
      </c>
      <c r="T83" s="172">
        <v>45944.625</v>
      </c>
      <c r="U83" s="172">
        <f t="shared" si="26"/>
        <v>45944.625</v>
      </c>
    </row>
    <row r="84" spans="1:21">
      <c r="A84" s="173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5" t="str">
        <f t="shared" ca="1" si="24"/>
        <v/>
      </c>
      <c r="M84" s="125">
        <v>45881.625</v>
      </c>
      <c r="N84" s="54">
        <v>42.012</v>
      </c>
      <c r="O84" s="125">
        <v>45946.625</v>
      </c>
      <c r="P84" s="54">
        <v>35.090000000000003</v>
      </c>
      <c r="Q84" s="125">
        <v>45881.625</v>
      </c>
      <c r="R84" s="54">
        <v>54.386000000000003</v>
      </c>
      <c r="S84" s="172" t="str">
        <f t="shared" si="25"/>
        <v/>
      </c>
      <c r="T84" s="172">
        <v>45945.625</v>
      </c>
      <c r="U84" s="172">
        <f t="shared" si="26"/>
        <v>45945.625</v>
      </c>
    </row>
    <row r="85" spans="1:21">
      <c r="A85" s="173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5" t="str">
        <f t="shared" ca="1" si="24"/>
        <v/>
      </c>
      <c r="M85" s="125">
        <v>45882.625</v>
      </c>
      <c r="N85" s="54">
        <v>41.433999999999997</v>
      </c>
      <c r="O85" s="125">
        <v>45947.625</v>
      </c>
      <c r="P85" s="54">
        <v>35.686999999999998</v>
      </c>
      <c r="Q85" s="125">
        <v>45882.625</v>
      </c>
      <c r="R85" s="54">
        <v>53.500999999999998</v>
      </c>
      <c r="S85" s="172" t="str">
        <f t="shared" si="25"/>
        <v/>
      </c>
      <c r="T85" s="172">
        <v>45946.625</v>
      </c>
      <c r="U85" s="172">
        <f t="shared" si="26"/>
        <v>45946.625</v>
      </c>
    </row>
    <row r="86" spans="1:21">
      <c r="A86" s="173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5" t="str">
        <f t="shared" ca="1" si="24"/>
        <v/>
      </c>
      <c r="M86" s="125">
        <v>45883.625</v>
      </c>
      <c r="N86" s="54">
        <v>40.765000000000001</v>
      </c>
      <c r="O86" s="125">
        <v>45950.625</v>
      </c>
      <c r="P86" s="54">
        <v>34.273000000000003</v>
      </c>
      <c r="Q86" s="125">
        <v>45883.625</v>
      </c>
      <c r="R86" s="54">
        <v>52.978000000000002</v>
      </c>
      <c r="S86" s="172" t="str">
        <f t="shared" si="25"/>
        <v/>
      </c>
      <c r="T86" s="172">
        <v>45947.625</v>
      </c>
      <c r="U86" s="172">
        <f t="shared" si="26"/>
        <v>45947.625</v>
      </c>
    </row>
    <row r="87" spans="1:21">
      <c r="A87" s="173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5" t="str">
        <f t="shared" ca="1" si="24"/>
        <v/>
      </c>
      <c r="M87" s="125">
        <v>45884.625</v>
      </c>
      <c r="N87" s="54">
        <v>40.72</v>
      </c>
      <c r="O87" s="125">
        <v>45951.625</v>
      </c>
      <c r="P87" s="54">
        <v>34.064</v>
      </c>
      <c r="Q87" s="125">
        <v>45884.625</v>
      </c>
      <c r="R87" s="54">
        <v>52.999000000000002</v>
      </c>
      <c r="S87" s="172" t="str">
        <f t="shared" si="25"/>
        <v/>
      </c>
      <c r="T87" s="172">
        <v>45950.625</v>
      </c>
      <c r="U87" s="172">
        <f t="shared" si="26"/>
        <v>45950.625</v>
      </c>
    </row>
    <row r="88" spans="1:21">
      <c r="A88" s="173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5" t="str">
        <f t="shared" ca="1" si="24"/>
        <v/>
      </c>
      <c r="M88" s="125">
        <v>45887.625</v>
      </c>
      <c r="N88" s="54">
        <v>40.914999999999999</v>
      </c>
      <c r="O88" s="125">
        <v>45952.625</v>
      </c>
      <c r="P88" s="54">
        <v>33.892000000000003</v>
      </c>
      <c r="Q88" s="125">
        <v>45887.625</v>
      </c>
      <c r="R88" s="54">
        <v>53.317</v>
      </c>
      <c r="S88" s="172" t="str">
        <f t="shared" si="25"/>
        <v/>
      </c>
      <c r="T88" s="172">
        <v>45951.625</v>
      </c>
      <c r="U88" s="172">
        <f t="shared" si="26"/>
        <v>45951.625</v>
      </c>
    </row>
    <row r="89" spans="1:21">
      <c r="A89" s="173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5" t="str">
        <f t="shared" ca="1" si="24"/>
        <v/>
      </c>
      <c r="M89" s="125">
        <v>45888.625</v>
      </c>
      <c r="N89" s="54">
        <v>41.639000000000003</v>
      </c>
      <c r="O89" s="125">
        <v>45953.625</v>
      </c>
      <c r="P89" s="54">
        <v>34.267000000000003</v>
      </c>
      <c r="Q89" s="125">
        <v>45888.625</v>
      </c>
      <c r="R89" s="54">
        <v>53.121000000000002</v>
      </c>
      <c r="S89" s="172">
        <f t="shared" si="25"/>
        <v>45888.625</v>
      </c>
      <c r="T89" s="172">
        <v>45952.625</v>
      </c>
      <c r="U89" s="172">
        <f t="shared" si="26"/>
        <v>45952.625</v>
      </c>
    </row>
    <row r="90" spans="1:21">
      <c r="A90" s="173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5" t="str">
        <f t="shared" ca="1" si="24"/>
        <v/>
      </c>
      <c r="M90" s="125">
        <v>45889.625</v>
      </c>
      <c r="N90" s="54">
        <v>42.988999999999997</v>
      </c>
      <c r="O90" s="125">
        <v>45954.625</v>
      </c>
      <c r="P90" s="54">
        <v>33.981999999999999</v>
      </c>
      <c r="Q90" s="125">
        <v>45889.625</v>
      </c>
      <c r="R90" s="54">
        <v>53.008000000000003</v>
      </c>
      <c r="S90" s="172">
        <f t="shared" si="25"/>
        <v>45889.625</v>
      </c>
      <c r="T90" s="172">
        <v>45953.625</v>
      </c>
      <c r="U90" s="172">
        <f t="shared" si="26"/>
        <v>45953.625</v>
      </c>
    </row>
    <row r="91" spans="1:21">
      <c r="A91" s="173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5" t="str">
        <f t="shared" ca="1" si="24"/>
        <v/>
      </c>
      <c r="M91" s="125">
        <v>45890.625</v>
      </c>
      <c r="N91" s="54">
        <v>42.866999999999997</v>
      </c>
      <c r="O91" s="125">
        <v>45957.625</v>
      </c>
      <c r="P91" s="54">
        <v>32.850999999999999</v>
      </c>
      <c r="Q91" s="125">
        <v>45890.625</v>
      </c>
      <c r="R91" s="54">
        <v>53.393000000000001</v>
      </c>
      <c r="S91" s="172">
        <f t="shared" si="25"/>
        <v>45890.625</v>
      </c>
      <c r="T91" s="172">
        <v>45954.625</v>
      </c>
      <c r="U91" s="172">
        <f t="shared" si="26"/>
        <v>45954.625</v>
      </c>
    </row>
    <row r="92" spans="1:21">
      <c r="A92" s="173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5" t="str">
        <f t="shared" ca="1" si="24"/>
        <v/>
      </c>
      <c r="M92" s="125">
        <v>45891.625</v>
      </c>
      <c r="N92" s="54">
        <v>43.009</v>
      </c>
      <c r="O92" s="125">
        <v>45958.625</v>
      </c>
      <c r="P92" s="54">
        <v>32.231999999999999</v>
      </c>
      <c r="Q92" s="125">
        <v>45891.625</v>
      </c>
      <c r="R92" s="54">
        <v>53.387</v>
      </c>
      <c r="S92" s="172">
        <f t="shared" si="25"/>
        <v>45891.625</v>
      </c>
      <c r="T92" s="172">
        <v>45957.625</v>
      </c>
      <c r="U92" s="172">
        <f t="shared" si="26"/>
        <v>45957.625</v>
      </c>
    </row>
    <row r="93" spans="1:21">
      <c r="A93" s="173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5" t="str">
        <f t="shared" ca="1" si="24"/>
        <v/>
      </c>
      <c r="M93" s="125">
        <v>45894.625</v>
      </c>
      <c r="N93" s="54">
        <v>42.521999999999998</v>
      </c>
      <c r="O93" s="125">
        <v>45959.625</v>
      </c>
      <c r="P93" s="54">
        <v>32.119</v>
      </c>
      <c r="Q93" s="125">
        <v>45894.625</v>
      </c>
      <c r="R93" s="54">
        <v>52.463999999999999</v>
      </c>
      <c r="S93" s="172" t="str">
        <f t="shared" si="25"/>
        <v/>
      </c>
      <c r="T93" s="172">
        <v>45958.625</v>
      </c>
      <c r="U93" s="172">
        <f t="shared" si="26"/>
        <v>45958.625</v>
      </c>
    </row>
    <row r="94" spans="1:21">
      <c r="A94" s="173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5" t="str">
        <f t="shared" ca="1" si="24"/>
        <v/>
      </c>
      <c r="M94" s="125">
        <v>45895.625</v>
      </c>
      <c r="N94" s="54">
        <v>43.627000000000002</v>
      </c>
      <c r="O94" s="125">
        <v>45960.625</v>
      </c>
      <c r="P94" s="54">
        <v>32.652999999999999</v>
      </c>
      <c r="Q94" s="125">
        <v>45895.625</v>
      </c>
      <c r="R94" s="54">
        <v>53.911999999999999</v>
      </c>
      <c r="S94" s="172">
        <f t="shared" si="25"/>
        <v>45895.625</v>
      </c>
      <c r="T94" s="172">
        <v>45959.625</v>
      </c>
      <c r="U94" s="172">
        <f t="shared" si="26"/>
        <v>45959.625</v>
      </c>
    </row>
    <row r="95" spans="1:21">
      <c r="A95" s="173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5" t="str">
        <f t="shared" ca="1" si="24"/>
        <v/>
      </c>
      <c r="M95" s="125">
        <v>45896.625</v>
      </c>
      <c r="N95" s="54">
        <v>43.198999999999998</v>
      </c>
      <c r="O95" s="125">
        <v>45961.625</v>
      </c>
      <c r="P95" s="54">
        <v>32.923000000000002</v>
      </c>
      <c r="Q95" s="125">
        <v>45896.625</v>
      </c>
      <c r="R95" s="54">
        <v>53.225000000000001</v>
      </c>
      <c r="S95" s="172">
        <f t="shared" si="25"/>
        <v>45896.625</v>
      </c>
      <c r="T95" s="172">
        <v>45960.625</v>
      </c>
      <c r="U95" s="172">
        <f t="shared" si="26"/>
        <v>45960.625</v>
      </c>
    </row>
    <row r="96" spans="1:21">
      <c r="A96" s="173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5" t="str">
        <f t="shared" ca="1" si="24"/>
        <v/>
      </c>
      <c r="M96" s="125">
        <v>45897.625</v>
      </c>
      <c r="N96" s="54">
        <v>43.302999999999997</v>
      </c>
      <c r="O96" s="125"/>
      <c r="Q96" s="125">
        <v>45897.625</v>
      </c>
      <c r="R96" s="54">
        <v>54.14</v>
      </c>
      <c r="S96" s="172">
        <f t="shared" si="25"/>
        <v>45897.625</v>
      </c>
      <c r="T96" s="172">
        <v>45961.625</v>
      </c>
      <c r="U96" s="172">
        <f t="shared" si="26"/>
        <v>45961.625</v>
      </c>
    </row>
    <row r="97" spans="1:21">
      <c r="A97" s="173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5" t="str">
        <f t="shared" ca="1" si="24"/>
        <v/>
      </c>
      <c r="M97" s="125">
        <v>45898.625</v>
      </c>
      <c r="N97" s="54">
        <v>43.933</v>
      </c>
      <c r="O97" s="125"/>
      <c r="Q97" s="125">
        <v>45898.625</v>
      </c>
      <c r="R97" s="54">
        <v>54.610999999999997</v>
      </c>
      <c r="S97" s="172" t="str">
        <f t="shared" si="25"/>
        <v/>
      </c>
      <c r="U97" s="172" t="str">
        <f t="shared" si="26"/>
        <v/>
      </c>
    </row>
    <row r="98" spans="1:21">
      <c r="A98" s="173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5" t="str">
        <f t="shared" ca="1" si="24"/>
        <v/>
      </c>
      <c r="M98" s="125">
        <v>45901.625</v>
      </c>
      <c r="N98" s="54">
        <v>43.805</v>
      </c>
      <c r="O98" s="125"/>
      <c r="Q98" s="125">
        <v>45901.625</v>
      </c>
      <c r="R98" s="54">
        <v>54.036999999999999</v>
      </c>
      <c r="S98" s="172">
        <f t="shared" si="25"/>
        <v>45901.625</v>
      </c>
      <c r="U98" s="172" t="str">
        <f t="shared" si="26"/>
        <v/>
      </c>
    </row>
    <row r="99" spans="1:21">
      <c r="A99" s="173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5" t="str">
        <f t="shared" ca="1" si="24"/>
        <v/>
      </c>
      <c r="M99" s="125">
        <v>45902.625</v>
      </c>
      <c r="N99" s="54">
        <v>44.895000000000003</v>
      </c>
      <c r="O99" s="125"/>
      <c r="Q99" s="125">
        <v>45902.625</v>
      </c>
      <c r="R99" s="54">
        <v>54.703000000000003</v>
      </c>
      <c r="S99" s="172">
        <f t="shared" si="25"/>
        <v>45902.625</v>
      </c>
      <c r="U99" s="172" t="str">
        <f t="shared" si="26"/>
        <v/>
      </c>
    </row>
    <row r="100" spans="1:21">
      <c r="A100" s="173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5" t="str">
        <f t="shared" ca="1" si="24"/>
        <v/>
      </c>
      <c r="M100" s="125">
        <v>45903.625</v>
      </c>
      <c r="N100" s="54">
        <v>44.619</v>
      </c>
      <c r="O100" s="125"/>
      <c r="Q100" s="125">
        <v>45903.625</v>
      </c>
      <c r="R100" s="54">
        <v>54.1</v>
      </c>
      <c r="S100" s="172">
        <f t="shared" si="25"/>
        <v>45903.625</v>
      </c>
      <c r="U100" s="172" t="str">
        <f t="shared" si="26"/>
        <v/>
      </c>
    </row>
    <row r="101" spans="1:21">
      <c r="A101" s="173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5" t="str">
        <f t="shared" ca="1" si="24"/>
        <v/>
      </c>
      <c r="M101" s="125">
        <v>45904.625</v>
      </c>
      <c r="N101" s="54">
        <v>43.335000000000001</v>
      </c>
      <c r="O101" s="125"/>
      <c r="Q101" s="125">
        <v>45904.625</v>
      </c>
      <c r="R101" s="54">
        <v>53.344000000000001</v>
      </c>
      <c r="S101" s="172">
        <f t="shared" si="25"/>
        <v>45904.625</v>
      </c>
      <c r="U101" s="172" t="str">
        <f t="shared" si="26"/>
        <v/>
      </c>
    </row>
    <row r="102" spans="1:21">
      <c r="A102" s="173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5" t="str">
        <f t="shared" ca="1" si="24"/>
        <v/>
      </c>
      <c r="M102" s="125">
        <v>45905.625</v>
      </c>
      <c r="N102" s="54">
        <v>43.165999999999997</v>
      </c>
      <c r="O102" s="125"/>
      <c r="Q102" s="125">
        <v>45905.625</v>
      </c>
      <c r="R102" s="54">
        <v>51.8</v>
      </c>
      <c r="S102" s="172" t="str">
        <f t="shared" si="25"/>
        <v/>
      </c>
      <c r="U102" s="172" t="str">
        <f t="shared" si="26"/>
        <v/>
      </c>
    </row>
    <row r="103" spans="1:21">
      <c r="A103" s="173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5" t="str">
        <f t="shared" ca="1" si="24"/>
        <v/>
      </c>
      <c r="M103" s="125">
        <v>45908.625</v>
      </c>
      <c r="N103" s="54">
        <v>42.848999999999997</v>
      </c>
      <c r="O103" s="125"/>
      <c r="Q103" s="125">
        <v>45908.625</v>
      </c>
      <c r="R103" s="54">
        <v>51.392000000000003</v>
      </c>
      <c r="S103" s="172">
        <f t="shared" si="25"/>
        <v>45908.625</v>
      </c>
      <c r="U103" s="172" t="str">
        <f t="shared" si="26"/>
        <v/>
      </c>
    </row>
    <row r="104" spans="1:21">
      <c r="A104" s="173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5" t="str">
        <f t="shared" ca="1" si="24"/>
        <v/>
      </c>
      <c r="M104" s="125">
        <v>45909.625</v>
      </c>
      <c r="N104" s="54">
        <v>42.512</v>
      </c>
      <c r="O104" s="125"/>
      <c r="Q104" s="125">
        <v>45909.625</v>
      </c>
      <c r="R104" s="54">
        <v>50.817</v>
      </c>
      <c r="S104" s="172">
        <f t="shared" si="25"/>
        <v>45909.625</v>
      </c>
      <c r="U104" s="172" t="str">
        <f t="shared" si="26"/>
        <v/>
      </c>
    </row>
    <row r="105" spans="1:21">
      <c r="A105" s="173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5" t="str">
        <f t="shared" ca="1" si="24"/>
        <v/>
      </c>
      <c r="M105" s="125">
        <v>45910.625</v>
      </c>
      <c r="N105" s="54">
        <v>42.311999999999998</v>
      </c>
      <c r="O105" s="125"/>
      <c r="Q105" s="125">
        <v>45910.625</v>
      </c>
      <c r="R105" s="54">
        <v>49.832999999999998</v>
      </c>
      <c r="S105" s="172">
        <f t="shared" si="25"/>
        <v>45910.625</v>
      </c>
      <c r="U105" s="172" t="str">
        <f t="shared" si="26"/>
        <v/>
      </c>
    </row>
    <row r="106" spans="1:21">
      <c r="A106" s="173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5" t="str">
        <f t="shared" ca="1" si="24"/>
        <v/>
      </c>
      <c r="M106" s="125">
        <v>45911.625</v>
      </c>
      <c r="N106" s="54">
        <v>42.148000000000003</v>
      </c>
      <c r="Q106" s="125">
        <v>45911.625</v>
      </c>
      <c r="R106" s="54">
        <v>49.048999999999999</v>
      </c>
      <c r="S106" s="172">
        <f t="shared" si="25"/>
        <v>45911.625</v>
      </c>
      <c r="U106" s="172" t="str">
        <f t="shared" si="26"/>
        <v/>
      </c>
    </row>
    <row r="107" spans="1:21">
      <c r="A107" s="173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5" t="str">
        <f t="shared" ref="K107:K170" ca="1" si="37">IF(ISERROR(B107-2),"",C107+D107+F107+G107-I107-J107)</f>
        <v/>
      </c>
      <c r="M107" s="125">
        <v>45912.625</v>
      </c>
      <c r="N107" s="54">
        <v>42.167000000000002</v>
      </c>
      <c r="Q107" s="125">
        <v>45912.625</v>
      </c>
      <c r="R107" s="54">
        <v>48.445999999999998</v>
      </c>
      <c r="S107" s="172">
        <f t="shared" si="25"/>
        <v>45912.625</v>
      </c>
      <c r="U107" s="172" t="str">
        <f t="shared" si="26"/>
        <v/>
      </c>
    </row>
    <row r="108" spans="1:21">
      <c r="A108" s="173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5" t="str">
        <f t="shared" ca="1" si="37"/>
        <v/>
      </c>
      <c r="M108" s="125">
        <v>45915.625</v>
      </c>
      <c r="N108" s="54">
        <v>41.593000000000004</v>
      </c>
      <c r="Q108" s="125">
        <v>45915.625</v>
      </c>
      <c r="R108" s="54">
        <v>48.027999999999999</v>
      </c>
      <c r="S108" s="172">
        <f t="shared" si="25"/>
        <v>45915.625</v>
      </c>
      <c r="U108" s="172" t="str">
        <f t="shared" si="26"/>
        <v/>
      </c>
    </row>
    <row r="109" spans="1:21">
      <c r="A109" s="173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5" t="str">
        <f t="shared" ca="1" si="37"/>
        <v/>
      </c>
      <c r="M109" s="125">
        <v>45916.625</v>
      </c>
      <c r="N109" s="54">
        <v>41.957999999999998</v>
      </c>
      <c r="Q109" s="125">
        <v>45916.625</v>
      </c>
      <c r="R109" s="54">
        <v>46.912999999999997</v>
      </c>
      <c r="S109" s="172">
        <f t="shared" si="25"/>
        <v>45916.625</v>
      </c>
      <c r="U109" s="172" t="str">
        <f t="shared" si="26"/>
        <v/>
      </c>
    </row>
    <row r="110" spans="1:21">
      <c r="A110" s="173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5" t="str">
        <f t="shared" ca="1" si="37"/>
        <v/>
      </c>
      <c r="M110" s="125">
        <v>45917.625</v>
      </c>
      <c r="N110" s="54">
        <v>42.527000000000001</v>
      </c>
      <c r="Q110" s="125">
        <v>45917.625</v>
      </c>
      <c r="R110" s="54">
        <v>47.116</v>
      </c>
      <c r="S110" s="172">
        <f t="shared" si="25"/>
        <v>45917.625</v>
      </c>
      <c r="U110" s="172" t="str">
        <f t="shared" si="26"/>
        <v/>
      </c>
    </row>
    <row r="111" spans="1:21">
      <c r="A111" s="173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5" t="str">
        <f t="shared" ca="1" si="37"/>
        <v/>
      </c>
      <c r="M111" s="125">
        <v>45918.625</v>
      </c>
      <c r="N111" s="54">
        <v>42.009</v>
      </c>
      <c r="Q111" s="125">
        <v>45918.625</v>
      </c>
      <c r="R111" s="54">
        <v>46.26</v>
      </c>
      <c r="S111" s="172">
        <f t="shared" si="25"/>
        <v>45918.625</v>
      </c>
      <c r="U111" s="172" t="str">
        <f t="shared" si="26"/>
        <v/>
      </c>
    </row>
    <row r="112" spans="1:21">
      <c r="A112" s="173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5" t="str">
        <f t="shared" ca="1" si="37"/>
        <v/>
      </c>
      <c r="M112" s="125">
        <v>45919.625</v>
      </c>
      <c r="N112" s="54">
        <v>41.935000000000002</v>
      </c>
      <c r="Q112" s="125">
        <v>45919.625</v>
      </c>
      <c r="R112" s="54">
        <v>45.433</v>
      </c>
      <c r="S112" s="172">
        <f t="shared" si="25"/>
        <v>45919.625</v>
      </c>
      <c r="U112" s="172" t="str">
        <f t="shared" si="26"/>
        <v/>
      </c>
    </row>
    <row r="113" spans="1:21">
      <c r="A113" s="173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5" t="str">
        <f t="shared" ca="1" si="37"/>
        <v/>
      </c>
      <c r="M113" s="125">
        <v>45922.625</v>
      </c>
      <c r="N113" s="54">
        <v>46.195</v>
      </c>
      <c r="Q113" s="125">
        <v>45922.625</v>
      </c>
      <c r="R113" s="54">
        <v>50.432000000000002</v>
      </c>
      <c r="S113" s="172">
        <f t="shared" si="25"/>
        <v>45922.625</v>
      </c>
      <c r="U113" s="172" t="str">
        <f t="shared" si="26"/>
        <v/>
      </c>
    </row>
    <row r="114" spans="1:21">
      <c r="A114" s="173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5" t="str">
        <f t="shared" ca="1" si="37"/>
        <v/>
      </c>
      <c r="M114" s="125">
        <v>45923.625</v>
      </c>
      <c r="N114" s="54">
        <v>45.677999999999997</v>
      </c>
      <c r="Q114" s="125">
        <v>45923.625</v>
      </c>
      <c r="R114" s="54">
        <v>49.762999999999998</v>
      </c>
      <c r="S114" s="172">
        <f t="shared" si="25"/>
        <v>45923.625</v>
      </c>
      <c r="U114" s="172" t="str">
        <f t="shared" si="26"/>
        <v/>
      </c>
    </row>
    <row r="115" spans="1:21">
      <c r="A115" s="173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5" t="str">
        <f t="shared" ca="1" si="37"/>
        <v/>
      </c>
      <c r="M115" s="125">
        <v>45924.625</v>
      </c>
      <c r="N115" s="54">
        <v>45.94</v>
      </c>
      <c r="Q115" s="125">
        <v>45924.625</v>
      </c>
      <c r="R115" s="54">
        <v>49.73</v>
      </c>
      <c r="S115" s="172">
        <f t="shared" si="25"/>
        <v>45924.625</v>
      </c>
      <c r="U115" s="172" t="str">
        <f t="shared" si="26"/>
        <v/>
      </c>
    </row>
    <row r="116" spans="1:21">
      <c r="A116" s="173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5" t="str">
        <f t="shared" ca="1" si="37"/>
        <v/>
      </c>
      <c r="M116" s="125">
        <v>45925.625</v>
      </c>
      <c r="N116" s="54">
        <v>46.070999999999998</v>
      </c>
      <c r="Q116" s="125">
        <v>45925.625</v>
      </c>
      <c r="R116" s="54">
        <v>49.83</v>
      </c>
      <c r="S116" s="172">
        <f t="shared" si="25"/>
        <v>45925.625</v>
      </c>
      <c r="U116" s="172" t="str">
        <f t="shared" si="26"/>
        <v/>
      </c>
    </row>
    <row r="117" spans="1:21">
      <c r="A117" s="173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5" t="str">
        <f t="shared" ca="1" si="37"/>
        <v/>
      </c>
      <c r="M117" s="125">
        <v>45926.625</v>
      </c>
      <c r="N117" s="54">
        <v>45.92</v>
      </c>
      <c r="Q117" s="125">
        <v>45926.625</v>
      </c>
      <c r="R117" s="54">
        <v>49.52</v>
      </c>
      <c r="S117" s="172">
        <f t="shared" si="25"/>
        <v>45926.625</v>
      </c>
      <c r="U117" s="172" t="str">
        <f t="shared" si="26"/>
        <v/>
      </c>
    </row>
    <row r="118" spans="1:21">
      <c r="A118" s="173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5" t="str">
        <f t="shared" ca="1" si="37"/>
        <v/>
      </c>
      <c r="M118" s="125">
        <v>45929.625</v>
      </c>
      <c r="N118" s="54">
        <v>45.886000000000003</v>
      </c>
      <c r="Q118" s="125">
        <v>45929.625</v>
      </c>
      <c r="R118" s="54">
        <v>48.94</v>
      </c>
      <c r="S118" s="172">
        <f t="shared" si="25"/>
        <v>45929.625</v>
      </c>
      <c r="U118" s="172" t="str">
        <f t="shared" si="26"/>
        <v/>
      </c>
    </row>
    <row r="119" spans="1:21">
      <c r="A119" s="173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5" t="str">
        <f t="shared" ca="1" si="37"/>
        <v/>
      </c>
      <c r="M119" s="125">
        <v>45930.625</v>
      </c>
      <c r="N119" s="54">
        <v>46.996000000000002</v>
      </c>
      <c r="Q119" s="125">
        <v>45930.625</v>
      </c>
      <c r="R119" s="54">
        <v>49.445</v>
      </c>
      <c r="S119" s="172">
        <f t="shared" si="25"/>
        <v>45930.625</v>
      </c>
      <c r="U119" s="172" t="str">
        <f t="shared" si="26"/>
        <v/>
      </c>
    </row>
    <row r="120" spans="1:21">
      <c r="A120" s="173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5" t="str">
        <f t="shared" ca="1" si="37"/>
        <v/>
      </c>
      <c r="M120" s="125">
        <v>45931.625</v>
      </c>
      <c r="N120" s="54">
        <v>46.935000000000002</v>
      </c>
      <c r="Q120" s="125">
        <v>45931.625</v>
      </c>
      <c r="R120" s="54">
        <v>49.313000000000002</v>
      </c>
      <c r="S120" s="172">
        <f t="shared" si="25"/>
        <v>45931.625</v>
      </c>
      <c r="U120" s="172" t="str">
        <f t="shared" si="26"/>
        <v/>
      </c>
    </row>
    <row r="121" spans="1:21">
      <c r="A121" s="173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5" t="str">
        <f t="shared" ca="1" si="37"/>
        <v/>
      </c>
      <c r="M121" s="125">
        <v>45932.625</v>
      </c>
      <c r="N121" s="54">
        <v>46.104999999999997</v>
      </c>
      <c r="Q121" s="125">
        <v>45932.625</v>
      </c>
      <c r="R121" s="54">
        <v>49.113999999999997</v>
      </c>
      <c r="S121" s="172">
        <f t="shared" si="25"/>
        <v>45932.625</v>
      </c>
      <c r="U121" s="172" t="str">
        <f t="shared" si="26"/>
        <v/>
      </c>
    </row>
    <row r="122" spans="1:21">
      <c r="A122" s="173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5" t="str">
        <f t="shared" ca="1" si="37"/>
        <v/>
      </c>
      <c r="M122" s="125">
        <v>45933.625</v>
      </c>
      <c r="N122" s="54">
        <v>46.1</v>
      </c>
      <c r="Q122" s="125">
        <v>45933.625</v>
      </c>
      <c r="R122" s="54">
        <v>47.597000000000001</v>
      </c>
      <c r="S122" s="172">
        <f t="shared" si="25"/>
        <v>45933.625</v>
      </c>
      <c r="U122" s="172" t="str">
        <f t="shared" si="26"/>
        <v/>
      </c>
    </row>
    <row r="123" spans="1:21">
      <c r="A123" s="173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5" t="str">
        <f t="shared" ca="1" si="37"/>
        <v/>
      </c>
      <c r="M123" s="125">
        <v>45936.625</v>
      </c>
      <c r="N123" s="54">
        <v>46.697000000000003</v>
      </c>
      <c r="Q123" s="125">
        <v>45936.625</v>
      </c>
      <c r="R123" s="54">
        <v>49.274000000000001</v>
      </c>
      <c r="S123" s="172">
        <f t="shared" si="25"/>
        <v>45936.625</v>
      </c>
      <c r="U123" s="172" t="str">
        <f t="shared" si="26"/>
        <v/>
      </c>
    </row>
    <row r="124" spans="1:21">
      <c r="A124" s="173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5" t="str">
        <f t="shared" ca="1" si="37"/>
        <v/>
      </c>
      <c r="M124" s="125">
        <v>45937.625</v>
      </c>
      <c r="N124" s="54">
        <v>46.832000000000001</v>
      </c>
      <c r="Q124" s="125">
        <v>45937.625</v>
      </c>
      <c r="R124" s="54">
        <v>49.777999999999999</v>
      </c>
      <c r="S124" s="172">
        <f t="shared" si="25"/>
        <v>45937.625</v>
      </c>
      <c r="U124" s="172" t="str">
        <f t="shared" si="26"/>
        <v/>
      </c>
    </row>
    <row r="125" spans="1:21">
      <c r="A125" s="173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5" t="str">
        <f t="shared" ca="1" si="37"/>
        <v/>
      </c>
      <c r="M125" s="125">
        <v>45938.625</v>
      </c>
      <c r="N125" s="54">
        <v>47.168999999999997</v>
      </c>
      <c r="Q125" s="125">
        <v>45938.625</v>
      </c>
      <c r="R125" s="54">
        <v>49.825000000000003</v>
      </c>
      <c r="S125" s="172">
        <f t="shared" si="25"/>
        <v>45938.625</v>
      </c>
      <c r="U125" s="172" t="str">
        <f t="shared" si="26"/>
        <v/>
      </c>
    </row>
    <row r="126" spans="1:21">
      <c r="A126" s="173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5" t="str">
        <f t="shared" ca="1" si="37"/>
        <v/>
      </c>
      <c r="M126" s="125">
        <v>45939.625</v>
      </c>
      <c r="N126" s="54">
        <v>46.902000000000001</v>
      </c>
      <c r="Q126" s="125">
        <v>45939.625</v>
      </c>
      <c r="R126" s="54">
        <v>50.210999999999999</v>
      </c>
      <c r="S126" s="172">
        <f t="shared" si="25"/>
        <v>45939.625</v>
      </c>
      <c r="U126" s="172" t="str">
        <f t="shared" si="26"/>
        <v/>
      </c>
    </row>
    <row r="127" spans="1:21">
      <c r="A127" s="173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5" t="str">
        <f t="shared" ca="1" si="37"/>
        <v/>
      </c>
      <c r="M127" s="125">
        <v>45940.625</v>
      </c>
      <c r="N127" s="54">
        <v>48.610999999999997</v>
      </c>
      <c r="Q127" s="125">
        <v>45940.625</v>
      </c>
      <c r="R127" s="54">
        <v>50.311</v>
      </c>
      <c r="S127" s="172">
        <f t="shared" si="25"/>
        <v>45940.625</v>
      </c>
      <c r="U127" s="172" t="str">
        <f t="shared" si="26"/>
        <v/>
      </c>
    </row>
    <row r="128" spans="1:21">
      <c r="A128" s="173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5" t="str">
        <f t="shared" ca="1" si="37"/>
        <v/>
      </c>
      <c r="M128" s="125">
        <v>45943.625</v>
      </c>
      <c r="N128" s="54">
        <v>50.231000000000002</v>
      </c>
      <c r="Q128" s="125">
        <v>45943.625</v>
      </c>
      <c r="R128" s="54">
        <v>51.667000000000002</v>
      </c>
      <c r="S128" s="172">
        <f t="shared" si="25"/>
        <v>45943.625</v>
      </c>
      <c r="U128" s="172" t="str">
        <f t="shared" si="26"/>
        <v/>
      </c>
    </row>
    <row r="129" spans="1:21">
      <c r="A129" s="173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5" t="str">
        <f t="shared" ca="1" si="37"/>
        <v/>
      </c>
      <c r="M129" s="125">
        <v>45944.625</v>
      </c>
      <c r="N129" s="54">
        <v>50.671999999999997</v>
      </c>
      <c r="Q129" s="125">
        <v>45944.625</v>
      </c>
      <c r="R129" s="54">
        <v>53.13</v>
      </c>
      <c r="S129" s="172">
        <f t="shared" si="25"/>
        <v>45944.625</v>
      </c>
      <c r="U129" s="172" t="str">
        <f t="shared" si="26"/>
        <v/>
      </c>
    </row>
    <row r="130" spans="1:21">
      <c r="A130" s="173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5" t="str">
        <f t="shared" ca="1" si="37"/>
        <v/>
      </c>
      <c r="M130" s="125">
        <v>45945.625</v>
      </c>
      <c r="N130" s="54">
        <v>47.665999999999997</v>
      </c>
      <c r="Q130" s="125">
        <v>45945.625</v>
      </c>
      <c r="R130" s="54">
        <v>50.527999999999999</v>
      </c>
      <c r="S130" s="172">
        <f t="shared" si="25"/>
        <v>45945.625</v>
      </c>
      <c r="U130" s="172" t="str">
        <f t="shared" si="26"/>
        <v/>
      </c>
    </row>
    <row r="131" spans="1:21">
      <c r="A131" s="173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5" t="str">
        <f t="shared" ca="1" si="37"/>
        <v/>
      </c>
      <c r="M131" s="125">
        <v>45946.625</v>
      </c>
      <c r="N131" s="54">
        <v>47.408999999999999</v>
      </c>
      <c r="Q131" s="125">
        <v>45946.625</v>
      </c>
      <c r="R131" s="54">
        <v>50.088999999999999</v>
      </c>
      <c r="S131" s="172">
        <f t="shared" si="25"/>
        <v>45946.625</v>
      </c>
      <c r="U131" s="172" t="str">
        <f t="shared" si="26"/>
        <v/>
      </c>
    </row>
    <row r="132" spans="1:21">
      <c r="A132" s="173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5" t="str">
        <f t="shared" ca="1" si="37"/>
        <v/>
      </c>
      <c r="M132" s="125">
        <v>45947.625</v>
      </c>
      <c r="N132" s="54">
        <v>48.587000000000003</v>
      </c>
      <c r="Q132" s="125">
        <v>45947.625</v>
      </c>
      <c r="R132" s="54">
        <v>51.423000000000002</v>
      </c>
      <c r="S132" s="172">
        <f t="shared" ref="S132:S195" si="38">IF(COUNTIF(O:O,M132)*COUNTIF(Q:Q,M132),M132,"")</f>
        <v>45947.625</v>
      </c>
      <c r="U132" s="172" t="str">
        <f t="shared" ref="U132:U195" si="39">IF(T132&gt;$A$14,T132,"")</f>
        <v/>
      </c>
    </row>
    <row r="133" spans="1:21">
      <c r="A133" s="173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5" t="str">
        <f t="shared" ca="1" si="37"/>
        <v/>
      </c>
      <c r="M133" s="125">
        <v>45950.625</v>
      </c>
      <c r="N133" s="54">
        <v>47.418999999999997</v>
      </c>
      <c r="Q133" s="125">
        <v>45950.625</v>
      </c>
      <c r="R133" s="54">
        <v>50.655999999999999</v>
      </c>
      <c r="S133" s="172">
        <f t="shared" si="38"/>
        <v>45950.625</v>
      </c>
      <c r="U133" s="172" t="str">
        <f t="shared" si="39"/>
        <v/>
      </c>
    </row>
    <row r="134" spans="1:21">
      <c r="A134" s="173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5" t="str">
        <f t="shared" ca="1" si="37"/>
        <v/>
      </c>
      <c r="M134" s="125">
        <v>45951.625</v>
      </c>
      <c r="N134" s="54">
        <v>46.823999999999998</v>
      </c>
      <c r="Q134" s="125">
        <v>45951.625</v>
      </c>
      <c r="R134" s="54">
        <v>49.837000000000003</v>
      </c>
      <c r="S134" s="172">
        <f t="shared" si="38"/>
        <v>45951.625</v>
      </c>
      <c r="U134" s="172" t="str">
        <f t="shared" si="39"/>
        <v/>
      </c>
    </row>
    <row r="135" spans="1:21">
      <c r="A135" s="173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5" t="str">
        <f t="shared" ca="1" si="37"/>
        <v/>
      </c>
      <c r="M135" s="125">
        <v>45952.625</v>
      </c>
      <c r="N135" s="54">
        <v>46.738999999999997</v>
      </c>
      <c r="Q135" s="125">
        <v>45952.625</v>
      </c>
      <c r="R135" s="54">
        <v>50.043999999999997</v>
      </c>
      <c r="S135" s="172">
        <f t="shared" si="38"/>
        <v>45952.625</v>
      </c>
      <c r="U135" s="172" t="str">
        <f t="shared" si="39"/>
        <v/>
      </c>
    </row>
    <row r="136" spans="1:21">
      <c r="A136" s="173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5" t="str">
        <f t="shared" ca="1" si="37"/>
        <v/>
      </c>
      <c r="M136" s="125">
        <v>45953.625</v>
      </c>
      <c r="N136" s="54">
        <v>46.947000000000003</v>
      </c>
      <c r="Q136" s="125">
        <v>45953.625</v>
      </c>
      <c r="R136" s="54">
        <v>49.984000000000002</v>
      </c>
      <c r="S136" s="172">
        <f t="shared" si="38"/>
        <v>45953.625</v>
      </c>
      <c r="U136" s="172" t="str">
        <f t="shared" si="39"/>
        <v/>
      </c>
    </row>
    <row r="137" spans="1:21">
      <c r="A137" s="173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5" t="str">
        <f t="shared" ca="1" si="37"/>
        <v/>
      </c>
      <c r="M137" s="125">
        <v>45954.625</v>
      </c>
      <c r="N137" s="54">
        <v>46.313000000000002</v>
      </c>
      <c r="Q137" s="125">
        <v>45954.625</v>
      </c>
      <c r="R137" s="54">
        <v>49.29</v>
      </c>
      <c r="S137" s="172">
        <f t="shared" si="38"/>
        <v>45954.625</v>
      </c>
      <c r="U137" s="172" t="str">
        <f t="shared" si="39"/>
        <v/>
      </c>
    </row>
    <row r="138" spans="1:21">
      <c r="A138" s="173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5" t="str">
        <f t="shared" ca="1" si="37"/>
        <v/>
      </c>
      <c r="M138" s="125">
        <v>45957.625</v>
      </c>
      <c r="N138" s="54">
        <v>45.597000000000001</v>
      </c>
      <c r="Q138" s="125">
        <v>45957.625</v>
      </c>
      <c r="R138" s="54">
        <v>48.558999999999997</v>
      </c>
      <c r="S138" s="172">
        <f t="shared" si="38"/>
        <v>45957.625</v>
      </c>
      <c r="U138" s="172" t="str">
        <f t="shared" si="39"/>
        <v/>
      </c>
    </row>
    <row r="139" spans="1:21">
      <c r="A139" s="173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5" t="str">
        <f t="shared" ca="1" si="37"/>
        <v/>
      </c>
      <c r="M139" s="125">
        <v>45958.625</v>
      </c>
      <c r="N139" s="54">
        <v>45.210999999999999</v>
      </c>
      <c r="Q139" s="125">
        <v>45958.625</v>
      </c>
      <c r="R139" s="54">
        <v>47.664999999999999</v>
      </c>
      <c r="S139" s="172">
        <f t="shared" si="38"/>
        <v>45958.625</v>
      </c>
      <c r="U139" s="172" t="str">
        <f t="shared" si="39"/>
        <v/>
      </c>
    </row>
    <row r="140" spans="1:21">
      <c r="A140" s="173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5" t="str">
        <f t="shared" ca="1" si="37"/>
        <v/>
      </c>
      <c r="M140" s="125">
        <v>45959.625</v>
      </c>
      <c r="N140" s="54">
        <v>43.238</v>
      </c>
      <c r="Q140" s="125">
        <v>45959.625</v>
      </c>
      <c r="R140" s="54">
        <v>48.319000000000003</v>
      </c>
      <c r="S140" s="172">
        <f t="shared" si="38"/>
        <v>45959.625</v>
      </c>
      <c r="U140" s="172" t="str">
        <f t="shared" si="39"/>
        <v/>
      </c>
    </row>
    <row r="141" spans="1:21">
      <c r="A141" s="173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5" t="str">
        <f t="shared" ca="1" si="37"/>
        <v/>
      </c>
      <c r="M141" s="125">
        <v>45960.625</v>
      </c>
      <c r="N141" s="54">
        <v>44.523000000000003</v>
      </c>
      <c r="Q141" s="125">
        <v>45960.625</v>
      </c>
      <c r="R141" s="54">
        <v>48.823999999999998</v>
      </c>
      <c r="S141" s="172">
        <f t="shared" si="38"/>
        <v>45960.625</v>
      </c>
      <c r="U141" s="172" t="str">
        <f t="shared" si="39"/>
        <v/>
      </c>
    </row>
    <row r="142" spans="1:21">
      <c r="A142" s="173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5" t="str">
        <f t="shared" ca="1" si="37"/>
        <v/>
      </c>
      <c r="M142" s="125">
        <v>45961.625</v>
      </c>
      <c r="N142" s="54">
        <v>45.018000000000001</v>
      </c>
      <c r="Q142" s="125">
        <v>45961.625</v>
      </c>
      <c r="R142" s="54">
        <v>49.536000000000001</v>
      </c>
      <c r="S142" s="172">
        <f t="shared" si="38"/>
        <v>45961.625</v>
      </c>
      <c r="U142" s="172" t="str">
        <f t="shared" si="39"/>
        <v/>
      </c>
    </row>
    <row r="143" spans="1:21">
      <c r="A143" s="173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5" t="str">
        <f t="shared" ca="1" si="37"/>
        <v/>
      </c>
      <c r="M143" s="125"/>
      <c r="Q143" s="125"/>
      <c r="S143" s="172" t="str">
        <f t="shared" si="38"/>
        <v/>
      </c>
      <c r="U143" s="172" t="str">
        <f t="shared" si="39"/>
        <v/>
      </c>
    </row>
    <row r="144" spans="1:21">
      <c r="A144" s="173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5" t="str">
        <f t="shared" ca="1" si="37"/>
        <v/>
      </c>
      <c r="M144" s="125"/>
      <c r="Q144" s="125"/>
      <c r="S144" s="172" t="str">
        <f t="shared" si="38"/>
        <v/>
      </c>
      <c r="U144" s="172" t="str">
        <f t="shared" si="39"/>
        <v/>
      </c>
    </row>
    <row r="145" spans="1:21">
      <c r="A145" s="173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5" t="str">
        <f t="shared" ca="1" si="37"/>
        <v/>
      </c>
      <c r="M145" s="125"/>
      <c r="Q145" s="125"/>
      <c r="S145" s="172" t="str">
        <f t="shared" si="38"/>
        <v/>
      </c>
      <c r="U145" s="172" t="str">
        <f t="shared" si="39"/>
        <v/>
      </c>
    </row>
    <row r="146" spans="1:21">
      <c r="A146" s="173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5" t="str">
        <f t="shared" ca="1" si="37"/>
        <v/>
      </c>
      <c r="M146" s="125"/>
      <c r="Q146" s="125"/>
      <c r="S146" s="172" t="str">
        <f t="shared" si="38"/>
        <v/>
      </c>
      <c r="U146" s="172" t="str">
        <f t="shared" si="39"/>
        <v/>
      </c>
    </row>
    <row r="147" spans="1:21">
      <c r="A147" s="173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5" t="str">
        <f t="shared" ca="1" si="37"/>
        <v/>
      </c>
      <c r="M147" s="125"/>
      <c r="Q147" s="125"/>
      <c r="S147" s="172" t="str">
        <f t="shared" si="38"/>
        <v/>
      </c>
      <c r="U147" s="172" t="str">
        <f t="shared" si="39"/>
        <v/>
      </c>
    </row>
    <row r="148" spans="1:21">
      <c r="A148" s="173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5" t="str">
        <f t="shared" ca="1" si="37"/>
        <v/>
      </c>
      <c r="M148" s="125"/>
      <c r="Q148" s="125"/>
      <c r="S148" s="172" t="str">
        <f t="shared" si="38"/>
        <v/>
      </c>
      <c r="U148" s="172" t="str">
        <f t="shared" si="39"/>
        <v/>
      </c>
    </row>
    <row r="149" spans="1:21">
      <c r="A149" s="173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5" t="str">
        <f t="shared" ca="1" si="37"/>
        <v/>
      </c>
      <c r="M149" s="125"/>
      <c r="Q149" s="125"/>
      <c r="S149" s="172" t="str">
        <f t="shared" si="38"/>
        <v/>
      </c>
      <c r="U149" s="172" t="str">
        <f t="shared" si="39"/>
        <v/>
      </c>
    </row>
    <row r="150" spans="1:21">
      <c r="A150" s="173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5" t="str">
        <f t="shared" ca="1" si="37"/>
        <v/>
      </c>
      <c r="M150" s="125"/>
      <c r="Q150" s="125"/>
      <c r="S150" s="172" t="str">
        <f t="shared" si="38"/>
        <v/>
      </c>
      <c r="U150" s="172" t="str">
        <f t="shared" si="39"/>
        <v/>
      </c>
    </row>
    <row r="151" spans="1:21">
      <c r="A151" s="173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5" t="str">
        <f t="shared" ca="1" si="37"/>
        <v/>
      </c>
      <c r="M151" s="125"/>
      <c r="Q151" s="125"/>
      <c r="S151" s="172" t="str">
        <f t="shared" si="38"/>
        <v/>
      </c>
      <c r="U151" s="172" t="str">
        <f t="shared" si="39"/>
        <v/>
      </c>
    </row>
    <row r="152" spans="1:21">
      <c r="A152" s="173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5" t="str">
        <f t="shared" ca="1" si="37"/>
        <v/>
      </c>
      <c r="M152" s="125"/>
      <c r="Q152" s="125"/>
      <c r="S152" s="172" t="str">
        <f t="shared" si="38"/>
        <v/>
      </c>
      <c r="U152" s="172" t="str">
        <f t="shared" si="39"/>
        <v/>
      </c>
    </row>
    <row r="153" spans="1:21">
      <c r="A153" s="173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5" t="str">
        <f t="shared" ca="1" si="37"/>
        <v/>
      </c>
      <c r="M153" s="125"/>
      <c r="Q153" s="125"/>
      <c r="S153" s="172" t="str">
        <f t="shared" si="38"/>
        <v/>
      </c>
      <c r="U153" s="172" t="str">
        <f t="shared" si="39"/>
        <v/>
      </c>
    </row>
    <row r="154" spans="1:21">
      <c r="A154" s="173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5" t="str">
        <f t="shared" ca="1" si="37"/>
        <v/>
      </c>
      <c r="M154" s="125"/>
      <c r="Q154" s="125"/>
      <c r="S154" s="172" t="str">
        <f t="shared" si="38"/>
        <v/>
      </c>
      <c r="U154" s="172" t="str">
        <f t="shared" si="39"/>
        <v/>
      </c>
    </row>
    <row r="155" spans="1:21">
      <c r="A155" s="173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5" t="str">
        <f t="shared" ca="1" si="37"/>
        <v/>
      </c>
      <c r="S155" s="172" t="str">
        <f t="shared" si="38"/>
        <v/>
      </c>
      <c r="U155" s="172" t="str">
        <f t="shared" si="39"/>
        <v/>
      </c>
    </row>
    <row r="156" spans="1:21">
      <c r="A156" s="173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5" t="str">
        <f t="shared" ca="1" si="37"/>
        <v/>
      </c>
      <c r="S156" s="172" t="str">
        <f t="shared" si="38"/>
        <v/>
      </c>
      <c r="U156" s="172" t="str">
        <f t="shared" si="39"/>
        <v/>
      </c>
    </row>
    <row r="157" spans="1:21">
      <c r="A157" s="173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5" t="str">
        <f t="shared" ca="1" si="37"/>
        <v/>
      </c>
      <c r="S157" s="172" t="str">
        <f t="shared" si="38"/>
        <v/>
      </c>
      <c r="U157" s="172" t="str">
        <f t="shared" si="39"/>
        <v/>
      </c>
    </row>
    <row r="158" spans="1:21">
      <c r="A158" s="173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5" t="str">
        <f t="shared" ca="1" si="37"/>
        <v/>
      </c>
      <c r="S158" s="172" t="str">
        <f t="shared" si="38"/>
        <v/>
      </c>
      <c r="U158" s="172" t="str">
        <f t="shared" si="39"/>
        <v/>
      </c>
    </row>
    <row r="159" spans="1:21">
      <c r="A159" s="173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5" t="str">
        <f t="shared" ca="1" si="37"/>
        <v/>
      </c>
      <c r="S159" s="172" t="str">
        <f t="shared" si="38"/>
        <v/>
      </c>
      <c r="U159" s="172" t="str">
        <f t="shared" si="39"/>
        <v/>
      </c>
    </row>
    <row r="160" spans="1:21">
      <c r="A160" s="173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5" t="str">
        <f t="shared" ca="1" si="37"/>
        <v/>
      </c>
      <c r="S160" s="172" t="str">
        <f t="shared" si="38"/>
        <v/>
      </c>
      <c r="U160" s="172" t="str">
        <f t="shared" si="39"/>
        <v/>
      </c>
    </row>
    <row r="161" spans="1:21">
      <c r="A161" s="173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5" t="str">
        <f t="shared" ca="1" si="37"/>
        <v/>
      </c>
      <c r="S161" s="172" t="str">
        <f t="shared" si="38"/>
        <v/>
      </c>
      <c r="U161" s="172" t="str">
        <f t="shared" si="39"/>
        <v/>
      </c>
    </row>
    <row r="162" spans="1:21">
      <c r="A162" s="173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5" t="str">
        <f t="shared" ca="1" si="37"/>
        <v/>
      </c>
      <c r="S162" s="172" t="str">
        <f t="shared" si="38"/>
        <v/>
      </c>
      <c r="U162" s="172" t="str">
        <f t="shared" si="39"/>
        <v/>
      </c>
    </row>
    <row r="163" spans="1:21">
      <c r="A163" s="173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5" t="str">
        <f t="shared" ca="1" si="37"/>
        <v/>
      </c>
      <c r="S163" s="172" t="str">
        <f t="shared" si="38"/>
        <v/>
      </c>
      <c r="U163" s="172" t="str">
        <f t="shared" si="39"/>
        <v/>
      </c>
    </row>
    <row r="164" spans="1:21">
      <c r="A164" s="173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5" t="str">
        <f t="shared" ca="1" si="37"/>
        <v/>
      </c>
      <c r="S164" s="172" t="str">
        <f t="shared" si="38"/>
        <v/>
      </c>
      <c r="U164" s="172" t="str">
        <f t="shared" si="39"/>
        <v/>
      </c>
    </row>
    <row r="165" spans="1:21">
      <c r="A165" s="173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5" t="str">
        <f t="shared" ca="1" si="37"/>
        <v/>
      </c>
      <c r="S165" s="172" t="str">
        <f t="shared" si="38"/>
        <v/>
      </c>
      <c r="U165" s="172" t="str">
        <f t="shared" si="39"/>
        <v/>
      </c>
    </row>
    <row r="166" spans="1:21">
      <c r="A166" s="173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5" t="str">
        <f t="shared" ca="1" si="37"/>
        <v/>
      </c>
      <c r="S166" s="172" t="str">
        <f t="shared" si="38"/>
        <v/>
      </c>
      <c r="U166" s="172" t="str">
        <f t="shared" si="39"/>
        <v/>
      </c>
    </row>
    <row r="167" spans="1:21">
      <c r="A167" s="173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5" t="str">
        <f t="shared" ca="1" si="37"/>
        <v/>
      </c>
      <c r="S167" s="172" t="str">
        <f t="shared" si="38"/>
        <v/>
      </c>
      <c r="U167" s="172" t="str">
        <f t="shared" si="39"/>
        <v/>
      </c>
    </row>
    <row r="168" spans="1:21">
      <c r="A168" s="173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5" t="str">
        <f t="shared" ca="1" si="37"/>
        <v/>
      </c>
      <c r="S168" s="172" t="str">
        <f t="shared" si="38"/>
        <v/>
      </c>
      <c r="U168" s="172" t="str">
        <f t="shared" si="39"/>
        <v/>
      </c>
    </row>
    <row r="169" spans="1:21">
      <c r="A169" s="173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5" t="str">
        <f t="shared" ca="1" si="37"/>
        <v/>
      </c>
      <c r="S169" s="172" t="str">
        <f t="shared" si="38"/>
        <v/>
      </c>
      <c r="U169" s="172" t="str">
        <f t="shared" si="39"/>
        <v/>
      </c>
    </row>
    <row r="170" spans="1:21">
      <c r="A170" s="173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5" t="str">
        <f t="shared" ca="1" si="37"/>
        <v/>
      </c>
      <c r="S170" s="172" t="str">
        <f t="shared" si="38"/>
        <v/>
      </c>
      <c r="U170" s="172" t="str">
        <f t="shared" si="39"/>
        <v/>
      </c>
    </row>
    <row r="171" spans="1:21">
      <c r="A171" s="173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5" t="str">
        <f t="shared" ref="K171:K234" ca="1" si="50">IF(ISERROR(B171-2),"",C171+D171+F171+G171-I171-J171)</f>
        <v/>
      </c>
      <c r="S171" s="172" t="str">
        <f t="shared" si="38"/>
        <v/>
      </c>
      <c r="U171" s="172" t="str">
        <f t="shared" si="39"/>
        <v/>
      </c>
    </row>
    <row r="172" spans="1:21">
      <c r="A172" s="173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5" t="str">
        <f t="shared" ca="1" si="50"/>
        <v/>
      </c>
      <c r="S172" s="172" t="str">
        <f t="shared" si="38"/>
        <v/>
      </c>
      <c r="U172" s="172" t="str">
        <f t="shared" si="39"/>
        <v/>
      </c>
    </row>
    <row r="173" spans="1:21">
      <c r="A173" s="173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5" t="str">
        <f t="shared" ca="1" si="50"/>
        <v/>
      </c>
      <c r="S173" s="172" t="str">
        <f t="shared" si="38"/>
        <v/>
      </c>
      <c r="U173" s="172" t="str">
        <f t="shared" si="39"/>
        <v/>
      </c>
    </row>
    <row r="174" spans="1:21">
      <c r="A174" s="173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5" t="str">
        <f t="shared" ca="1" si="50"/>
        <v/>
      </c>
      <c r="S174" s="172" t="str">
        <f t="shared" si="38"/>
        <v/>
      </c>
      <c r="U174" s="172" t="str">
        <f t="shared" si="39"/>
        <v/>
      </c>
    </row>
    <row r="175" spans="1:21">
      <c r="A175" s="173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5" t="str">
        <f t="shared" ca="1" si="50"/>
        <v/>
      </c>
      <c r="S175" s="172" t="str">
        <f t="shared" si="38"/>
        <v/>
      </c>
      <c r="U175" s="172" t="str">
        <f t="shared" si="39"/>
        <v/>
      </c>
    </row>
    <row r="176" spans="1:21">
      <c r="A176" s="173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5" t="str">
        <f t="shared" ca="1" si="50"/>
        <v/>
      </c>
      <c r="S176" s="172" t="str">
        <f t="shared" si="38"/>
        <v/>
      </c>
      <c r="U176" s="172" t="str">
        <f t="shared" si="39"/>
        <v/>
      </c>
    </row>
    <row r="177" spans="1:21">
      <c r="A177" s="173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5" t="str">
        <f t="shared" ca="1" si="50"/>
        <v/>
      </c>
      <c r="S177" s="172" t="str">
        <f t="shared" si="38"/>
        <v/>
      </c>
      <c r="U177" s="172" t="str">
        <f t="shared" si="39"/>
        <v/>
      </c>
    </row>
    <row r="178" spans="1:21">
      <c r="A178" s="173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5" t="str">
        <f t="shared" ca="1" si="50"/>
        <v/>
      </c>
      <c r="S178" s="172" t="str">
        <f t="shared" si="38"/>
        <v/>
      </c>
      <c r="U178" s="172" t="str">
        <f t="shared" si="39"/>
        <v/>
      </c>
    </row>
    <row r="179" spans="1:21">
      <c r="A179" s="173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5" t="str">
        <f t="shared" ca="1" si="50"/>
        <v/>
      </c>
      <c r="S179" s="172" t="str">
        <f t="shared" si="38"/>
        <v/>
      </c>
      <c r="U179" s="172" t="str">
        <f t="shared" si="39"/>
        <v/>
      </c>
    </row>
    <row r="180" spans="1:21">
      <c r="A180" s="173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5" t="str">
        <f t="shared" ca="1" si="50"/>
        <v/>
      </c>
      <c r="S180" s="172" t="str">
        <f t="shared" si="38"/>
        <v/>
      </c>
      <c r="U180" s="172" t="str">
        <f t="shared" si="39"/>
        <v/>
      </c>
    </row>
    <row r="181" spans="1:21">
      <c r="A181" s="173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5" t="str">
        <f t="shared" ca="1" si="50"/>
        <v/>
      </c>
      <c r="S181" s="172" t="str">
        <f t="shared" si="38"/>
        <v/>
      </c>
      <c r="U181" s="172" t="str">
        <f t="shared" si="39"/>
        <v/>
      </c>
    </row>
    <row r="182" spans="1:21">
      <c r="A182" s="173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5" t="str">
        <f t="shared" ca="1" si="50"/>
        <v/>
      </c>
      <c r="S182" s="172" t="str">
        <f t="shared" si="38"/>
        <v/>
      </c>
      <c r="U182" s="172" t="str">
        <f t="shared" si="39"/>
        <v/>
      </c>
    </row>
    <row r="183" spans="1:21">
      <c r="A183" s="173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5" t="str">
        <f t="shared" ca="1" si="50"/>
        <v/>
      </c>
      <c r="S183" s="172" t="str">
        <f t="shared" si="38"/>
        <v/>
      </c>
      <c r="U183" s="172" t="str">
        <f t="shared" si="39"/>
        <v/>
      </c>
    </row>
    <row r="184" spans="1:21">
      <c r="A184" s="173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5" t="str">
        <f t="shared" ca="1" si="50"/>
        <v/>
      </c>
      <c r="S184" s="172" t="str">
        <f t="shared" si="38"/>
        <v/>
      </c>
      <c r="U184" s="172" t="str">
        <f t="shared" si="39"/>
        <v/>
      </c>
    </row>
    <row r="185" spans="1:21">
      <c r="A185" s="173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5" t="str">
        <f t="shared" ca="1" si="50"/>
        <v/>
      </c>
      <c r="S185" s="172" t="str">
        <f t="shared" si="38"/>
        <v/>
      </c>
      <c r="U185" s="172" t="str">
        <f t="shared" si="39"/>
        <v/>
      </c>
    </row>
    <row r="186" spans="1:21">
      <c r="A186" s="173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5" t="str">
        <f t="shared" ca="1" si="50"/>
        <v/>
      </c>
      <c r="S186" s="172" t="str">
        <f t="shared" si="38"/>
        <v/>
      </c>
      <c r="U186" s="172" t="str">
        <f t="shared" si="39"/>
        <v/>
      </c>
    </row>
    <row r="187" spans="1:21">
      <c r="A187" s="173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5" t="str">
        <f t="shared" ca="1" si="50"/>
        <v/>
      </c>
      <c r="S187" s="172" t="str">
        <f t="shared" si="38"/>
        <v/>
      </c>
      <c r="U187" s="172" t="str">
        <f t="shared" si="39"/>
        <v/>
      </c>
    </row>
    <row r="188" spans="1:21">
      <c r="A188" s="173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5" t="str">
        <f t="shared" ca="1" si="50"/>
        <v/>
      </c>
      <c r="S188" s="172" t="str">
        <f t="shared" si="38"/>
        <v/>
      </c>
      <c r="U188" s="172" t="str">
        <f t="shared" si="39"/>
        <v/>
      </c>
    </row>
    <row r="189" spans="1:21">
      <c r="A189" s="173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5" t="str">
        <f t="shared" ca="1" si="50"/>
        <v/>
      </c>
      <c r="S189" s="172" t="str">
        <f t="shared" si="38"/>
        <v/>
      </c>
      <c r="U189" s="172" t="str">
        <f t="shared" si="39"/>
        <v/>
      </c>
    </row>
    <row r="190" spans="1:21">
      <c r="A190" s="173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5" t="str">
        <f t="shared" ca="1" si="50"/>
        <v/>
      </c>
      <c r="S190" s="172" t="str">
        <f t="shared" si="38"/>
        <v/>
      </c>
      <c r="U190" s="172" t="str">
        <f t="shared" si="39"/>
        <v/>
      </c>
    </row>
    <row r="191" spans="1:21">
      <c r="A191" s="173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5" t="str">
        <f t="shared" ca="1" si="50"/>
        <v/>
      </c>
      <c r="S191" s="172" t="str">
        <f t="shared" si="38"/>
        <v/>
      </c>
      <c r="U191" s="172" t="str">
        <f t="shared" si="39"/>
        <v/>
      </c>
    </row>
    <row r="192" spans="1:21">
      <c r="A192" s="173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5" t="str">
        <f t="shared" ca="1" si="50"/>
        <v/>
      </c>
      <c r="S192" s="172" t="str">
        <f t="shared" si="38"/>
        <v/>
      </c>
      <c r="U192" s="172" t="str">
        <f t="shared" si="39"/>
        <v/>
      </c>
    </row>
    <row r="193" spans="1:21">
      <c r="A193" s="173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5" t="str">
        <f t="shared" ca="1" si="50"/>
        <v/>
      </c>
      <c r="S193" s="172" t="str">
        <f t="shared" si="38"/>
        <v/>
      </c>
      <c r="U193" s="172" t="str">
        <f t="shared" si="39"/>
        <v/>
      </c>
    </row>
    <row r="194" spans="1:21">
      <c r="A194" s="173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5" t="str">
        <f t="shared" ca="1" si="50"/>
        <v/>
      </c>
      <c r="S194" s="172" t="str">
        <f t="shared" si="38"/>
        <v/>
      </c>
      <c r="U194" s="172" t="str">
        <f t="shared" si="39"/>
        <v/>
      </c>
    </row>
    <row r="195" spans="1:21">
      <c r="A195" s="173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5" t="str">
        <f t="shared" ca="1" si="50"/>
        <v/>
      </c>
      <c r="S195" s="172" t="str">
        <f t="shared" si="38"/>
        <v/>
      </c>
      <c r="U195" s="172" t="str">
        <f t="shared" si="39"/>
        <v/>
      </c>
    </row>
    <row r="196" spans="1:21">
      <c r="A196" s="173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5" t="str">
        <f t="shared" ca="1" si="50"/>
        <v/>
      </c>
      <c r="S196" s="172" t="str">
        <f t="shared" ref="S196:S259" si="51">IF(COUNTIF(O:O,M196)*COUNTIF(Q:Q,M196),M196,"")</f>
        <v/>
      </c>
      <c r="U196" s="172" t="str">
        <f t="shared" ref="U196:U259" si="52">IF(T196&gt;$A$14,T196,"")</f>
        <v/>
      </c>
    </row>
    <row r="197" spans="1:21">
      <c r="A197" s="173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5" t="str">
        <f t="shared" ca="1" si="50"/>
        <v/>
      </c>
      <c r="S197" s="172" t="str">
        <f t="shared" si="51"/>
        <v/>
      </c>
      <c r="U197" s="172" t="str">
        <f t="shared" si="52"/>
        <v/>
      </c>
    </row>
    <row r="198" spans="1:21">
      <c r="A198" s="173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5" t="str">
        <f t="shared" ca="1" si="50"/>
        <v/>
      </c>
      <c r="S198" s="172" t="str">
        <f t="shared" si="51"/>
        <v/>
      </c>
      <c r="U198" s="172" t="str">
        <f t="shared" si="52"/>
        <v/>
      </c>
    </row>
    <row r="199" spans="1:21">
      <c r="A199" s="173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5" t="str">
        <f t="shared" ca="1" si="50"/>
        <v/>
      </c>
      <c r="S199" s="172" t="str">
        <f t="shared" si="51"/>
        <v/>
      </c>
      <c r="U199" s="172" t="str">
        <f t="shared" si="52"/>
        <v/>
      </c>
    </row>
    <row r="200" spans="1:21">
      <c r="A200" s="173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5" t="str">
        <f t="shared" ca="1" si="50"/>
        <v/>
      </c>
      <c r="S200" s="172" t="str">
        <f t="shared" si="51"/>
        <v/>
      </c>
      <c r="U200" s="172" t="str">
        <f t="shared" si="52"/>
        <v/>
      </c>
    </row>
    <row r="201" spans="1:21">
      <c r="A201" s="173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5" t="str">
        <f t="shared" ca="1" si="50"/>
        <v/>
      </c>
      <c r="S201" s="172" t="str">
        <f t="shared" si="51"/>
        <v/>
      </c>
      <c r="U201" s="172" t="str">
        <f t="shared" si="52"/>
        <v/>
      </c>
    </row>
    <row r="202" spans="1:21">
      <c r="A202" s="173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5" t="str">
        <f t="shared" ca="1" si="50"/>
        <v/>
      </c>
      <c r="S202" s="172" t="str">
        <f t="shared" si="51"/>
        <v/>
      </c>
      <c r="U202" s="172" t="str">
        <f t="shared" si="52"/>
        <v/>
      </c>
    </row>
    <row r="203" spans="1:21">
      <c r="A203" s="173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5" t="str">
        <f t="shared" ca="1" si="50"/>
        <v/>
      </c>
      <c r="S203" s="172" t="str">
        <f t="shared" si="51"/>
        <v/>
      </c>
      <c r="U203" s="172" t="str">
        <f t="shared" si="52"/>
        <v/>
      </c>
    </row>
    <row r="204" spans="1:21">
      <c r="A204" s="173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5" t="str">
        <f t="shared" ca="1" si="50"/>
        <v/>
      </c>
      <c r="S204" s="172" t="str">
        <f t="shared" si="51"/>
        <v/>
      </c>
      <c r="U204" s="172" t="str">
        <f t="shared" si="52"/>
        <v/>
      </c>
    </row>
    <row r="205" spans="1:21">
      <c r="A205" s="173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5" t="str">
        <f t="shared" ca="1" si="50"/>
        <v/>
      </c>
      <c r="S205" s="172" t="str">
        <f t="shared" si="51"/>
        <v/>
      </c>
      <c r="U205" s="172" t="str">
        <f t="shared" si="52"/>
        <v/>
      </c>
    </row>
    <row r="206" spans="1:21">
      <c r="A206" s="173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5" t="str">
        <f t="shared" ca="1" si="50"/>
        <v/>
      </c>
      <c r="S206" s="172" t="str">
        <f t="shared" si="51"/>
        <v/>
      </c>
      <c r="U206" s="172" t="str">
        <f t="shared" si="52"/>
        <v/>
      </c>
    </row>
    <row r="207" spans="1:21">
      <c r="A207" s="173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5" t="str">
        <f t="shared" ca="1" si="50"/>
        <v/>
      </c>
      <c r="S207" s="172" t="str">
        <f t="shared" si="51"/>
        <v/>
      </c>
      <c r="U207" s="172" t="str">
        <f t="shared" si="52"/>
        <v/>
      </c>
    </row>
    <row r="208" spans="1:21">
      <c r="A208" s="173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5" t="str">
        <f t="shared" ca="1" si="50"/>
        <v/>
      </c>
      <c r="S208" s="172" t="str">
        <f t="shared" si="51"/>
        <v/>
      </c>
      <c r="U208" s="172" t="str">
        <f t="shared" si="52"/>
        <v/>
      </c>
    </row>
    <row r="209" spans="1:21">
      <c r="A209" s="173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5" t="str">
        <f t="shared" ca="1" si="50"/>
        <v/>
      </c>
      <c r="S209" s="172" t="str">
        <f t="shared" si="51"/>
        <v/>
      </c>
      <c r="U209" s="172" t="str">
        <f t="shared" si="52"/>
        <v/>
      </c>
    </row>
    <row r="210" spans="1:21">
      <c r="A210" s="173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5" t="str">
        <f t="shared" ca="1" si="50"/>
        <v/>
      </c>
      <c r="S210" s="172" t="str">
        <f t="shared" si="51"/>
        <v/>
      </c>
      <c r="U210" s="172" t="str">
        <f t="shared" si="52"/>
        <v/>
      </c>
    </row>
    <row r="211" spans="1:21">
      <c r="A211" s="173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5" t="str">
        <f t="shared" ca="1" si="50"/>
        <v/>
      </c>
      <c r="S211" s="172" t="str">
        <f t="shared" si="51"/>
        <v/>
      </c>
      <c r="U211" s="172" t="str">
        <f t="shared" si="52"/>
        <v/>
      </c>
    </row>
    <row r="212" spans="1:21">
      <c r="A212" s="173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5" t="str">
        <f t="shared" ca="1" si="50"/>
        <v/>
      </c>
      <c r="S212" s="172" t="str">
        <f t="shared" si="51"/>
        <v/>
      </c>
      <c r="U212" s="172" t="str">
        <f t="shared" si="52"/>
        <v/>
      </c>
    </row>
    <row r="213" spans="1:21">
      <c r="A213" s="173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5" t="str">
        <f t="shared" ca="1" si="50"/>
        <v/>
      </c>
      <c r="S213" s="172" t="str">
        <f t="shared" si="51"/>
        <v/>
      </c>
      <c r="U213" s="172" t="str">
        <f t="shared" si="52"/>
        <v/>
      </c>
    </row>
    <row r="214" spans="1:21">
      <c r="A214" s="173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5" t="str">
        <f t="shared" ca="1" si="50"/>
        <v/>
      </c>
      <c r="S214" s="172" t="str">
        <f t="shared" si="51"/>
        <v/>
      </c>
      <c r="U214" s="172" t="str">
        <f t="shared" si="52"/>
        <v/>
      </c>
    </row>
    <row r="215" spans="1:21">
      <c r="A215" s="173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5" t="str">
        <f t="shared" ca="1" si="50"/>
        <v/>
      </c>
      <c r="S215" s="172" t="str">
        <f t="shared" si="51"/>
        <v/>
      </c>
      <c r="U215" s="172" t="str">
        <f t="shared" si="52"/>
        <v/>
      </c>
    </row>
    <row r="216" spans="1:21">
      <c r="A216" s="173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5" t="str">
        <f t="shared" ca="1" si="50"/>
        <v/>
      </c>
      <c r="S216" s="172" t="str">
        <f t="shared" si="51"/>
        <v/>
      </c>
      <c r="U216" s="172" t="str">
        <f t="shared" si="52"/>
        <v/>
      </c>
    </row>
    <row r="217" spans="1:21">
      <c r="A217" s="173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5" t="str">
        <f t="shared" ca="1" si="50"/>
        <v/>
      </c>
      <c r="S217" s="172" t="str">
        <f t="shared" si="51"/>
        <v/>
      </c>
      <c r="U217" s="172" t="str">
        <f t="shared" si="52"/>
        <v/>
      </c>
    </row>
    <row r="218" spans="1:21">
      <c r="A218" s="173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5" t="str">
        <f t="shared" ca="1" si="50"/>
        <v/>
      </c>
      <c r="S218" s="172" t="str">
        <f t="shared" si="51"/>
        <v/>
      </c>
      <c r="U218" s="172" t="str">
        <f t="shared" si="52"/>
        <v/>
      </c>
    </row>
    <row r="219" spans="1:21">
      <c r="A219" s="173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5" t="str">
        <f t="shared" ca="1" si="50"/>
        <v/>
      </c>
      <c r="S219" s="172" t="str">
        <f t="shared" si="51"/>
        <v/>
      </c>
      <c r="U219" s="172" t="str">
        <f t="shared" si="52"/>
        <v/>
      </c>
    </row>
    <row r="220" spans="1:21">
      <c r="A220" s="173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5" t="str">
        <f t="shared" ca="1" si="50"/>
        <v/>
      </c>
      <c r="S220" s="172" t="str">
        <f t="shared" si="51"/>
        <v/>
      </c>
      <c r="U220" s="172" t="str">
        <f t="shared" si="52"/>
        <v/>
      </c>
    </row>
    <row r="221" spans="1:21">
      <c r="A221" s="173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5" t="str">
        <f t="shared" ca="1" si="50"/>
        <v/>
      </c>
      <c r="S221" s="172" t="str">
        <f t="shared" si="51"/>
        <v/>
      </c>
      <c r="U221" s="172" t="str">
        <f t="shared" si="52"/>
        <v/>
      </c>
    </row>
    <row r="222" spans="1:21">
      <c r="A222" s="173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5" t="str">
        <f t="shared" ca="1" si="50"/>
        <v/>
      </c>
      <c r="S222" s="172" t="str">
        <f t="shared" si="51"/>
        <v/>
      </c>
      <c r="U222" s="172" t="str">
        <f t="shared" si="52"/>
        <v/>
      </c>
    </row>
    <row r="223" spans="1:21">
      <c r="A223" s="173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5" t="str">
        <f t="shared" ca="1" si="50"/>
        <v/>
      </c>
      <c r="S223" s="172" t="str">
        <f t="shared" si="51"/>
        <v/>
      </c>
      <c r="U223" s="172" t="str">
        <f t="shared" si="52"/>
        <v/>
      </c>
    </row>
    <row r="224" spans="1:21">
      <c r="A224" s="173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5" t="str">
        <f t="shared" ca="1" si="50"/>
        <v/>
      </c>
      <c r="S224" s="172" t="str">
        <f t="shared" si="51"/>
        <v/>
      </c>
      <c r="U224" s="172" t="str">
        <f t="shared" si="52"/>
        <v/>
      </c>
    </row>
    <row r="225" spans="1:21">
      <c r="A225" s="173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5" t="str">
        <f t="shared" ca="1" si="50"/>
        <v/>
      </c>
      <c r="S225" s="172" t="str">
        <f t="shared" si="51"/>
        <v/>
      </c>
      <c r="U225" s="172" t="str">
        <f t="shared" si="52"/>
        <v/>
      </c>
    </row>
    <row r="226" spans="1:21">
      <c r="A226" s="173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5" t="str">
        <f t="shared" ca="1" si="50"/>
        <v/>
      </c>
      <c r="S226" s="172" t="str">
        <f t="shared" si="51"/>
        <v/>
      </c>
      <c r="U226" s="172" t="str">
        <f t="shared" si="52"/>
        <v/>
      </c>
    </row>
    <row r="227" spans="1:21">
      <c r="A227" s="173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5" t="str">
        <f t="shared" ca="1" si="50"/>
        <v/>
      </c>
      <c r="S227" s="172" t="str">
        <f t="shared" si="51"/>
        <v/>
      </c>
      <c r="U227" s="172" t="str">
        <f t="shared" si="52"/>
        <v/>
      </c>
    </row>
    <row r="228" spans="1:21">
      <c r="A228" s="173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5" t="str">
        <f t="shared" ca="1" si="50"/>
        <v/>
      </c>
      <c r="S228" s="172" t="str">
        <f t="shared" si="51"/>
        <v/>
      </c>
      <c r="U228" s="172" t="str">
        <f t="shared" si="52"/>
        <v/>
      </c>
    </row>
    <row r="229" spans="1:21">
      <c r="A229" s="173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5" t="str">
        <f t="shared" ca="1" si="50"/>
        <v/>
      </c>
      <c r="S229" s="172" t="str">
        <f t="shared" si="51"/>
        <v/>
      </c>
      <c r="U229" s="172" t="str">
        <f t="shared" si="52"/>
        <v/>
      </c>
    </row>
    <row r="230" spans="1:21">
      <c r="A230" s="173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5" t="str">
        <f t="shared" ca="1" si="50"/>
        <v/>
      </c>
      <c r="S230" s="172" t="str">
        <f t="shared" si="51"/>
        <v/>
      </c>
      <c r="U230" s="172" t="str">
        <f t="shared" si="52"/>
        <v/>
      </c>
    </row>
    <row r="231" spans="1:21">
      <c r="A231" s="173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5" t="str">
        <f t="shared" ca="1" si="50"/>
        <v/>
      </c>
      <c r="S231" s="172" t="str">
        <f t="shared" si="51"/>
        <v/>
      </c>
      <c r="U231" s="172" t="str">
        <f t="shared" si="52"/>
        <v/>
      </c>
    </row>
    <row r="232" spans="1:21">
      <c r="A232" s="173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5" t="str">
        <f t="shared" ca="1" si="50"/>
        <v/>
      </c>
      <c r="S232" s="172" t="str">
        <f t="shared" si="51"/>
        <v/>
      </c>
      <c r="U232" s="172" t="str">
        <f t="shared" si="52"/>
        <v/>
      </c>
    </row>
    <row r="233" spans="1:21">
      <c r="A233" s="173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5" t="str">
        <f t="shared" ca="1" si="50"/>
        <v/>
      </c>
      <c r="S233" s="172" t="str">
        <f t="shared" si="51"/>
        <v/>
      </c>
      <c r="U233" s="172" t="str">
        <f t="shared" si="52"/>
        <v/>
      </c>
    </row>
    <row r="234" spans="1:21">
      <c r="A234" s="173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5" t="str">
        <f t="shared" ca="1" si="50"/>
        <v/>
      </c>
      <c r="S234" s="172" t="str">
        <f t="shared" si="51"/>
        <v/>
      </c>
      <c r="U234" s="172" t="str">
        <f t="shared" si="52"/>
        <v/>
      </c>
    </row>
    <row r="235" spans="1:21">
      <c r="A235" s="173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5" t="str">
        <f t="shared" ref="K235:K298" ca="1" si="63">IF(ISERROR(B235-2),"",C235+D235+F235+G235-I235-J235)</f>
        <v/>
      </c>
      <c r="S235" s="172" t="str">
        <f t="shared" si="51"/>
        <v/>
      </c>
      <c r="U235" s="172" t="str">
        <f t="shared" si="52"/>
        <v/>
      </c>
    </row>
    <row r="236" spans="1:21">
      <c r="A236" s="173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5" t="str">
        <f t="shared" ca="1" si="63"/>
        <v/>
      </c>
      <c r="S236" s="172" t="str">
        <f t="shared" si="51"/>
        <v/>
      </c>
      <c r="U236" s="172" t="str">
        <f t="shared" si="52"/>
        <v/>
      </c>
    </row>
    <row r="237" spans="1:21">
      <c r="A237" s="173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5" t="str">
        <f t="shared" ca="1" si="63"/>
        <v/>
      </c>
      <c r="S237" s="172" t="str">
        <f t="shared" si="51"/>
        <v/>
      </c>
      <c r="U237" s="172" t="str">
        <f t="shared" si="52"/>
        <v/>
      </c>
    </row>
    <row r="238" spans="1:21">
      <c r="A238" s="173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5" t="str">
        <f t="shared" ca="1" si="63"/>
        <v/>
      </c>
      <c r="S238" s="172" t="str">
        <f t="shared" si="51"/>
        <v/>
      </c>
      <c r="U238" s="172" t="str">
        <f t="shared" si="52"/>
        <v/>
      </c>
    </row>
    <row r="239" spans="1:21">
      <c r="A239" s="173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5" t="str">
        <f t="shared" ca="1" si="63"/>
        <v/>
      </c>
      <c r="S239" s="172" t="str">
        <f t="shared" si="51"/>
        <v/>
      </c>
      <c r="U239" s="172" t="str">
        <f t="shared" si="52"/>
        <v/>
      </c>
    </row>
    <row r="240" spans="1:21">
      <c r="A240" s="173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5" t="str">
        <f t="shared" ca="1" si="63"/>
        <v/>
      </c>
      <c r="S240" s="172" t="str">
        <f t="shared" si="51"/>
        <v/>
      </c>
      <c r="U240" s="172" t="str">
        <f t="shared" si="52"/>
        <v/>
      </c>
    </row>
    <row r="241" spans="1:21">
      <c r="A241" s="173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5" t="str">
        <f t="shared" ca="1" si="63"/>
        <v/>
      </c>
      <c r="S241" s="172" t="str">
        <f t="shared" si="51"/>
        <v/>
      </c>
      <c r="U241" s="172" t="str">
        <f t="shared" si="52"/>
        <v/>
      </c>
    </row>
    <row r="242" spans="1:21">
      <c r="A242" s="173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5" t="str">
        <f t="shared" ca="1" si="63"/>
        <v/>
      </c>
      <c r="S242" s="172" t="str">
        <f t="shared" si="51"/>
        <v/>
      </c>
      <c r="U242" s="172" t="str">
        <f t="shared" si="52"/>
        <v/>
      </c>
    </row>
    <row r="243" spans="1:21">
      <c r="A243" s="173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5" t="str">
        <f t="shared" ca="1" si="63"/>
        <v/>
      </c>
      <c r="S243" s="172" t="str">
        <f t="shared" si="51"/>
        <v/>
      </c>
      <c r="U243" s="172" t="str">
        <f t="shared" si="52"/>
        <v/>
      </c>
    </row>
    <row r="244" spans="1:21">
      <c r="A244" s="173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5" t="str">
        <f t="shared" ca="1" si="63"/>
        <v/>
      </c>
      <c r="S244" s="172" t="str">
        <f t="shared" si="51"/>
        <v/>
      </c>
      <c r="U244" s="172" t="str">
        <f t="shared" si="52"/>
        <v/>
      </c>
    </row>
    <row r="245" spans="1:21">
      <c r="A245" s="173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5" t="str">
        <f t="shared" ca="1" si="63"/>
        <v/>
      </c>
      <c r="S245" s="172" t="str">
        <f t="shared" si="51"/>
        <v/>
      </c>
      <c r="U245" s="172" t="str">
        <f t="shared" si="52"/>
        <v/>
      </c>
    </row>
    <row r="246" spans="1:21">
      <c r="A246" s="173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5" t="str">
        <f t="shared" ca="1" si="63"/>
        <v/>
      </c>
      <c r="S246" s="172" t="str">
        <f t="shared" si="51"/>
        <v/>
      </c>
      <c r="U246" s="172" t="str">
        <f t="shared" si="52"/>
        <v/>
      </c>
    </row>
    <row r="247" spans="1:21">
      <c r="A247" s="173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5" t="str">
        <f t="shared" ca="1" si="63"/>
        <v/>
      </c>
      <c r="S247" s="172" t="str">
        <f t="shared" si="51"/>
        <v/>
      </c>
      <c r="U247" s="172" t="str">
        <f t="shared" si="52"/>
        <v/>
      </c>
    </row>
    <row r="248" spans="1:21">
      <c r="A248" s="173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5" t="str">
        <f t="shared" ca="1" si="63"/>
        <v/>
      </c>
      <c r="S248" s="172" t="str">
        <f t="shared" si="51"/>
        <v/>
      </c>
      <c r="U248" s="172" t="str">
        <f t="shared" si="52"/>
        <v/>
      </c>
    </row>
    <row r="249" spans="1:21">
      <c r="A249" s="173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5" t="str">
        <f t="shared" ca="1" si="63"/>
        <v/>
      </c>
      <c r="S249" s="172" t="str">
        <f t="shared" si="51"/>
        <v/>
      </c>
      <c r="U249" s="172" t="str">
        <f t="shared" si="52"/>
        <v/>
      </c>
    </row>
    <row r="250" spans="1:21">
      <c r="A250" s="173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5" t="str">
        <f t="shared" ca="1" si="63"/>
        <v/>
      </c>
      <c r="S250" s="172" t="str">
        <f t="shared" si="51"/>
        <v/>
      </c>
      <c r="U250" s="172" t="str">
        <f t="shared" si="52"/>
        <v/>
      </c>
    </row>
    <row r="251" spans="1:21">
      <c r="A251" s="173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5" t="str">
        <f t="shared" ca="1" si="63"/>
        <v/>
      </c>
      <c r="S251" s="172" t="str">
        <f t="shared" si="51"/>
        <v/>
      </c>
      <c r="U251" s="172" t="str">
        <f t="shared" si="52"/>
        <v/>
      </c>
    </row>
    <row r="252" spans="1:21">
      <c r="A252" s="173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5" t="str">
        <f t="shared" ca="1" si="63"/>
        <v/>
      </c>
      <c r="S252" s="172" t="str">
        <f t="shared" si="51"/>
        <v/>
      </c>
      <c r="U252" s="172" t="str">
        <f t="shared" si="52"/>
        <v/>
      </c>
    </row>
    <row r="253" spans="1:21">
      <c r="A253" s="173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5" t="str">
        <f t="shared" ca="1" si="63"/>
        <v/>
      </c>
      <c r="S253" s="172" t="str">
        <f t="shared" si="51"/>
        <v/>
      </c>
      <c r="U253" s="172" t="str">
        <f t="shared" si="52"/>
        <v/>
      </c>
    </row>
    <row r="254" spans="1:21">
      <c r="A254" s="173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5" t="str">
        <f t="shared" ca="1" si="63"/>
        <v/>
      </c>
      <c r="S254" s="172" t="str">
        <f t="shared" si="51"/>
        <v/>
      </c>
      <c r="U254" s="172" t="str">
        <f t="shared" si="52"/>
        <v/>
      </c>
    </row>
    <row r="255" spans="1:21">
      <c r="A255" s="173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5" t="str">
        <f t="shared" ca="1" si="63"/>
        <v/>
      </c>
      <c r="S255" s="172" t="str">
        <f t="shared" si="51"/>
        <v/>
      </c>
      <c r="U255" s="172" t="str">
        <f t="shared" si="52"/>
        <v/>
      </c>
    </row>
    <row r="256" spans="1:21">
      <c r="A256" s="173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5" t="str">
        <f t="shared" ca="1" si="63"/>
        <v/>
      </c>
      <c r="S256" s="172" t="str">
        <f t="shared" si="51"/>
        <v/>
      </c>
      <c r="U256" s="172" t="str">
        <f t="shared" si="52"/>
        <v/>
      </c>
    </row>
    <row r="257" spans="1:21">
      <c r="A257" s="173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5" t="str">
        <f t="shared" ca="1" si="63"/>
        <v/>
      </c>
      <c r="S257" s="172" t="str">
        <f t="shared" si="51"/>
        <v/>
      </c>
      <c r="U257" s="172" t="str">
        <f t="shared" si="52"/>
        <v/>
      </c>
    </row>
    <row r="258" spans="1:21">
      <c r="A258" s="173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5" t="str">
        <f t="shared" ca="1" si="63"/>
        <v/>
      </c>
      <c r="S258" s="172" t="str">
        <f t="shared" si="51"/>
        <v/>
      </c>
      <c r="U258" s="172" t="str">
        <f t="shared" si="52"/>
        <v/>
      </c>
    </row>
    <row r="259" spans="1:21">
      <c r="A259" s="173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5" t="str">
        <f t="shared" ca="1" si="63"/>
        <v/>
      </c>
      <c r="S259" s="172" t="str">
        <f t="shared" si="51"/>
        <v/>
      </c>
      <c r="U259" s="172" t="str">
        <f t="shared" si="52"/>
        <v/>
      </c>
    </row>
    <row r="260" spans="1:21">
      <c r="A260" s="173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5" t="str">
        <f t="shared" ca="1" si="63"/>
        <v/>
      </c>
      <c r="S260" s="172" t="str">
        <f t="shared" ref="S260:S323" si="64">IF(COUNTIF(O:O,M260)*COUNTIF(Q:Q,M260),M260,"")</f>
        <v/>
      </c>
      <c r="U260" s="172" t="str">
        <f t="shared" ref="U260:U323" si="65">IF(T260&gt;$A$14,T260,"")</f>
        <v/>
      </c>
    </row>
    <row r="261" spans="1:21">
      <c r="A261" s="173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5" t="str">
        <f t="shared" ca="1" si="63"/>
        <v/>
      </c>
      <c r="S261" s="172" t="str">
        <f t="shared" si="64"/>
        <v/>
      </c>
      <c r="U261" s="172" t="str">
        <f t="shared" si="65"/>
        <v/>
      </c>
    </row>
    <row r="262" spans="1:21">
      <c r="A262" s="173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5" t="str">
        <f t="shared" ca="1" si="63"/>
        <v/>
      </c>
      <c r="S262" s="172" t="str">
        <f t="shared" si="64"/>
        <v/>
      </c>
      <c r="U262" s="172" t="str">
        <f t="shared" si="65"/>
        <v/>
      </c>
    </row>
    <row r="263" spans="1:21">
      <c r="A263" s="173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5" t="str">
        <f t="shared" ca="1" si="63"/>
        <v/>
      </c>
      <c r="S263" s="172" t="str">
        <f t="shared" si="64"/>
        <v/>
      </c>
      <c r="U263" s="172" t="str">
        <f t="shared" si="65"/>
        <v/>
      </c>
    </row>
    <row r="264" spans="1:21">
      <c r="A264" s="173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5" t="str">
        <f t="shared" ca="1" si="63"/>
        <v/>
      </c>
      <c r="S264" s="172" t="str">
        <f t="shared" si="64"/>
        <v/>
      </c>
      <c r="U264" s="172" t="str">
        <f t="shared" si="65"/>
        <v/>
      </c>
    </row>
    <row r="265" spans="1:21">
      <c r="A265" s="173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5" t="str">
        <f t="shared" ca="1" si="63"/>
        <v/>
      </c>
      <c r="S265" s="172" t="str">
        <f t="shared" si="64"/>
        <v/>
      </c>
      <c r="U265" s="172" t="str">
        <f t="shared" si="65"/>
        <v/>
      </c>
    </row>
    <row r="266" spans="1:21">
      <c r="A266" s="173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5" t="str">
        <f t="shared" ca="1" si="63"/>
        <v/>
      </c>
      <c r="S266" s="172" t="str">
        <f t="shared" si="64"/>
        <v/>
      </c>
      <c r="U266" s="172" t="str">
        <f t="shared" si="65"/>
        <v/>
      </c>
    </row>
    <row r="267" spans="1:21">
      <c r="A267" s="173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5" t="str">
        <f t="shared" ca="1" si="63"/>
        <v/>
      </c>
      <c r="S267" s="172" t="str">
        <f t="shared" si="64"/>
        <v/>
      </c>
      <c r="U267" s="172" t="str">
        <f t="shared" si="65"/>
        <v/>
      </c>
    </row>
    <row r="268" spans="1:21">
      <c r="A268" s="173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5" t="str">
        <f t="shared" ca="1" si="63"/>
        <v/>
      </c>
      <c r="S268" s="172" t="str">
        <f t="shared" si="64"/>
        <v/>
      </c>
      <c r="U268" s="172" t="str">
        <f t="shared" si="65"/>
        <v/>
      </c>
    </row>
    <row r="269" spans="1:21">
      <c r="A269" s="173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5" t="str">
        <f t="shared" ca="1" si="63"/>
        <v/>
      </c>
      <c r="S269" s="172" t="str">
        <f t="shared" si="64"/>
        <v/>
      </c>
      <c r="U269" s="172" t="str">
        <f t="shared" si="65"/>
        <v/>
      </c>
    </row>
    <row r="270" spans="1:21">
      <c r="A270" s="173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5" t="str">
        <f t="shared" ca="1" si="63"/>
        <v/>
      </c>
      <c r="S270" s="172" t="str">
        <f t="shared" si="64"/>
        <v/>
      </c>
      <c r="U270" s="172" t="str">
        <f t="shared" si="65"/>
        <v/>
      </c>
    </row>
    <row r="271" spans="1:21">
      <c r="A271" s="173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5" t="str">
        <f t="shared" ca="1" si="63"/>
        <v/>
      </c>
      <c r="S271" s="172" t="str">
        <f t="shared" si="64"/>
        <v/>
      </c>
      <c r="U271" s="172" t="str">
        <f t="shared" si="65"/>
        <v/>
      </c>
    </row>
    <row r="272" spans="1:21">
      <c r="A272" s="173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5" t="str">
        <f t="shared" ca="1" si="63"/>
        <v/>
      </c>
      <c r="S272" s="172" t="str">
        <f t="shared" si="64"/>
        <v/>
      </c>
      <c r="U272" s="172" t="str">
        <f t="shared" si="65"/>
        <v/>
      </c>
    </row>
    <row r="273" spans="1:21">
      <c r="A273" s="173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5" t="str">
        <f t="shared" ca="1" si="63"/>
        <v/>
      </c>
      <c r="S273" s="172" t="str">
        <f t="shared" si="64"/>
        <v/>
      </c>
      <c r="U273" s="172" t="str">
        <f t="shared" si="65"/>
        <v/>
      </c>
    </row>
    <row r="274" spans="1:21">
      <c r="A274" s="173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5" t="str">
        <f t="shared" ca="1" si="63"/>
        <v/>
      </c>
      <c r="S274" s="172" t="str">
        <f t="shared" si="64"/>
        <v/>
      </c>
      <c r="U274" s="172" t="str">
        <f t="shared" si="65"/>
        <v/>
      </c>
    </row>
    <row r="275" spans="1:21">
      <c r="A275" s="173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5" t="str">
        <f t="shared" ca="1" si="63"/>
        <v/>
      </c>
      <c r="S275" s="172" t="str">
        <f t="shared" si="64"/>
        <v/>
      </c>
      <c r="U275" s="172" t="str">
        <f t="shared" si="65"/>
        <v/>
      </c>
    </row>
    <row r="276" spans="1:21">
      <c r="A276" s="173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5" t="str">
        <f t="shared" ca="1" si="63"/>
        <v/>
      </c>
      <c r="S276" s="172" t="str">
        <f t="shared" si="64"/>
        <v/>
      </c>
      <c r="U276" s="172" t="str">
        <f t="shared" si="65"/>
        <v/>
      </c>
    </row>
    <row r="277" spans="1:21">
      <c r="A277" s="173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5" t="str">
        <f t="shared" ca="1" si="63"/>
        <v/>
      </c>
      <c r="S277" s="172" t="str">
        <f t="shared" si="64"/>
        <v/>
      </c>
      <c r="U277" s="172" t="str">
        <f t="shared" si="65"/>
        <v/>
      </c>
    </row>
    <row r="278" spans="1:21">
      <c r="A278" s="173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5" t="str">
        <f t="shared" ca="1" si="63"/>
        <v/>
      </c>
      <c r="S278" s="172" t="str">
        <f t="shared" si="64"/>
        <v/>
      </c>
      <c r="U278" s="172" t="str">
        <f t="shared" si="65"/>
        <v/>
      </c>
    </row>
    <row r="279" spans="1:21">
      <c r="A279" s="173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5" t="str">
        <f t="shared" ca="1" si="63"/>
        <v/>
      </c>
      <c r="S279" s="172" t="str">
        <f t="shared" si="64"/>
        <v/>
      </c>
      <c r="U279" s="172" t="str">
        <f t="shared" si="65"/>
        <v/>
      </c>
    </row>
    <row r="280" spans="1:21">
      <c r="A280" s="173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5" t="str">
        <f t="shared" ca="1" si="63"/>
        <v/>
      </c>
      <c r="S280" s="172" t="str">
        <f t="shared" si="64"/>
        <v/>
      </c>
      <c r="U280" s="172" t="str">
        <f t="shared" si="65"/>
        <v/>
      </c>
    </row>
    <row r="281" spans="1:21">
      <c r="A281" s="173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5" t="str">
        <f t="shared" ca="1" si="63"/>
        <v/>
      </c>
      <c r="S281" s="172" t="str">
        <f t="shared" si="64"/>
        <v/>
      </c>
      <c r="U281" s="172" t="str">
        <f t="shared" si="65"/>
        <v/>
      </c>
    </row>
    <row r="282" spans="1:21">
      <c r="A282" s="173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5" t="str">
        <f t="shared" ca="1" si="63"/>
        <v/>
      </c>
      <c r="S282" s="172" t="str">
        <f t="shared" si="64"/>
        <v/>
      </c>
      <c r="U282" s="172" t="str">
        <f t="shared" si="65"/>
        <v/>
      </c>
    </row>
    <row r="283" spans="1:21">
      <c r="A283" s="173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5" t="str">
        <f t="shared" ca="1" si="63"/>
        <v/>
      </c>
      <c r="S283" s="172" t="str">
        <f t="shared" si="64"/>
        <v/>
      </c>
      <c r="U283" s="172" t="str">
        <f t="shared" si="65"/>
        <v/>
      </c>
    </row>
    <row r="284" spans="1:21">
      <c r="A284" s="173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5" t="str">
        <f t="shared" ca="1" si="63"/>
        <v/>
      </c>
      <c r="S284" s="172" t="str">
        <f t="shared" si="64"/>
        <v/>
      </c>
      <c r="U284" s="172" t="str">
        <f t="shared" si="65"/>
        <v/>
      </c>
    </row>
    <row r="285" spans="1:21">
      <c r="A285" s="173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5" t="str">
        <f t="shared" ca="1" si="63"/>
        <v/>
      </c>
      <c r="S285" s="172" t="str">
        <f t="shared" si="64"/>
        <v/>
      </c>
      <c r="U285" s="172" t="str">
        <f t="shared" si="65"/>
        <v/>
      </c>
    </row>
    <row r="286" spans="1:21">
      <c r="A286" s="173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5" t="str">
        <f t="shared" ca="1" si="63"/>
        <v/>
      </c>
      <c r="S286" s="172" t="str">
        <f t="shared" si="64"/>
        <v/>
      </c>
      <c r="U286" s="172" t="str">
        <f t="shared" si="65"/>
        <v/>
      </c>
    </row>
    <row r="287" spans="1:21">
      <c r="A287" s="173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5" t="str">
        <f t="shared" ca="1" si="63"/>
        <v/>
      </c>
      <c r="S287" s="172" t="str">
        <f t="shared" si="64"/>
        <v/>
      </c>
      <c r="U287" s="172" t="str">
        <f t="shared" si="65"/>
        <v/>
      </c>
    </row>
    <row r="288" spans="1:21">
      <c r="A288" s="173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5" t="str">
        <f t="shared" ca="1" si="63"/>
        <v/>
      </c>
      <c r="S288" s="172" t="str">
        <f t="shared" si="64"/>
        <v/>
      </c>
      <c r="U288" s="172" t="str">
        <f t="shared" si="65"/>
        <v/>
      </c>
    </row>
    <row r="289" spans="1:21">
      <c r="A289" s="173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5" t="str">
        <f t="shared" ca="1" si="63"/>
        <v/>
      </c>
      <c r="S289" s="172" t="str">
        <f t="shared" si="64"/>
        <v/>
      </c>
      <c r="U289" s="172" t="str">
        <f t="shared" si="65"/>
        <v/>
      </c>
    </row>
    <row r="290" spans="1:21">
      <c r="A290" s="173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5" t="str">
        <f t="shared" ca="1" si="63"/>
        <v/>
      </c>
      <c r="S290" s="172" t="str">
        <f t="shared" si="64"/>
        <v/>
      </c>
      <c r="U290" s="172" t="str">
        <f t="shared" si="65"/>
        <v/>
      </c>
    </row>
    <row r="291" spans="1:21">
      <c r="A291" s="173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5" t="str">
        <f t="shared" ca="1" si="63"/>
        <v/>
      </c>
      <c r="S291" s="172" t="str">
        <f t="shared" si="64"/>
        <v/>
      </c>
      <c r="U291" s="172" t="str">
        <f t="shared" si="65"/>
        <v/>
      </c>
    </row>
    <row r="292" spans="1:21">
      <c r="A292" s="173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5" t="str">
        <f t="shared" ca="1" si="63"/>
        <v/>
      </c>
      <c r="S292" s="172" t="str">
        <f t="shared" si="64"/>
        <v/>
      </c>
      <c r="U292" s="172" t="str">
        <f t="shared" si="65"/>
        <v/>
      </c>
    </row>
    <row r="293" spans="1:21">
      <c r="A293" s="173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5" t="str">
        <f t="shared" ca="1" si="63"/>
        <v/>
      </c>
      <c r="S293" s="172" t="str">
        <f t="shared" si="64"/>
        <v/>
      </c>
      <c r="U293" s="172" t="str">
        <f t="shared" si="65"/>
        <v/>
      </c>
    </row>
    <row r="294" spans="1:21">
      <c r="A294" s="173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5" t="str">
        <f t="shared" ca="1" si="63"/>
        <v/>
      </c>
      <c r="S294" s="172" t="str">
        <f t="shared" si="64"/>
        <v/>
      </c>
      <c r="U294" s="172" t="str">
        <f t="shared" si="65"/>
        <v/>
      </c>
    </row>
    <row r="295" spans="1:21">
      <c r="A295" s="173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5" t="str">
        <f t="shared" ca="1" si="63"/>
        <v/>
      </c>
      <c r="S295" s="172" t="str">
        <f t="shared" si="64"/>
        <v/>
      </c>
      <c r="U295" s="172" t="str">
        <f t="shared" si="65"/>
        <v/>
      </c>
    </row>
    <row r="296" spans="1:21">
      <c r="A296" s="173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5" t="str">
        <f t="shared" ca="1" si="63"/>
        <v/>
      </c>
      <c r="S296" s="172" t="str">
        <f t="shared" si="64"/>
        <v/>
      </c>
      <c r="U296" s="172" t="str">
        <f t="shared" si="65"/>
        <v/>
      </c>
    </row>
    <row r="297" spans="1:21">
      <c r="A297" s="173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5" t="str">
        <f t="shared" ca="1" si="63"/>
        <v/>
      </c>
      <c r="S297" s="172" t="str">
        <f t="shared" si="64"/>
        <v/>
      </c>
      <c r="U297" s="172" t="str">
        <f t="shared" si="65"/>
        <v/>
      </c>
    </row>
    <row r="298" spans="1:21">
      <c r="A298" s="173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5" t="str">
        <f t="shared" ca="1" si="63"/>
        <v/>
      </c>
      <c r="S298" s="172" t="str">
        <f t="shared" si="64"/>
        <v/>
      </c>
      <c r="U298" s="172" t="str">
        <f t="shared" si="65"/>
        <v/>
      </c>
    </row>
    <row r="299" spans="1:21">
      <c r="A299" s="173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5" t="str">
        <f t="shared" ref="K299:K362" ca="1" si="76">IF(ISERROR(B299-2),"",C299+D299+F299+G299-I299-J299)</f>
        <v/>
      </c>
      <c r="S299" s="172" t="str">
        <f t="shared" si="64"/>
        <v/>
      </c>
      <c r="U299" s="172" t="str">
        <f t="shared" si="65"/>
        <v/>
      </c>
    </row>
    <row r="300" spans="1:21">
      <c r="A300" s="173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5" t="str">
        <f t="shared" ca="1" si="76"/>
        <v/>
      </c>
      <c r="S300" s="172" t="str">
        <f t="shared" si="64"/>
        <v/>
      </c>
      <c r="U300" s="172" t="str">
        <f t="shared" si="65"/>
        <v/>
      </c>
    </row>
    <row r="301" spans="1:21">
      <c r="A301" s="173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5" t="str">
        <f t="shared" ca="1" si="76"/>
        <v/>
      </c>
      <c r="S301" s="172" t="str">
        <f t="shared" si="64"/>
        <v/>
      </c>
      <c r="U301" s="172" t="str">
        <f t="shared" si="65"/>
        <v/>
      </c>
    </row>
    <row r="302" spans="1:21">
      <c r="A302" s="173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5" t="str">
        <f t="shared" ca="1" si="76"/>
        <v/>
      </c>
      <c r="S302" s="172" t="str">
        <f t="shared" si="64"/>
        <v/>
      </c>
      <c r="U302" s="172" t="str">
        <f t="shared" si="65"/>
        <v/>
      </c>
    </row>
    <row r="303" spans="1:21">
      <c r="A303" s="173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5" t="str">
        <f t="shared" ca="1" si="76"/>
        <v/>
      </c>
      <c r="S303" s="172" t="str">
        <f t="shared" si="64"/>
        <v/>
      </c>
      <c r="U303" s="172" t="str">
        <f t="shared" si="65"/>
        <v/>
      </c>
    </row>
    <row r="304" spans="1:21">
      <c r="A304" s="173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5" t="str">
        <f t="shared" ca="1" si="76"/>
        <v/>
      </c>
      <c r="S304" s="172" t="str">
        <f t="shared" si="64"/>
        <v/>
      </c>
      <c r="U304" s="172" t="str">
        <f t="shared" si="65"/>
        <v/>
      </c>
    </row>
    <row r="305" spans="1:21">
      <c r="A305" s="173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5" t="str">
        <f t="shared" ca="1" si="76"/>
        <v/>
      </c>
      <c r="S305" s="172" t="str">
        <f t="shared" si="64"/>
        <v/>
      </c>
      <c r="U305" s="172" t="str">
        <f t="shared" si="65"/>
        <v/>
      </c>
    </row>
    <row r="306" spans="1:21">
      <c r="A306" s="173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5" t="str">
        <f t="shared" ca="1" si="76"/>
        <v/>
      </c>
      <c r="S306" s="172" t="str">
        <f t="shared" si="64"/>
        <v/>
      </c>
      <c r="U306" s="172" t="str">
        <f t="shared" si="65"/>
        <v/>
      </c>
    </row>
    <row r="307" spans="1:21">
      <c r="A307" s="173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5" t="str">
        <f t="shared" ca="1" si="76"/>
        <v/>
      </c>
      <c r="S307" s="172" t="str">
        <f t="shared" si="64"/>
        <v/>
      </c>
      <c r="U307" s="172" t="str">
        <f t="shared" si="65"/>
        <v/>
      </c>
    </row>
    <row r="308" spans="1:21">
      <c r="A308" s="173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5" t="str">
        <f t="shared" ca="1" si="76"/>
        <v/>
      </c>
      <c r="S308" s="172" t="str">
        <f t="shared" si="64"/>
        <v/>
      </c>
      <c r="U308" s="172" t="str">
        <f t="shared" si="65"/>
        <v/>
      </c>
    </row>
    <row r="309" spans="1:21">
      <c r="A309" s="173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5" t="str">
        <f t="shared" ca="1" si="76"/>
        <v/>
      </c>
      <c r="S309" s="172" t="str">
        <f t="shared" si="64"/>
        <v/>
      </c>
      <c r="U309" s="172" t="str">
        <f t="shared" si="65"/>
        <v/>
      </c>
    </row>
    <row r="310" spans="1:21">
      <c r="A310" s="173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5" t="str">
        <f t="shared" ca="1" si="76"/>
        <v/>
      </c>
      <c r="S310" s="172" t="str">
        <f t="shared" si="64"/>
        <v/>
      </c>
      <c r="U310" s="172" t="str">
        <f t="shared" si="65"/>
        <v/>
      </c>
    </row>
    <row r="311" spans="1:21">
      <c r="A311" s="173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5" t="str">
        <f t="shared" ca="1" si="76"/>
        <v/>
      </c>
      <c r="S311" s="172" t="str">
        <f t="shared" si="64"/>
        <v/>
      </c>
      <c r="U311" s="172" t="str">
        <f t="shared" si="65"/>
        <v/>
      </c>
    </row>
    <row r="312" spans="1:21">
      <c r="A312" s="173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5" t="str">
        <f t="shared" ca="1" si="76"/>
        <v/>
      </c>
      <c r="S312" s="172" t="str">
        <f t="shared" si="64"/>
        <v/>
      </c>
      <c r="U312" s="172" t="str">
        <f t="shared" si="65"/>
        <v/>
      </c>
    </row>
    <row r="313" spans="1:21">
      <c r="A313" s="173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5" t="str">
        <f t="shared" ca="1" si="76"/>
        <v/>
      </c>
      <c r="S313" s="172" t="str">
        <f t="shared" si="64"/>
        <v/>
      </c>
      <c r="U313" s="172" t="str">
        <f t="shared" si="65"/>
        <v/>
      </c>
    </row>
    <row r="314" spans="1:21">
      <c r="A314" s="173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5" t="str">
        <f t="shared" ca="1" si="76"/>
        <v/>
      </c>
      <c r="S314" s="172" t="str">
        <f t="shared" si="64"/>
        <v/>
      </c>
      <c r="U314" s="172" t="str">
        <f t="shared" si="65"/>
        <v/>
      </c>
    </row>
    <row r="315" spans="1:21">
      <c r="A315" s="173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5" t="str">
        <f t="shared" ca="1" si="76"/>
        <v/>
      </c>
      <c r="S315" s="172" t="str">
        <f t="shared" si="64"/>
        <v/>
      </c>
      <c r="U315" s="172" t="str">
        <f t="shared" si="65"/>
        <v/>
      </c>
    </row>
    <row r="316" spans="1:21">
      <c r="A316" s="173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5" t="str">
        <f t="shared" ca="1" si="76"/>
        <v/>
      </c>
      <c r="S316" s="172" t="str">
        <f t="shared" si="64"/>
        <v/>
      </c>
      <c r="U316" s="172" t="str">
        <f t="shared" si="65"/>
        <v/>
      </c>
    </row>
    <row r="317" spans="1:21">
      <c r="A317" s="173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5" t="str">
        <f t="shared" ca="1" si="76"/>
        <v/>
      </c>
      <c r="S317" s="172" t="str">
        <f t="shared" si="64"/>
        <v/>
      </c>
      <c r="U317" s="172" t="str">
        <f t="shared" si="65"/>
        <v/>
      </c>
    </row>
    <row r="318" spans="1:21">
      <c r="A318" s="173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5" t="str">
        <f t="shared" ca="1" si="76"/>
        <v/>
      </c>
      <c r="S318" s="172" t="str">
        <f t="shared" si="64"/>
        <v/>
      </c>
      <c r="U318" s="172" t="str">
        <f t="shared" si="65"/>
        <v/>
      </c>
    </row>
    <row r="319" spans="1:21">
      <c r="A319" s="173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5" t="str">
        <f t="shared" ca="1" si="76"/>
        <v/>
      </c>
      <c r="S319" s="172" t="str">
        <f t="shared" si="64"/>
        <v/>
      </c>
      <c r="U319" s="172" t="str">
        <f t="shared" si="65"/>
        <v/>
      </c>
    </row>
    <row r="320" spans="1:21">
      <c r="A320" s="173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5" t="str">
        <f t="shared" ca="1" si="76"/>
        <v/>
      </c>
      <c r="S320" s="172" t="str">
        <f t="shared" si="64"/>
        <v/>
      </c>
      <c r="U320" s="172" t="str">
        <f t="shared" si="65"/>
        <v/>
      </c>
    </row>
    <row r="321" spans="1:21">
      <c r="A321" s="173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5" t="str">
        <f t="shared" ca="1" si="76"/>
        <v/>
      </c>
      <c r="S321" s="172" t="str">
        <f t="shared" si="64"/>
        <v/>
      </c>
      <c r="U321" s="172" t="str">
        <f t="shared" si="65"/>
        <v/>
      </c>
    </row>
    <row r="322" spans="1:21">
      <c r="A322" s="173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5" t="str">
        <f t="shared" ca="1" si="76"/>
        <v/>
      </c>
      <c r="S322" s="172" t="str">
        <f t="shared" si="64"/>
        <v/>
      </c>
      <c r="U322" s="172" t="str">
        <f t="shared" si="65"/>
        <v/>
      </c>
    </row>
    <row r="323" spans="1:21">
      <c r="A323" s="173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5" t="str">
        <f t="shared" ca="1" si="76"/>
        <v/>
      </c>
      <c r="S323" s="172" t="str">
        <f t="shared" si="64"/>
        <v/>
      </c>
      <c r="U323" s="172" t="str">
        <f t="shared" si="65"/>
        <v/>
      </c>
    </row>
    <row r="324" spans="1:21">
      <c r="A324" s="173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5" t="str">
        <f t="shared" ca="1" si="76"/>
        <v/>
      </c>
      <c r="S324" s="172" t="str">
        <f t="shared" ref="S324:S387" si="77">IF(COUNTIF(O:O,M324)*COUNTIF(Q:Q,M324),M324,"")</f>
        <v/>
      </c>
      <c r="U324" s="172" t="str">
        <f t="shared" ref="U324:U387" si="78">IF(T324&gt;$A$14,T324,"")</f>
        <v/>
      </c>
    </row>
    <row r="325" spans="1:21">
      <c r="A325" s="173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5" t="str">
        <f t="shared" ca="1" si="76"/>
        <v/>
      </c>
      <c r="S325" s="172" t="str">
        <f t="shared" si="77"/>
        <v/>
      </c>
      <c r="U325" s="172" t="str">
        <f t="shared" si="78"/>
        <v/>
      </c>
    </row>
    <row r="326" spans="1:21">
      <c r="A326" s="173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5" t="str">
        <f t="shared" ca="1" si="76"/>
        <v/>
      </c>
      <c r="S326" s="172" t="str">
        <f t="shared" si="77"/>
        <v/>
      </c>
      <c r="U326" s="172" t="str">
        <f t="shared" si="78"/>
        <v/>
      </c>
    </row>
    <row r="327" spans="1:21">
      <c r="A327" s="173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5" t="str">
        <f t="shared" ca="1" si="76"/>
        <v/>
      </c>
      <c r="S327" s="172" t="str">
        <f t="shared" si="77"/>
        <v/>
      </c>
      <c r="U327" s="172" t="str">
        <f t="shared" si="78"/>
        <v/>
      </c>
    </row>
    <row r="328" spans="1:21">
      <c r="A328" s="173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5" t="str">
        <f t="shared" ca="1" si="76"/>
        <v/>
      </c>
      <c r="S328" s="172" t="str">
        <f t="shared" si="77"/>
        <v/>
      </c>
      <c r="U328" s="172" t="str">
        <f t="shared" si="78"/>
        <v/>
      </c>
    </row>
    <row r="329" spans="1:21">
      <c r="A329" s="173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5" t="str">
        <f t="shared" ca="1" si="76"/>
        <v/>
      </c>
      <c r="S329" s="172" t="str">
        <f t="shared" si="77"/>
        <v/>
      </c>
      <c r="U329" s="172" t="str">
        <f t="shared" si="78"/>
        <v/>
      </c>
    </row>
    <row r="330" spans="1:21">
      <c r="A330" s="173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5" t="str">
        <f t="shared" ca="1" si="76"/>
        <v/>
      </c>
      <c r="S330" s="172" t="str">
        <f t="shared" si="77"/>
        <v/>
      </c>
      <c r="U330" s="172" t="str">
        <f t="shared" si="78"/>
        <v/>
      </c>
    </row>
    <row r="331" spans="1:21">
      <c r="A331" s="173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5" t="str">
        <f t="shared" ca="1" si="76"/>
        <v/>
      </c>
      <c r="S331" s="172" t="str">
        <f t="shared" si="77"/>
        <v/>
      </c>
      <c r="U331" s="172" t="str">
        <f t="shared" si="78"/>
        <v/>
      </c>
    </row>
    <row r="332" spans="1:21">
      <c r="A332" s="173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5" t="str">
        <f t="shared" ca="1" si="76"/>
        <v/>
      </c>
      <c r="S332" s="172" t="str">
        <f t="shared" si="77"/>
        <v/>
      </c>
      <c r="U332" s="172" t="str">
        <f t="shared" si="78"/>
        <v/>
      </c>
    </row>
    <row r="333" spans="1:21">
      <c r="A333" s="173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5" t="str">
        <f t="shared" ca="1" si="76"/>
        <v/>
      </c>
      <c r="S333" s="172" t="str">
        <f t="shared" si="77"/>
        <v/>
      </c>
      <c r="U333" s="172" t="str">
        <f t="shared" si="78"/>
        <v/>
      </c>
    </row>
    <row r="334" spans="1:21">
      <c r="A334" s="173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5" t="str">
        <f t="shared" ca="1" si="76"/>
        <v/>
      </c>
      <c r="S334" s="172" t="str">
        <f t="shared" si="77"/>
        <v/>
      </c>
      <c r="U334" s="172" t="str">
        <f t="shared" si="78"/>
        <v/>
      </c>
    </row>
    <row r="335" spans="1:21">
      <c r="A335" s="173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5" t="str">
        <f t="shared" ca="1" si="76"/>
        <v/>
      </c>
      <c r="S335" s="172" t="str">
        <f t="shared" si="77"/>
        <v/>
      </c>
      <c r="U335" s="172" t="str">
        <f t="shared" si="78"/>
        <v/>
      </c>
    </row>
    <row r="336" spans="1:21">
      <c r="A336" s="173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5" t="str">
        <f t="shared" ca="1" si="76"/>
        <v/>
      </c>
      <c r="S336" s="172" t="str">
        <f t="shared" si="77"/>
        <v/>
      </c>
      <c r="U336" s="172" t="str">
        <f t="shared" si="78"/>
        <v/>
      </c>
    </row>
    <row r="337" spans="1:21">
      <c r="A337" s="173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5" t="str">
        <f t="shared" ca="1" si="76"/>
        <v/>
      </c>
      <c r="S337" s="172" t="str">
        <f t="shared" si="77"/>
        <v/>
      </c>
      <c r="U337" s="172" t="str">
        <f t="shared" si="78"/>
        <v/>
      </c>
    </row>
    <row r="338" spans="1:21">
      <c r="A338" s="173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5" t="str">
        <f t="shared" ca="1" si="76"/>
        <v/>
      </c>
      <c r="S338" s="172" t="str">
        <f t="shared" si="77"/>
        <v/>
      </c>
      <c r="U338" s="172" t="str">
        <f t="shared" si="78"/>
        <v/>
      </c>
    </row>
    <row r="339" spans="1:21">
      <c r="A339" s="173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5" t="str">
        <f t="shared" ca="1" si="76"/>
        <v/>
      </c>
      <c r="S339" s="172" t="str">
        <f t="shared" si="77"/>
        <v/>
      </c>
      <c r="U339" s="172" t="str">
        <f t="shared" si="78"/>
        <v/>
      </c>
    </row>
    <row r="340" spans="1:21">
      <c r="A340" s="173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5" t="str">
        <f t="shared" ca="1" si="76"/>
        <v/>
      </c>
      <c r="S340" s="172" t="str">
        <f t="shared" si="77"/>
        <v/>
      </c>
      <c r="U340" s="172" t="str">
        <f t="shared" si="78"/>
        <v/>
      </c>
    </row>
    <row r="341" spans="1:21">
      <c r="A341" s="173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5" t="str">
        <f t="shared" ca="1" si="76"/>
        <v/>
      </c>
      <c r="S341" s="172" t="str">
        <f t="shared" si="77"/>
        <v/>
      </c>
      <c r="U341" s="172" t="str">
        <f t="shared" si="78"/>
        <v/>
      </c>
    </row>
    <row r="342" spans="1:21">
      <c r="A342" s="173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5" t="str">
        <f t="shared" ca="1" si="76"/>
        <v/>
      </c>
      <c r="S342" s="172" t="str">
        <f t="shared" si="77"/>
        <v/>
      </c>
      <c r="U342" s="172" t="str">
        <f t="shared" si="78"/>
        <v/>
      </c>
    </row>
    <row r="343" spans="1:21">
      <c r="A343" s="173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5" t="str">
        <f t="shared" ca="1" si="76"/>
        <v/>
      </c>
      <c r="S343" s="172" t="str">
        <f t="shared" si="77"/>
        <v/>
      </c>
      <c r="U343" s="172" t="str">
        <f t="shared" si="78"/>
        <v/>
      </c>
    </row>
    <row r="344" spans="1:21">
      <c r="A344" s="173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5" t="str">
        <f t="shared" ca="1" si="76"/>
        <v/>
      </c>
      <c r="S344" s="172" t="str">
        <f t="shared" si="77"/>
        <v/>
      </c>
      <c r="U344" s="172" t="str">
        <f t="shared" si="78"/>
        <v/>
      </c>
    </row>
    <row r="345" spans="1:21">
      <c r="A345" s="173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5" t="str">
        <f t="shared" ca="1" si="76"/>
        <v/>
      </c>
      <c r="S345" s="172" t="str">
        <f t="shared" si="77"/>
        <v/>
      </c>
      <c r="U345" s="172" t="str">
        <f t="shared" si="78"/>
        <v/>
      </c>
    </row>
    <row r="346" spans="1:21">
      <c r="A346" s="173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5" t="str">
        <f t="shared" ca="1" si="76"/>
        <v/>
      </c>
      <c r="S346" s="172" t="str">
        <f t="shared" si="77"/>
        <v/>
      </c>
      <c r="U346" s="172" t="str">
        <f t="shared" si="78"/>
        <v/>
      </c>
    </row>
    <row r="347" spans="1:21">
      <c r="A347" s="173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5" t="str">
        <f t="shared" ca="1" si="76"/>
        <v/>
      </c>
      <c r="S347" s="172" t="str">
        <f t="shared" si="77"/>
        <v/>
      </c>
      <c r="U347" s="172" t="str">
        <f t="shared" si="78"/>
        <v/>
      </c>
    </row>
    <row r="348" spans="1:21">
      <c r="A348" s="173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5" t="str">
        <f t="shared" ca="1" si="76"/>
        <v/>
      </c>
      <c r="S348" s="172" t="str">
        <f t="shared" si="77"/>
        <v/>
      </c>
      <c r="U348" s="172" t="str">
        <f t="shared" si="78"/>
        <v/>
      </c>
    </row>
    <row r="349" spans="1:21">
      <c r="A349" s="173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5" t="str">
        <f t="shared" ca="1" si="76"/>
        <v/>
      </c>
      <c r="S349" s="172" t="str">
        <f t="shared" si="77"/>
        <v/>
      </c>
      <c r="U349" s="172" t="str">
        <f t="shared" si="78"/>
        <v/>
      </c>
    </row>
    <row r="350" spans="1:21">
      <c r="A350" s="173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5" t="str">
        <f t="shared" ca="1" si="76"/>
        <v/>
      </c>
      <c r="S350" s="172" t="str">
        <f t="shared" si="77"/>
        <v/>
      </c>
      <c r="U350" s="172" t="str">
        <f t="shared" si="78"/>
        <v/>
      </c>
    </row>
    <row r="351" spans="1:21">
      <c r="A351" s="173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5" t="str">
        <f t="shared" ca="1" si="76"/>
        <v/>
      </c>
      <c r="S351" s="172" t="str">
        <f t="shared" si="77"/>
        <v/>
      </c>
      <c r="U351" s="172" t="str">
        <f t="shared" si="78"/>
        <v/>
      </c>
    </row>
    <row r="352" spans="1:21">
      <c r="A352" s="173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5" t="str">
        <f t="shared" ca="1" si="76"/>
        <v/>
      </c>
      <c r="S352" s="172" t="str">
        <f t="shared" si="77"/>
        <v/>
      </c>
      <c r="U352" s="172" t="str">
        <f t="shared" si="78"/>
        <v/>
      </c>
    </row>
    <row r="353" spans="1:21">
      <c r="A353" s="173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5" t="str">
        <f t="shared" ca="1" si="76"/>
        <v/>
      </c>
      <c r="S353" s="172" t="str">
        <f t="shared" si="77"/>
        <v/>
      </c>
      <c r="U353" s="172" t="str">
        <f t="shared" si="78"/>
        <v/>
      </c>
    </row>
    <row r="354" spans="1:21">
      <c r="A354" s="173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5" t="str">
        <f t="shared" ca="1" si="76"/>
        <v/>
      </c>
      <c r="S354" s="172" t="str">
        <f t="shared" si="77"/>
        <v/>
      </c>
      <c r="U354" s="172" t="str">
        <f t="shared" si="78"/>
        <v/>
      </c>
    </row>
    <row r="355" spans="1:21">
      <c r="A355" s="173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5" t="str">
        <f t="shared" ca="1" si="76"/>
        <v/>
      </c>
      <c r="S355" s="172" t="str">
        <f t="shared" si="77"/>
        <v/>
      </c>
      <c r="U355" s="172" t="str">
        <f t="shared" si="78"/>
        <v/>
      </c>
    </row>
    <row r="356" spans="1:21">
      <c r="A356" s="173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5" t="str">
        <f t="shared" ca="1" si="76"/>
        <v/>
      </c>
      <c r="S356" s="172" t="str">
        <f t="shared" si="77"/>
        <v/>
      </c>
      <c r="U356" s="172" t="str">
        <f t="shared" si="78"/>
        <v/>
      </c>
    </row>
    <row r="357" spans="1:21">
      <c r="A357" s="173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5" t="str">
        <f t="shared" ca="1" si="76"/>
        <v/>
      </c>
      <c r="S357" s="172" t="str">
        <f t="shared" si="77"/>
        <v/>
      </c>
      <c r="U357" s="172" t="str">
        <f t="shared" si="78"/>
        <v/>
      </c>
    </row>
    <row r="358" spans="1:21">
      <c r="A358" s="173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5" t="str">
        <f t="shared" ca="1" si="76"/>
        <v/>
      </c>
      <c r="S358" s="172" t="str">
        <f t="shared" si="77"/>
        <v/>
      </c>
      <c r="U358" s="172" t="str">
        <f t="shared" si="78"/>
        <v/>
      </c>
    </row>
    <row r="359" spans="1:21">
      <c r="A359" s="173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5" t="str">
        <f t="shared" ca="1" si="76"/>
        <v/>
      </c>
      <c r="S359" s="172" t="str">
        <f t="shared" si="77"/>
        <v/>
      </c>
      <c r="U359" s="172" t="str">
        <f t="shared" si="78"/>
        <v/>
      </c>
    </row>
    <row r="360" spans="1:21">
      <c r="A360" s="173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5" t="str">
        <f t="shared" ca="1" si="76"/>
        <v/>
      </c>
      <c r="S360" s="172" t="str">
        <f t="shared" si="77"/>
        <v/>
      </c>
      <c r="U360" s="172" t="str">
        <f t="shared" si="78"/>
        <v/>
      </c>
    </row>
    <row r="361" spans="1:21">
      <c r="A361" s="173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5" t="str">
        <f t="shared" ca="1" si="76"/>
        <v/>
      </c>
      <c r="S361" s="172" t="str">
        <f t="shared" si="77"/>
        <v/>
      </c>
      <c r="U361" s="172" t="str">
        <f t="shared" si="78"/>
        <v/>
      </c>
    </row>
    <row r="362" spans="1:21">
      <c r="A362" s="173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5" t="str">
        <f t="shared" ca="1" si="76"/>
        <v/>
      </c>
      <c r="S362" s="172" t="str">
        <f t="shared" si="77"/>
        <v/>
      </c>
      <c r="U362" s="172" t="str">
        <f t="shared" si="78"/>
        <v/>
      </c>
    </row>
    <row r="363" spans="1:21">
      <c r="A363" s="173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5" t="str">
        <f t="shared" ref="K363:K426" ca="1" si="89">IF(ISERROR(B363-2),"",C363+D363+F363+G363-I363-J363)</f>
        <v/>
      </c>
      <c r="S363" s="172" t="str">
        <f t="shared" si="77"/>
        <v/>
      </c>
      <c r="U363" s="172" t="str">
        <f t="shared" si="78"/>
        <v/>
      </c>
    </row>
    <row r="364" spans="1:21">
      <c r="A364" s="173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5" t="str">
        <f t="shared" ca="1" si="89"/>
        <v/>
      </c>
      <c r="S364" s="172" t="str">
        <f t="shared" si="77"/>
        <v/>
      </c>
      <c r="U364" s="172" t="str">
        <f t="shared" si="78"/>
        <v/>
      </c>
    </row>
    <row r="365" spans="1:21">
      <c r="A365" s="173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5" t="str">
        <f t="shared" ca="1" si="89"/>
        <v/>
      </c>
      <c r="S365" s="172" t="str">
        <f t="shared" si="77"/>
        <v/>
      </c>
      <c r="U365" s="172" t="str">
        <f t="shared" si="78"/>
        <v/>
      </c>
    </row>
    <row r="366" spans="1:21">
      <c r="A366" s="173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5" t="str">
        <f t="shared" ca="1" si="89"/>
        <v/>
      </c>
      <c r="S366" s="172" t="str">
        <f t="shared" si="77"/>
        <v/>
      </c>
      <c r="U366" s="172" t="str">
        <f t="shared" si="78"/>
        <v/>
      </c>
    </row>
    <row r="367" spans="1:21">
      <c r="A367" s="173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5" t="str">
        <f t="shared" ca="1" si="89"/>
        <v/>
      </c>
      <c r="S367" s="172" t="str">
        <f t="shared" si="77"/>
        <v/>
      </c>
      <c r="U367" s="172" t="str">
        <f t="shared" si="78"/>
        <v/>
      </c>
    </row>
    <row r="368" spans="1:21">
      <c r="A368" s="173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5" t="str">
        <f t="shared" ca="1" si="89"/>
        <v/>
      </c>
      <c r="S368" s="172" t="str">
        <f t="shared" si="77"/>
        <v/>
      </c>
      <c r="U368" s="172" t="str">
        <f t="shared" si="78"/>
        <v/>
      </c>
    </row>
    <row r="369" spans="1:21">
      <c r="A369" s="173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5" t="str">
        <f t="shared" ca="1" si="89"/>
        <v/>
      </c>
      <c r="S369" s="172" t="str">
        <f t="shared" si="77"/>
        <v/>
      </c>
      <c r="U369" s="172" t="str">
        <f t="shared" si="78"/>
        <v/>
      </c>
    </row>
    <row r="370" spans="1:21">
      <c r="A370" s="173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5" t="str">
        <f t="shared" ca="1" si="89"/>
        <v/>
      </c>
      <c r="S370" s="172" t="str">
        <f t="shared" si="77"/>
        <v/>
      </c>
      <c r="U370" s="172" t="str">
        <f t="shared" si="78"/>
        <v/>
      </c>
    </row>
    <row r="371" spans="1:21">
      <c r="A371" s="173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5" t="str">
        <f t="shared" ca="1" si="89"/>
        <v/>
      </c>
      <c r="S371" s="172" t="str">
        <f t="shared" si="77"/>
        <v/>
      </c>
      <c r="U371" s="172" t="str">
        <f t="shared" si="78"/>
        <v/>
      </c>
    </row>
    <row r="372" spans="1:21">
      <c r="A372" s="173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5" t="str">
        <f t="shared" ca="1" si="89"/>
        <v/>
      </c>
      <c r="S372" s="172" t="str">
        <f t="shared" si="77"/>
        <v/>
      </c>
      <c r="U372" s="172" t="str">
        <f t="shared" si="78"/>
        <v/>
      </c>
    </row>
    <row r="373" spans="1:21">
      <c r="A373" s="173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5" t="str">
        <f t="shared" ca="1" si="89"/>
        <v/>
      </c>
      <c r="S373" s="172" t="str">
        <f t="shared" si="77"/>
        <v/>
      </c>
      <c r="U373" s="172" t="str">
        <f t="shared" si="78"/>
        <v/>
      </c>
    </row>
    <row r="374" spans="1:21">
      <c r="A374" s="173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5" t="str">
        <f t="shared" ca="1" si="89"/>
        <v/>
      </c>
      <c r="S374" s="172" t="str">
        <f t="shared" si="77"/>
        <v/>
      </c>
      <c r="U374" s="172" t="str">
        <f t="shared" si="78"/>
        <v/>
      </c>
    </row>
    <row r="375" spans="1:21">
      <c r="A375" s="173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5" t="str">
        <f t="shared" ca="1" si="89"/>
        <v/>
      </c>
      <c r="S375" s="172" t="str">
        <f t="shared" si="77"/>
        <v/>
      </c>
      <c r="U375" s="172" t="str">
        <f t="shared" si="78"/>
        <v/>
      </c>
    </row>
    <row r="376" spans="1:21">
      <c r="A376" s="173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5" t="str">
        <f t="shared" ca="1" si="89"/>
        <v/>
      </c>
      <c r="S376" s="172" t="str">
        <f t="shared" si="77"/>
        <v/>
      </c>
      <c r="U376" s="172" t="str">
        <f t="shared" si="78"/>
        <v/>
      </c>
    </row>
    <row r="377" spans="1:21">
      <c r="A377" s="173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5" t="str">
        <f t="shared" ca="1" si="89"/>
        <v/>
      </c>
      <c r="S377" s="172" t="str">
        <f t="shared" si="77"/>
        <v/>
      </c>
      <c r="U377" s="172" t="str">
        <f t="shared" si="78"/>
        <v/>
      </c>
    </row>
    <row r="378" spans="1:21">
      <c r="A378" s="173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5" t="str">
        <f t="shared" ca="1" si="89"/>
        <v/>
      </c>
      <c r="S378" s="172" t="str">
        <f t="shared" si="77"/>
        <v/>
      </c>
      <c r="U378" s="172" t="str">
        <f t="shared" si="78"/>
        <v/>
      </c>
    </row>
    <row r="379" spans="1:21">
      <c r="A379" s="173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5" t="str">
        <f t="shared" ca="1" si="89"/>
        <v/>
      </c>
      <c r="S379" s="172" t="str">
        <f t="shared" si="77"/>
        <v/>
      </c>
      <c r="U379" s="172" t="str">
        <f t="shared" si="78"/>
        <v/>
      </c>
    </row>
    <row r="380" spans="1:21">
      <c r="A380" s="173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5" t="str">
        <f t="shared" ca="1" si="89"/>
        <v/>
      </c>
      <c r="S380" s="172" t="str">
        <f t="shared" si="77"/>
        <v/>
      </c>
      <c r="U380" s="172" t="str">
        <f t="shared" si="78"/>
        <v/>
      </c>
    </row>
    <row r="381" spans="1:21">
      <c r="A381" s="173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5" t="str">
        <f t="shared" ca="1" si="89"/>
        <v/>
      </c>
      <c r="S381" s="172" t="str">
        <f t="shared" si="77"/>
        <v/>
      </c>
      <c r="U381" s="172" t="str">
        <f t="shared" si="78"/>
        <v/>
      </c>
    </row>
    <row r="382" spans="1:21">
      <c r="A382" s="173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5" t="str">
        <f t="shared" ca="1" si="89"/>
        <v/>
      </c>
      <c r="S382" s="172" t="str">
        <f t="shared" si="77"/>
        <v/>
      </c>
      <c r="U382" s="172" t="str">
        <f t="shared" si="78"/>
        <v/>
      </c>
    </row>
    <row r="383" spans="1:21">
      <c r="A383" s="173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5" t="str">
        <f t="shared" ca="1" si="89"/>
        <v/>
      </c>
      <c r="S383" s="172" t="str">
        <f t="shared" si="77"/>
        <v/>
      </c>
      <c r="U383" s="172" t="str">
        <f t="shared" si="78"/>
        <v/>
      </c>
    </row>
    <row r="384" spans="1:21">
      <c r="A384" s="173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5" t="str">
        <f t="shared" ca="1" si="89"/>
        <v/>
      </c>
      <c r="S384" s="172" t="str">
        <f t="shared" si="77"/>
        <v/>
      </c>
      <c r="U384" s="172" t="str">
        <f t="shared" si="78"/>
        <v/>
      </c>
    </row>
    <row r="385" spans="1:21">
      <c r="A385" s="173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5" t="str">
        <f t="shared" ca="1" si="89"/>
        <v/>
      </c>
      <c r="S385" s="172" t="str">
        <f t="shared" si="77"/>
        <v/>
      </c>
      <c r="U385" s="172" t="str">
        <f t="shared" si="78"/>
        <v/>
      </c>
    </row>
    <row r="386" spans="1:21">
      <c r="A386" s="173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5" t="str">
        <f t="shared" ca="1" si="89"/>
        <v/>
      </c>
      <c r="S386" s="172" t="str">
        <f t="shared" si="77"/>
        <v/>
      </c>
      <c r="U386" s="172" t="str">
        <f t="shared" si="78"/>
        <v/>
      </c>
    </row>
    <row r="387" spans="1:21">
      <c r="A387" s="173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5" t="str">
        <f t="shared" ca="1" si="89"/>
        <v/>
      </c>
      <c r="S387" s="172" t="str">
        <f t="shared" si="77"/>
        <v/>
      </c>
      <c r="U387" s="172" t="str">
        <f t="shared" si="78"/>
        <v/>
      </c>
    </row>
    <row r="388" spans="1:21">
      <c r="A388" s="173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5" t="str">
        <f t="shared" ca="1" si="89"/>
        <v/>
      </c>
      <c r="S388" s="172" t="str">
        <f t="shared" ref="S388:S451" si="90">IF(COUNTIF(O:O,M388)*COUNTIF(Q:Q,M388),M388,"")</f>
        <v/>
      </c>
      <c r="U388" s="172" t="str">
        <f t="shared" ref="U388:U451" si="91">IF(T388&gt;$A$14,T388,"")</f>
        <v/>
      </c>
    </row>
    <row r="389" spans="1:21">
      <c r="A389" s="173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5" t="str">
        <f t="shared" ca="1" si="89"/>
        <v/>
      </c>
      <c r="S389" s="172" t="str">
        <f t="shared" si="90"/>
        <v/>
      </c>
      <c r="U389" s="172" t="str">
        <f t="shared" si="91"/>
        <v/>
      </c>
    </row>
    <row r="390" spans="1:21">
      <c r="A390" s="173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5" t="str">
        <f t="shared" ca="1" si="89"/>
        <v/>
      </c>
      <c r="S390" s="172" t="str">
        <f t="shared" si="90"/>
        <v/>
      </c>
      <c r="U390" s="172" t="str">
        <f t="shared" si="91"/>
        <v/>
      </c>
    </row>
    <row r="391" spans="1:21">
      <c r="A391" s="173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5" t="str">
        <f t="shared" ca="1" si="89"/>
        <v/>
      </c>
      <c r="S391" s="172" t="str">
        <f t="shared" si="90"/>
        <v/>
      </c>
      <c r="U391" s="172" t="str">
        <f t="shared" si="91"/>
        <v/>
      </c>
    </row>
    <row r="392" spans="1:21">
      <c r="A392" s="173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5" t="str">
        <f t="shared" ca="1" si="89"/>
        <v/>
      </c>
      <c r="S392" s="172" t="str">
        <f t="shared" si="90"/>
        <v/>
      </c>
      <c r="U392" s="172" t="str">
        <f t="shared" si="91"/>
        <v/>
      </c>
    </row>
    <row r="393" spans="1:21">
      <c r="A393" s="173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5" t="str">
        <f t="shared" ca="1" si="89"/>
        <v/>
      </c>
      <c r="S393" s="172" t="str">
        <f t="shared" si="90"/>
        <v/>
      </c>
      <c r="U393" s="172" t="str">
        <f t="shared" si="91"/>
        <v/>
      </c>
    </row>
    <row r="394" spans="1:21">
      <c r="A394" s="173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5" t="str">
        <f t="shared" ca="1" si="89"/>
        <v/>
      </c>
      <c r="S394" s="172" t="str">
        <f t="shared" si="90"/>
        <v/>
      </c>
      <c r="U394" s="172" t="str">
        <f t="shared" si="91"/>
        <v/>
      </c>
    </row>
    <row r="395" spans="1:21">
      <c r="A395" s="173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5" t="str">
        <f t="shared" ca="1" si="89"/>
        <v/>
      </c>
      <c r="S395" s="172" t="str">
        <f t="shared" si="90"/>
        <v/>
      </c>
      <c r="U395" s="172" t="str">
        <f t="shared" si="91"/>
        <v/>
      </c>
    </row>
    <row r="396" spans="1:21">
      <c r="A396" s="173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5" t="str">
        <f t="shared" ca="1" si="89"/>
        <v/>
      </c>
      <c r="S396" s="172" t="str">
        <f t="shared" si="90"/>
        <v/>
      </c>
      <c r="U396" s="172" t="str">
        <f t="shared" si="91"/>
        <v/>
      </c>
    </row>
    <row r="397" spans="1:21">
      <c r="A397" s="173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5" t="str">
        <f t="shared" ca="1" si="89"/>
        <v/>
      </c>
      <c r="S397" s="172" t="str">
        <f t="shared" si="90"/>
        <v/>
      </c>
      <c r="U397" s="172" t="str">
        <f t="shared" si="91"/>
        <v/>
      </c>
    </row>
    <row r="398" spans="1:21">
      <c r="A398" s="173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5" t="str">
        <f t="shared" ca="1" si="89"/>
        <v/>
      </c>
      <c r="S398" s="172" t="str">
        <f t="shared" si="90"/>
        <v/>
      </c>
      <c r="U398" s="172" t="str">
        <f t="shared" si="91"/>
        <v/>
      </c>
    </row>
    <row r="399" spans="1:21">
      <c r="A399" s="173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5" t="str">
        <f t="shared" ca="1" si="89"/>
        <v/>
      </c>
      <c r="S399" s="172" t="str">
        <f t="shared" si="90"/>
        <v/>
      </c>
      <c r="U399" s="172" t="str">
        <f t="shared" si="91"/>
        <v/>
      </c>
    </row>
    <row r="400" spans="1:21">
      <c r="A400" s="173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5" t="str">
        <f t="shared" ca="1" si="89"/>
        <v/>
      </c>
      <c r="S400" s="172" t="str">
        <f t="shared" si="90"/>
        <v/>
      </c>
      <c r="U400" s="172" t="str">
        <f t="shared" si="91"/>
        <v/>
      </c>
    </row>
    <row r="401" spans="1:21">
      <c r="A401" s="173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5" t="str">
        <f t="shared" ca="1" si="89"/>
        <v/>
      </c>
      <c r="S401" s="172" t="str">
        <f t="shared" si="90"/>
        <v/>
      </c>
      <c r="U401" s="172" t="str">
        <f t="shared" si="91"/>
        <v/>
      </c>
    </row>
    <row r="402" spans="1:21">
      <c r="A402" s="173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5" t="str">
        <f t="shared" ca="1" si="89"/>
        <v/>
      </c>
      <c r="S402" s="172" t="str">
        <f t="shared" si="90"/>
        <v/>
      </c>
      <c r="U402" s="172" t="str">
        <f t="shared" si="91"/>
        <v/>
      </c>
    </row>
    <row r="403" spans="1:21">
      <c r="A403" s="173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5" t="str">
        <f t="shared" ca="1" si="89"/>
        <v/>
      </c>
      <c r="S403" s="172" t="str">
        <f t="shared" si="90"/>
        <v/>
      </c>
      <c r="U403" s="172" t="str">
        <f t="shared" si="91"/>
        <v/>
      </c>
    </row>
    <row r="404" spans="1:21">
      <c r="A404" s="173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5" t="str">
        <f t="shared" ca="1" si="89"/>
        <v/>
      </c>
      <c r="S404" s="172" t="str">
        <f t="shared" si="90"/>
        <v/>
      </c>
      <c r="U404" s="172" t="str">
        <f t="shared" si="91"/>
        <v/>
      </c>
    </row>
    <row r="405" spans="1:21">
      <c r="A405" s="173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5" t="str">
        <f t="shared" ca="1" si="89"/>
        <v/>
      </c>
      <c r="S405" s="172" t="str">
        <f t="shared" si="90"/>
        <v/>
      </c>
      <c r="U405" s="172" t="str">
        <f t="shared" si="91"/>
        <v/>
      </c>
    </row>
    <row r="406" spans="1:21">
      <c r="A406" s="173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5" t="str">
        <f t="shared" ca="1" si="89"/>
        <v/>
      </c>
      <c r="S406" s="172" t="str">
        <f t="shared" si="90"/>
        <v/>
      </c>
      <c r="U406" s="172" t="str">
        <f t="shared" si="91"/>
        <v/>
      </c>
    </row>
    <row r="407" spans="1:21">
      <c r="A407" s="173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5" t="str">
        <f t="shared" ca="1" si="89"/>
        <v/>
      </c>
      <c r="S407" s="172" t="str">
        <f t="shared" si="90"/>
        <v/>
      </c>
      <c r="U407" s="172" t="str">
        <f t="shared" si="91"/>
        <v/>
      </c>
    </row>
    <row r="408" spans="1:21">
      <c r="A408" s="173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5" t="str">
        <f t="shared" ca="1" si="89"/>
        <v/>
      </c>
      <c r="S408" s="172" t="str">
        <f t="shared" si="90"/>
        <v/>
      </c>
      <c r="U408" s="172" t="str">
        <f t="shared" si="91"/>
        <v/>
      </c>
    </row>
    <row r="409" spans="1:21">
      <c r="A409" s="173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5" t="str">
        <f t="shared" ca="1" si="89"/>
        <v/>
      </c>
      <c r="S409" s="172" t="str">
        <f t="shared" si="90"/>
        <v/>
      </c>
      <c r="U409" s="172" t="str">
        <f t="shared" si="91"/>
        <v/>
      </c>
    </row>
    <row r="410" spans="1:21">
      <c r="A410" s="173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5" t="str">
        <f t="shared" ca="1" si="89"/>
        <v/>
      </c>
      <c r="S410" s="172" t="str">
        <f t="shared" si="90"/>
        <v/>
      </c>
      <c r="U410" s="172" t="str">
        <f t="shared" si="91"/>
        <v/>
      </c>
    </row>
    <row r="411" spans="1:21">
      <c r="A411" s="173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5" t="str">
        <f t="shared" ca="1" si="89"/>
        <v/>
      </c>
      <c r="S411" s="172" t="str">
        <f t="shared" si="90"/>
        <v/>
      </c>
      <c r="U411" s="172" t="str">
        <f t="shared" si="91"/>
        <v/>
      </c>
    </row>
    <row r="412" spans="1:21">
      <c r="A412" s="173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5" t="str">
        <f t="shared" ca="1" si="89"/>
        <v/>
      </c>
      <c r="S412" s="172" t="str">
        <f t="shared" si="90"/>
        <v/>
      </c>
      <c r="U412" s="172" t="str">
        <f t="shared" si="91"/>
        <v/>
      </c>
    </row>
    <row r="413" spans="1:21">
      <c r="A413" s="173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5" t="str">
        <f t="shared" ca="1" si="89"/>
        <v/>
      </c>
      <c r="S413" s="172" t="str">
        <f t="shared" si="90"/>
        <v/>
      </c>
      <c r="U413" s="172" t="str">
        <f t="shared" si="91"/>
        <v/>
      </c>
    </row>
    <row r="414" spans="1:21">
      <c r="A414" s="173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5" t="str">
        <f t="shared" ca="1" si="89"/>
        <v/>
      </c>
      <c r="S414" s="172" t="str">
        <f t="shared" si="90"/>
        <v/>
      </c>
      <c r="U414" s="172" t="str">
        <f t="shared" si="91"/>
        <v/>
      </c>
    </row>
    <row r="415" spans="1:21">
      <c r="A415" s="173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5" t="str">
        <f t="shared" ca="1" si="89"/>
        <v/>
      </c>
      <c r="S415" s="172" t="str">
        <f t="shared" si="90"/>
        <v/>
      </c>
      <c r="U415" s="172" t="str">
        <f t="shared" si="91"/>
        <v/>
      </c>
    </row>
    <row r="416" spans="1:21">
      <c r="A416" s="173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5" t="str">
        <f t="shared" ca="1" si="89"/>
        <v/>
      </c>
      <c r="S416" s="172" t="str">
        <f t="shared" si="90"/>
        <v/>
      </c>
      <c r="U416" s="172" t="str">
        <f t="shared" si="91"/>
        <v/>
      </c>
    </row>
    <row r="417" spans="1:21">
      <c r="A417" s="173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5" t="str">
        <f t="shared" ca="1" si="89"/>
        <v/>
      </c>
      <c r="S417" s="172" t="str">
        <f t="shared" si="90"/>
        <v/>
      </c>
      <c r="U417" s="172" t="str">
        <f t="shared" si="91"/>
        <v/>
      </c>
    </row>
    <row r="418" spans="1:21">
      <c r="A418" s="173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5" t="str">
        <f t="shared" ca="1" si="89"/>
        <v/>
      </c>
      <c r="S418" s="172" t="str">
        <f t="shared" si="90"/>
        <v/>
      </c>
      <c r="U418" s="172" t="str">
        <f t="shared" si="91"/>
        <v/>
      </c>
    </row>
    <row r="419" spans="1:21">
      <c r="A419" s="173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5" t="str">
        <f t="shared" ca="1" si="89"/>
        <v/>
      </c>
      <c r="S419" s="172" t="str">
        <f t="shared" si="90"/>
        <v/>
      </c>
      <c r="U419" s="172" t="str">
        <f t="shared" si="91"/>
        <v/>
      </c>
    </row>
    <row r="420" spans="1:21">
      <c r="A420" s="173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5" t="str">
        <f t="shared" ca="1" si="89"/>
        <v/>
      </c>
      <c r="S420" s="172" t="str">
        <f t="shared" si="90"/>
        <v/>
      </c>
      <c r="U420" s="172" t="str">
        <f t="shared" si="91"/>
        <v/>
      </c>
    </row>
    <row r="421" spans="1:21">
      <c r="A421" s="173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5" t="str">
        <f t="shared" ca="1" si="89"/>
        <v/>
      </c>
      <c r="S421" s="172" t="str">
        <f t="shared" si="90"/>
        <v/>
      </c>
      <c r="U421" s="172" t="str">
        <f t="shared" si="91"/>
        <v/>
      </c>
    </row>
    <row r="422" spans="1:21">
      <c r="A422" s="173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5" t="str">
        <f t="shared" ca="1" si="89"/>
        <v/>
      </c>
      <c r="S422" s="172" t="str">
        <f t="shared" si="90"/>
        <v/>
      </c>
      <c r="U422" s="172" t="str">
        <f t="shared" si="91"/>
        <v/>
      </c>
    </row>
    <row r="423" spans="1:21">
      <c r="A423" s="173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5" t="str">
        <f t="shared" ca="1" si="89"/>
        <v/>
      </c>
      <c r="S423" s="172" t="str">
        <f t="shared" si="90"/>
        <v/>
      </c>
      <c r="U423" s="172" t="str">
        <f t="shared" si="91"/>
        <v/>
      </c>
    </row>
    <row r="424" spans="1:21">
      <c r="A424" s="173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5" t="str">
        <f t="shared" ca="1" si="89"/>
        <v/>
      </c>
      <c r="S424" s="172" t="str">
        <f t="shared" si="90"/>
        <v/>
      </c>
      <c r="U424" s="172" t="str">
        <f t="shared" si="91"/>
        <v/>
      </c>
    </row>
    <row r="425" spans="1:21">
      <c r="A425" s="173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5" t="str">
        <f t="shared" ca="1" si="89"/>
        <v/>
      </c>
      <c r="S425" s="172" t="str">
        <f t="shared" si="90"/>
        <v/>
      </c>
      <c r="U425" s="172" t="str">
        <f t="shared" si="91"/>
        <v/>
      </c>
    </row>
    <row r="426" spans="1:21">
      <c r="A426" s="173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5" t="str">
        <f t="shared" ca="1" si="89"/>
        <v/>
      </c>
      <c r="S426" s="172" t="str">
        <f t="shared" si="90"/>
        <v/>
      </c>
      <c r="U426" s="172" t="str">
        <f t="shared" si="91"/>
        <v/>
      </c>
    </row>
    <row r="427" spans="1:21">
      <c r="A427" s="173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5" t="str">
        <f t="shared" ref="K427:K490" ca="1" si="102">IF(ISERROR(B427-2),"",C427+D427+F427+G427-I427-J427)</f>
        <v/>
      </c>
      <c r="S427" s="172" t="str">
        <f t="shared" si="90"/>
        <v/>
      </c>
      <c r="U427" s="172" t="str">
        <f t="shared" si="91"/>
        <v/>
      </c>
    </row>
    <row r="428" spans="1:21">
      <c r="A428" s="173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5" t="str">
        <f t="shared" ca="1" si="102"/>
        <v/>
      </c>
      <c r="S428" s="172" t="str">
        <f t="shared" si="90"/>
        <v/>
      </c>
      <c r="U428" s="172" t="str">
        <f t="shared" si="91"/>
        <v/>
      </c>
    </row>
    <row r="429" spans="1:21">
      <c r="A429" s="173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5" t="str">
        <f t="shared" ca="1" si="102"/>
        <v/>
      </c>
      <c r="S429" s="172" t="str">
        <f t="shared" si="90"/>
        <v/>
      </c>
      <c r="U429" s="172" t="str">
        <f t="shared" si="91"/>
        <v/>
      </c>
    </row>
    <row r="430" spans="1:21">
      <c r="A430" s="173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5" t="str">
        <f t="shared" ca="1" si="102"/>
        <v/>
      </c>
      <c r="S430" s="172" t="str">
        <f t="shared" si="90"/>
        <v/>
      </c>
      <c r="U430" s="172" t="str">
        <f t="shared" si="91"/>
        <v/>
      </c>
    </row>
    <row r="431" spans="1:21">
      <c r="A431" s="173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5" t="str">
        <f t="shared" ca="1" si="102"/>
        <v/>
      </c>
      <c r="S431" s="172" t="str">
        <f t="shared" si="90"/>
        <v/>
      </c>
      <c r="U431" s="172" t="str">
        <f t="shared" si="91"/>
        <v/>
      </c>
    </row>
    <row r="432" spans="1:21">
      <c r="A432" s="173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5" t="str">
        <f t="shared" ca="1" si="102"/>
        <v/>
      </c>
      <c r="S432" s="172" t="str">
        <f t="shared" si="90"/>
        <v/>
      </c>
      <c r="U432" s="172" t="str">
        <f t="shared" si="91"/>
        <v/>
      </c>
    </row>
    <row r="433" spans="1:21">
      <c r="A433" s="173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5" t="str">
        <f t="shared" ca="1" si="102"/>
        <v/>
      </c>
      <c r="S433" s="172" t="str">
        <f t="shared" si="90"/>
        <v/>
      </c>
      <c r="U433" s="172" t="str">
        <f t="shared" si="91"/>
        <v/>
      </c>
    </row>
    <row r="434" spans="1:21">
      <c r="A434" s="173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5" t="str">
        <f t="shared" ca="1" si="102"/>
        <v/>
      </c>
      <c r="S434" s="172" t="str">
        <f t="shared" si="90"/>
        <v/>
      </c>
      <c r="U434" s="172" t="str">
        <f t="shared" si="91"/>
        <v/>
      </c>
    </row>
    <row r="435" spans="1:21">
      <c r="A435" s="173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5" t="str">
        <f t="shared" ca="1" si="102"/>
        <v/>
      </c>
      <c r="S435" s="172" t="str">
        <f t="shared" si="90"/>
        <v/>
      </c>
      <c r="U435" s="172" t="str">
        <f t="shared" si="91"/>
        <v/>
      </c>
    </row>
    <row r="436" spans="1:21">
      <c r="A436" s="173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5" t="str">
        <f t="shared" ca="1" si="102"/>
        <v/>
      </c>
      <c r="S436" s="172" t="str">
        <f t="shared" si="90"/>
        <v/>
      </c>
      <c r="U436" s="172" t="str">
        <f t="shared" si="91"/>
        <v/>
      </c>
    </row>
    <row r="437" spans="1:21">
      <c r="A437" s="173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5" t="str">
        <f t="shared" ca="1" si="102"/>
        <v/>
      </c>
      <c r="S437" s="172" t="str">
        <f t="shared" si="90"/>
        <v/>
      </c>
      <c r="U437" s="172" t="str">
        <f t="shared" si="91"/>
        <v/>
      </c>
    </row>
    <row r="438" spans="1:21">
      <c r="A438" s="173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5" t="str">
        <f t="shared" ca="1" si="102"/>
        <v/>
      </c>
      <c r="S438" s="172" t="str">
        <f t="shared" si="90"/>
        <v/>
      </c>
      <c r="U438" s="172" t="str">
        <f t="shared" si="91"/>
        <v/>
      </c>
    </row>
    <row r="439" spans="1:21">
      <c r="A439" s="173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5" t="str">
        <f t="shared" ca="1" si="102"/>
        <v/>
      </c>
      <c r="S439" s="172" t="str">
        <f t="shared" si="90"/>
        <v/>
      </c>
      <c r="U439" s="172" t="str">
        <f t="shared" si="91"/>
        <v/>
      </c>
    </row>
    <row r="440" spans="1:21">
      <c r="A440" s="173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5" t="str">
        <f t="shared" ca="1" si="102"/>
        <v/>
      </c>
      <c r="S440" s="172" t="str">
        <f t="shared" si="90"/>
        <v/>
      </c>
      <c r="U440" s="172" t="str">
        <f t="shared" si="91"/>
        <v/>
      </c>
    </row>
    <row r="441" spans="1:21">
      <c r="A441" s="173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5" t="str">
        <f t="shared" ca="1" si="102"/>
        <v/>
      </c>
      <c r="S441" s="172" t="str">
        <f t="shared" si="90"/>
        <v/>
      </c>
      <c r="U441" s="172" t="str">
        <f t="shared" si="91"/>
        <v/>
      </c>
    </row>
    <row r="442" spans="1:21">
      <c r="A442" s="173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5" t="str">
        <f t="shared" ca="1" si="102"/>
        <v/>
      </c>
      <c r="S442" s="172" t="str">
        <f t="shared" si="90"/>
        <v/>
      </c>
      <c r="U442" s="172" t="str">
        <f t="shared" si="91"/>
        <v/>
      </c>
    </row>
    <row r="443" spans="1:21">
      <c r="A443" s="173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5" t="str">
        <f t="shared" ca="1" si="102"/>
        <v/>
      </c>
      <c r="S443" s="172" t="str">
        <f t="shared" si="90"/>
        <v/>
      </c>
      <c r="U443" s="172" t="str">
        <f t="shared" si="91"/>
        <v/>
      </c>
    </row>
    <row r="444" spans="1:21">
      <c r="A444" s="173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5" t="str">
        <f t="shared" ca="1" si="102"/>
        <v/>
      </c>
      <c r="S444" s="172" t="str">
        <f t="shared" si="90"/>
        <v/>
      </c>
      <c r="U444" s="172" t="str">
        <f t="shared" si="91"/>
        <v/>
      </c>
    </row>
    <row r="445" spans="1:21">
      <c r="A445" s="173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5" t="str">
        <f t="shared" ca="1" si="102"/>
        <v/>
      </c>
      <c r="S445" s="172" t="str">
        <f t="shared" si="90"/>
        <v/>
      </c>
      <c r="U445" s="172" t="str">
        <f t="shared" si="91"/>
        <v/>
      </c>
    </row>
    <row r="446" spans="1:21">
      <c r="A446" s="173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5" t="str">
        <f t="shared" ca="1" si="102"/>
        <v/>
      </c>
      <c r="S446" s="172" t="str">
        <f t="shared" si="90"/>
        <v/>
      </c>
      <c r="U446" s="172" t="str">
        <f t="shared" si="91"/>
        <v/>
      </c>
    </row>
    <row r="447" spans="1:21">
      <c r="A447" s="173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5" t="str">
        <f t="shared" ca="1" si="102"/>
        <v/>
      </c>
      <c r="S447" s="172" t="str">
        <f t="shared" si="90"/>
        <v/>
      </c>
      <c r="U447" s="172" t="str">
        <f t="shared" si="91"/>
        <v/>
      </c>
    </row>
    <row r="448" spans="1:21">
      <c r="A448" s="173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5" t="str">
        <f t="shared" ca="1" si="102"/>
        <v/>
      </c>
      <c r="S448" s="172" t="str">
        <f t="shared" si="90"/>
        <v/>
      </c>
      <c r="U448" s="172" t="str">
        <f t="shared" si="91"/>
        <v/>
      </c>
    </row>
    <row r="449" spans="1:21">
      <c r="A449" s="173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5" t="str">
        <f t="shared" ca="1" si="102"/>
        <v/>
      </c>
      <c r="S449" s="172" t="str">
        <f t="shared" si="90"/>
        <v/>
      </c>
      <c r="U449" s="172" t="str">
        <f t="shared" si="91"/>
        <v/>
      </c>
    </row>
    <row r="450" spans="1:21">
      <c r="A450" s="173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5" t="str">
        <f t="shared" ca="1" si="102"/>
        <v/>
      </c>
      <c r="S450" s="172" t="str">
        <f t="shared" si="90"/>
        <v/>
      </c>
      <c r="U450" s="172" t="str">
        <f t="shared" si="91"/>
        <v/>
      </c>
    </row>
    <row r="451" spans="1:21">
      <c r="A451" s="173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5" t="str">
        <f t="shared" ca="1" si="102"/>
        <v/>
      </c>
      <c r="S451" s="172" t="str">
        <f t="shared" si="90"/>
        <v/>
      </c>
      <c r="U451" s="172" t="str">
        <f t="shared" si="91"/>
        <v/>
      </c>
    </row>
    <row r="452" spans="1:21">
      <c r="A452" s="173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5" t="str">
        <f t="shared" ca="1" si="102"/>
        <v/>
      </c>
      <c r="S452" s="172" t="str">
        <f t="shared" ref="S452:S515" si="103">IF(COUNTIF(O:O,M452)*COUNTIF(Q:Q,M452),M452,"")</f>
        <v/>
      </c>
      <c r="U452" s="172" t="str">
        <f t="shared" ref="U452:U515" si="104">IF(T452&gt;$A$14,T452,"")</f>
        <v/>
      </c>
    </row>
    <row r="453" spans="1:21">
      <c r="A453" s="173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5" t="str">
        <f t="shared" ca="1" si="102"/>
        <v/>
      </c>
      <c r="S453" s="172" t="str">
        <f t="shared" si="103"/>
        <v/>
      </c>
      <c r="U453" s="172" t="str">
        <f t="shared" si="104"/>
        <v/>
      </c>
    </row>
    <row r="454" spans="1:21">
      <c r="A454" s="173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5" t="str">
        <f t="shared" ca="1" si="102"/>
        <v/>
      </c>
      <c r="S454" s="172" t="str">
        <f t="shared" si="103"/>
        <v/>
      </c>
      <c r="U454" s="172" t="str">
        <f t="shared" si="104"/>
        <v/>
      </c>
    </row>
    <row r="455" spans="1:21">
      <c r="A455" s="173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5" t="str">
        <f t="shared" ca="1" si="102"/>
        <v/>
      </c>
      <c r="S455" s="172" t="str">
        <f t="shared" si="103"/>
        <v/>
      </c>
      <c r="U455" s="172" t="str">
        <f t="shared" si="104"/>
        <v/>
      </c>
    </row>
    <row r="456" spans="1:21">
      <c r="A456" s="173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5" t="str">
        <f t="shared" ca="1" si="102"/>
        <v/>
      </c>
      <c r="S456" s="172" t="str">
        <f t="shared" si="103"/>
        <v/>
      </c>
      <c r="U456" s="172" t="str">
        <f t="shared" si="104"/>
        <v/>
      </c>
    </row>
    <row r="457" spans="1:21">
      <c r="A457" s="173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5" t="str">
        <f t="shared" ca="1" si="102"/>
        <v/>
      </c>
      <c r="S457" s="172" t="str">
        <f t="shared" si="103"/>
        <v/>
      </c>
      <c r="U457" s="172" t="str">
        <f t="shared" si="104"/>
        <v/>
      </c>
    </row>
    <row r="458" spans="1:21">
      <c r="A458" s="173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5" t="str">
        <f t="shared" ca="1" si="102"/>
        <v/>
      </c>
      <c r="S458" s="172" t="str">
        <f t="shared" si="103"/>
        <v/>
      </c>
      <c r="U458" s="172" t="str">
        <f t="shared" si="104"/>
        <v/>
      </c>
    </row>
    <row r="459" spans="1:21">
      <c r="A459" s="173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5" t="str">
        <f t="shared" ca="1" si="102"/>
        <v/>
      </c>
      <c r="S459" s="172" t="str">
        <f t="shared" si="103"/>
        <v/>
      </c>
      <c r="U459" s="172" t="str">
        <f t="shared" si="104"/>
        <v/>
      </c>
    </row>
    <row r="460" spans="1:21">
      <c r="A460" s="173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5" t="str">
        <f t="shared" ca="1" si="102"/>
        <v/>
      </c>
      <c r="S460" s="172" t="str">
        <f t="shared" si="103"/>
        <v/>
      </c>
      <c r="U460" s="172" t="str">
        <f t="shared" si="104"/>
        <v/>
      </c>
    </row>
    <row r="461" spans="1:21">
      <c r="A461" s="173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5" t="str">
        <f t="shared" ca="1" si="102"/>
        <v/>
      </c>
      <c r="S461" s="172" t="str">
        <f t="shared" si="103"/>
        <v/>
      </c>
      <c r="U461" s="172" t="str">
        <f t="shared" si="104"/>
        <v/>
      </c>
    </row>
    <row r="462" spans="1:21">
      <c r="A462" s="173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5" t="str">
        <f t="shared" ca="1" si="102"/>
        <v/>
      </c>
      <c r="S462" s="172" t="str">
        <f t="shared" si="103"/>
        <v/>
      </c>
      <c r="U462" s="172" t="str">
        <f t="shared" si="104"/>
        <v/>
      </c>
    </row>
    <row r="463" spans="1:21">
      <c r="A463" s="173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5" t="str">
        <f t="shared" ca="1" si="102"/>
        <v/>
      </c>
      <c r="S463" s="172" t="str">
        <f t="shared" si="103"/>
        <v/>
      </c>
      <c r="U463" s="172" t="str">
        <f t="shared" si="104"/>
        <v/>
      </c>
    </row>
    <row r="464" spans="1:21">
      <c r="A464" s="173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5" t="str">
        <f t="shared" ca="1" si="102"/>
        <v/>
      </c>
      <c r="S464" s="172" t="str">
        <f t="shared" si="103"/>
        <v/>
      </c>
      <c r="U464" s="172" t="str">
        <f t="shared" si="104"/>
        <v/>
      </c>
    </row>
    <row r="465" spans="1:21">
      <c r="A465" s="173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5" t="str">
        <f t="shared" ca="1" si="102"/>
        <v/>
      </c>
      <c r="S465" s="172" t="str">
        <f t="shared" si="103"/>
        <v/>
      </c>
      <c r="U465" s="172" t="str">
        <f t="shared" si="104"/>
        <v/>
      </c>
    </row>
    <row r="466" spans="1:21">
      <c r="A466" s="173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5" t="str">
        <f t="shared" ca="1" si="102"/>
        <v/>
      </c>
      <c r="S466" s="172" t="str">
        <f t="shared" si="103"/>
        <v/>
      </c>
      <c r="U466" s="172" t="str">
        <f t="shared" si="104"/>
        <v/>
      </c>
    </row>
    <row r="467" spans="1:21">
      <c r="A467" s="173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5" t="str">
        <f t="shared" ca="1" si="102"/>
        <v/>
      </c>
      <c r="S467" s="172" t="str">
        <f t="shared" si="103"/>
        <v/>
      </c>
      <c r="U467" s="172" t="str">
        <f t="shared" si="104"/>
        <v/>
      </c>
    </row>
    <row r="468" spans="1:21">
      <c r="A468" s="173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5" t="str">
        <f t="shared" ca="1" si="102"/>
        <v/>
      </c>
      <c r="S468" s="172" t="str">
        <f t="shared" si="103"/>
        <v/>
      </c>
      <c r="U468" s="172" t="str">
        <f t="shared" si="104"/>
        <v/>
      </c>
    </row>
    <row r="469" spans="1:21">
      <c r="A469" s="173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5" t="str">
        <f t="shared" ca="1" si="102"/>
        <v/>
      </c>
      <c r="S469" s="172" t="str">
        <f t="shared" si="103"/>
        <v/>
      </c>
      <c r="U469" s="172" t="str">
        <f t="shared" si="104"/>
        <v/>
      </c>
    </row>
    <row r="470" spans="1:21">
      <c r="A470" s="173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5" t="str">
        <f t="shared" ca="1" si="102"/>
        <v/>
      </c>
      <c r="S470" s="172" t="str">
        <f t="shared" si="103"/>
        <v/>
      </c>
      <c r="U470" s="172" t="str">
        <f t="shared" si="104"/>
        <v/>
      </c>
    </row>
    <row r="471" spans="1:21">
      <c r="A471" s="173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5" t="str">
        <f t="shared" ca="1" si="102"/>
        <v/>
      </c>
      <c r="S471" s="172" t="str">
        <f t="shared" si="103"/>
        <v/>
      </c>
      <c r="U471" s="172" t="str">
        <f t="shared" si="104"/>
        <v/>
      </c>
    </row>
    <row r="472" spans="1:21">
      <c r="A472" s="173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5" t="str">
        <f t="shared" ca="1" si="102"/>
        <v/>
      </c>
      <c r="S472" s="172" t="str">
        <f t="shared" si="103"/>
        <v/>
      </c>
      <c r="U472" s="172" t="str">
        <f t="shared" si="104"/>
        <v/>
      </c>
    </row>
    <row r="473" spans="1:21">
      <c r="A473" s="173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5" t="str">
        <f t="shared" ca="1" si="102"/>
        <v/>
      </c>
      <c r="S473" s="172" t="str">
        <f t="shared" si="103"/>
        <v/>
      </c>
      <c r="U473" s="172" t="str">
        <f t="shared" si="104"/>
        <v/>
      </c>
    </row>
    <row r="474" spans="1:21">
      <c r="A474" s="173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5" t="str">
        <f t="shared" ca="1" si="102"/>
        <v/>
      </c>
      <c r="S474" s="172" t="str">
        <f t="shared" si="103"/>
        <v/>
      </c>
      <c r="U474" s="172" t="str">
        <f t="shared" si="104"/>
        <v/>
      </c>
    </row>
    <row r="475" spans="1:21">
      <c r="A475" s="173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5" t="str">
        <f t="shared" ca="1" si="102"/>
        <v/>
      </c>
      <c r="S475" s="172" t="str">
        <f t="shared" si="103"/>
        <v/>
      </c>
      <c r="U475" s="172" t="str">
        <f t="shared" si="104"/>
        <v/>
      </c>
    </row>
    <row r="476" spans="1:21">
      <c r="A476" s="173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5" t="str">
        <f t="shared" ca="1" si="102"/>
        <v/>
      </c>
      <c r="S476" s="172" t="str">
        <f t="shared" si="103"/>
        <v/>
      </c>
      <c r="U476" s="172" t="str">
        <f t="shared" si="104"/>
        <v/>
      </c>
    </row>
    <row r="477" spans="1:21">
      <c r="A477" s="173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5" t="str">
        <f t="shared" ca="1" si="102"/>
        <v/>
      </c>
      <c r="S477" s="172" t="str">
        <f t="shared" si="103"/>
        <v/>
      </c>
      <c r="U477" s="172" t="str">
        <f t="shared" si="104"/>
        <v/>
      </c>
    </row>
    <row r="478" spans="1:21">
      <c r="A478" s="173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5" t="str">
        <f t="shared" ca="1" si="102"/>
        <v/>
      </c>
      <c r="S478" s="172" t="str">
        <f t="shared" si="103"/>
        <v/>
      </c>
      <c r="U478" s="172" t="str">
        <f t="shared" si="104"/>
        <v/>
      </c>
    </row>
    <row r="479" spans="1:21">
      <c r="A479" s="173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5" t="str">
        <f t="shared" ca="1" si="102"/>
        <v/>
      </c>
      <c r="S479" s="172" t="str">
        <f t="shared" si="103"/>
        <v/>
      </c>
      <c r="U479" s="172" t="str">
        <f t="shared" si="104"/>
        <v/>
      </c>
    </row>
    <row r="480" spans="1:21">
      <c r="A480" s="173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5" t="str">
        <f t="shared" ca="1" si="102"/>
        <v/>
      </c>
      <c r="S480" s="172" t="str">
        <f t="shared" si="103"/>
        <v/>
      </c>
      <c r="U480" s="172" t="str">
        <f t="shared" si="104"/>
        <v/>
      </c>
    </row>
    <row r="481" spans="1:21">
      <c r="A481" s="173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5" t="str">
        <f t="shared" ca="1" si="102"/>
        <v/>
      </c>
      <c r="S481" s="172" t="str">
        <f t="shared" si="103"/>
        <v/>
      </c>
      <c r="U481" s="172" t="str">
        <f t="shared" si="104"/>
        <v/>
      </c>
    </row>
    <row r="482" spans="1:21">
      <c r="A482" s="173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5" t="str">
        <f t="shared" ca="1" si="102"/>
        <v/>
      </c>
      <c r="S482" s="172" t="str">
        <f t="shared" si="103"/>
        <v/>
      </c>
      <c r="U482" s="172" t="str">
        <f t="shared" si="104"/>
        <v/>
      </c>
    </row>
    <row r="483" spans="1:21">
      <c r="A483" s="173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5" t="str">
        <f t="shared" ca="1" si="102"/>
        <v/>
      </c>
      <c r="S483" s="172" t="str">
        <f t="shared" si="103"/>
        <v/>
      </c>
      <c r="U483" s="172" t="str">
        <f t="shared" si="104"/>
        <v/>
      </c>
    </row>
    <row r="484" spans="1:21">
      <c r="A484" s="173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5" t="str">
        <f t="shared" ca="1" si="102"/>
        <v/>
      </c>
      <c r="S484" s="172" t="str">
        <f t="shared" si="103"/>
        <v/>
      </c>
      <c r="U484" s="172" t="str">
        <f t="shared" si="104"/>
        <v/>
      </c>
    </row>
    <row r="485" spans="1:21">
      <c r="A485" s="173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5" t="str">
        <f t="shared" ca="1" si="102"/>
        <v/>
      </c>
      <c r="S485" s="172" t="str">
        <f t="shared" si="103"/>
        <v/>
      </c>
      <c r="U485" s="172" t="str">
        <f t="shared" si="104"/>
        <v/>
      </c>
    </row>
    <row r="486" spans="1:21">
      <c r="A486" s="173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5" t="str">
        <f t="shared" ca="1" si="102"/>
        <v/>
      </c>
      <c r="S486" s="172" t="str">
        <f t="shared" si="103"/>
        <v/>
      </c>
      <c r="U486" s="172" t="str">
        <f t="shared" si="104"/>
        <v/>
      </c>
    </row>
    <row r="487" spans="1:21">
      <c r="A487" s="173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5" t="str">
        <f t="shared" ca="1" si="102"/>
        <v/>
      </c>
      <c r="S487" s="172" t="str">
        <f t="shared" si="103"/>
        <v/>
      </c>
      <c r="U487" s="172" t="str">
        <f t="shared" si="104"/>
        <v/>
      </c>
    </row>
    <row r="488" spans="1:21">
      <c r="A488" s="173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5" t="str">
        <f t="shared" ca="1" si="102"/>
        <v/>
      </c>
      <c r="S488" s="172" t="str">
        <f t="shared" si="103"/>
        <v/>
      </c>
      <c r="U488" s="172" t="str">
        <f t="shared" si="104"/>
        <v/>
      </c>
    </row>
    <row r="489" spans="1:21">
      <c r="A489" s="173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5" t="str">
        <f t="shared" ca="1" si="102"/>
        <v/>
      </c>
      <c r="S489" s="172" t="str">
        <f t="shared" si="103"/>
        <v/>
      </c>
      <c r="U489" s="172" t="str">
        <f t="shared" si="104"/>
        <v/>
      </c>
    </row>
    <row r="490" spans="1:21">
      <c r="A490" s="173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5" t="str">
        <f t="shared" ca="1" si="102"/>
        <v/>
      </c>
      <c r="S490" s="172" t="str">
        <f t="shared" si="103"/>
        <v/>
      </c>
      <c r="U490" s="172" t="str">
        <f t="shared" si="104"/>
        <v/>
      </c>
    </row>
    <row r="491" spans="1:21">
      <c r="A491" s="173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5" t="str">
        <f t="shared" ref="K491:K554" ca="1" si="115">IF(ISERROR(B491-2),"",C491+D491+F491+G491-I491-J491)</f>
        <v/>
      </c>
      <c r="S491" s="172" t="str">
        <f t="shared" si="103"/>
        <v/>
      </c>
      <c r="U491" s="172" t="str">
        <f t="shared" si="104"/>
        <v/>
      </c>
    </row>
    <row r="492" spans="1:21">
      <c r="A492" s="173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5" t="str">
        <f t="shared" ca="1" si="115"/>
        <v/>
      </c>
      <c r="S492" s="172" t="str">
        <f t="shared" si="103"/>
        <v/>
      </c>
      <c r="U492" s="172" t="str">
        <f t="shared" si="104"/>
        <v/>
      </c>
    </row>
    <row r="493" spans="1:21">
      <c r="A493" s="173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5" t="str">
        <f t="shared" ca="1" si="115"/>
        <v/>
      </c>
      <c r="S493" s="172" t="str">
        <f t="shared" si="103"/>
        <v/>
      </c>
      <c r="U493" s="172" t="str">
        <f t="shared" si="104"/>
        <v/>
      </c>
    </row>
    <row r="494" spans="1:21">
      <c r="A494" s="173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5" t="str">
        <f t="shared" ca="1" si="115"/>
        <v/>
      </c>
      <c r="S494" s="172" t="str">
        <f t="shared" si="103"/>
        <v/>
      </c>
      <c r="U494" s="172" t="str">
        <f t="shared" si="104"/>
        <v/>
      </c>
    </row>
    <row r="495" spans="1:21">
      <c r="A495" s="173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5" t="str">
        <f t="shared" ca="1" si="115"/>
        <v/>
      </c>
      <c r="S495" s="172" t="str">
        <f t="shared" si="103"/>
        <v/>
      </c>
      <c r="U495" s="172" t="str">
        <f t="shared" si="104"/>
        <v/>
      </c>
    </row>
    <row r="496" spans="1:21">
      <c r="A496" s="173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5" t="str">
        <f t="shared" ca="1" si="115"/>
        <v/>
      </c>
      <c r="S496" s="172" t="str">
        <f t="shared" si="103"/>
        <v/>
      </c>
      <c r="U496" s="172" t="str">
        <f t="shared" si="104"/>
        <v/>
      </c>
    </row>
    <row r="497" spans="1:21">
      <c r="A497" s="173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5" t="str">
        <f t="shared" ca="1" si="115"/>
        <v/>
      </c>
      <c r="S497" s="172" t="str">
        <f t="shared" si="103"/>
        <v/>
      </c>
      <c r="U497" s="172" t="str">
        <f t="shared" si="104"/>
        <v/>
      </c>
    </row>
    <row r="498" spans="1:21">
      <c r="A498" s="173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5" t="str">
        <f t="shared" ca="1" si="115"/>
        <v/>
      </c>
      <c r="S498" s="172" t="str">
        <f t="shared" si="103"/>
        <v/>
      </c>
      <c r="U498" s="172" t="str">
        <f t="shared" si="104"/>
        <v/>
      </c>
    </row>
    <row r="499" spans="1:21">
      <c r="A499" s="173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5" t="str">
        <f t="shared" ca="1" si="115"/>
        <v/>
      </c>
      <c r="S499" s="172" t="str">
        <f t="shared" si="103"/>
        <v/>
      </c>
      <c r="U499" s="172" t="str">
        <f t="shared" si="104"/>
        <v/>
      </c>
    </row>
    <row r="500" spans="1:21">
      <c r="A500" s="173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5" t="str">
        <f t="shared" ca="1" si="115"/>
        <v/>
      </c>
      <c r="S500" s="172" t="str">
        <f t="shared" si="103"/>
        <v/>
      </c>
      <c r="U500" s="172" t="str">
        <f t="shared" si="104"/>
        <v/>
      </c>
    </row>
    <row r="501" spans="1:21">
      <c r="A501" s="173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5" t="str">
        <f t="shared" ca="1" si="115"/>
        <v/>
      </c>
      <c r="S501" s="172" t="str">
        <f t="shared" si="103"/>
        <v/>
      </c>
      <c r="U501" s="172" t="str">
        <f t="shared" si="104"/>
        <v/>
      </c>
    </row>
    <row r="502" spans="1:21">
      <c r="A502" s="173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5" t="str">
        <f t="shared" ca="1" si="115"/>
        <v/>
      </c>
      <c r="S502" s="172" t="str">
        <f t="shared" si="103"/>
        <v/>
      </c>
      <c r="U502" s="172" t="str">
        <f t="shared" si="104"/>
        <v/>
      </c>
    </row>
    <row r="503" spans="1:21">
      <c r="A503" s="173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5" t="str">
        <f t="shared" ca="1" si="115"/>
        <v/>
      </c>
      <c r="S503" s="172" t="str">
        <f t="shared" si="103"/>
        <v/>
      </c>
      <c r="U503" s="172" t="str">
        <f t="shared" si="104"/>
        <v/>
      </c>
    </row>
    <row r="504" spans="1:21">
      <c r="A504" s="173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5" t="str">
        <f t="shared" ca="1" si="115"/>
        <v/>
      </c>
      <c r="S504" s="172" t="str">
        <f t="shared" si="103"/>
        <v/>
      </c>
      <c r="U504" s="172" t="str">
        <f t="shared" si="104"/>
        <v/>
      </c>
    </row>
    <row r="505" spans="1:21">
      <c r="A505" s="173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5" t="str">
        <f t="shared" ca="1" si="115"/>
        <v/>
      </c>
      <c r="S505" s="172" t="str">
        <f t="shared" si="103"/>
        <v/>
      </c>
      <c r="U505" s="172" t="str">
        <f t="shared" si="104"/>
        <v/>
      </c>
    </row>
    <row r="506" spans="1:21">
      <c r="A506" s="173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5" t="str">
        <f t="shared" ca="1" si="115"/>
        <v/>
      </c>
      <c r="S506" s="172" t="str">
        <f t="shared" si="103"/>
        <v/>
      </c>
      <c r="U506" s="172" t="str">
        <f t="shared" si="104"/>
        <v/>
      </c>
    </row>
    <row r="507" spans="1:21">
      <c r="A507" s="173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5" t="str">
        <f t="shared" ca="1" si="115"/>
        <v/>
      </c>
      <c r="S507" s="172" t="str">
        <f t="shared" si="103"/>
        <v/>
      </c>
      <c r="U507" s="172" t="str">
        <f t="shared" si="104"/>
        <v/>
      </c>
    </row>
    <row r="508" spans="1:21">
      <c r="A508" s="173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5" t="str">
        <f t="shared" ca="1" si="115"/>
        <v/>
      </c>
      <c r="S508" s="172" t="str">
        <f t="shared" si="103"/>
        <v/>
      </c>
      <c r="U508" s="172" t="str">
        <f t="shared" si="104"/>
        <v/>
      </c>
    </row>
    <row r="509" spans="1:21">
      <c r="A509" s="173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5" t="str">
        <f t="shared" ca="1" si="115"/>
        <v/>
      </c>
      <c r="S509" s="172" t="str">
        <f t="shared" si="103"/>
        <v/>
      </c>
      <c r="U509" s="172" t="str">
        <f t="shared" si="104"/>
        <v/>
      </c>
    </row>
    <row r="510" spans="1:21">
      <c r="A510" s="173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5" t="str">
        <f t="shared" ca="1" si="115"/>
        <v/>
      </c>
      <c r="S510" s="172" t="str">
        <f t="shared" si="103"/>
        <v/>
      </c>
      <c r="U510" s="172" t="str">
        <f t="shared" si="104"/>
        <v/>
      </c>
    </row>
    <row r="511" spans="1:21">
      <c r="A511" s="173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5" t="str">
        <f t="shared" ca="1" si="115"/>
        <v/>
      </c>
      <c r="S511" s="172" t="str">
        <f t="shared" si="103"/>
        <v/>
      </c>
      <c r="U511" s="172" t="str">
        <f t="shared" si="104"/>
        <v/>
      </c>
    </row>
    <row r="512" spans="1:21">
      <c r="A512" s="173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5" t="str">
        <f t="shared" ca="1" si="115"/>
        <v/>
      </c>
      <c r="S512" s="172" t="str">
        <f t="shared" si="103"/>
        <v/>
      </c>
      <c r="U512" s="172" t="str">
        <f t="shared" si="104"/>
        <v/>
      </c>
    </row>
    <row r="513" spans="1:21">
      <c r="A513" s="173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5" t="str">
        <f t="shared" ca="1" si="115"/>
        <v/>
      </c>
      <c r="S513" s="172" t="str">
        <f t="shared" si="103"/>
        <v/>
      </c>
      <c r="U513" s="172" t="str">
        <f t="shared" si="104"/>
        <v/>
      </c>
    </row>
    <row r="514" spans="1:21">
      <c r="A514" s="173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5" t="str">
        <f t="shared" ca="1" si="115"/>
        <v/>
      </c>
      <c r="S514" s="172" t="str">
        <f t="shared" si="103"/>
        <v/>
      </c>
      <c r="U514" s="172" t="str">
        <f t="shared" si="104"/>
        <v/>
      </c>
    </row>
    <row r="515" spans="1:21">
      <c r="A515" s="173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5" t="str">
        <f t="shared" ca="1" si="115"/>
        <v/>
      </c>
      <c r="S515" s="172" t="str">
        <f t="shared" si="103"/>
        <v/>
      </c>
      <c r="U515" s="172" t="str">
        <f t="shared" si="104"/>
        <v/>
      </c>
    </row>
    <row r="516" spans="1:21">
      <c r="A516" s="173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5" t="str">
        <f t="shared" ca="1" si="115"/>
        <v/>
      </c>
      <c r="S516" s="172" t="str">
        <f t="shared" ref="S516:S579" si="116">IF(COUNTIF(O:O,M516)*COUNTIF(Q:Q,M516),M516,"")</f>
        <v/>
      </c>
      <c r="U516" s="172" t="str">
        <f t="shared" ref="U516:U579" si="117">IF(T516&gt;$A$14,T516,"")</f>
        <v/>
      </c>
    </row>
    <row r="517" spans="1:21">
      <c r="A517" s="173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5" t="str">
        <f t="shared" ca="1" si="115"/>
        <v/>
      </c>
      <c r="S517" s="172" t="str">
        <f t="shared" si="116"/>
        <v/>
      </c>
      <c r="U517" s="172" t="str">
        <f t="shared" si="117"/>
        <v/>
      </c>
    </row>
    <row r="518" spans="1:21">
      <c r="A518" s="173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5" t="str">
        <f t="shared" ca="1" si="115"/>
        <v/>
      </c>
      <c r="S518" s="172" t="str">
        <f t="shared" si="116"/>
        <v/>
      </c>
      <c r="U518" s="172" t="str">
        <f t="shared" si="117"/>
        <v/>
      </c>
    </row>
    <row r="519" spans="1:21">
      <c r="A519" s="173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5" t="str">
        <f t="shared" ca="1" si="115"/>
        <v/>
      </c>
      <c r="S519" s="172" t="str">
        <f t="shared" si="116"/>
        <v/>
      </c>
      <c r="U519" s="172" t="str">
        <f t="shared" si="117"/>
        <v/>
      </c>
    </row>
    <row r="520" spans="1:21">
      <c r="A520" s="173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5" t="str">
        <f t="shared" ca="1" si="115"/>
        <v/>
      </c>
      <c r="S520" s="172" t="str">
        <f t="shared" si="116"/>
        <v/>
      </c>
      <c r="U520" s="172" t="str">
        <f t="shared" si="117"/>
        <v/>
      </c>
    </row>
    <row r="521" spans="1:21">
      <c r="A521" s="173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5" t="str">
        <f t="shared" ca="1" si="115"/>
        <v/>
      </c>
      <c r="S521" s="172" t="str">
        <f t="shared" si="116"/>
        <v/>
      </c>
      <c r="U521" s="172" t="str">
        <f t="shared" si="117"/>
        <v/>
      </c>
    </row>
    <row r="522" spans="1:21">
      <c r="A522" s="173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5" t="str">
        <f t="shared" ca="1" si="115"/>
        <v/>
      </c>
      <c r="S522" s="172" t="str">
        <f t="shared" si="116"/>
        <v/>
      </c>
      <c r="U522" s="172" t="str">
        <f t="shared" si="117"/>
        <v/>
      </c>
    </row>
    <row r="523" spans="1:21">
      <c r="A523" s="173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5" t="str">
        <f t="shared" ca="1" si="115"/>
        <v/>
      </c>
      <c r="S523" s="172" t="str">
        <f t="shared" si="116"/>
        <v/>
      </c>
      <c r="U523" s="172" t="str">
        <f t="shared" si="117"/>
        <v/>
      </c>
    </row>
    <row r="524" spans="1:21">
      <c r="A524" s="173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5" t="str">
        <f t="shared" ca="1" si="115"/>
        <v/>
      </c>
      <c r="S524" s="172" t="str">
        <f t="shared" si="116"/>
        <v/>
      </c>
      <c r="U524" s="172" t="str">
        <f t="shared" si="117"/>
        <v/>
      </c>
    </row>
    <row r="525" spans="1:21">
      <c r="A525" s="173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5" t="str">
        <f t="shared" ca="1" si="115"/>
        <v/>
      </c>
      <c r="S525" s="172" t="str">
        <f t="shared" si="116"/>
        <v/>
      </c>
      <c r="U525" s="172" t="str">
        <f t="shared" si="117"/>
        <v/>
      </c>
    </row>
    <row r="526" spans="1:21">
      <c r="A526" s="173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5" t="str">
        <f t="shared" ca="1" si="115"/>
        <v/>
      </c>
      <c r="S526" s="172" t="str">
        <f t="shared" si="116"/>
        <v/>
      </c>
      <c r="U526" s="172" t="str">
        <f t="shared" si="117"/>
        <v/>
      </c>
    </row>
    <row r="527" spans="1:21">
      <c r="A527" s="173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5" t="str">
        <f t="shared" ca="1" si="115"/>
        <v/>
      </c>
      <c r="S527" s="172" t="str">
        <f t="shared" si="116"/>
        <v/>
      </c>
      <c r="U527" s="172" t="str">
        <f t="shared" si="117"/>
        <v/>
      </c>
    </row>
    <row r="528" spans="1:21">
      <c r="A528" s="173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5" t="str">
        <f t="shared" ca="1" si="115"/>
        <v/>
      </c>
      <c r="S528" s="172" t="str">
        <f t="shared" si="116"/>
        <v/>
      </c>
      <c r="U528" s="172" t="str">
        <f t="shared" si="117"/>
        <v/>
      </c>
    </row>
    <row r="529" spans="1:21">
      <c r="A529" s="173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5" t="str">
        <f t="shared" ca="1" si="115"/>
        <v/>
      </c>
      <c r="S529" s="172" t="str">
        <f t="shared" si="116"/>
        <v/>
      </c>
      <c r="U529" s="172" t="str">
        <f t="shared" si="117"/>
        <v/>
      </c>
    </row>
    <row r="530" spans="1:21">
      <c r="A530" s="173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5" t="str">
        <f t="shared" ca="1" si="115"/>
        <v/>
      </c>
      <c r="S530" s="172" t="str">
        <f t="shared" si="116"/>
        <v/>
      </c>
      <c r="U530" s="172" t="str">
        <f t="shared" si="117"/>
        <v/>
      </c>
    </row>
    <row r="531" spans="1:21">
      <c r="A531" s="173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5" t="str">
        <f t="shared" ca="1" si="115"/>
        <v/>
      </c>
      <c r="S531" s="172" t="str">
        <f t="shared" si="116"/>
        <v/>
      </c>
      <c r="U531" s="172" t="str">
        <f t="shared" si="117"/>
        <v/>
      </c>
    </row>
    <row r="532" spans="1:21">
      <c r="A532" s="173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5" t="str">
        <f t="shared" ca="1" si="115"/>
        <v/>
      </c>
      <c r="S532" s="172" t="str">
        <f t="shared" si="116"/>
        <v/>
      </c>
      <c r="U532" s="172" t="str">
        <f t="shared" si="117"/>
        <v/>
      </c>
    </row>
    <row r="533" spans="1:21">
      <c r="A533" s="173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5" t="str">
        <f t="shared" ca="1" si="115"/>
        <v/>
      </c>
      <c r="S533" s="172" t="str">
        <f t="shared" si="116"/>
        <v/>
      </c>
      <c r="U533" s="172" t="str">
        <f t="shared" si="117"/>
        <v/>
      </c>
    </row>
    <row r="534" spans="1:21">
      <c r="A534" s="173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5" t="str">
        <f t="shared" ca="1" si="115"/>
        <v/>
      </c>
      <c r="S534" s="172" t="str">
        <f t="shared" si="116"/>
        <v/>
      </c>
      <c r="U534" s="172" t="str">
        <f t="shared" si="117"/>
        <v/>
      </c>
    </row>
    <row r="535" spans="1:21">
      <c r="A535" s="173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5" t="str">
        <f t="shared" ca="1" si="115"/>
        <v/>
      </c>
      <c r="S535" s="172" t="str">
        <f t="shared" si="116"/>
        <v/>
      </c>
      <c r="U535" s="172" t="str">
        <f t="shared" si="117"/>
        <v/>
      </c>
    </row>
    <row r="536" spans="1:21">
      <c r="A536" s="173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5" t="str">
        <f t="shared" ca="1" si="115"/>
        <v/>
      </c>
      <c r="S536" s="172" t="str">
        <f t="shared" si="116"/>
        <v/>
      </c>
      <c r="U536" s="172" t="str">
        <f t="shared" si="117"/>
        <v/>
      </c>
    </row>
    <row r="537" spans="1:21">
      <c r="A537" s="173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5" t="str">
        <f t="shared" ca="1" si="115"/>
        <v/>
      </c>
      <c r="S537" s="172" t="str">
        <f t="shared" si="116"/>
        <v/>
      </c>
      <c r="U537" s="172" t="str">
        <f t="shared" si="117"/>
        <v/>
      </c>
    </row>
    <row r="538" spans="1:21">
      <c r="A538" s="173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5" t="str">
        <f t="shared" ca="1" si="115"/>
        <v/>
      </c>
      <c r="S538" s="172" t="str">
        <f t="shared" si="116"/>
        <v/>
      </c>
      <c r="U538" s="172" t="str">
        <f t="shared" si="117"/>
        <v/>
      </c>
    </row>
    <row r="539" spans="1:21">
      <c r="A539" s="173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5" t="str">
        <f t="shared" ca="1" si="115"/>
        <v/>
      </c>
      <c r="S539" s="172" t="str">
        <f t="shared" si="116"/>
        <v/>
      </c>
      <c r="U539" s="172" t="str">
        <f t="shared" si="117"/>
        <v/>
      </c>
    </row>
    <row r="540" spans="1:21">
      <c r="A540" s="173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5" t="str">
        <f t="shared" ca="1" si="115"/>
        <v/>
      </c>
      <c r="S540" s="172" t="str">
        <f t="shared" si="116"/>
        <v/>
      </c>
      <c r="U540" s="172" t="str">
        <f t="shared" si="117"/>
        <v/>
      </c>
    </row>
    <row r="541" spans="1:21">
      <c r="A541" s="173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5" t="str">
        <f t="shared" ca="1" si="115"/>
        <v/>
      </c>
      <c r="S541" s="172" t="str">
        <f t="shared" si="116"/>
        <v/>
      </c>
      <c r="U541" s="172" t="str">
        <f t="shared" si="117"/>
        <v/>
      </c>
    </row>
    <row r="542" spans="1:21">
      <c r="A542" s="173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5" t="str">
        <f t="shared" ca="1" si="115"/>
        <v/>
      </c>
      <c r="S542" s="172" t="str">
        <f t="shared" si="116"/>
        <v/>
      </c>
      <c r="U542" s="172" t="str">
        <f t="shared" si="117"/>
        <v/>
      </c>
    </row>
    <row r="543" spans="1:21">
      <c r="A543" s="173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5" t="str">
        <f t="shared" ca="1" si="115"/>
        <v/>
      </c>
      <c r="S543" s="172" t="str">
        <f t="shared" si="116"/>
        <v/>
      </c>
      <c r="U543" s="172" t="str">
        <f t="shared" si="117"/>
        <v/>
      </c>
    </row>
    <row r="544" spans="1:21">
      <c r="A544" s="173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5" t="str">
        <f t="shared" ca="1" si="115"/>
        <v/>
      </c>
      <c r="S544" s="172" t="str">
        <f t="shared" si="116"/>
        <v/>
      </c>
      <c r="U544" s="172" t="str">
        <f t="shared" si="117"/>
        <v/>
      </c>
    </row>
    <row r="545" spans="1:21">
      <c r="A545" s="173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5" t="str">
        <f t="shared" ca="1" si="115"/>
        <v/>
      </c>
      <c r="S545" s="172" t="str">
        <f t="shared" si="116"/>
        <v/>
      </c>
      <c r="U545" s="172" t="str">
        <f t="shared" si="117"/>
        <v/>
      </c>
    </row>
    <row r="546" spans="1:21">
      <c r="A546" s="173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5" t="str">
        <f t="shared" ca="1" si="115"/>
        <v/>
      </c>
      <c r="S546" s="172" t="str">
        <f t="shared" si="116"/>
        <v/>
      </c>
      <c r="U546" s="172" t="str">
        <f t="shared" si="117"/>
        <v/>
      </c>
    </row>
    <row r="547" spans="1:21">
      <c r="A547" s="173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5" t="str">
        <f t="shared" ca="1" si="115"/>
        <v/>
      </c>
      <c r="S547" s="172" t="str">
        <f t="shared" si="116"/>
        <v/>
      </c>
      <c r="U547" s="172" t="str">
        <f t="shared" si="117"/>
        <v/>
      </c>
    </row>
    <row r="548" spans="1:21">
      <c r="A548" s="173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5" t="str">
        <f t="shared" ca="1" si="115"/>
        <v/>
      </c>
      <c r="S548" s="172" t="str">
        <f t="shared" si="116"/>
        <v/>
      </c>
      <c r="U548" s="172" t="str">
        <f t="shared" si="117"/>
        <v/>
      </c>
    </row>
    <row r="549" spans="1:21">
      <c r="A549" s="173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5" t="str">
        <f t="shared" ca="1" si="115"/>
        <v/>
      </c>
      <c r="S549" s="172" t="str">
        <f t="shared" si="116"/>
        <v/>
      </c>
      <c r="U549" s="172" t="str">
        <f t="shared" si="117"/>
        <v/>
      </c>
    </row>
    <row r="550" spans="1:21">
      <c r="A550" s="173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5" t="str">
        <f t="shared" ca="1" si="115"/>
        <v/>
      </c>
      <c r="S550" s="172" t="str">
        <f t="shared" si="116"/>
        <v/>
      </c>
      <c r="U550" s="172" t="str">
        <f t="shared" si="117"/>
        <v/>
      </c>
    </row>
    <row r="551" spans="1:21">
      <c r="A551" s="173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5" t="str">
        <f t="shared" ca="1" si="115"/>
        <v/>
      </c>
      <c r="S551" s="172" t="str">
        <f t="shared" si="116"/>
        <v/>
      </c>
      <c r="U551" s="172" t="str">
        <f t="shared" si="117"/>
        <v/>
      </c>
    </row>
    <row r="552" spans="1:21">
      <c r="A552" s="173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5" t="str">
        <f t="shared" ca="1" si="115"/>
        <v/>
      </c>
      <c r="S552" s="172" t="str">
        <f t="shared" si="116"/>
        <v/>
      </c>
      <c r="U552" s="172" t="str">
        <f t="shared" si="117"/>
        <v/>
      </c>
    </row>
    <row r="553" spans="1:21">
      <c r="A553" s="173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5" t="str">
        <f t="shared" ca="1" si="115"/>
        <v/>
      </c>
      <c r="S553" s="172" t="str">
        <f t="shared" si="116"/>
        <v/>
      </c>
      <c r="U553" s="172" t="str">
        <f t="shared" si="117"/>
        <v/>
      </c>
    </row>
    <row r="554" spans="1:21">
      <c r="A554" s="173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5" t="str">
        <f t="shared" ca="1" si="115"/>
        <v/>
      </c>
      <c r="S554" s="172" t="str">
        <f t="shared" si="116"/>
        <v/>
      </c>
      <c r="U554" s="172" t="str">
        <f t="shared" si="117"/>
        <v/>
      </c>
    </row>
    <row r="555" spans="1:21">
      <c r="A555" s="173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5" t="str">
        <f t="shared" ref="K555:K618" ca="1" si="128">IF(ISERROR(B555-2),"",C555+D555+F555+G555-I555-J555)</f>
        <v/>
      </c>
      <c r="S555" s="172" t="str">
        <f t="shared" si="116"/>
        <v/>
      </c>
      <c r="U555" s="172" t="str">
        <f t="shared" si="117"/>
        <v/>
      </c>
    </row>
    <row r="556" spans="1:21">
      <c r="A556" s="173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5" t="str">
        <f t="shared" ca="1" si="128"/>
        <v/>
      </c>
      <c r="S556" s="172" t="str">
        <f t="shared" si="116"/>
        <v/>
      </c>
      <c r="U556" s="172" t="str">
        <f t="shared" si="117"/>
        <v/>
      </c>
    </row>
    <row r="557" spans="1:21">
      <c r="A557" s="173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5" t="str">
        <f t="shared" ca="1" si="128"/>
        <v/>
      </c>
      <c r="S557" s="172" t="str">
        <f t="shared" si="116"/>
        <v/>
      </c>
      <c r="U557" s="172" t="str">
        <f t="shared" si="117"/>
        <v/>
      </c>
    </row>
    <row r="558" spans="1:21">
      <c r="A558" s="173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5" t="str">
        <f t="shared" ca="1" si="128"/>
        <v/>
      </c>
      <c r="S558" s="172" t="str">
        <f t="shared" si="116"/>
        <v/>
      </c>
      <c r="U558" s="172" t="str">
        <f t="shared" si="117"/>
        <v/>
      </c>
    </row>
    <row r="559" spans="1:21">
      <c r="A559" s="173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5" t="str">
        <f t="shared" ca="1" si="128"/>
        <v/>
      </c>
      <c r="S559" s="172" t="str">
        <f t="shared" si="116"/>
        <v/>
      </c>
      <c r="U559" s="172" t="str">
        <f t="shared" si="117"/>
        <v/>
      </c>
    </row>
    <row r="560" spans="1:21">
      <c r="A560" s="173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5" t="str">
        <f t="shared" ca="1" si="128"/>
        <v/>
      </c>
      <c r="S560" s="172" t="str">
        <f t="shared" si="116"/>
        <v/>
      </c>
      <c r="U560" s="172" t="str">
        <f t="shared" si="117"/>
        <v/>
      </c>
    </row>
    <row r="561" spans="1:21">
      <c r="A561" s="173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5" t="str">
        <f t="shared" ca="1" si="128"/>
        <v/>
      </c>
      <c r="S561" s="172" t="str">
        <f t="shared" si="116"/>
        <v/>
      </c>
      <c r="U561" s="172" t="str">
        <f t="shared" si="117"/>
        <v/>
      </c>
    </row>
    <row r="562" spans="1:21">
      <c r="A562" s="173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5" t="str">
        <f t="shared" ca="1" si="128"/>
        <v/>
      </c>
      <c r="S562" s="172" t="str">
        <f t="shared" si="116"/>
        <v/>
      </c>
      <c r="U562" s="172" t="str">
        <f t="shared" si="117"/>
        <v/>
      </c>
    </row>
    <row r="563" spans="1:21">
      <c r="A563" s="173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5" t="str">
        <f t="shared" ca="1" si="128"/>
        <v/>
      </c>
      <c r="S563" s="172" t="str">
        <f t="shared" si="116"/>
        <v/>
      </c>
      <c r="U563" s="172" t="str">
        <f t="shared" si="117"/>
        <v/>
      </c>
    </row>
    <row r="564" spans="1:21">
      <c r="A564" s="173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5" t="str">
        <f t="shared" ca="1" si="128"/>
        <v/>
      </c>
      <c r="S564" s="172" t="str">
        <f t="shared" si="116"/>
        <v/>
      </c>
      <c r="U564" s="172" t="str">
        <f t="shared" si="117"/>
        <v/>
      </c>
    </row>
    <row r="565" spans="1:21">
      <c r="A565" s="173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5" t="str">
        <f t="shared" ca="1" si="128"/>
        <v/>
      </c>
      <c r="S565" s="172" t="str">
        <f t="shared" si="116"/>
        <v/>
      </c>
      <c r="U565" s="172" t="str">
        <f t="shared" si="117"/>
        <v/>
      </c>
    </row>
    <row r="566" spans="1:21">
      <c r="A566" s="173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5" t="str">
        <f t="shared" ca="1" si="128"/>
        <v/>
      </c>
      <c r="S566" s="172" t="str">
        <f t="shared" si="116"/>
        <v/>
      </c>
      <c r="U566" s="172" t="str">
        <f t="shared" si="117"/>
        <v/>
      </c>
    </row>
    <row r="567" spans="1:21">
      <c r="A567" s="173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5" t="str">
        <f t="shared" ca="1" si="128"/>
        <v/>
      </c>
      <c r="S567" s="172" t="str">
        <f t="shared" si="116"/>
        <v/>
      </c>
      <c r="U567" s="172" t="str">
        <f t="shared" si="117"/>
        <v/>
      </c>
    </row>
    <row r="568" spans="1:21">
      <c r="A568" s="173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5" t="str">
        <f t="shared" ca="1" si="128"/>
        <v/>
      </c>
      <c r="S568" s="172" t="str">
        <f t="shared" si="116"/>
        <v/>
      </c>
      <c r="U568" s="172" t="str">
        <f t="shared" si="117"/>
        <v/>
      </c>
    </row>
    <row r="569" spans="1:21">
      <c r="A569" s="173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5" t="str">
        <f t="shared" ca="1" si="128"/>
        <v/>
      </c>
      <c r="S569" s="172" t="str">
        <f t="shared" si="116"/>
        <v/>
      </c>
      <c r="U569" s="172" t="str">
        <f t="shared" si="117"/>
        <v/>
      </c>
    </row>
    <row r="570" spans="1:21">
      <c r="A570" s="173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5" t="str">
        <f t="shared" ca="1" si="128"/>
        <v/>
      </c>
      <c r="S570" s="172" t="str">
        <f t="shared" si="116"/>
        <v/>
      </c>
      <c r="U570" s="172" t="str">
        <f t="shared" si="117"/>
        <v/>
      </c>
    </row>
    <row r="571" spans="1:21">
      <c r="A571" s="173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5" t="str">
        <f t="shared" ca="1" si="128"/>
        <v/>
      </c>
      <c r="S571" s="172" t="str">
        <f t="shared" si="116"/>
        <v/>
      </c>
      <c r="U571" s="172" t="str">
        <f t="shared" si="117"/>
        <v/>
      </c>
    </row>
    <row r="572" spans="1:21">
      <c r="A572" s="173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5" t="str">
        <f t="shared" ca="1" si="128"/>
        <v/>
      </c>
      <c r="S572" s="172" t="str">
        <f t="shared" si="116"/>
        <v/>
      </c>
      <c r="U572" s="172" t="str">
        <f t="shared" si="117"/>
        <v/>
      </c>
    </row>
    <row r="573" spans="1:21">
      <c r="A573" s="173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5" t="str">
        <f t="shared" ca="1" si="128"/>
        <v/>
      </c>
      <c r="S573" s="172" t="str">
        <f t="shared" si="116"/>
        <v/>
      </c>
      <c r="U573" s="172" t="str">
        <f t="shared" si="117"/>
        <v/>
      </c>
    </row>
    <row r="574" spans="1:21">
      <c r="A574" s="173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5" t="str">
        <f t="shared" ca="1" si="128"/>
        <v/>
      </c>
      <c r="S574" s="172" t="str">
        <f t="shared" si="116"/>
        <v/>
      </c>
      <c r="U574" s="172" t="str">
        <f t="shared" si="117"/>
        <v/>
      </c>
    </row>
    <row r="575" spans="1:21">
      <c r="A575" s="173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5" t="str">
        <f t="shared" ca="1" si="128"/>
        <v/>
      </c>
      <c r="S575" s="172" t="str">
        <f t="shared" si="116"/>
        <v/>
      </c>
      <c r="U575" s="172" t="str">
        <f t="shared" si="117"/>
        <v/>
      </c>
    </row>
    <row r="576" spans="1:21">
      <c r="A576" s="173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5" t="str">
        <f t="shared" ca="1" si="128"/>
        <v/>
      </c>
      <c r="S576" s="172" t="str">
        <f t="shared" si="116"/>
        <v/>
      </c>
      <c r="U576" s="172" t="str">
        <f t="shared" si="117"/>
        <v/>
      </c>
    </row>
    <row r="577" spans="1:21">
      <c r="A577" s="173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5" t="str">
        <f t="shared" ca="1" si="128"/>
        <v/>
      </c>
      <c r="S577" s="172" t="str">
        <f t="shared" si="116"/>
        <v/>
      </c>
      <c r="U577" s="172" t="str">
        <f t="shared" si="117"/>
        <v/>
      </c>
    </row>
    <row r="578" spans="1:21">
      <c r="A578" s="173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5" t="str">
        <f t="shared" ca="1" si="128"/>
        <v/>
      </c>
      <c r="S578" s="172" t="str">
        <f t="shared" si="116"/>
        <v/>
      </c>
      <c r="U578" s="172" t="str">
        <f t="shared" si="117"/>
        <v/>
      </c>
    </row>
    <row r="579" spans="1:21">
      <c r="A579" s="173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5" t="str">
        <f t="shared" ca="1" si="128"/>
        <v/>
      </c>
      <c r="S579" s="172" t="str">
        <f t="shared" si="116"/>
        <v/>
      </c>
      <c r="U579" s="172" t="str">
        <f t="shared" si="117"/>
        <v/>
      </c>
    </row>
    <row r="580" spans="1:21">
      <c r="A580" s="173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5" t="str">
        <f t="shared" ca="1" si="128"/>
        <v/>
      </c>
      <c r="S580" s="172" t="str">
        <f t="shared" ref="S580:S643" si="129">IF(COUNTIF(O:O,M580)*COUNTIF(Q:Q,M580),M580,"")</f>
        <v/>
      </c>
      <c r="U580" s="172" t="str">
        <f t="shared" ref="U580:U643" si="130">IF(T580&gt;$A$14,T580,"")</f>
        <v/>
      </c>
    </row>
    <row r="581" spans="1:21">
      <c r="A581" s="173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5" t="str">
        <f t="shared" ca="1" si="128"/>
        <v/>
      </c>
      <c r="S581" s="172" t="str">
        <f t="shared" si="129"/>
        <v/>
      </c>
      <c r="U581" s="172" t="str">
        <f t="shared" si="130"/>
        <v/>
      </c>
    </row>
    <row r="582" spans="1:21">
      <c r="A582" s="173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5" t="str">
        <f t="shared" ca="1" si="128"/>
        <v/>
      </c>
      <c r="S582" s="172" t="str">
        <f t="shared" si="129"/>
        <v/>
      </c>
      <c r="U582" s="172" t="str">
        <f t="shared" si="130"/>
        <v/>
      </c>
    </row>
    <row r="583" spans="1:21">
      <c r="A583" s="173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5" t="str">
        <f t="shared" ca="1" si="128"/>
        <v/>
      </c>
      <c r="S583" s="172" t="str">
        <f t="shared" si="129"/>
        <v/>
      </c>
      <c r="U583" s="172" t="str">
        <f t="shared" si="130"/>
        <v/>
      </c>
    </row>
    <row r="584" spans="1:21">
      <c r="A584" s="173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5" t="str">
        <f t="shared" ca="1" si="128"/>
        <v/>
      </c>
      <c r="S584" s="172" t="str">
        <f t="shared" si="129"/>
        <v/>
      </c>
      <c r="U584" s="172" t="str">
        <f t="shared" si="130"/>
        <v/>
      </c>
    </row>
    <row r="585" spans="1:21">
      <c r="A585" s="173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5" t="str">
        <f t="shared" ca="1" si="128"/>
        <v/>
      </c>
      <c r="S585" s="172" t="str">
        <f t="shared" si="129"/>
        <v/>
      </c>
      <c r="U585" s="172" t="str">
        <f t="shared" si="130"/>
        <v/>
      </c>
    </row>
    <row r="586" spans="1:21">
      <c r="A586" s="173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5" t="str">
        <f t="shared" ca="1" si="128"/>
        <v/>
      </c>
      <c r="S586" s="172" t="str">
        <f t="shared" si="129"/>
        <v/>
      </c>
      <c r="U586" s="172" t="str">
        <f t="shared" si="130"/>
        <v/>
      </c>
    </row>
    <row r="587" spans="1:21">
      <c r="A587" s="173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5" t="str">
        <f t="shared" ca="1" si="128"/>
        <v/>
      </c>
      <c r="S587" s="172" t="str">
        <f t="shared" si="129"/>
        <v/>
      </c>
      <c r="U587" s="172" t="str">
        <f t="shared" si="130"/>
        <v/>
      </c>
    </row>
    <row r="588" spans="1:21">
      <c r="A588" s="173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5" t="str">
        <f t="shared" ca="1" si="128"/>
        <v/>
      </c>
      <c r="S588" s="172" t="str">
        <f t="shared" si="129"/>
        <v/>
      </c>
      <c r="U588" s="172" t="str">
        <f t="shared" si="130"/>
        <v/>
      </c>
    </row>
    <row r="589" spans="1:21">
      <c r="A589" s="173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5" t="str">
        <f t="shared" ca="1" si="128"/>
        <v/>
      </c>
      <c r="S589" s="172" t="str">
        <f t="shared" si="129"/>
        <v/>
      </c>
      <c r="U589" s="172" t="str">
        <f t="shared" si="130"/>
        <v/>
      </c>
    </row>
    <row r="590" spans="1:21">
      <c r="A590" s="173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5" t="str">
        <f t="shared" ca="1" si="128"/>
        <v/>
      </c>
      <c r="S590" s="172" t="str">
        <f t="shared" si="129"/>
        <v/>
      </c>
      <c r="U590" s="172" t="str">
        <f t="shared" si="130"/>
        <v/>
      </c>
    </row>
    <row r="591" spans="1:21">
      <c r="A591" s="173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5" t="str">
        <f t="shared" ca="1" si="128"/>
        <v/>
      </c>
      <c r="S591" s="172" t="str">
        <f t="shared" si="129"/>
        <v/>
      </c>
      <c r="U591" s="172" t="str">
        <f t="shared" si="130"/>
        <v/>
      </c>
    </row>
    <row r="592" spans="1:21">
      <c r="A592" s="173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5" t="str">
        <f t="shared" ca="1" si="128"/>
        <v/>
      </c>
      <c r="S592" s="172" t="str">
        <f t="shared" si="129"/>
        <v/>
      </c>
      <c r="U592" s="172" t="str">
        <f t="shared" si="130"/>
        <v/>
      </c>
    </row>
    <row r="593" spans="1:21">
      <c r="A593" s="173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5" t="str">
        <f t="shared" ca="1" si="128"/>
        <v/>
      </c>
      <c r="S593" s="172" t="str">
        <f t="shared" si="129"/>
        <v/>
      </c>
      <c r="U593" s="172" t="str">
        <f t="shared" si="130"/>
        <v/>
      </c>
    </row>
    <row r="594" spans="1:21">
      <c r="A594" s="173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5" t="str">
        <f t="shared" ca="1" si="128"/>
        <v/>
      </c>
      <c r="S594" s="172" t="str">
        <f t="shared" si="129"/>
        <v/>
      </c>
      <c r="U594" s="172" t="str">
        <f t="shared" si="130"/>
        <v/>
      </c>
    </row>
    <row r="595" spans="1:21">
      <c r="A595" s="173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5" t="str">
        <f t="shared" ca="1" si="128"/>
        <v/>
      </c>
      <c r="S595" s="172" t="str">
        <f t="shared" si="129"/>
        <v/>
      </c>
      <c r="U595" s="172" t="str">
        <f t="shared" si="130"/>
        <v/>
      </c>
    </row>
    <row r="596" spans="1:21">
      <c r="A596" s="173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5" t="str">
        <f t="shared" ca="1" si="128"/>
        <v/>
      </c>
      <c r="S596" s="172" t="str">
        <f t="shared" si="129"/>
        <v/>
      </c>
      <c r="U596" s="172" t="str">
        <f t="shared" si="130"/>
        <v/>
      </c>
    </row>
    <row r="597" spans="1:21">
      <c r="A597" s="173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5" t="str">
        <f t="shared" ca="1" si="128"/>
        <v/>
      </c>
      <c r="S597" s="172" t="str">
        <f t="shared" si="129"/>
        <v/>
      </c>
      <c r="U597" s="172" t="str">
        <f t="shared" si="130"/>
        <v/>
      </c>
    </row>
    <row r="598" spans="1:21">
      <c r="A598" s="173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5" t="str">
        <f t="shared" ca="1" si="128"/>
        <v/>
      </c>
      <c r="S598" s="172" t="str">
        <f t="shared" si="129"/>
        <v/>
      </c>
      <c r="U598" s="172" t="str">
        <f t="shared" si="130"/>
        <v/>
      </c>
    </row>
    <row r="599" spans="1:21">
      <c r="A599" s="173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5" t="str">
        <f t="shared" ca="1" si="128"/>
        <v/>
      </c>
      <c r="S599" s="172" t="str">
        <f t="shared" si="129"/>
        <v/>
      </c>
      <c r="U599" s="172" t="str">
        <f t="shared" si="130"/>
        <v/>
      </c>
    </row>
    <row r="600" spans="1:21">
      <c r="A600" s="173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5" t="str">
        <f t="shared" ca="1" si="128"/>
        <v/>
      </c>
      <c r="S600" s="172" t="str">
        <f t="shared" si="129"/>
        <v/>
      </c>
      <c r="U600" s="172" t="str">
        <f t="shared" si="130"/>
        <v/>
      </c>
    </row>
    <row r="601" spans="1:21">
      <c r="A601" s="173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5" t="str">
        <f t="shared" ca="1" si="128"/>
        <v/>
      </c>
      <c r="S601" s="172" t="str">
        <f t="shared" si="129"/>
        <v/>
      </c>
      <c r="U601" s="172" t="str">
        <f t="shared" si="130"/>
        <v/>
      </c>
    </row>
    <row r="602" spans="1:21">
      <c r="A602" s="173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5" t="str">
        <f t="shared" ca="1" si="128"/>
        <v/>
      </c>
      <c r="S602" s="172" t="str">
        <f t="shared" si="129"/>
        <v/>
      </c>
      <c r="U602" s="172" t="str">
        <f t="shared" si="130"/>
        <v/>
      </c>
    </row>
    <row r="603" spans="1:21">
      <c r="A603" s="173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5" t="str">
        <f t="shared" ca="1" si="128"/>
        <v/>
      </c>
      <c r="S603" s="172" t="str">
        <f t="shared" si="129"/>
        <v/>
      </c>
      <c r="U603" s="172" t="str">
        <f t="shared" si="130"/>
        <v/>
      </c>
    </row>
    <row r="604" spans="1:21">
      <c r="A604" s="173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5" t="str">
        <f t="shared" ca="1" si="128"/>
        <v/>
      </c>
      <c r="S604" s="172" t="str">
        <f t="shared" si="129"/>
        <v/>
      </c>
      <c r="U604" s="172" t="str">
        <f t="shared" si="130"/>
        <v/>
      </c>
    </row>
    <row r="605" spans="1:21">
      <c r="A605" s="173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5" t="str">
        <f t="shared" ca="1" si="128"/>
        <v/>
      </c>
      <c r="S605" s="172" t="str">
        <f t="shared" si="129"/>
        <v/>
      </c>
      <c r="U605" s="172" t="str">
        <f t="shared" si="130"/>
        <v/>
      </c>
    </row>
    <row r="606" spans="1:21">
      <c r="A606" s="173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5" t="str">
        <f t="shared" ca="1" si="128"/>
        <v/>
      </c>
      <c r="S606" s="172" t="str">
        <f t="shared" si="129"/>
        <v/>
      </c>
      <c r="U606" s="172" t="str">
        <f t="shared" si="130"/>
        <v/>
      </c>
    </row>
    <row r="607" spans="1:21">
      <c r="A607" s="173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5" t="str">
        <f t="shared" ca="1" si="128"/>
        <v/>
      </c>
      <c r="S607" s="172" t="str">
        <f t="shared" si="129"/>
        <v/>
      </c>
      <c r="U607" s="172" t="str">
        <f t="shared" si="130"/>
        <v/>
      </c>
    </row>
    <row r="608" spans="1:21">
      <c r="A608" s="173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5" t="str">
        <f t="shared" ca="1" si="128"/>
        <v/>
      </c>
      <c r="S608" s="172" t="str">
        <f t="shared" si="129"/>
        <v/>
      </c>
      <c r="U608" s="172" t="str">
        <f t="shared" si="130"/>
        <v/>
      </c>
    </row>
    <row r="609" spans="1:21">
      <c r="A609" s="173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5" t="str">
        <f t="shared" ca="1" si="128"/>
        <v/>
      </c>
      <c r="S609" s="172" t="str">
        <f t="shared" si="129"/>
        <v/>
      </c>
      <c r="U609" s="172" t="str">
        <f t="shared" si="130"/>
        <v/>
      </c>
    </row>
    <row r="610" spans="1:21">
      <c r="A610" s="173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5" t="str">
        <f t="shared" ca="1" si="128"/>
        <v/>
      </c>
      <c r="S610" s="172" t="str">
        <f t="shared" si="129"/>
        <v/>
      </c>
      <c r="U610" s="172" t="str">
        <f t="shared" si="130"/>
        <v/>
      </c>
    </row>
    <row r="611" spans="1:21">
      <c r="A611" s="173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5" t="str">
        <f t="shared" ca="1" si="128"/>
        <v/>
      </c>
      <c r="S611" s="172" t="str">
        <f t="shared" si="129"/>
        <v/>
      </c>
      <c r="U611" s="172" t="str">
        <f t="shared" si="130"/>
        <v/>
      </c>
    </row>
    <row r="612" spans="1:21">
      <c r="A612" s="173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5" t="str">
        <f t="shared" ca="1" si="128"/>
        <v/>
      </c>
      <c r="S612" s="172" t="str">
        <f t="shared" si="129"/>
        <v/>
      </c>
      <c r="U612" s="172" t="str">
        <f t="shared" si="130"/>
        <v/>
      </c>
    </row>
    <row r="613" spans="1:21">
      <c r="A613" s="173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5" t="str">
        <f t="shared" ca="1" si="128"/>
        <v/>
      </c>
      <c r="S613" s="172" t="str">
        <f t="shared" si="129"/>
        <v/>
      </c>
      <c r="U613" s="172" t="str">
        <f t="shared" si="130"/>
        <v/>
      </c>
    </row>
    <row r="614" spans="1:21">
      <c r="A614" s="173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5" t="str">
        <f t="shared" ca="1" si="128"/>
        <v/>
      </c>
      <c r="S614" s="172" t="str">
        <f t="shared" si="129"/>
        <v/>
      </c>
      <c r="U614" s="172" t="str">
        <f t="shared" si="130"/>
        <v/>
      </c>
    </row>
    <row r="615" spans="1:21">
      <c r="A615" s="173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5" t="str">
        <f t="shared" ca="1" si="128"/>
        <v/>
      </c>
      <c r="S615" s="172" t="str">
        <f t="shared" si="129"/>
        <v/>
      </c>
      <c r="U615" s="172" t="str">
        <f t="shared" si="130"/>
        <v/>
      </c>
    </row>
    <row r="616" spans="1:21">
      <c r="A616" s="173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5" t="str">
        <f t="shared" ca="1" si="128"/>
        <v/>
      </c>
      <c r="S616" s="172" t="str">
        <f t="shared" si="129"/>
        <v/>
      </c>
      <c r="U616" s="172" t="str">
        <f t="shared" si="130"/>
        <v/>
      </c>
    </row>
    <row r="617" spans="1:21">
      <c r="A617" s="173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5" t="str">
        <f t="shared" ca="1" si="128"/>
        <v/>
      </c>
      <c r="S617" s="172" t="str">
        <f t="shared" si="129"/>
        <v/>
      </c>
      <c r="U617" s="172" t="str">
        <f t="shared" si="130"/>
        <v/>
      </c>
    </row>
    <row r="618" spans="1:21">
      <c r="A618" s="173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5" t="str">
        <f t="shared" ca="1" si="128"/>
        <v/>
      </c>
      <c r="S618" s="172" t="str">
        <f t="shared" si="129"/>
        <v/>
      </c>
      <c r="U618" s="172" t="str">
        <f t="shared" si="130"/>
        <v/>
      </c>
    </row>
    <row r="619" spans="1:21">
      <c r="A619" s="173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5" t="str">
        <f t="shared" ref="K619:K665" ca="1" si="141">IF(ISERROR(B619-2),"",C619+D619+F619+G619-I619-J619)</f>
        <v/>
      </c>
      <c r="S619" s="172" t="str">
        <f t="shared" si="129"/>
        <v/>
      </c>
      <c r="U619" s="172" t="str">
        <f t="shared" si="130"/>
        <v/>
      </c>
    </row>
    <row r="620" spans="1:21">
      <c r="A620" s="173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5" t="str">
        <f t="shared" ca="1" si="141"/>
        <v/>
      </c>
      <c r="S620" s="172" t="str">
        <f t="shared" si="129"/>
        <v/>
      </c>
      <c r="U620" s="172" t="str">
        <f t="shared" si="130"/>
        <v/>
      </c>
    </row>
    <row r="621" spans="1:21">
      <c r="A621" s="173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5" t="str">
        <f t="shared" ca="1" si="141"/>
        <v/>
      </c>
      <c r="S621" s="172" t="str">
        <f t="shared" si="129"/>
        <v/>
      </c>
      <c r="U621" s="172" t="str">
        <f t="shared" si="130"/>
        <v/>
      </c>
    </row>
    <row r="622" spans="1:21">
      <c r="A622" s="173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5" t="str">
        <f t="shared" ca="1" si="141"/>
        <v/>
      </c>
      <c r="S622" s="172" t="str">
        <f t="shared" si="129"/>
        <v/>
      </c>
      <c r="U622" s="172" t="str">
        <f t="shared" si="130"/>
        <v/>
      </c>
    </row>
    <row r="623" spans="1:21">
      <c r="A623" s="173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5" t="str">
        <f t="shared" ca="1" si="141"/>
        <v/>
      </c>
      <c r="S623" s="172" t="str">
        <f t="shared" si="129"/>
        <v/>
      </c>
      <c r="U623" s="172" t="str">
        <f t="shared" si="130"/>
        <v/>
      </c>
    </row>
    <row r="624" spans="1:21">
      <c r="A624" s="173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5" t="str">
        <f t="shared" ca="1" si="141"/>
        <v/>
      </c>
      <c r="S624" s="172" t="str">
        <f t="shared" si="129"/>
        <v/>
      </c>
      <c r="U624" s="172" t="str">
        <f t="shared" si="130"/>
        <v/>
      </c>
    </row>
    <row r="625" spans="1:21">
      <c r="A625" s="173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5" t="str">
        <f t="shared" ca="1" si="141"/>
        <v/>
      </c>
      <c r="S625" s="172" t="str">
        <f t="shared" si="129"/>
        <v/>
      </c>
      <c r="U625" s="172" t="str">
        <f t="shared" si="130"/>
        <v/>
      </c>
    </row>
    <row r="626" spans="1:21">
      <c r="A626" s="173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5" t="str">
        <f t="shared" ca="1" si="141"/>
        <v/>
      </c>
      <c r="S626" s="172" t="str">
        <f t="shared" si="129"/>
        <v/>
      </c>
      <c r="U626" s="172" t="str">
        <f t="shared" si="130"/>
        <v/>
      </c>
    </row>
    <row r="627" spans="1:21">
      <c r="A627" s="173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5" t="str">
        <f t="shared" ca="1" si="141"/>
        <v/>
      </c>
      <c r="S627" s="172" t="str">
        <f t="shared" si="129"/>
        <v/>
      </c>
      <c r="U627" s="172" t="str">
        <f t="shared" si="130"/>
        <v/>
      </c>
    </row>
    <row r="628" spans="1:21">
      <c r="A628" s="173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5" t="str">
        <f t="shared" ca="1" si="141"/>
        <v/>
      </c>
      <c r="S628" s="172" t="str">
        <f t="shared" si="129"/>
        <v/>
      </c>
      <c r="U628" s="172" t="str">
        <f t="shared" si="130"/>
        <v/>
      </c>
    </row>
    <row r="629" spans="1:21">
      <c r="A629" s="173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5" t="str">
        <f t="shared" ca="1" si="141"/>
        <v/>
      </c>
      <c r="S629" s="172" t="str">
        <f t="shared" si="129"/>
        <v/>
      </c>
      <c r="U629" s="172" t="str">
        <f t="shared" si="130"/>
        <v/>
      </c>
    </row>
    <row r="630" spans="1:21">
      <c r="A630" s="173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5" t="str">
        <f t="shared" ca="1" si="141"/>
        <v/>
      </c>
      <c r="S630" s="172" t="str">
        <f t="shared" si="129"/>
        <v/>
      </c>
      <c r="U630" s="172" t="str">
        <f t="shared" si="130"/>
        <v/>
      </c>
    </row>
    <row r="631" spans="1:21">
      <c r="A631" s="173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5" t="str">
        <f t="shared" ca="1" si="141"/>
        <v/>
      </c>
      <c r="S631" s="172" t="str">
        <f t="shared" si="129"/>
        <v/>
      </c>
      <c r="U631" s="172" t="str">
        <f t="shared" si="130"/>
        <v/>
      </c>
    </row>
    <row r="632" spans="1:21">
      <c r="A632" s="173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5" t="str">
        <f t="shared" ca="1" si="141"/>
        <v/>
      </c>
      <c r="S632" s="172" t="str">
        <f t="shared" si="129"/>
        <v/>
      </c>
      <c r="U632" s="172" t="str">
        <f t="shared" si="130"/>
        <v/>
      </c>
    </row>
    <row r="633" spans="1:21">
      <c r="A633" s="173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5" t="str">
        <f t="shared" ca="1" si="141"/>
        <v/>
      </c>
      <c r="S633" s="172" t="str">
        <f t="shared" si="129"/>
        <v/>
      </c>
      <c r="U633" s="172" t="str">
        <f t="shared" si="130"/>
        <v/>
      </c>
    </row>
    <row r="634" spans="1:21">
      <c r="A634" s="173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5" t="str">
        <f t="shared" ca="1" si="141"/>
        <v/>
      </c>
      <c r="S634" s="172" t="str">
        <f t="shared" si="129"/>
        <v/>
      </c>
      <c r="U634" s="172" t="str">
        <f t="shared" si="130"/>
        <v/>
      </c>
    </row>
    <row r="635" spans="1:21">
      <c r="A635" s="173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5" t="str">
        <f t="shared" ca="1" si="141"/>
        <v/>
      </c>
      <c r="S635" s="172" t="str">
        <f t="shared" si="129"/>
        <v/>
      </c>
      <c r="U635" s="172" t="str">
        <f t="shared" si="130"/>
        <v/>
      </c>
    </row>
    <row r="636" spans="1:21">
      <c r="A636" s="173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5" t="str">
        <f t="shared" ca="1" si="141"/>
        <v/>
      </c>
      <c r="S636" s="172" t="str">
        <f t="shared" si="129"/>
        <v/>
      </c>
      <c r="U636" s="172" t="str">
        <f t="shared" si="130"/>
        <v/>
      </c>
    </row>
    <row r="637" spans="1:21">
      <c r="A637" s="173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5" t="str">
        <f t="shared" ca="1" si="141"/>
        <v/>
      </c>
      <c r="S637" s="172" t="str">
        <f t="shared" si="129"/>
        <v/>
      </c>
      <c r="U637" s="172" t="str">
        <f t="shared" si="130"/>
        <v/>
      </c>
    </row>
    <row r="638" spans="1:21">
      <c r="A638" s="173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5" t="str">
        <f t="shared" ca="1" si="141"/>
        <v/>
      </c>
      <c r="S638" s="172" t="str">
        <f t="shared" si="129"/>
        <v/>
      </c>
      <c r="U638" s="172" t="str">
        <f t="shared" si="130"/>
        <v/>
      </c>
    </row>
    <row r="639" spans="1:21">
      <c r="A639" s="173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5" t="str">
        <f t="shared" ca="1" si="141"/>
        <v/>
      </c>
      <c r="S639" s="172" t="str">
        <f t="shared" si="129"/>
        <v/>
      </c>
      <c r="U639" s="172" t="str">
        <f t="shared" si="130"/>
        <v/>
      </c>
    </row>
    <row r="640" spans="1:21">
      <c r="A640" s="173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5" t="str">
        <f t="shared" ca="1" si="141"/>
        <v/>
      </c>
      <c r="S640" s="172" t="str">
        <f t="shared" si="129"/>
        <v/>
      </c>
      <c r="U640" s="172" t="str">
        <f t="shared" si="130"/>
        <v/>
      </c>
    </row>
    <row r="641" spans="1:21">
      <c r="A641" s="173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5" t="str">
        <f t="shared" ca="1" si="141"/>
        <v/>
      </c>
      <c r="S641" s="172" t="str">
        <f t="shared" si="129"/>
        <v/>
      </c>
      <c r="U641" s="172" t="str">
        <f t="shared" si="130"/>
        <v/>
      </c>
    </row>
    <row r="642" spans="1:21">
      <c r="A642" s="173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5" t="str">
        <f t="shared" ca="1" si="141"/>
        <v/>
      </c>
      <c r="S642" s="172" t="str">
        <f t="shared" si="129"/>
        <v/>
      </c>
      <c r="U642" s="172" t="str">
        <f t="shared" si="130"/>
        <v/>
      </c>
    </row>
    <row r="643" spans="1:21">
      <c r="A643" s="173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5" t="str">
        <f t="shared" ca="1" si="141"/>
        <v/>
      </c>
      <c r="S643" s="172" t="str">
        <f t="shared" si="129"/>
        <v/>
      </c>
      <c r="U643" s="172" t="str">
        <f t="shared" si="130"/>
        <v/>
      </c>
    </row>
    <row r="644" spans="1:21">
      <c r="A644" s="173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5" t="str">
        <f t="shared" ca="1" si="141"/>
        <v/>
      </c>
      <c r="S644" s="172" t="str">
        <f t="shared" ref="S644:S707" si="142">IF(COUNTIF(O:O,M644)*COUNTIF(Q:Q,M644),M644,"")</f>
        <v/>
      </c>
      <c r="U644" s="172" t="str">
        <f t="shared" ref="U644:U707" si="143">IF(T644&gt;$A$14,T644,"")</f>
        <v/>
      </c>
    </row>
    <row r="645" spans="1:21">
      <c r="A645" s="173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5" t="str">
        <f t="shared" ca="1" si="141"/>
        <v/>
      </c>
      <c r="S645" s="172" t="str">
        <f t="shared" si="142"/>
        <v/>
      </c>
      <c r="U645" s="172" t="str">
        <f t="shared" si="143"/>
        <v/>
      </c>
    </row>
    <row r="646" spans="1:21">
      <c r="A646" s="173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5" t="str">
        <f t="shared" ca="1" si="141"/>
        <v/>
      </c>
      <c r="S646" s="172" t="str">
        <f t="shared" si="142"/>
        <v/>
      </c>
      <c r="U646" s="172" t="str">
        <f t="shared" si="143"/>
        <v/>
      </c>
    </row>
    <row r="647" spans="1:21">
      <c r="A647" s="173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5" t="str">
        <f t="shared" ca="1" si="141"/>
        <v/>
      </c>
      <c r="S647" s="172" t="str">
        <f t="shared" si="142"/>
        <v/>
      </c>
      <c r="U647" s="172" t="str">
        <f t="shared" si="143"/>
        <v/>
      </c>
    </row>
    <row r="648" spans="1:21">
      <c r="A648" s="173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5" t="str">
        <f t="shared" ca="1" si="141"/>
        <v/>
      </c>
      <c r="S648" s="172" t="str">
        <f t="shared" si="142"/>
        <v/>
      </c>
      <c r="U648" s="172" t="str">
        <f t="shared" si="143"/>
        <v/>
      </c>
    </row>
    <row r="649" spans="1:21">
      <c r="A649" s="173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5" t="str">
        <f t="shared" ca="1" si="141"/>
        <v/>
      </c>
      <c r="S649" s="172" t="str">
        <f t="shared" si="142"/>
        <v/>
      </c>
      <c r="U649" s="172" t="str">
        <f t="shared" si="143"/>
        <v/>
      </c>
    </row>
    <row r="650" spans="1:21">
      <c r="A650" s="173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5" t="str">
        <f t="shared" ca="1" si="141"/>
        <v/>
      </c>
      <c r="S650" s="172" t="str">
        <f t="shared" si="142"/>
        <v/>
      </c>
      <c r="U650" s="172" t="str">
        <f t="shared" si="143"/>
        <v/>
      </c>
    </row>
    <row r="651" spans="1:21">
      <c r="A651" s="173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5" t="str">
        <f t="shared" ca="1" si="141"/>
        <v/>
      </c>
      <c r="S651" s="172" t="str">
        <f t="shared" si="142"/>
        <v/>
      </c>
      <c r="U651" s="172" t="str">
        <f t="shared" si="143"/>
        <v/>
      </c>
    </row>
    <row r="652" spans="1:21">
      <c r="A652" s="173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5" t="str">
        <f t="shared" ca="1" si="141"/>
        <v/>
      </c>
      <c r="S652" s="172" t="str">
        <f t="shared" si="142"/>
        <v/>
      </c>
      <c r="U652" s="172" t="str">
        <f t="shared" si="143"/>
        <v/>
      </c>
    </row>
    <row r="653" spans="1:21">
      <c r="A653" s="173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5" t="str">
        <f t="shared" ca="1" si="141"/>
        <v/>
      </c>
      <c r="S653" s="172" t="str">
        <f t="shared" si="142"/>
        <v/>
      </c>
      <c r="U653" s="172" t="str">
        <f t="shared" si="143"/>
        <v/>
      </c>
    </row>
    <row r="654" spans="1:21">
      <c r="A654" s="173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5" t="str">
        <f t="shared" ca="1" si="141"/>
        <v/>
      </c>
      <c r="S654" s="172" t="str">
        <f t="shared" si="142"/>
        <v/>
      </c>
      <c r="U654" s="172" t="str">
        <f t="shared" si="143"/>
        <v/>
      </c>
    </row>
    <row r="655" spans="1:21">
      <c r="A655" s="173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5" t="str">
        <f t="shared" ca="1" si="141"/>
        <v/>
      </c>
      <c r="S655" s="172" t="str">
        <f t="shared" si="142"/>
        <v/>
      </c>
      <c r="U655" s="172" t="str">
        <f t="shared" si="143"/>
        <v/>
      </c>
    </row>
    <row r="656" spans="1:21">
      <c r="A656" s="173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5" t="str">
        <f t="shared" ca="1" si="141"/>
        <v/>
      </c>
      <c r="S656" s="172" t="str">
        <f t="shared" si="142"/>
        <v/>
      </c>
      <c r="U656" s="172" t="str">
        <f t="shared" si="143"/>
        <v/>
      </c>
    </row>
    <row r="657" spans="1:21">
      <c r="A657" s="173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5" t="str">
        <f t="shared" ca="1" si="141"/>
        <v/>
      </c>
      <c r="S657" s="172" t="str">
        <f t="shared" si="142"/>
        <v/>
      </c>
      <c r="U657" s="172" t="str">
        <f t="shared" si="143"/>
        <v/>
      </c>
    </row>
    <row r="658" spans="1:21">
      <c r="A658" s="173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5" t="str">
        <f t="shared" ca="1" si="141"/>
        <v/>
      </c>
      <c r="S658" s="172" t="str">
        <f t="shared" si="142"/>
        <v/>
      </c>
      <c r="U658" s="172" t="str">
        <f t="shared" si="143"/>
        <v/>
      </c>
    </row>
    <row r="659" spans="1:21">
      <c r="A659" s="173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5" t="str">
        <f t="shared" ca="1" si="141"/>
        <v/>
      </c>
      <c r="S659" s="172" t="str">
        <f t="shared" si="142"/>
        <v/>
      </c>
      <c r="U659" s="172" t="str">
        <f t="shared" si="143"/>
        <v/>
      </c>
    </row>
    <row r="660" spans="1:21">
      <c r="A660" s="173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5" t="str">
        <f t="shared" ca="1" si="141"/>
        <v/>
      </c>
      <c r="S660" s="172" t="str">
        <f t="shared" si="142"/>
        <v/>
      </c>
      <c r="U660" s="172" t="str">
        <f t="shared" si="143"/>
        <v/>
      </c>
    </row>
    <row r="661" spans="1:21">
      <c r="A661" s="173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5" t="str">
        <f t="shared" ca="1" si="141"/>
        <v/>
      </c>
      <c r="S661" s="172" t="str">
        <f t="shared" si="142"/>
        <v/>
      </c>
      <c r="U661" s="172" t="str">
        <f t="shared" si="143"/>
        <v/>
      </c>
    </row>
    <row r="662" spans="1:21">
      <c r="A662" s="173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5" t="str">
        <f t="shared" ca="1" si="141"/>
        <v/>
      </c>
      <c r="S662" s="172" t="str">
        <f t="shared" si="142"/>
        <v/>
      </c>
      <c r="U662" s="172" t="str">
        <f t="shared" si="143"/>
        <v/>
      </c>
    </row>
    <row r="663" spans="1:21">
      <c r="A663" s="173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5" t="str">
        <f t="shared" ca="1" si="141"/>
        <v/>
      </c>
      <c r="S663" s="172" t="str">
        <f t="shared" si="142"/>
        <v/>
      </c>
      <c r="U663" s="172" t="str">
        <f t="shared" si="143"/>
        <v/>
      </c>
    </row>
    <row r="664" spans="1:21">
      <c r="A664" s="173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5" t="str">
        <f t="shared" ca="1" si="141"/>
        <v/>
      </c>
      <c r="S664" s="172" t="str">
        <f t="shared" si="142"/>
        <v/>
      </c>
      <c r="U664" s="172" t="str">
        <f t="shared" si="143"/>
        <v/>
      </c>
    </row>
    <row r="665" spans="1:21">
      <c r="A665" s="173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5" t="str">
        <f t="shared" ca="1" si="141"/>
        <v/>
      </c>
      <c r="S665" s="172" t="str">
        <f t="shared" si="142"/>
        <v/>
      </c>
      <c r="U665" s="172" t="str">
        <f t="shared" si="143"/>
        <v/>
      </c>
    </row>
    <row r="666" spans="1:21">
      <c r="A666" s="173" t="str">
        <f t="shared" ref="A666:A667" ca="1" si="147">IF(AND(ISBLANK(V655), A665 = $V$1),NOW(),IF(ISBLANK(V655),"",V655))</f>
        <v/>
      </c>
      <c r="S666" s="172" t="str">
        <f t="shared" si="142"/>
        <v/>
      </c>
      <c r="U666" s="172" t="str">
        <f t="shared" si="143"/>
        <v/>
      </c>
    </row>
    <row r="667" spans="1:21">
      <c r="A667" s="173" t="str">
        <f t="shared" ca="1" si="147"/>
        <v/>
      </c>
      <c r="S667" s="172" t="str">
        <f t="shared" si="142"/>
        <v/>
      </c>
      <c r="U667" s="172" t="str">
        <f t="shared" si="143"/>
        <v/>
      </c>
    </row>
    <row r="668" spans="1:21">
      <c r="S668" s="172" t="str">
        <f t="shared" si="142"/>
        <v/>
      </c>
      <c r="U668" s="172" t="str">
        <f t="shared" si="143"/>
        <v/>
      </c>
    </row>
    <row r="669" spans="1:21">
      <c r="S669" s="172" t="str">
        <f t="shared" si="142"/>
        <v/>
      </c>
      <c r="U669" s="172" t="str">
        <f t="shared" si="143"/>
        <v/>
      </c>
    </row>
    <row r="670" spans="1:21">
      <c r="S670" s="172" t="str">
        <f t="shared" si="142"/>
        <v/>
      </c>
      <c r="U670" s="172" t="str">
        <f t="shared" si="143"/>
        <v/>
      </c>
    </row>
    <row r="671" spans="1:21">
      <c r="S671" s="172" t="str">
        <f t="shared" si="142"/>
        <v/>
      </c>
      <c r="U671" s="172" t="str">
        <f t="shared" si="143"/>
        <v/>
      </c>
    </row>
    <row r="672" spans="1:21">
      <c r="S672" s="172" t="str">
        <f t="shared" si="142"/>
        <v/>
      </c>
      <c r="U672" s="172" t="str">
        <f t="shared" si="143"/>
        <v/>
      </c>
    </row>
    <row r="673" spans="19:21">
      <c r="S673" s="172" t="str">
        <f t="shared" si="142"/>
        <v/>
      </c>
      <c r="U673" s="172" t="str">
        <f t="shared" si="143"/>
        <v/>
      </c>
    </row>
    <row r="674" spans="19:21">
      <c r="S674" s="172" t="str">
        <f t="shared" si="142"/>
        <v/>
      </c>
      <c r="U674" s="172" t="str">
        <f t="shared" si="143"/>
        <v/>
      </c>
    </row>
    <row r="675" spans="19:21">
      <c r="S675" s="172" t="str">
        <f t="shared" si="142"/>
        <v/>
      </c>
      <c r="U675" s="172" t="str">
        <f t="shared" si="143"/>
        <v/>
      </c>
    </row>
    <row r="676" spans="19:21">
      <c r="S676" s="172" t="str">
        <f t="shared" si="142"/>
        <v/>
      </c>
      <c r="U676" s="172" t="str">
        <f t="shared" si="143"/>
        <v/>
      </c>
    </row>
    <row r="677" spans="19:21">
      <c r="S677" s="172" t="str">
        <f t="shared" si="142"/>
        <v/>
      </c>
      <c r="U677" s="172" t="str">
        <f t="shared" si="143"/>
        <v/>
      </c>
    </row>
    <row r="678" spans="19:21">
      <c r="S678" s="172" t="str">
        <f t="shared" si="142"/>
        <v/>
      </c>
      <c r="U678" s="172" t="str">
        <f t="shared" si="143"/>
        <v/>
      </c>
    </row>
    <row r="679" spans="19:21">
      <c r="S679" s="172" t="str">
        <f t="shared" si="142"/>
        <v/>
      </c>
      <c r="U679" s="172" t="str">
        <f t="shared" si="143"/>
        <v/>
      </c>
    </row>
    <row r="680" spans="19:21">
      <c r="S680" s="172" t="str">
        <f t="shared" si="142"/>
        <v/>
      </c>
      <c r="U680" s="172" t="str">
        <f t="shared" si="143"/>
        <v/>
      </c>
    </row>
    <row r="681" spans="19:21">
      <c r="S681" s="172" t="str">
        <f t="shared" si="142"/>
        <v/>
      </c>
      <c r="U681" s="172" t="str">
        <f t="shared" si="143"/>
        <v/>
      </c>
    </row>
    <row r="682" spans="19:21">
      <c r="S682" s="172" t="str">
        <f t="shared" si="142"/>
        <v/>
      </c>
      <c r="U682" s="172" t="str">
        <f t="shared" si="143"/>
        <v/>
      </c>
    </row>
    <row r="683" spans="19:21">
      <c r="S683" s="172" t="str">
        <f t="shared" si="142"/>
        <v/>
      </c>
      <c r="U683" s="172" t="str">
        <f t="shared" si="143"/>
        <v/>
      </c>
    </row>
    <row r="684" spans="19:21">
      <c r="S684" s="172" t="str">
        <f t="shared" si="142"/>
        <v/>
      </c>
      <c r="U684" s="172" t="str">
        <f t="shared" si="143"/>
        <v/>
      </c>
    </row>
    <row r="685" spans="19:21">
      <c r="S685" s="172" t="str">
        <f t="shared" si="142"/>
        <v/>
      </c>
      <c r="U685" s="172" t="str">
        <f t="shared" si="143"/>
        <v/>
      </c>
    </row>
    <row r="686" spans="19:21">
      <c r="S686" s="172" t="str">
        <f t="shared" si="142"/>
        <v/>
      </c>
      <c r="U686" s="172" t="str">
        <f t="shared" si="143"/>
        <v/>
      </c>
    </row>
    <row r="687" spans="19:21">
      <c r="S687" s="172" t="str">
        <f t="shared" si="142"/>
        <v/>
      </c>
      <c r="U687" s="172" t="str">
        <f t="shared" si="143"/>
        <v/>
      </c>
    </row>
    <row r="688" spans="19:21">
      <c r="S688" s="172" t="str">
        <f t="shared" si="142"/>
        <v/>
      </c>
      <c r="U688" s="172" t="str">
        <f t="shared" si="143"/>
        <v/>
      </c>
    </row>
    <row r="689" spans="19:21">
      <c r="S689" s="172" t="str">
        <f t="shared" si="142"/>
        <v/>
      </c>
      <c r="U689" s="172" t="str">
        <f t="shared" si="143"/>
        <v/>
      </c>
    </row>
    <row r="690" spans="19:21">
      <c r="S690" s="172" t="str">
        <f t="shared" si="142"/>
        <v/>
      </c>
      <c r="U690" s="172" t="str">
        <f t="shared" si="143"/>
        <v/>
      </c>
    </row>
    <row r="691" spans="19:21">
      <c r="S691" s="172" t="str">
        <f t="shared" si="142"/>
        <v/>
      </c>
      <c r="U691" s="172" t="str">
        <f t="shared" si="143"/>
        <v/>
      </c>
    </row>
    <row r="692" spans="19:21">
      <c r="S692" s="172" t="str">
        <f t="shared" si="142"/>
        <v/>
      </c>
      <c r="U692" s="172" t="str">
        <f t="shared" si="143"/>
        <v/>
      </c>
    </row>
    <row r="693" spans="19:21">
      <c r="S693" s="172" t="str">
        <f t="shared" si="142"/>
        <v/>
      </c>
      <c r="U693" s="172" t="str">
        <f t="shared" si="143"/>
        <v/>
      </c>
    </row>
    <row r="694" spans="19:21">
      <c r="S694" s="172" t="str">
        <f t="shared" si="142"/>
        <v/>
      </c>
      <c r="U694" s="172" t="str">
        <f t="shared" si="143"/>
        <v/>
      </c>
    </row>
    <row r="695" spans="19:21">
      <c r="S695" s="172" t="str">
        <f t="shared" si="142"/>
        <v/>
      </c>
      <c r="U695" s="172" t="str">
        <f t="shared" si="143"/>
        <v/>
      </c>
    </row>
    <row r="696" spans="19:21">
      <c r="S696" s="172" t="str">
        <f t="shared" si="142"/>
        <v/>
      </c>
      <c r="U696" s="172" t="str">
        <f t="shared" si="143"/>
        <v/>
      </c>
    </row>
    <row r="697" spans="19:21">
      <c r="S697" s="172" t="str">
        <f t="shared" si="142"/>
        <v/>
      </c>
      <c r="U697" s="172" t="str">
        <f t="shared" si="143"/>
        <v/>
      </c>
    </row>
    <row r="698" spans="19:21">
      <c r="S698" s="172" t="str">
        <f t="shared" si="142"/>
        <v/>
      </c>
      <c r="U698" s="172" t="str">
        <f t="shared" si="143"/>
        <v/>
      </c>
    </row>
    <row r="699" spans="19:21">
      <c r="S699" s="172" t="str">
        <f t="shared" si="142"/>
        <v/>
      </c>
      <c r="U699" s="172" t="str">
        <f t="shared" si="143"/>
        <v/>
      </c>
    </row>
    <row r="700" spans="19:21">
      <c r="S700" s="172" t="str">
        <f t="shared" si="142"/>
        <v/>
      </c>
      <c r="U700" s="172" t="str">
        <f t="shared" si="143"/>
        <v/>
      </c>
    </row>
    <row r="701" spans="19:21">
      <c r="S701" s="172" t="str">
        <f t="shared" si="142"/>
        <v/>
      </c>
      <c r="U701" s="172" t="str">
        <f t="shared" si="143"/>
        <v/>
      </c>
    </row>
    <row r="702" spans="19:21">
      <c r="S702" s="172" t="str">
        <f t="shared" si="142"/>
        <v/>
      </c>
      <c r="U702" s="172" t="str">
        <f t="shared" si="143"/>
        <v/>
      </c>
    </row>
    <row r="703" spans="19:21">
      <c r="S703" s="172" t="str">
        <f t="shared" si="142"/>
        <v/>
      </c>
      <c r="U703" s="172" t="str">
        <f t="shared" si="143"/>
        <v/>
      </c>
    </row>
    <row r="704" spans="19:21">
      <c r="S704" s="172" t="str">
        <f t="shared" si="142"/>
        <v/>
      </c>
      <c r="U704" s="172" t="str">
        <f t="shared" si="143"/>
        <v/>
      </c>
    </row>
    <row r="705" spans="19:21">
      <c r="S705" s="172" t="str">
        <f t="shared" si="142"/>
        <v/>
      </c>
      <c r="U705" s="172" t="str">
        <f t="shared" si="143"/>
        <v/>
      </c>
    </row>
    <row r="706" spans="19:21">
      <c r="S706" s="172" t="str">
        <f t="shared" si="142"/>
        <v/>
      </c>
      <c r="U706" s="172" t="str">
        <f t="shared" si="143"/>
        <v/>
      </c>
    </row>
    <row r="707" spans="19:21">
      <c r="S707" s="172" t="str">
        <f t="shared" si="142"/>
        <v/>
      </c>
      <c r="U707" s="172" t="str">
        <f t="shared" si="143"/>
        <v/>
      </c>
    </row>
    <row r="708" spans="19:21">
      <c r="S708" s="172" t="str">
        <f t="shared" ref="S708:S766" si="148">IF(COUNTIF(O:O,M708)*COUNTIF(Q:Q,M708),M708,"")</f>
        <v/>
      </c>
      <c r="U708" s="172" t="str">
        <f t="shared" ref="U708:U766" si="149">IF(T708&gt;$A$14,T708,"")</f>
        <v/>
      </c>
    </row>
    <row r="709" spans="19:21">
      <c r="S709" s="172" t="str">
        <f t="shared" si="148"/>
        <v/>
      </c>
      <c r="U709" s="172" t="str">
        <f t="shared" si="149"/>
        <v/>
      </c>
    </row>
    <row r="710" spans="19:21">
      <c r="S710" s="172" t="str">
        <f t="shared" si="148"/>
        <v/>
      </c>
      <c r="U710" s="172" t="str">
        <f t="shared" si="149"/>
        <v/>
      </c>
    </row>
    <row r="711" spans="19:21">
      <c r="S711" s="172" t="str">
        <f t="shared" si="148"/>
        <v/>
      </c>
      <c r="U711" s="172" t="str">
        <f t="shared" si="149"/>
        <v/>
      </c>
    </row>
    <row r="712" spans="19:21">
      <c r="S712" s="172" t="str">
        <f t="shared" si="148"/>
        <v/>
      </c>
      <c r="U712" s="172" t="str">
        <f t="shared" si="149"/>
        <v/>
      </c>
    </row>
    <row r="713" spans="19:21">
      <c r="S713" s="172" t="str">
        <f t="shared" si="148"/>
        <v/>
      </c>
      <c r="U713" s="172" t="str">
        <f t="shared" si="149"/>
        <v/>
      </c>
    </row>
    <row r="714" spans="19:21">
      <c r="S714" s="172" t="str">
        <f t="shared" si="148"/>
        <v/>
      </c>
      <c r="U714" s="172" t="str">
        <f t="shared" si="149"/>
        <v/>
      </c>
    </row>
    <row r="715" spans="19:21">
      <c r="S715" s="172" t="str">
        <f t="shared" si="148"/>
        <v/>
      </c>
      <c r="U715" s="172" t="str">
        <f t="shared" si="149"/>
        <v/>
      </c>
    </row>
    <row r="716" spans="19:21">
      <c r="S716" s="172" t="str">
        <f t="shared" si="148"/>
        <v/>
      </c>
      <c r="U716" s="172" t="str">
        <f t="shared" si="149"/>
        <v/>
      </c>
    </row>
    <row r="717" spans="19:21">
      <c r="S717" s="172" t="str">
        <f t="shared" si="148"/>
        <v/>
      </c>
      <c r="U717" s="172" t="str">
        <f t="shared" si="149"/>
        <v/>
      </c>
    </row>
    <row r="718" spans="19:21">
      <c r="S718" s="172" t="str">
        <f t="shared" si="148"/>
        <v/>
      </c>
      <c r="U718" s="172" t="str">
        <f t="shared" si="149"/>
        <v/>
      </c>
    </row>
    <row r="719" spans="19:21">
      <c r="S719" s="172" t="str">
        <f t="shared" si="148"/>
        <v/>
      </c>
      <c r="U719" s="172" t="str">
        <f t="shared" si="149"/>
        <v/>
      </c>
    </row>
    <row r="720" spans="19:21">
      <c r="S720" s="172" t="str">
        <f t="shared" si="148"/>
        <v/>
      </c>
      <c r="U720" s="172" t="str">
        <f t="shared" si="149"/>
        <v/>
      </c>
    </row>
    <row r="721" spans="19:21">
      <c r="S721" s="172" t="str">
        <f t="shared" si="148"/>
        <v/>
      </c>
      <c r="U721" s="172" t="str">
        <f t="shared" si="149"/>
        <v/>
      </c>
    </row>
    <row r="722" spans="19:21">
      <c r="S722" s="172" t="str">
        <f t="shared" si="148"/>
        <v/>
      </c>
      <c r="U722" s="172" t="str">
        <f t="shared" si="149"/>
        <v/>
      </c>
    </row>
    <row r="723" spans="19:21">
      <c r="S723" s="172" t="str">
        <f t="shared" si="148"/>
        <v/>
      </c>
      <c r="U723" s="172" t="str">
        <f t="shared" si="149"/>
        <v/>
      </c>
    </row>
    <row r="724" spans="19:21">
      <c r="S724" s="172" t="str">
        <f t="shared" si="148"/>
        <v/>
      </c>
      <c r="U724" s="172" t="str">
        <f t="shared" si="149"/>
        <v/>
      </c>
    </row>
    <row r="725" spans="19:21">
      <c r="S725" s="172" t="str">
        <f t="shared" si="148"/>
        <v/>
      </c>
      <c r="U725" s="172" t="str">
        <f t="shared" si="149"/>
        <v/>
      </c>
    </row>
    <row r="726" spans="19:21">
      <c r="S726" s="172" t="str">
        <f t="shared" si="148"/>
        <v/>
      </c>
      <c r="U726" s="172" t="str">
        <f t="shared" si="149"/>
        <v/>
      </c>
    </row>
    <row r="727" spans="19:21">
      <c r="S727" s="172" t="str">
        <f t="shared" si="148"/>
        <v/>
      </c>
      <c r="U727" s="172" t="str">
        <f t="shared" si="149"/>
        <v/>
      </c>
    </row>
    <row r="728" spans="19:21">
      <c r="S728" s="172" t="str">
        <f t="shared" si="148"/>
        <v/>
      </c>
      <c r="U728" s="172" t="str">
        <f t="shared" si="149"/>
        <v/>
      </c>
    </row>
    <row r="729" spans="19:21">
      <c r="S729" s="172" t="str">
        <f t="shared" si="148"/>
        <v/>
      </c>
      <c r="U729" s="172" t="str">
        <f t="shared" si="149"/>
        <v/>
      </c>
    </row>
    <row r="730" spans="19:21">
      <c r="S730" s="172" t="str">
        <f t="shared" si="148"/>
        <v/>
      </c>
      <c r="U730" s="172" t="str">
        <f t="shared" si="149"/>
        <v/>
      </c>
    </row>
    <row r="731" spans="19:21">
      <c r="S731" s="172" t="str">
        <f t="shared" si="148"/>
        <v/>
      </c>
      <c r="U731" s="172" t="str">
        <f t="shared" si="149"/>
        <v/>
      </c>
    </row>
    <row r="732" spans="19:21">
      <c r="S732" s="172" t="str">
        <f t="shared" si="148"/>
        <v/>
      </c>
      <c r="U732" s="172" t="str">
        <f t="shared" si="149"/>
        <v/>
      </c>
    </row>
    <row r="733" spans="19:21">
      <c r="S733" s="172" t="str">
        <f t="shared" si="148"/>
        <v/>
      </c>
      <c r="U733" s="172" t="str">
        <f t="shared" si="149"/>
        <v/>
      </c>
    </row>
    <row r="734" spans="19:21">
      <c r="S734" s="172" t="str">
        <f t="shared" si="148"/>
        <v/>
      </c>
      <c r="U734" s="172" t="str">
        <f t="shared" si="149"/>
        <v/>
      </c>
    </row>
    <row r="735" spans="19:21">
      <c r="S735" s="172" t="str">
        <f t="shared" si="148"/>
        <v/>
      </c>
      <c r="U735" s="172" t="str">
        <f t="shared" si="149"/>
        <v/>
      </c>
    </row>
    <row r="736" spans="19:21">
      <c r="S736" s="172" t="str">
        <f t="shared" si="148"/>
        <v/>
      </c>
      <c r="U736" s="172" t="str">
        <f t="shared" si="149"/>
        <v/>
      </c>
    </row>
    <row r="737" spans="19:21">
      <c r="S737" s="172" t="str">
        <f t="shared" si="148"/>
        <v/>
      </c>
      <c r="U737" s="172" t="str">
        <f t="shared" si="149"/>
        <v/>
      </c>
    </row>
    <row r="738" spans="19:21">
      <c r="S738" s="172" t="str">
        <f t="shared" si="148"/>
        <v/>
      </c>
      <c r="U738" s="172" t="str">
        <f t="shared" si="149"/>
        <v/>
      </c>
    </row>
    <row r="739" spans="19:21">
      <c r="S739" s="172" t="str">
        <f t="shared" si="148"/>
        <v/>
      </c>
      <c r="U739" s="172" t="str">
        <f t="shared" si="149"/>
        <v/>
      </c>
    </row>
    <row r="740" spans="19:21">
      <c r="S740" s="172" t="str">
        <f t="shared" si="148"/>
        <v/>
      </c>
      <c r="U740" s="172" t="str">
        <f t="shared" si="149"/>
        <v/>
      </c>
    </row>
    <row r="741" spans="19:21">
      <c r="S741" s="172" t="str">
        <f t="shared" si="148"/>
        <v/>
      </c>
      <c r="U741" s="172" t="str">
        <f t="shared" si="149"/>
        <v/>
      </c>
    </row>
    <row r="742" spans="19:21">
      <c r="S742" s="172" t="str">
        <f t="shared" si="148"/>
        <v/>
      </c>
      <c r="U742" s="172" t="str">
        <f t="shared" si="149"/>
        <v/>
      </c>
    </row>
    <row r="743" spans="19:21">
      <c r="S743" s="172" t="str">
        <f t="shared" si="148"/>
        <v/>
      </c>
      <c r="U743" s="172" t="str">
        <f t="shared" si="149"/>
        <v/>
      </c>
    </row>
    <row r="744" spans="19:21">
      <c r="S744" s="172" t="str">
        <f t="shared" si="148"/>
        <v/>
      </c>
      <c r="U744" s="172" t="str">
        <f t="shared" si="149"/>
        <v/>
      </c>
    </row>
    <row r="745" spans="19:21">
      <c r="S745" s="172" t="str">
        <f t="shared" si="148"/>
        <v/>
      </c>
      <c r="U745" s="172" t="str">
        <f t="shared" si="149"/>
        <v/>
      </c>
    </row>
    <row r="746" spans="19:21">
      <c r="S746" s="172" t="str">
        <f t="shared" si="148"/>
        <v/>
      </c>
      <c r="U746" s="172" t="str">
        <f t="shared" si="149"/>
        <v/>
      </c>
    </row>
    <row r="747" spans="19:21">
      <c r="S747" s="172" t="str">
        <f t="shared" si="148"/>
        <v/>
      </c>
      <c r="U747" s="172" t="str">
        <f t="shared" si="149"/>
        <v/>
      </c>
    </row>
    <row r="748" spans="19:21">
      <c r="S748" s="172" t="str">
        <f t="shared" si="148"/>
        <v/>
      </c>
      <c r="U748" s="172" t="str">
        <f t="shared" si="149"/>
        <v/>
      </c>
    </row>
    <row r="749" spans="19:21">
      <c r="S749" s="172" t="str">
        <f t="shared" si="148"/>
        <v/>
      </c>
      <c r="U749" s="172" t="str">
        <f t="shared" si="149"/>
        <v/>
      </c>
    </row>
    <row r="750" spans="19:21">
      <c r="S750" s="172" t="str">
        <f t="shared" si="148"/>
        <v/>
      </c>
      <c r="U750" s="172" t="str">
        <f t="shared" si="149"/>
        <v/>
      </c>
    </row>
    <row r="751" spans="19:21">
      <c r="S751" s="172" t="str">
        <f t="shared" si="148"/>
        <v/>
      </c>
      <c r="U751" s="172" t="str">
        <f t="shared" si="149"/>
        <v/>
      </c>
    </row>
    <row r="752" spans="19:21">
      <c r="S752" s="172" t="str">
        <f t="shared" si="148"/>
        <v/>
      </c>
      <c r="U752" s="172" t="str">
        <f t="shared" si="149"/>
        <v/>
      </c>
    </row>
    <row r="753" spans="19:21">
      <c r="S753" s="172" t="str">
        <f t="shared" si="148"/>
        <v/>
      </c>
      <c r="U753" s="172" t="str">
        <f t="shared" si="149"/>
        <v/>
      </c>
    </row>
    <row r="754" spans="19:21">
      <c r="S754" s="172" t="str">
        <f t="shared" si="148"/>
        <v/>
      </c>
      <c r="U754" s="172" t="str">
        <f t="shared" si="149"/>
        <v/>
      </c>
    </row>
    <row r="755" spans="19:21">
      <c r="S755" s="172" t="str">
        <f t="shared" si="148"/>
        <v/>
      </c>
      <c r="U755" s="172" t="str">
        <f t="shared" si="149"/>
        <v/>
      </c>
    </row>
    <row r="756" spans="19:21">
      <c r="S756" s="172" t="str">
        <f t="shared" si="148"/>
        <v/>
      </c>
      <c r="U756" s="172" t="str">
        <f t="shared" si="149"/>
        <v/>
      </c>
    </row>
    <row r="757" spans="19:21">
      <c r="S757" s="172" t="str">
        <f t="shared" si="148"/>
        <v/>
      </c>
      <c r="U757" s="172" t="str">
        <f t="shared" si="149"/>
        <v/>
      </c>
    </row>
    <row r="758" spans="19:21">
      <c r="S758" s="172" t="str">
        <f t="shared" si="148"/>
        <v/>
      </c>
      <c r="U758" s="172" t="str">
        <f t="shared" si="149"/>
        <v/>
      </c>
    </row>
    <row r="759" spans="19:21">
      <c r="S759" s="172" t="str">
        <f t="shared" si="148"/>
        <v/>
      </c>
      <c r="U759" s="172" t="str">
        <f t="shared" si="149"/>
        <v/>
      </c>
    </row>
    <row r="760" spans="19:21">
      <c r="S760" s="172" t="str">
        <f t="shared" si="148"/>
        <v/>
      </c>
      <c r="U760" s="172" t="str">
        <f t="shared" si="149"/>
        <v/>
      </c>
    </row>
    <row r="761" spans="19:21">
      <c r="S761" s="172" t="str">
        <f t="shared" si="148"/>
        <v/>
      </c>
      <c r="U761" s="172" t="str">
        <f t="shared" si="149"/>
        <v/>
      </c>
    </row>
    <row r="762" spans="19:21">
      <c r="S762" s="172" t="str">
        <f t="shared" si="148"/>
        <v/>
      </c>
      <c r="U762" s="172" t="str">
        <f t="shared" si="149"/>
        <v/>
      </c>
    </row>
    <row r="763" spans="19:21">
      <c r="S763" s="172" t="str">
        <f t="shared" si="148"/>
        <v/>
      </c>
      <c r="U763" s="172" t="str">
        <f t="shared" si="149"/>
        <v/>
      </c>
    </row>
    <row r="764" spans="19:21">
      <c r="S764" s="172" t="str">
        <f t="shared" si="148"/>
        <v/>
      </c>
      <c r="U764" s="172" t="str">
        <f t="shared" si="149"/>
        <v/>
      </c>
    </row>
    <row r="765" spans="19:21">
      <c r="S765" s="172" t="str">
        <f t="shared" si="148"/>
        <v/>
      </c>
      <c r="U765" s="172" t="str">
        <f t="shared" si="149"/>
        <v/>
      </c>
    </row>
    <row r="766" spans="19:21">
      <c r="S766" s="172" t="str">
        <f t="shared" si="148"/>
        <v/>
      </c>
      <c r="U766" s="172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P1" sqref="P1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20" width="8.88671875" style="168"/>
    <col min="21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 t="s">
        <v>101</v>
      </c>
      <c r="F2" s="124">
        <v>0.625</v>
      </c>
      <c r="J2" s="27" t="s">
        <v>0</v>
      </c>
      <c r="K2" s="1"/>
      <c r="L2" s="28" t="s">
        <v>1</v>
      </c>
      <c r="M2" s="2"/>
      <c r="P2" s="3" cm="1">
        <f t="array" ref="P2:P29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22" cm="1">
        <f t="array" ref="J3:K142">_xll.BDH(B4, "LAST_PRICE", "01/01/2025 15:00:00", "01/01/2035 16:00:00", "BarSize=60", "BarType=T", "RecurDaily=True", "TZ=London")</f>
        <v>45768.625</v>
      </c>
      <c r="K3" s="1">
        <v>68.281000000000006</v>
      </c>
      <c r="L3" s="122" cm="1">
        <f t="array" ref="L3:M142">_xll.BDH(C4, "LAST_PRICE", "01/01/2025 15:00:00", "01/01/2035 16:00:00", "BarSize=60", "BarType=T", "RecurDaily=True", "TZ=London")</f>
        <v>45768.625</v>
      </c>
      <c r="M3" s="46">
        <v>61.371000000000002</v>
      </c>
      <c r="N3" s="168">
        <f>IF(COUNTIF(L:L,J3),J3,"")</f>
        <v>45768.625</v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41" t="s">
        <v>38</v>
      </c>
      <c r="C4" s="42" t="s">
        <v>39</v>
      </c>
      <c r="I4" s="1"/>
      <c r="J4" s="126">
        <v>45769.625</v>
      </c>
      <c r="K4" s="1">
        <v>69.747</v>
      </c>
      <c r="L4" s="126">
        <v>45769.625</v>
      </c>
      <c r="M4" s="1">
        <v>61.530999999999999</v>
      </c>
      <c r="N4" s="168">
        <f t="shared" ref="N4:N67" si="0">IF(COUNTIF(L:L,J4),J4,"")</f>
        <v>45769.625</v>
      </c>
      <c r="O4" s="168" t="str">
        <f t="shared" ref="O4:O67" si="1">IF(N4&gt;$A$14,N4,"")</f>
        <v/>
      </c>
      <c r="P4" s="168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6">
        <v>45770.625</v>
      </c>
      <c r="K5" s="1">
        <v>65.537999999999997</v>
      </c>
      <c r="L5" s="126">
        <v>45770.625</v>
      </c>
      <c r="M5" s="1">
        <v>57.609000000000002</v>
      </c>
      <c r="N5" s="168">
        <f t="shared" si="0"/>
        <v>45770.625</v>
      </c>
      <c r="O5" s="168" t="str">
        <f t="shared" si="1"/>
        <v/>
      </c>
      <c r="P5" s="168">
        <v>45929.625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45771.625</v>
      </c>
      <c r="K6" s="1">
        <v>63.646999999999998</v>
      </c>
      <c r="L6" s="126">
        <v>45771.625</v>
      </c>
      <c r="M6" s="1">
        <v>57.097999999999999</v>
      </c>
      <c r="N6" s="168">
        <f t="shared" si="0"/>
        <v>45771.625</v>
      </c>
      <c r="O6" s="168" t="str">
        <f t="shared" si="1"/>
        <v/>
      </c>
      <c r="P6" s="168">
        <v>45930.625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45772.625</v>
      </c>
      <c r="K7" s="1">
        <v>62.796999999999997</v>
      </c>
      <c r="L7" s="126">
        <v>45772.625</v>
      </c>
      <c r="M7" s="1">
        <v>56.945999999999998</v>
      </c>
      <c r="N7" s="168">
        <f t="shared" si="0"/>
        <v>45772.625</v>
      </c>
      <c r="O7" s="168" t="str">
        <f t="shared" si="1"/>
        <v/>
      </c>
      <c r="P7" s="168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22">
        <v>45775.625</v>
      </c>
      <c r="K8" s="3">
        <v>62.593000000000004</v>
      </c>
      <c r="L8" s="122">
        <v>45775.625</v>
      </c>
      <c r="M8" s="3">
        <v>55.893000000000001</v>
      </c>
      <c r="N8" s="168">
        <f t="shared" si="0"/>
        <v>45775.625</v>
      </c>
      <c r="O8" s="168" t="str">
        <f t="shared" si="1"/>
        <v/>
      </c>
      <c r="P8" s="168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3">
        <v>62.488999999999997</v>
      </c>
      <c r="L9" s="122">
        <v>45776.625</v>
      </c>
      <c r="M9" s="3">
        <v>56.052</v>
      </c>
      <c r="N9" s="168">
        <f t="shared" si="0"/>
        <v>45776.625</v>
      </c>
      <c r="O9" s="168" t="str">
        <f t="shared" si="1"/>
        <v/>
      </c>
      <c r="P9" s="168">
        <v>45933.625</v>
      </c>
    </row>
    <row r="10" spans="1:16" ht="15" thickBot="1">
      <c r="A10" s="16" t="s">
        <v>28</v>
      </c>
      <c r="B10" s="21" cm="1">
        <f t="array" ref="B10">_xll.BDP(B4,"px_last")</f>
        <v>56.710239999999999</v>
      </c>
      <c r="C10" s="22" cm="1">
        <f t="array" ref="C10">_xll.BDP(C4,"px_last")</f>
        <v>39.885390000000001</v>
      </c>
      <c r="E10" s="1"/>
      <c r="F10" s="1"/>
      <c r="G10" s="1"/>
      <c r="H10" s="1"/>
      <c r="I10" s="1"/>
      <c r="J10" s="122">
        <v>45777.625</v>
      </c>
      <c r="K10" s="3">
        <v>63.695</v>
      </c>
      <c r="L10" s="122">
        <v>45777.625</v>
      </c>
      <c r="M10" s="3">
        <v>57.515999999999998</v>
      </c>
      <c r="N10" s="168">
        <f t="shared" si="0"/>
        <v>45777.625</v>
      </c>
      <c r="O10" s="168" t="str">
        <f t="shared" si="1"/>
        <v/>
      </c>
      <c r="P10" s="168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45778.625</v>
      </c>
      <c r="K11" s="3">
        <v>63.323999999999998</v>
      </c>
      <c r="L11" s="122">
        <v>45778.625</v>
      </c>
      <c r="M11" s="3">
        <v>56.442999999999998</v>
      </c>
      <c r="N11" s="168">
        <f t="shared" si="0"/>
        <v>45778.625</v>
      </c>
      <c r="O11" s="168" t="str">
        <f t="shared" si="1"/>
        <v/>
      </c>
      <c r="P11" s="168">
        <v>45937.625</v>
      </c>
    </row>
    <row r="12" spans="1:16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0"/>
      <c r="G12" s="191"/>
      <c r="H12" s="39" t="s">
        <v>16</v>
      </c>
      <c r="I12" s="1"/>
      <c r="J12" s="122">
        <v>45779.625</v>
      </c>
      <c r="K12" s="3">
        <v>62.088000000000001</v>
      </c>
      <c r="L12" s="122">
        <v>45779.625</v>
      </c>
      <c r="M12" s="3">
        <v>55.758000000000003</v>
      </c>
      <c r="N12" s="168">
        <f t="shared" si="0"/>
        <v>45779.625</v>
      </c>
      <c r="O12" s="168" t="str">
        <f t="shared" si="1"/>
        <v/>
      </c>
      <c r="P12" s="168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4"/>
      <c r="I13" s="1"/>
      <c r="J13" s="122">
        <v>45782.625</v>
      </c>
      <c r="K13" s="3">
        <v>62.707000000000001</v>
      </c>
      <c r="L13" s="122">
        <v>45782.625</v>
      </c>
      <c r="M13" s="3">
        <v>55.198999999999998</v>
      </c>
      <c r="N13" s="168">
        <f t="shared" si="0"/>
        <v>45782.625</v>
      </c>
      <c r="O13" s="168" t="str">
        <f t="shared" si="1"/>
        <v/>
      </c>
      <c r="P13" s="168">
        <v>45939.625</v>
      </c>
    </row>
    <row r="14" spans="1:16">
      <c r="A14" s="176">
        <v>45925.625</v>
      </c>
      <c r="B14" s="174">
        <v>57.5</v>
      </c>
      <c r="C14" s="46"/>
      <c r="D14" s="47"/>
      <c r="E14" s="171">
        <v>40</v>
      </c>
      <c r="F14" s="1"/>
      <c r="G14" s="5"/>
      <c r="H14" s="79">
        <v>0</v>
      </c>
      <c r="I14" s="1"/>
      <c r="J14" s="122">
        <v>45783.625</v>
      </c>
      <c r="K14" s="3">
        <v>62.177</v>
      </c>
      <c r="L14" s="122">
        <v>45783.625</v>
      </c>
      <c r="M14" s="3">
        <v>54.997999999999998</v>
      </c>
      <c r="N14" s="168">
        <f t="shared" si="0"/>
        <v>45783.625</v>
      </c>
      <c r="O14" s="168" t="str">
        <f t="shared" si="1"/>
        <v/>
      </c>
      <c r="P14" s="168">
        <v>45940.625</v>
      </c>
    </row>
    <row r="15" spans="1:16">
      <c r="A15" s="173">
        <f ca="1">IF(AND(ISBLANK(P4), A14 = $P$1),NOW(),IF(ISBLANK(P4),"",P4))</f>
        <v>45926.625</v>
      </c>
      <c r="B15" s="45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9">
        <f ca="1">IF(ISERROR(B15-2),"",C15+D15-F15-G15)</f>
        <v>-6165.1582222222023</v>
      </c>
      <c r="I15" s="1"/>
      <c r="J15" s="122">
        <v>45784.625</v>
      </c>
      <c r="K15" s="3">
        <v>62.27</v>
      </c>
      <c r="L15" s="122">
        <v>45784.625</v>
      </c>
      <c r="M15" s="3">
        <v>54.741999999999997</v>
      </c>
      <c r="N15" s="168">
        <f t="shared" si="0"/>
        <v>45784.625</v>
      </c>
      <c r="O15" s="168" t="str">
        <f t="shared" si="1"/>
        <v/>
      </c>
      <c r="P15" s="168">
        <v>45943.625</v>
      </c>
    </row>
    <row r="16" spans="1:16">
      <c r="A16" s="173">
        <f t="shared" ref="A16:A40" ca="1" si="2">IF(AND(ISBLANK(P5), A15 = $P$1),NOW(),IF(ISBLANK(P5),"",P5))</f>
        <v>45929.625</v>
      </c>
      <c r="B16" s="45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9">
        <f t="shared" ref="H16:H40" ca="1" si="8">IF(ISERROR(B16-2),"",C16+D16-F16-G16)</f>
        <v>-3827.7808888889067</v>
      </c>
      <c r="I16" s="1"/>
      <c r="J16" s="122">
        <v>45785.625</v>
      </c>
      <c r="K16" s="3">
        <v>60.957000000000001</v>
      </c>
      <c r="L16" s="122">
        <v>45785.625</v>
      </c>
      <c r="M16" s="3">
        <v>54.015000000000001</v>
      </c>
      <c r="N16" s="168">
        <f t="shared" si="0"/>
        <v>45785.625</v>
      </c>
      <c r="O16" s="168" t="str">
        <f t="shared" si="1"/>
        <v/>
      </c>
      <c r="P16" s="168">
        <v>45944.625</v>
      </c>
    </row>
    <row r="17" spans="1:16">
      <c r="A17" s="173">
        <f t="shared" ca="1" si="2"/>
        <v>45930.625</v>
      </c>
      <c r="B17" s="45">
        <f t="shared" ref="B17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9">
        <f t="shared" ca="1" si="8"/>
        <v>1521.9848888889455</v>
      </c>
      <c r="I17" s="1"/>
      <c r="J17" s="122">
        <v>45786.625</v>
      </c>
      <c r="K17" s="3">
        <v>59.165999999999997</v>
      </c>
      <c r="L17" s="122">
        <v>45786.625</v>
      </c>
      <c r="M17" s="3">
        <v>52.176000000000002</v>
      </c>
      <c r="N17" s="168">
        <f t="shared" si="0"/>
        <v>45786.625</v>
      </c>
      <c r="O17" s="168" t="str">
        <f t="shared" si="1"/>
        <v/>
      </c>
      <c r="P17" s="168">
        <v>45945.625</v>
      </c>
    </row>
    <row r="18" spans="1:16">
      <c r="A18" s="173">
        <f t="shared" ca="1" si="2"/>
        <v>45931.625</v>
      </c>
      <c r="B18" s="45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9">
        <f t="shared" ca="1" si="8"/>
        <v>3248.1346666666204</v>
      </c>
      <c r="I18" s="1"/>
      <c r="J18" s="122">
        <v>45789.625</v>
      </c>
      <c r="K18" s="3">
        <v>57.408999999999999</v>
      </c>
      <c r="L18" s="122">
        <v>45789.625</v>
      </c>
      <c r="M18" s="3">
        <v>50.143999999999998</v>
      </c>
      <c r="N18" s="168">
        <f t="shared" si="0"/>
        <v>45789.625</v>
      </c>
      <c r="O18" s="168" t="str">
        <f t="shared" si="1"/>
        <v/>
      </c>
      <c r="P18" s="168">
        <v>45946.625</v>
      </c>
    </row>
    <row r="19" spans="1:16">
      <c r="A19" s="173">
        <f t="shared" ca="1" si="2"/>
        <v>45932.625</v>
      </c>
      <c r="B19" s="45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9">
        <f t="shared" ca="1" si="8"/>
        <v>1703.8324444444233</v>
      </c>
      <c r="I19" s="1"/>
      <c r="J19" s="122">
        <v>45790.625</v>
      </c>
      <c r="K19" s="3">
        <v>55.457000000000001</v>
      </c>
      <c r="L19" s="122">
        <v>45790.625</v>
      </c>
      <c r="M19" s="3">
        <v>47.427999999999997</v>
      </c>
      <c r="N19" s="168">
        <f t="shared" si="0"/>
        <v>45790.625</v>
      </c>
      <c r="O19" s="168" t="str">
        <f t="shared" si="1"/>
        <v/>
      </c>
      <c r="P19" s="168">
        <v>45947.625</v>
      </c>
    </row>
    <row r="20" spans="1:16">
      <c r="A20" s="173">
        <f t="shared" ca="1" si="2"/>
        <v>45933.625</v>
      </c>
      <c r="B20" s="45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9">
        <f t="shared" ca="1" si="8"/>
        <v>4203.9702222221968</v>
      </c>
      <c r="I20" s="1"/>
      <c r="J20" s="122">
        <v>45791.625</v>
      </c>
      <c r="K20" s="3">
        <v>54.484999999999999</v>
      </c>
      <c r="L20" s="122">
        <v>45791.625</v>
      </c>
      <c r="M20" s="3">
        <v>47.1</v>
      </c>
      <c r="N20" s="168">
        <f t="shared" si="0"/>
        <v>45791.625</v>
      </c>
      <c r="O20" s="168" t="str">
        <f t="shared" si="1"/>
        <v/>
      </c>
      <c r="P20" s="168">
        <v>45950.625</v>
      </c>
    </row>
    <row r="21" spans="1:16">
      <c r="A21" s="173">
        <f t="shared" ca="1" si="2"/>
        <v>45936.625</v>
      </c>
      <c r="B21" s="45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9">
        <f t="shared" ca="1" si="8"/>
        <v>3757.0515555555176</v>
      </c>
      <c r="I21" s="1"/>
      <c r="J21" s="122">
        <v>45792.625</v>
      </c>
      <c r="K21" s="3">
        <v>55.613</v>
      </c>
      <c r="L21" s="122">
        <v>45792.625</v>
      </c>
      <c r="M21" s="3">
        <v>47.670999999999999</v>
      </c>
      <c r="N21" s="168">
        <f t="shared" si="0"/>
        <v>45792.625</v>
      </c>
      <c r="O21" s="168" t="str">
        <f t="shared" si="1"/>
        <v/>
      </c>
      <c r="P21" s="168">
        <v>45951.625</v>
      </c>
    </row>
    <row r="22" spans="1:16">
      <c r="A22" s="173">
        <f t="shared" ca="1" si="2"/>
        <v>45937.625</v>
      </c>
      <c r="B22" s="45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9">
        <f t="shared" ca="1" si="8"/>
        <v>2646.5653333333194</v>
      </c>
      <c r="I22" s="1"/>
      <c r="J22" s="122">
        <v>45793.625</v>
      </c>
      <c r="K22" s="3">
        <v>55.064</v>
      </c>
      <c r="L22" s="122">
        <v>45793.625</v>
      </c>
      <c r="M22" s="3">
        <v>47.079000000000001</v>
      </c>
      <c r="N22" s="168">
        <f t="shared" si="0"/>
        <v>45793.625</v>
      </c>
      <c r="O22" s="168" t="str">
        <f t="shared" si="1"/>
        <v/>
      </c>
      <c r="P22" s="168">
        <v>45952.625</v>
      </c>
    </row>
    <row r="23" spans="1:16">
      <c r="A23" s="173">
        <f t="shared" ca="1" si="2"/>
        <v>45938.625</v>
      </c>
      <c r="B23" s="45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9">
        <f t="shared" ca="1" si="8"/>
        <v>1324.447111111047</v>
      </c>
      <c r="I23" s="1"/>
      <c r="J23" s="122">
        <v>45796.625</v>
      </c>
      <c r="K23" s="3">
        <v>55.41</v>
      </c>
      <c r="L23" s="122">
        <v>45796.625</v>
      </c>
      <c r="M23" s="3">
        <v>47.253999999999998</v>
      </c>
      <c r="N23" s="168">
        <f t="shared" si="0"/>
        <v>45796.625</v>
      </c>
      <c r="O23" s="168" t="str">
        <f t="shared" si="1"/>
        <v/>
      </c>
      <c r="P23" s="168">
        <v>45953.625</v>
      </c>
    </row>
    <row r="24" spans="1:16">
      <c r="A24" s="173">
        <f t="shared" ca="1" si="2"/>
        <v>45939.625</v>
      </c>
      <c r="B24" s="45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9">
        <f t="shared" ca="1" si="8"/>
        <v>-4186.8551111111228</v>
      </c>
      <c r="I24" s="1"/>
      <c r="J24" s="122">
        <v>45797.625</v>
      </c>
      <c r="K24" s="3">
        <v>54.796999999999997</v>
      </c>
      <c r="L24" s="122">
        <v>45797.625</v>
      </c>
      <c r="M24" s="3">
        <v>46.546999999999997</v>
      </c>
      <c r="N24" s="168">
        <f t="shared" si="0"/>
        <v>45797.625</v>
      </c>
      <c r="O24" s="168" t="str">
        <f t="shared" si="1"/>
        <v/>
      </c>
      <c r="P24" s="168">
        <v>45954.625</v>
      </c>
    </row>
    <row r="25" spans="1:16">
      <c r="A25" s="173">
        <f t="shared" ca="1" si="2"/>
        <v>45940.625</v>
      </c>
      <c r="B25" s="45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9">
        <f t="shared" ca="1" si="8"/>
        <v>4334.8866666667363</v>
      </c>
      <c r="I25" s="1"/>
      <c r="J25" s="122">
        <v>45798.625</v>
      </c>
      <c r="K25" s="3">
        <v>55.066000000000003</v>
      </c>
      <c r="L25" s="122">
        <v>45798.625</v>
      </c>
      <c r="M25" s="3">
        <v>47.01</v>
      </c>
      <c r="N25" s="168">
        <f t="shared" si="0"/>
        <v>45798.625</v>
      </c>
      <c r="O25" s="168" t="str">
        <f t="shared" si="1"/>
        <v/>
      </c>
      <c r="P25" s="168">
        <v>45957.625</v>
      </c>
    </row>
    <row r="26" spans="1:16">
      <c r="A26" s="173">
        <f t="shared" ca="1" si="2"/>
        <v>45943.625</v>
      </c>
      <c r="B26" s="45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9">
        <f t="shared" ca="1" si="8"/>
        <v>13551.30000000001</v>
      </c>
      <c r="I26" s="1"/>
      <c r="J26" s="122">
        <v>45799.625</v>
      </c>
      <c r="K26" s="3">
        <v>56.084000000000003</v>
      </c>
      <c r="L26" s="122">
        <v>45799.625</v>
      </c>
      <c r="M26" s="3">
        <v>47.945</v>
      </c>
      <c r="N26" s="168">
        <f t="shared" si="0"/>
        <v>45799.625</v>
      </c>
      <c r="O26" s="168" t="str">
        <f t="shared" si="1"/>
        <v/>
      </c>
      <c r="P26" s="168">
        <v>45958.625</v>
      </c>
    </row>
    <row r="27" spans="1:16">
      <c r="A27" s="173">
        <f t="shared" ca="1" si="2"/>
        <v>45944.625</v>
      </c>
      <c r="B27" s="45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9">
        <f t="shared" ca="1" si="8"/>
        <v>6398.55377777781</v>
      </c>
      <c r="I27" s="1"/>
      <c r="J27" s="122">
        <v>45800.625</v>
      </c>
      <c r="K27" s="3">
        <v>56.822000000000003</v>
      </c>
      <c r="L27" s="122">
        <v>45800.625</v>
      </c>
      <c r="M27" s="3">
        <v>48.249000000000002</v>
      </c>
      <c r="N27" s="168">
        <f t="shared" si="0"/>
        <v>45800.625</v>
      </c>
      <c r="O27" s="168" t="str">
        <f t="shared" si="1"/>
        <v/>
      </c>
      <c r="P27" s="168">
        <v>45959.625</v>
      </c>
    </row>
    <row r="28" spans="1:16">
      <c r="A28" s="173">
        <f t="shared" ca="1" si="2"/>
        <v>45945.625</v>
      </c>
      <c r="B28" s="45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9">
        <f t="shared" ca="1" si="8"/>
        <v>855.32355555550021</v>
      </c>
      <c r="I28" s="1"/>
      <c r="J28" s="122">
        <v>45803.625</v>
      </c>
      <c r="K28" s="3">
        <v>56.56</v>
      </c>
      <c r="L28" s="122">
        <v>45803.625</v>
      </c>
      <c r="M28" s="3">
        <v>48.801000000000002</v>
      </c>
      <c r="N28" s="168">
        <f t="shared" si="0"/>
        <v>45803.625</v>
      </c>
      <c r="O28" s="168" t="str">
        <f t="shared" si="1"/>
        <v/>
      </c>
      <c r="P28" s="168">
        <v>45960.625</v>
      </c>
    </row>
    <row r="29" spans="1:16">
      <c r="A29" s="173">
        <f t="shared" ca="1" si="2"/>
        <v>45946.625</v>
      </c>
      <c r="B29" s="45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9">
        <f t="shared" ca="1" si="8"/>
        <v>289.92933333334804</v>
      </c>
      <c r="I29" s="1"/>
      <c r="J29" s="122">
        <v>45804.625</v>
      </c>
      <c r="K29" s="3">
        <v>54.860999999999997</v>
      </c>
      <c r="L29" s="122">
        <v>45804.625</v>
      </c>
      <c r="M29" s="3">
        <v>46.593000000000004</v>
      </c>
      <c r="N29" s="168">
        <f t="shared" si="0"/>
        <v>45804.625</v>
      </c>
      <c r="O29" s="168" t="str">
        <f t="shared" si="1"/>
        <v/>
      </c>
      <c r="P29" s="168">
        <v>45961.625</v>
      </c>
    </row>
    <row r="30" spans="1:16">
      <c r="A30" s="173">
        <f t="shared" ca="1" si="2"/>
        <v>45947.625</v>
      </c>
      <c r="B30" s="45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9">
        <f t="shared" ca="1" si="8"/>
        <v>4495.8031111111195</v>
      </c>
      <c r="I30" s="1"/>
      <c r="J30" s="122">
        <v>45805.625</v>
      </c>
      <c r="K30" s="3">
        <v>54.534999999999997</v>
      </c>
      <c r="L30" s="122">
        <v>45805.625</v>
      </c>
      <c r="M30" s="3">
        <v>46.209000000000003</v>
      </c>
      <c r="N30" s="168">
        <f t="shared" si="0"/>
        <v>45805.625</v>
      </c>
      <c r="O30" s="168" t="str">
        <f t="shared" si="1"/>
        <v/>
      </c>
    </row>
    <row r="31" spans="1:16">
      <c r="A31" s="173">
        <f t="shared" ca="1" si="2"/>
        <v>45950.625</v>
      </c>
      <c r="B31" s="45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9">
        <f t="shared" ca="1" si="8"/>
        <v>11291.164444444483</v>
      </c>
      <c r="I31" s="1"/>
      <c r="J31" s="122">
        <v>45806.625</v>
      </c>
      <c r="K31" s="3">
        <v>53.756999999999998</v>
      </c>
      <c r="L31" s="122">
        <v>45806.625</v>
      </c>
      <c r="M31" s="3">
        <v>45.494999999999997</v>
      </c>
      <c r="N31" s="168">
        <f t="shared" si="0"/>
        <v>45806.625</v>
      </c>
      <c r="O31" s="168" t="str">
        <f t="shared" si="1"/>
        <v/>
      </c>
    </row>
    <row r="32" spans="1:16">
      <c r="A32" s="173">
        <f t="shared" ca="1" si="2"/>
        <v>45951.625</v>
      </c>
      <c r="B32" s="45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9">
        <f t="shared" ca="1" si="8"/>
        <v>2969.4102222222828</v>
      </c>
      <c r="I32" s="1"/>
      <c r="J32" s="122">
        <v>45807.625</v>
      </c>
      <c r="K32" s="3">
        <v>54.356000000000002</v>
      </c>
      <c r="L32" s="122">
        <v>45807.625</v>
      </c>
      <c r="M32" s="3">
        <v>46.136000000000003</v>
      </c>
      <c r="N32" s="168">
        <f t="shared" si="0"/>
        <v>45807.625</v>
      </c>
      <c r="O32" s="168" t="str">
        <f t="shared" si="1"/>
        <v/>
      </c>
    </row>
    <row r="33" spans="1:15">
      <c r="A33" s="173">
        <f t="shared" ca="1" si="2"/>
        <v>45952.625</v>
      </c>
      <c r="B33" s="45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9">
        <f t="shared" ca="1" si="8"/>
        <v>2019.9600000000173</v>
      </c>
      <c r="I33" s="1"/>
      <c r="J33" s="122">
        <v>45810.625</v>
      </c>
      <c r="K33" s="3">
        <v>54.506</v>
      </c>
      <c r="L33" s="122">
        <v>45810.625</v>
      </c>
      <c r="M33" s="3">
        <v>46.256</v>
      </c>
      <c r="N33" s="168">
        <f t="shared" si="0"/>
        <v>45810.625</v>
      </c>
      <c r="O33" s="168" t="str">
        <f t="shared" si="1"/>
        <v/>
      </c>
    </row>
    <row r="34" spans="1:15">
      <c r="A34" s="173">
        <f t="shared" ca="1" si="2"/>
        <v>45953.625</v>
      </c>
      <c r="B34" s="45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9">
        <f t="shared" ca="1" si="8"/>
        <v>2784.2297777778076</v>
      </c>
      <c r="I34" s="1"/>
      <c r="J34" s="122">
        <v>45811.625</v>
      </c>
      <c r="K34" s="3">
        <v>53.761000000000003</v>
      </c>
      <c r="L34" s="122">
        <v>45811.625</v>
      </c>
      <c r="M34" s="3">
        <v>45.429000000000002</v>
      </c>
      <c r="N34" s="168">
        <f t="shared" si="0"/>
        <v>45811.625</v>
      </c>
      <c r="O34" s="168" t="str">
        <f t="shared" si="1"/>
        <v/>
      </c>
    </row>
    <row r="35" spans="1:15">
      <c r="A35" s="173">
        <f t="shared" ca="1" si="2"/>
        <v>45954.625</v>
      </c>
      <c r="B35" s="45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9">
        <f t="shared" ca="1" si="8"/>
        <v>2745.5635555555491</v>
      </c>
      <c r="I35" s="1"/>
      <c r="J35" s="122">
        <v>45812.625</v>
      </c>
      <c r="K35" s="3">
        <v>53.343000000000004</v>
      </c>
      <c r="L35" s="122">
        <v>45812.625</v>
      </c>
      <c r="M35" s="3">
        <v>45.515999999999998</v>
      </c>
      <c r="N35" s="168">
        <f t="shared" si="0"/>
        <v>45812.625</v>
      </c>
      <c r="O35" s="168" t="str">
        <f t="shared" si="1"/>
        <v/>
      </c>
    </row>
    <row r="36" spans="1:15">
      <c r="A36" s="173">
        <f t="shared" ca="1" si="2"/>
        <v>45957.625</v>
      </c>
      <c r="B36" s="45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9">
        <f t="shared" ca="1" si="8"/>
        <v>-2237.0671111111078</v>
      </c>
      <c r="I36" s="1"/>
      <c r="J36" s="122">
        <v>45813.625</v>
      </c>
      <c r="K36" s="3">
        <v>53.338999999999999</v>
      </c>
      <c r="L36" s="122">
        <v>45813.625</v>
      </c>
      <c r="M36" s="3">
        <v>45.408999999999999</v>
      </c>
      <c r="N36" s="168">
        <f t="shared" si="0"/>
        <v>45813.625</v>
      </c>
      <c r="O36" s="168" t="str">
        <f t="shared" si="1"/>
        <v/>
      </c>
    </row>
    <row r="37" spans="1:15">
      <c r="A37" s="173">
        <f t="shared" ca="1" si="2"/>
        <v>45958.625</v>
      </c>
      <c r="B37" s="45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9">
        <f t="shared" ca="1" si="8"/>
        <v>-2606.0413333333963</v>
      </c>
      <c r="I37" s="1"/>
      <c r="J37" s="122">
        <v>45814.625</v>
      </c>
      <c r="K37" s="3">
        <v>53.445</v>
      </c>
      <c r="L37" s="122">
        <v>45814.625</v>
      </c>
      <c r="M37" s="3">
        <v>45.503999999999998</v>
      </c>
      <c r="N37" s="168">
        <f t="shared" si="0"/>
        <v>45814.625</v>
      </c>
      <c r="O37" s="168" t="str">
        <f t="shared" si="1"/>
        <v/>
      </c>
    </row>
    <row r="38" spans="1:15">
      <c r="A38" s="173">
        <f t="shared" ca="1" si="2"/>
        <v>45959.625</v>
      </c>
      <c r="B38" s="45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9">
        <f t="shared" ca="1" si="8"/>
        <v>2770.7844444443981</v>
      </c>
      <c r="I38" s="1"/>
      <c r="J38" s="122">
        <v>45817.625</v>
      </c>
      <c r="K38" s="3">
        <v>52.607999999999997</v>
      </c>
      <c r="L38" s="122">
        <v>45817.625</v>
      </c>
      <c r="M38" s="3">
        <v>44.362000000000002</v>
      </c>
      <c r="N38" s="168">
        <f t="shared" si="0"/>
        <v>45817.625</v>
      </c>
      <c r="O38" s="168" t="str">
        <f t="shared" si="1"/>
        <v/>
      </c>
    </row>
    <row r="39" spans="1:15">
      <c r="A39" s="173">
        <f t="shared" ca="1" si="2"/>
        <v>45960.625</v>
      </c>
      <c r="B39" s="45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9">
        <f t="shared" ca="1" si="8"/>
        <v>1605.1982222221886</v>
      </c>
      <c r="I39" s="1"/>
      <c r="J39" s="122">
        <v>45818.625</v>
      </c>
      <c r="K39" s="3">
        <v>52.526000000000003</v>
      </c>
      <c r="L39" s="122">
        <v>45818.625</v>
      </c>
      <c r="M39" s="3">
        <v>44.154000000000003</v>
      </c>
      <c r="N39" s="168">
        <f t="shared" si="0"/>
        <v>45818.625</v>
      </c>
      <c r="O39" s="168" t="str">
        <f t="shared" si="1"/>
        <v/>
      </c>
    </row>
    <row r="40" spans="1:15">
      <c r="A40" s="173">
        <f t="shared" ca="1" si="2"/>
        <v>45961.625</v>
      </c>
      <c r="B40" s="45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9">
        <f t="shared" ca="1" si="8"/>
        <v>662.24000000000888</v>
      </c>
      <c r="I40" s="1"/>
      <c r="J40" s="122">
        <v>45819.625</v>
      </c>
      <c r="K40" s="3">
        <v>52.320999999999998</v>
      </c>
      <c r="L40" s="122">
        <v>45819.625</v>
      </c>
      <c r="M40" s="3">
        <v>44.084000000000003</v>
      </c>
      <c r="N40" s="168">
        <f t="shared" si="0"/>
        <v>45819.625</v>
      </c>
      <c r="O40" s="168" t="str">
        <f t="shared" si="1"/>
        <v/>
      </c>
    </row>
    <row r="41" spans="1:15">
      <c r="A41" s="173">
        <f t="shared" ref="A41:A104" ca="1" si="10">IF(AND(ISBLANK(P30), A40 = $P$1),NOW(),IF(ISBLANK(P30),"",P30))</f>
        <v>45964.381276736109</v>
      </c>
      <c r="B41" s="45">
        <f t="shared" ref="B41:B104" ca="1" si="11">IF(COUNTIF(J:J,A41)=1,VLOOKUP(A41,J:K,2), IF(COUNTIF(J:J,A41)=0,$B$10,""))</f>
        <v>56.710239999999999</v>
      </c>
      <c r="C41" s="31">
        <f t="shared" ca="1" si="3"/>
        <v>7834.4192000000112</v>
      </c>
      <c r="D41" s="32">
        <f t="shared" ref="D41:D104" ca="1" si="12">IF(ISERROR(B41-2),"",$B$6*ROUNDUP(A41-$A$14,0)/360*$B$5)</f>
        <v>21666.666666666664</v>
      </c>
      <c r="E41" s="4">
        <f t="shared" ca="1" si="5"/>
        <v>39.885390000000001</v>
      </c>
      <c r="F41" s="31">
        <f t="shared" ca="1" si="6"/>
        <v>1614.1672399999859</v>
      </c>
      <c r="G41" s="32">
        <f t="shared" ref="G41:G104" ca="1" si="13">IF(ISERROR(E41-2),"",$C$6*ROUNDUP(A41-$A$14,0)/360*$C$5)</f>
        <v>30333.333333333332</v>
      </c>
      <c r="H41" s="79">
        <f t="shared" ref="H41:H104" ca="1" si="14">IF(ISERROR(B41-2),"",C41+D41-F41-G41)</f>
        <v>-2446.414706666641</v>
      </c>
      <c r="I41" s="1"/>
      <c r="J41" s="122">
        <v>45820.625</v>
      </c>
      <c r="K41" s="3">
        <v>52.792999999999999</v>
      </c>
      <c r="L41" s="122">
        <v>45820.625</v>
      </c>
      <c r="M41" s="3">
        <v>43.744</v>
      </c>
      <c r="N41" s="168">
        <f t="shared" si="0"/>
        <v>45820.625</v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3"/>
        <v/>
      </c>
      <c r="D42" s="32" t="str">
        <f t="shared" ca="1" si="12"/>
        <v/>
      </c>
      <c r="E42" s="4" t="str">
        <f t="shared" ca="1" si="5"/>
        <v/>
      </c>
      <c r="F42" s="31" t="str">
        <f t="shared" ca="1" si="6"/>
        <v/>
      </c>
      <c r="G42" s="32" t="str">
        <f t="shared" ca="1" si="13"/>
        <v/>
      </c>
      <c r="H42" s="79" t="str">
        <f t="shared" ca="1" si="14"/>
        <v/>
      </c>
      <c r="I42" s="1"/>
      <c r="J42" s="122">
        <v>45821.625</v>
      </c>
      <c r="K42" s="3">
        <v>54.625999999999998</v>
      </c>
      <c r="L42" s="122">
        <v>45821.625</v>
      </c>
      <c r="M42" s="3">
        <v>45.664000000000001</v>
      </c>
      <c r="N42" s="168">
        <f t="shared" si="0"/>
        <v>45821.625</v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9" t="str">
        <f t="shared" ca="1" si="14"/>
        <v/>
      </c>
      <c r="I43" s="1"/>
      <c r="J43" s="122">
        <v>45824.625</v>
      </c>
      <c r="K43" s="3">
        <v>53.648000000000003</v>
      </c>
      <c r="L43" s="122">
        <v>45824.625</v>
      </c>
      <c r="M43" s="3">
        <v>44.643000000000001</v>
      </c>
      <c r="N43" s="168">
        <f t="shared" si="0"/>
        <v>45824.625</v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9" t="str">
        <f t="shared" ca="1" si="14"/>
        <v/>
      </c>
      <c r="I44" s="1"/>
      <c r="J44" s="122">
        <v>45825.625</v>
      </c>
      <c r="K44" s="3">
        <v>54.304000000000002</v>
      </c>
      <c r="L44" s="122">
        <v>45825.625</v>
      </c>
      <c r="M44" s="3">
        <v>45.134999999999998</v>
      </c>
      <c r="N44" s="168">
        <f t="shared" si="0"/>
        <v>45825.625</v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9" t="str">
        <f t="shared" ca="1" si="14"/>
        <v/>
      </c>
      <c r="I45" s="1"/>
      <c r="J45" s="122">
        <v>45826.625</v>
      </c>
      <c r="K45" s="3">
        <v>55.563000000000002</v>
      </c>
      <c r="L45" s="122">
        <v>45826.625</v>
      </c>
      <c r="M45" s="3">
        <v>45.765999999999998</v>
      </c>
      <c r="N45" s="168">
        <f t="shared" si="0"/>
        <v>45826.625</v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9" t="str">
        <f t="shared" ca="1" si="14"/>
        <v/>
      </c>
      <c r="I46" s="1"/>
      <c r="J46" s="122">
        <v>45827.625</v>
      </c>
      <c r="K46" s="3">
        <v>56.548999999999999</v>
      </c>
      <c r="L46" s="122">
        <v>45827.625</v>
      </c>
      <c r="M46" s="3">
        <v>46.936</v>
      </c>
      <c r="N46" s="168">
        <f t="shared" si="0"/>
        <v>45827.625</v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9" t="str">
        <f t="shared" ca="1" si="14"/>
        <v/>
      </c>
      <c r="I47" s="1"/>
      <c r="J47" s="122">
        <v>45828.625</v>
      </c>
      <c r="K47" s="3">
        <v>56.744999999999997</v>
      </c>
      <c r="L47" s="122">
        <v>45828.625</v>
      </c>
      <c r="M47" s="3">
        <v>47.334000000000003</v>
      </c>
      <c r="N47" s="168">
        <f t="shared" si="0"/>
        <v>45828.625</v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9" t="str">
        <f t="shared" ca="1" si="14"/>
        <v/>
      </c>
      <c r="I48" s="1"/>
      <c r="J48" s="122">
        <v>45831.625</v>
      </c>
      <c r="K48" s="3">
        <v>56.445999999999998</v>
      </c>
      <c r="L48" s="122">
        <v>45831.625</v>
      </c>
      <c r="M48" s="3">
        <v>47.360999999999997</v>
      </c>
      <c r="N48" s="168">
        <f t="shared" si="0"/>
        <v>45831.625</v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9" t="str">
        <f t="shared" ca="1" si="14"/>
        <v/>
      </c>
      <c r="I49" s="1"/>
      <c r="J49" s="122">
        <v>45832.625</v>
      </c>
      <c r="K49" s="3">
        <v>54.844000000000001</v>
      </c>
      <c r="L49" s="122">
        <v>45832.625</v>
      </c>
      <c r="M49" s="3">
        <v>44.459000000000003</v>
      </c>
      <c r="N49" s="168">
        <f t="shared" si="0"/>
        <v>45832.625</v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9" t="str">
        <f t="shared" ca="1" si="14"/>
        <v/>
      </c>
      <c r="I50" s="1"/>
      <c r="J50" s="122">
        <v>45833.625</v>
      </c>
      <c r="K50" s="3">
        <v>54.302999999999997</v>
      </c>
      <c r="L50" s="122">
        <v>45833.625</v>
      </c>
      <c r="M50" s="3">
        <v>44.405000000000001</v>
      </c>
      <c r="N50" s="168">
        <f t="shared" si="0"/>
        <v>45833.625</v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9" t="str">
        <f t="shared" ca="1" si="14"/>
        <v/>
      </c>
      <c r="I51" s="1"/>
      <c r="J51" s="122">
        <v>45834.625</v>
      </c>
      <c r="K51" s="3">
        <v>54.546999999999997</v>
      </c>
      <c r="L51" s="122">
        <v>45834.625</v>
      </c>
      <c r="M51" s="3">
        <v>44.191000000000003</v>
      </c>
      <c r="N51" s="168">
        <f t="shared" si="0"/>
        <v>45834.625</v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9" t="str">
        <f t="shared" ca="1" si="14"/>
        <v/>
      </c>
      <c r="I52" s="1"/>
      <c r="J52" s="122">
        <v>45835.625</v>
      </c>
      <c r="K52" s="3">
        <v>53.935000000000002</v>
      </c>
      <c r="L52" s="122">
        <v>45835.625</v>
      </c>
      <c r="M52" s="3">
        <v>42.99</v>
      </c>
      <c r="N52" s="168">
        <f t="shared" si="0"/>
        <v>45835.625</v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9" t="str">
        <f t="shared" ca="1" si="14"/>
        <v/>
      </c>
      <c r="I53" s="1"/>
      <c r="J53" s="122">
        <v>45838.625</v>
      </c>
      <c r="K53" s="3">
        <v>53.621000000000002</v>
      </c>
      <c r="L53" s="122">
        <v>45838.625</v>
      </c>
      <c r="M53" s="3">
        <v>42.261000000000003</v>
      </c>
      <c r="N53" s="168">
        <f t="shared" si="0"/>
        <v>45838.625</v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9" t="str">
        <f t="shared" ca="1" si="14"/>
        <v/>
      </c>
      <c r="J54" s="122">
        <v>45839.625</v>
      </c>
      <c r="K54" s="3">
        <v>53.929000000000002</v>
      </c>
      <c r="L54" s="122">
        <v>45839.625</v>
      </c>
      <c r="M54" s="3">
        <v>42.802999999999997</v>
      </c>
      <c r="N54" s="168">
        <f t="shared" si="0"/>
        <v>45839.625</v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9" t="str">
        <f t="shared" ca="1" si="14"/>
        <v/>
      </c>
      <c r="J55" s="122">
        <v>45840.625</v>
      </c>
      <c r="K55" s="3">
        <v>53.387999999999998</v>
      </c>
      <c r="L55" s="122">
        <v>45840.625</v>
      </c>
      <c r="M55" s="3">
        <v>42.024000000000001</v>
      </c>
      <c r="N55" s="168">
        <f t="shared" si="0"/>
        <v>45840.625</v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9" t="str">
        <f t="shared" ca="1" si="14"/>
        <v/>
      </c>
      <c r="J56" s="122">
        <v>45841.625</v>
      </c>
      <c r="K56" s="3">
        <v>53.204999999999998</v>
      </c>
      <c r="L56" s="122">
        <v>45841.625</v>
      </c>
      <c r="M56" s="3">
        <v>41.826999999999998</v>
      </c>
      <c r="N56" s="168">
        <f t="shared" si="0"/>
        <v>45841.625</v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9" t="str">
        <f t="shared" ca="1" si="14"/>
        <v/>
      </c>
      <c r="J57" s="122">
        <v>45842.625</v>
      </c>
      <c r="K57" s="3">
        <v>53.658999999999999</v>
      </c>
      <c r="L57" s="122">
        <v>45842.625</v>
      </c>
      <c r="M57" s="3">
        <v>42.152000000000001</v>
      </c>
      <c r="N57" s="168">
        <f t="shared" si="0"/>
        <v>45842.625</v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9" t="str">
        <f t="shared" ca="1" si="14"/>
        <v/>
      </c>
      <c r="J58" s="122">
        <v>45845.625</v>
      </c>
      <c r="K58" s="3">
        <v>53.37</v>
      </c>
      <c r="L58" s="122">
        <v>45845.625</v>
      </c>
      <c r="M58" s="3">
        <v>42.04</v>
      </c>
      <c r="N58" s="168">
        <f t="shared" si="0"/>
        <v>45845.625</v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9" t="str">
        <f t="shared" ca="1" si="14"/>
        <v/>
      </c>
      <c r="J59" s="122">
        <v>45846.625</v>
      </c>
      <c r="K59" s="3">
        <v>53.279000000000003</v>
      </c>
      <c r="L59" s="122">
        <v>45846.625</v>
      </c>
      <c r="M59" s="3">
        <v>41.741</v>
      </c>
      <c r="N59" s="168">
        <f t="shared" si="0"/>
        <v>45846.625</v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9" t="str">
        <f t="shared" ca="1" si="14"/>
        <v/>
      </c>
      <c r="J60" s="122">
        <v>45847.625</v>
      </c>
      <c r="K60" s="3">
        <v>53.136000000000003</v>
      </c>
      <c r="L60" s="122">
        <v>45847.625</v>
      </c>
      <c r="M60" s="3">
        <v>41.680999999999997</v>
      </c>
      <c r="N60" s="168">
        <f t="shared" si="0"/>
        <v>45847.625</v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9" t="str">
        <f t="shared" ca="1" si="14"/>
        <v/>
      </c>
      <c r="J61" s="122">
        <v>45848.625</v>
      </c>
      <c r="K61" s="3">
        <v>52.456000000000003</v>
      </c>
      <c r="L61" s="122">
        <v>45848.625</v>
      </c>
      <c r="M61" s="3">
        <v>41.457999999999998</v>
      </c>
      <c r="N61" s="168">
        <f t="shared" si="0"/>
        <v>45848.625</v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9" t="str">
        <f t="shared" ca="1" si="14"/>
        <v/>
      </c>
      <c r="J62" s="122">
        <v>45849.625</v>
      </c>
      <c r="K62" s="3">
        <v>53.395000000000003</v>
      </c>
      <c r="L62" s="122">
        <v>45849.625</v>
      </c>
      <c r="M62" s="3">
        <v>41.636000000000003</v>
      </c>
      <c r="N62" s="168">
        <f t="shared" si="0"/>
        <v>45849.625</v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9" t="str">
        <f t="shared" ca="1" si="14"/>
        <v/>
      </c>
      <c r="J63" s="122">
        <v>45852.625</v>
      </c>
      <c r="K63" s="3">
        <v>53.255000000000003</v>
      </c>
      <c r="L63" s="122">
        <v>45852.625</v>
      </c>
      <c r="M63" s="3">
        <v>42.579000000000001</v>
      </c>
      <c r="N63" s="168">
        <f t="shared" si="0"/>
        <v>45852.625</v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9" t="str">
        <f t="shared" ca="1" si="14"/>
        <v/>
      </c>
      <c r="J64" s="122">
        <v>45853.625</v>
      </c>
      <c r="K64" s="3">
        <v>52.918999999999997</v>
      </c>
      <c r="L64" s="122">
        <v>45853.625</v>
      </c>
      <c r="M64" s="3">
        <v>41.76</v>
      </c>
      <c r="N64" s="168">
        <f t="shared" si="0"/>
        <v>45853.625</v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9" t="str">
        <f t="shared" ca="1" si="14"/>
        <v/>
      </c>
      <c r="J65" s="122">
        <v>45854.625</v>
      </c>
      <c r="K65" s="3">
        <v>53.899000000000001</v>
      </c>
      <c r="L65" s="122">
        <v>45854.625</v>
      </c>
      <c r="M65" s="3">
        <v>42.137</v>
      </c>
      <c r="N65" s="168">
        <f t="shared" si="0"/>
        <v>45854.625</v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9" t="str">
        <f t="shared" ca="1" si="14"/>
        <v/>
      </c>
      <c r="J66" s="122">
        <v>45855.625</v>
      </c>
      <c r="K66" s="3">
        <v>53.494999999999997</v>
      </c>
      <c r="L66" s="122">
        <v>45855.625</v>
      </c>
      <c r="M66" s="3">
        <v>41.612000000000002</v>
      </c>
      <c r="N66" s="168">
        <f t="shared" si="0"/>
        <v>45855.625</v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9" t="str">
        <f t="shared" ca="1" si="14"/>
        <v/>
      </c>
      <c r="J67" s="122">
        <v>45856.625</v>
      </c>
      <c r="K67" s="3">
        <v>52.932000000000002</v>
      </c>
      <c r="L67" s="122">
        <v>45856.625</v>
      </c>
      <c r="M67" s="3">
        <v>40.875999999999998</v>
      </c>
      <c r="N67" s="168">
        <f t="shared" si="0"/>
        <v>45856.625</v>
      </c>
      <c r="O67" s="168" t="str">
        <f t="shared" si="1"/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9" t="str">
        <f t="shared" ca="1" si="14"/>
        <v/>
      </c>
      <c r="J68" s="122">
        <v>45859.625</v>
      </c>
      <c r="K68" s="3">
        <v>52.993000000000002</v>
      </c>
      <c r="L68" s="122">
        <v>45859.625</v>
      </c>
      <c r="M68" s="3">
        <v>40.923999999999999</v>
      </c>
      <c r="N68" s="168">
        <f t="shared" ref="N68:N131" si="15">IF(COUNTIF(L:L,J68),J68,"")</f>
        <v>45859.625</v>
      </c>
      <c r="O68" s="168" t="str">
        <f t="shared" ref="O68:O131" si="16">IF(N68&gt;$A$14,N68,"")</f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9" t="str">
        <f t="shared" ca="1" si="14"/>
        <v/>
      </c>
      <c r="J69" s="122">
        <v>45860.625</v>
      </c>
      <c r="K69" s="3">
        <v>53.313000000000002</v>
      </c>
      <c r="L69" s="122">
        <v>45860.625</v>
      </c>
      <c r="M69" s="3">
        <v>41.140999999999998</v>
      </c>
      <c r="N69" s="168">
        <f t="shared" si="15"/>
        <v>45860.625</v>
      </c>
      <c r="O69" s="168" t="str">
        <f t="shared" si="16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9" t="str">
        <f t="shared" ca="1" si="14"/>
        <v/>
      </c>
      <c r="J70" s="122">
        <v>45861.625</v>
      </c>
      <c r="K70" s="3">
        <v>52.954000000000001</v>
      </c>
      <c r="L70" s="122">
        <v>45861.625</v>
      </c>
      <c r="M70" s="3">
        <v>40.151000000000003</v>
      </c>
      <c r="N70" s="168">
        <f t="shared" si="15"/>
        <v>45861.625</v>
      </c>
      <c r="O70" s="168" t="str">
        <f t="shared" si="16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9" t="str">
        <f t="shared" ca="1" si="14"/>
        <v/>
      </c>
      <c r="J71" s="122">
        <v>45862.625</v>
      </c>
      <c r="K71" s="3">
        <v>52.107999999999997</v>
      </c>
      <c r="L71" s="122">
        <v>45862.625</v>
      </c>
      <c r="M71" s="3">
        <v>40.003</v>
      </c>
      <c r="N71" s="168">
        <f t="shared" si="15"/>
        <v>45862.625</v>
      </c>
      <c r="O71" s="168" t="str">
        <f t="shared" si="16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9" t="str">
        <f t="shared" ca="1" si="14"/>
        <v/>
      </c>
      <c r="J72" s="122">
        <v>45863.625</v>
      </c>
      <c r="K72" s="3">
        <v>52.244999999999997</v>
      </c>
      <c r="L72" s="122">
        <v>45863.625</v>
      </c>
      <c r="M72" s="3">
        <v>39.965000000000003</v>
      </c>
      <c r="N72" s="168">
        <f t="shared" si="15"/>
        <v>45863.625</v>
      </c>
      <c r="O72" s="168" t="str">
        <f t="shared" si="16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9" t="str">
        <f t="shared" ca="1" si="14"/>
        <v/>
      </c>
      <c r="J73" s="122">
        <v>45866.625</v>
      </c>
      <c r="K73" s="3">
        <v>51.534999999999997</v>
      </c>
      <c r="L73" s="122">
        <v>45866.625</v>
      </c>
      <c r="M73" s="3">
        <v>39.429000000000002</v>
      </c>
      <c r="N73" s="168">
        <f t="shared" si="15"/>
        <v>45866.625</v>
      </c>
      <c r="O73" s="168" t="str">
        <f t="shared" si="16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9" t="str">
        <f t="shared" ca="1" si="14"/>
        <v/>
      </c>
      <c r="J74" s="122">
        <v>45867.625</v>
      </c>
      <c r="K74" s="3">
        <v>51.484999999999999</v>
      </c>
      <c r="L74" s="122">
        <v>45867.625</v>
      </c>
      <c r="M74" s="3">
        <v>39.277000000000001</v>
      </c>
      <c r="N74" s="168">
        <f t="shared" si="15"/>
        <v>45867.625</v>
      </c>
      <c r="O74" s="168" t="str">
        <f t="shared" si="16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9" t="str">
        <f t="shared" ca="1" si="14"/>
        <v/>
      </c>
      <c r="J75" s="122">
        <v>45868.625</v>
      </c>
      <c r="K75" s="3">
        <v>51.128999999999998</v>
      </c>
      <c r="L75" s="122">
        <v>45868.625</v>
      </c>
      <c r="M75" s="3">
        <v>39.100999999999999</v>
      </c>
      <c r="N75" s="168">
        <f t="shared" si="15"/>
        <v>45868.625</v>
      </c>
      <c r="O75" s="168" t="str">
        <f t="shared" si="16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9" t="str">
        <f t="shared" ca="1" si="14"/>
        <v/>
      </c>
      <c r="J76" s="122">
        <v>45869.625</v>
      </c>
      <c r="K76" s="3">
        <v>51.021000000000001</v>
      </c>
      <c r="L76" s="122">
        <v>45869.625</v>
      </c>
      <c r="M76" s="3">
        <v>39.020000000000003</v>
      </c>
      <c r="N76" s="168">
        <f t="shared" si="15"/>
        <v>45869.625</v>
      </c>
      <c r="O76" s="168" t="str">
        <f t="shared" si="16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9" t="str">
        <f t="shared" ca="1" si="14"/>
        <v/>
      </c>
      <c r="J77" s="122">
        <v>45870.625</v>
      </c>
      <c r="K77" s="3">
        <v>53.116</v>
      </c>
      <c r="L77" s="122">
        <v>45870.625</v>
      </c>
      <c r="M77" s="3">
        <v>40.494999999999997</v>
      </c>
      <c r="N77" s="168">
        <f t="shared" si="15"/>
        <v>45870.625</v>
      </c>
      <c r="O77" s="168" t="str">
        <f t="shared" si="16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9" t="str">
        <f t="shared" ca="1" si="14"/>
        <v/>
      </c>
      <c r="J78" s="122">
        <v>45873.625</v>
      </c>
      <c r="K78" s="3">
        <v>53.188000000000002</v>
      </c>
      <c r="L78" s="122">
        <v>45873.625</v>
      </c>
      <c r="M78" s="3">
        <v>40.552999999999997</v>
      </c>
      <c r="N78" s="168">
        <f t="shared" si="15"/>
        <v>45873.625</v>
      </c>
      <c r="O78" s="168" t="str">
        <f t="shared" si="16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9" t="str">
        <f t="shared" ca="1" si="14"/>
        <v/>
      </c>
      <c r="J79" s="122">
        <v>45874.625</v>
      </c>
      <c r="K79" s="3">
        <v>53.186999999999998</v>
      </c>
      <c r="L79" s="122">
        <v>45874.625</v>
      </c>
      <c r="M79" s="3">
        <v>40.091000000000001</v>
      </c>
      <c r="N79" s="168">
        <f t="shared" si="15"/>
        <v>45874.625</v>
      </c>
      <c r="O79" s="168" t="str">
        <f t="shared" si="16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9" t="str">
        <f t="shared" ca="1" si="14"/>
        <v/>
      </c>
      <c r="J80" s="122">
        <v>45875.625</v>
      </c>
      <c r="K80" s="3">
        <v>52.622</v>
      </c>
      <c r="L80" s="122">
        <v>45875.625</v>
      </c>
      <c r="M80" s="3">
        <v>39.817</v>
      </c>
      <c r="N80" s="168">
        <f t="shared" si="15"/>
        <v>45875.625</v>
      </c>
      <c r="O80" s="168" t="str">
        <f t="shared" si="16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9" t="str">
        <f t="shared" ca="1" si="14"/>
        <v/>
      </c>
      <c r="J81" s="122">
        <v>45876.625</v>
      </c>
      <c r="K81" s="3">
        <v>52.198</v>
      </c>
      <c r="L81" s="122">
        <v>45876.625</v>
      </c>
      <c r="M81" s="3">
        <v>38.610999999999997</v>
      </c>
      <c r="N81" s="168">
        <f t="shared" si="15"/>
        <v>45876.625</v>
      </c>
      <c r="O81" s="168" t="str">
        <f t="shared" si="16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9" t="str">
        <f t="shared" ca="1" si="14"/>
        <v/>
      </c>
      <c r="J82" s="122">
        <v>45877.625</v>
      </c>
      <c r="K82" s="3">
        <v>51.991999999999997</v>
      </c>
      <c r="L82" s="122">
        <v>45877.625</v>
      </c>
      <c r="M82" s="3">
        <v>38.204999999999998</v>
      </c>
      <c r="N82" s="168">
        <f t="shared" si="15"/>
        <v>45877.625</v>
      </c>
      <c r="O82" s="168" t="str">
        <f t="shared" si="16"/>
        <v/>
      </c>
    </row>
    <row r="83" spans="1:15">
      <c r="A83" s="173" t="str">
        <f t="shared" ca="1" si="10"/>
        <v/>
      </c>
      <c r="B83" s="45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9" t="str">
        <f t="shared" ca="1" si="14"/>
        <v/>
      </c>
      <c r="J83" s="122">
        <v>45880.625</v>
      </c>
      <c r="K83" s="3">
        <v>51.926000000000002</v>
      </c>
      <c r="L83" s="122">
        <v>45880.625</v>
      </c>
      <c r="M83" s="3">
        <v>37.720999999999997</v>
      </c>
      <c r="N83" s="168">
        <f t="shared" si="15"/>
        <v>45880.625</v>
      </c>
      <c r="O83" s="168" t="str">
        <f t="shared" si="16"/>
        <v/>
      </c>
    </row>
    <row r="84" spans="1:15">
      <c r="A84" s="173" t="str">
        <f t="shared" ca="1" si="10"/>
        <v/>
      </c>
      <c r="B84" s="45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9" t="str">
        <f t="shared" ca="1" si="14"/>
        <v/>
      </c>
      <c r="J84" s="122">
        <v>45881.625</v>
      </c>
      <c r="K84" s="3">
        <v>52.116</v>
      </c>
      <c r="L84" s="122">
        <v>45881.625</v>
      </c>
      <c r="M84" s="3">
        <v>37.566000000000003</v>
      </c>
      <c r="N84" s="168">
        <f t="shared" si="15"/>
        <v>45881.625</v>
      </c>
      <c r="O84" s="168" t="str">
        <f t="shared" si="16"/>
        <v/>
      </c>
    </row>
    <row r="85" spans="1:15">
      <c r="A85" s="173" t="str">
        <f t="shared" ca="1" si="10"/>
        <v/>
      </c>
      <c r="B85" s="45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9" t="str">
        <f t="shared" ca="1" si="14"/>
        <v/>
      </c>
      <c r="J85" s="122">
        <v>45882.625</v>
      </c>
      <c r="K85" s="3">
        <v>51.146000000000001</v>
      </c>
      <c r="L85" s="122">
        <v>45882.625</v>
      </c>
      <c r="M85" s="3">
        <v>37.143000000000001</v>
      </c>
      <c r="N85" s="168">
        <f t="shared" si="15"/>
        <v>45882.625</v>
      </c>
      <c r="O85" s="168" t="str">
        <f t="shared" si="16"/>
        <v/>
      </c>
    </row>
    <row r="86" spans="1:15">
      <c r="A86" s="173" t="str">
        <f t="shared" ca="1" si="10"/>
        <v/>
      </c>
      <c r="B86" s="45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9" t="str">
        <f t="shared" ca="1" si="14"/>
        <v/>
      </c>
      <c r="J86" s="122">
        <v>45883.625</v>
      </c>
      <c r="K86" s="3">
        <v>51.491</v>
      </c>
      <c r="L86" s="122">
        <v>45883.625</v>
      </c>
      <c r="M86" s="3">
        <v>36.136000000000003</v>
      </c>
      <c r="N86" s="168">
        <f t="shared" si="15"/>
        <v>45883.625</v>
      </c>
      <c r="O86" s="168" t="str">
        <f t="shared" si="16"/>
        <v/>
      </c>
    </row>
    <row r="87" spans="1:15">
      <c r="A87" s="173" t="str">
        <f t="shared" ca="1" si="10"/>
        <v/>
      </c>
      <c r="B87" s="45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9" t="str">
        <f t="shared" ca="1" si="14"/>
        <v/>
      </c>
      <c r="J87" s="122">
        <v>45884.625</v>
      </c>
      <c r="K87" s="3">
        <v>51.177</v>
      </c>
      <c r="L87" s="122">
        <v>45884.625</v>
      </c>
      <c r="M87" s="3">
        <v>36.046999999999997</v>
      </c>
      <c r="N87" s="168">
        <f t="shared" si="15"/>
        <v>45884.625</v>
      </c>
      <c r="O87" s="168" t="str">
        <f t="shared" si="16"/>
        <v/>
      </c>
    </row>
    <row r="88" spans="1:15">
      <c r="A88" s="173" t="str">
        <f t="shared" ca="1" si="10"/>
        <v/>
      </c>
      <c r="B88" s="45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9" t="str">
        <f t="shared" ca="1" si="14"/>
        <v/>
      </c>
      <c r="J88" s="122">
        <v>45887.625</v>
      </c>
      <c r="K88" s="3">
        <v>51.094000000000001</v>
      </c>
      <c r="L88" s="122">
        <v>45887.625</v>
      </c>
      <c r="M88" s="3">
        <v>35.988</v>
      </c>
      <c r="N88" s="168">
        <f t="shared" si="15"/>
        <v>45887.625</v>
      </c>
      <c r="O88" s="168" t="str">
        <f t="shared" si="16"/>
        <v/>
      </c>
    </row>
    <row r="89" spans="1:15">
      <c r="A89" s="173" t="str">
        <f t="shared" ca="1" si="10"/>
        <v/>
      </c>
      <c r="B89" s="45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9" t="str">
        <f t="shared" ca="1" si="14"/>
        <v/>
      </c>
      <c r="J89" s="122">
        <v>45888.625</v>
      </c>
      <c r="K89" s="3">
        <v>51.646000000000001</v>
      </c>
      <c r="L89" s="122">
        <v>45888.625</v>
      </c>
      <c r="M89" s="3">
        <v>35.609000000000002</v>
      </c>
      <c r="N89" s="168">
        <f t="shared" si="15"/>
        <v>45888.625</v>
      </c>
      <c r="O89" s="168" t="str">
        <f t="shared" si="16"/>
        <v/>
      </c>
    </row>
    <row r="90" spans="1:15">
      <c r="A90" s="173" t="str">
        <f t="shared" ca="1" si="10"/>
        <v/>
      </c>
      <c r="B90" s="45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9" t="str">
        <f t="shared" ca="1" si="14"/>
        <v/>
      </c>
      <c r="J90" s="122">
        <v>45889.625</v>
      </c>
      <c r="K90" s="3">
        <v>51.572000000000003</v>
      </c>
      <c r="L90" s="122">
        <v>45889.625</v>
      </c>
      <c r="M90" s="3">
        <v>35.808</v>
      </c>
      <c r="N90" s="168">
        <f t="shared" si="15"/>
        <v>45889.625</v>
      </c>
      <c r="O90" s="168" t="str">
        <f t="shared" si="16"/>
        <v/>
      </c>
    </row>
    <row r="91" spans="1:15">
      <c r="A91" s="173" t="str">
        <f t="shared" ca="1" si="10"/>
        <v/>
      </c>
      <c r="B91" s="45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9" t="str">
        <f t="shared" ca="1" si="14"/>
        <v/>
      </c>
      <c r="J91" s="122">
        <v>45890.625</v>
      </c>
      <c r="K91" s="3">
        <v>52.003</v>
      </c>
      <c r="L91" s="122">
        <v>45890.625</v>
      </c>
      <c r="M91" s="3">
        <v>36.588999999999999</v>
      </c>
      <c r="N91" s="168">
        <f t="shared" si="15"/>
        <v>45890.625</v>
      </c>
      <c r="O91" s="168" t="str">
        <f t="shared" si="16"/>
        <v/>
      </c>
    </row>
    <row r="92" spans="1:15">
      <c r="A92" s="173" t="str">
        <f t="shared" ca="1" si="10"/>
        <v/>
      </c>
      <c r="B92" s="45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9" t="str">
        <f t="shared" ca="1" si="14"/>
        <v/>
      </c>
      <c r="J92" s="122">
        <v>45891.625</v>
      </c>
      <c r="K92" s="3">
        <v>51.804000000000002</v>
      </c>
      <c r="L92" s="122">
        <v>45891.625</v>
      </c>
      <c r="M92" s="3">
        <v>36.652000000000001</v>
      </c>
      <c r="N92" s="168">
        <f t="shared" si="15"/>
        <v>45891.625</v>
      </c>
      <c r="O92" s="168" t="str">
        <f t="shared" si="16"/>
        <v/>
      </c>
    </row>
    <row r="93" spans="1:15">
      <c r="A93" s="173" t="str">
        <f t="shared" ca="1" si="10"/>
        <v/>
      </c>
      <c r="B93" s="45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9" t="str">
        <f t="shared" ca="1" si="14"/>
        <v/>
      </c>
      <c r="J93" s="122">
        <v>45894.625</v>
      </c>
      <c r="K93" s="3">
        <v>50.963000000000001</v>
      </c>
      <c r="L93" s="122">
        <v>45894.625</v>
      </c>
      <c r="M93" s="3">
        <v>36.311999999999998</v>
      </c>
      <c r="N93" s="168">
        <f t="shared" si="15"/>
        <v>45894.625</v>
      </c>
      <c r="O93" s="168" t="str">
        <f t="shared" si="16"/>
        <v/>
      </c>
    </row>
    <row r="94" spans="1:15">
      <c r="A94" s="173" t="str">
        <f t="shared" ca="1" si="10"/>
        <v/>
      </c>
      <c r="B94" s="45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9" t="str">
        <f t="shared" ca="1" si="14"/>
        <v/>
      </c>
      <c r="J94" s="122">
        <v>45895.625</v>
      </c>
      <c r="K94" s="3">
        <v>52.515999999999998</v>
      </c>
      <c r="L94" s="122">
        <v>45895.625</v>
      </c>
      <c r="M94" s="3">
        <v>36.866999999999997</v>
      </c>
      <c r="N94" s="168">
        <f t="shared" si="15"/>
        <v>45895.625</v>
      </c>
      <c r="O94" s="168" t="str">
        <f t="shared" si="16"/>
        <v/>
      </c>
    </row>
    <row r="95" spans="1:15">
      <c r="A95" s="173" t="str">
        <f t="shared" ca="1" si="10"/>
        <v/>
      </c>
      <c r="B95" s="45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9" t="str">
        <f t="shared" ca="1" si="14"/>
        <v/>
      </c>
      <c r="J95" s="122">
        <v>45896.625</v>
      </c>
      <c r="K95" s="3">
        <v>52.853000000000002</v>
      </c>
      <c r="L95" s="122">
        <v>45896.625</v>
      </c>
      <c r="M95" s="3">
        <v>38.023000000000003</v>
      </c>
      <c r="N95" s="168">
        <f t="shared" si="15"/>
        <v>45896.625</v>
      </c>
      <c r="O95" s="168" t="str">
        <f t="shared" si="16"/>
        <v/>
      </c>
    </row>
    <row r="96" spans="1:15">
      <c r="A96" s="173" t="str">
        <f t="shared" ca="1" si="10"/>
        <v/>
      </c>
      <c r="B96" s="45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9" t="str">
        <f t="shared" ca="1" si="14"/>
        <v/>
      </c>
      <c r="J96" s="122">
        <v>45897.625</v>
      </c>
      <c r="K96" s="3">
        <v>53.463000000000001</v>
      </c>
      <c r="L96" s="122">
        <v>45897.625</v>
      </c>
      <c r="M96" s="3">
        <v>39.009</v>
      </c>
      <c r="N96" s="168">
        <f t="shared" si="15"/>
        <v>45897.625</v>
      </c>
      <c r="O96" s="168" t="str">
        <f t="shared" si="16"/>
        <v/>
      </c>
    </row>
    <row r="97" spans="1:15">
      <c r="A97" s="173" t="str">
        <f t="shared" ca="1" si="10"/>
        <v/>
      </c>
      <c r="B97" s="45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9" t="str">
        <f t="shared" ca="1" si="14"/>
        <v/>
      </c>
      <c r="J97" s="122">
        <v>45898.625</v>
      </c>
      <c r="K97" s="3">
        <v>53.823</v>
      </c>
      <c r="L97" s="122">
        <v>45898.625</v>
      </c>
      <c r="M97" s="3">
        <v>39.082999999999998</v>
      </c>
      <c r="N97" s="168">
        <f t="shared" si="15"/>
        <v>45898.625</v>
      </c>
      <c r="O97" s="168" t="str">
        <f t="shared" si="16"/>
        <v/>
      </c>
    </row>
    <row r="98" spans="1:15">
      <c r="A98" s="173" t="str">
        <f t="shared" ca="1" si="10"/>
        <v/>
      </c>
      <c r="B98" s="45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9" t="str">
        <f t="shared" ca="1" si="14"/>
        <v/>
      </c>
      <c r="J98" s="122">
        <v>45901.625</v>
      </c>
      <c r="K98" s="3">
        <v>54.084000000000003</v>
      </c>
      <c r="L98" s="122">
        <v>45901.625</v>
      </c>
      <c r="M98" s="3">
        <v>39.572000000000003</v>
      </c>
      <c r="N98" s="168">
        <f t="shared" si="15"/>
        <v>45901.625</v>
      </c>
      <c r="O98" s="168" t="str">
        <f t="shared" si="16"/>
        <v/>
      </c>
    </row>
    <row r="99" spans="1:15">
      <c r="A99" s="173" t="str">
        <f t="shared" ca="1" si="10"/>
        <v/>
      </c>
      <c r="B99" s="45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9" t="str">
        <f t="shared" ca="1" si="14"/>
        <v/>
      </c>
      <c r="J99" s="122">
        <v>45902.625</v>
      </c>
      <c r="K99" s="3">
        <v>54.981000000000002</v>
      </c>
      <c r="L99" s="122">
        <v>45902.625</v>
      </c>
      <c r="M99" s="3">
        <v>40.35</v>
      </c>
      <c r="N99" s="168">
        <f t="shared" si="15"/>
        <v>45902.625</v>
      </c>
      <c r="O99" s="168" t="str">
        <f t="shared" si="16"/>
        <v/>
      </c>
    </row>
    <row r="100" spans="1:15">
      <c r="A100" s="173" t="str">
        <f t="shared" ca="1" si="10"/>
        <v/>
      </c>
      <c r="B100" s="45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9" t="str">
        <f t="shared" ca="1" si="14"/>
        <v/>
      </c>
      <c r="J100" s="122">
        <v>45903.625</v>
      </c>
      <c r="K100" s="3">
        <v>55.804000000000002</v>
      </c>
      <c r="L100" s="122">
        <v>45903.625</v>
      </c>
      <c r="M100" s="3">
        <v>39.996000000000002</v>
      </c>
      <c r="N100" s="168">
        <f t="shared" si="15"/>
        <v>45903.625</v>
      </c>
      <c r="O100" s="168" t="str">
        <f t="shared" si="16"/>
        <v/>
      </c>
    </row>
    <row r="101" spans="1:15">
      <c r="A101" s="173" t="str">
        <f t="shared" ca="1" si="10"/>
        <v/>
      </c>
      <c r="B101" s="45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9" t="str">
        <f t="shared" ca="1" si="14"/>
        <v/>
      </c>
      <c r="J101" s="122">
        <v>45904.625</v>
      </c>
      <c r="K101" s="3">
        <v>55.631</v>
      </c>
      <c r="L101" s="122">
        <v>45904.625</v>
      </c>
      <c r="M101" s="3">
        <v>38.920999999999999</v>
      </c>
      <c r="N101" s="168">
        <f t="shared" si="15"/>
        <v>45904.625</v>
      </c>
      <c r="O101" s="168" t="str">
        <f t="shared" si="16"/>
        <v/>
      </c>
    </row>
    <row r="102" spans="1:15">
      <c r="A102" s="173" t="str">
        <f t="shared" ca="1" si="10"/>
        <v/>
      </c>
      <c r="B102" s="45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9" t="str">
        <f t="shared" ca="1" si="14"/>
        <v/>
      </c>
      <c r="J102" s="122">
        <v>45905.625</v>
      </c>
      <c r="K102" s="3">
        <v>55.226999999999997</v>
      </c>
      <c r="L102" s="122">
        <v>45905.625</v>
      </c>
      <c r="M102" s="3">
        <v>38.055999999999997</v>
      </c>
      <c r="N102" s="168">
        <f t="shared" si="15"/>
        <v>45905.625</v>
      </c>
      <c r="O102" s="168" t="str">
        <f t="shared" si="16"/>
        <v/>
      </c>
    </row>
    <row r="103" spans="1:15">
      <c r="A103" s="173" t="str">
        <f t="shared" ca="1" si="10"/>
        <v/>
      </c>
      <c r="B103" s="45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9" t="str">
        <f t="shared" ca="1" si="14"/>
        <v/>
      </c>
      <c r="J103" s="122">
        <v>45908.625</v>
      </c>
      <c r="K103" s="3">
        <v>54.622999999999998</v>
      </c>
      <c r="L103" s="122">
        <v>45908.625</v>
      </c>
      <c r="M103" s="3">
        <v>38.365000000000002</v>
      </c>
      <c r="N103" s="168">
        <f t="shared" si="15"/>
        <v>45908.625</v>
      </c>
      <c r="O103" s="168" t="str">
        <f t="shared" si="16"/>
        <v/>
      </c>
    </row>
    <row r="104" spans="1:15">
      <c r="A104" s="173" t="str">
        <f t="shared" ca="1" si="10"/>
        <v/>
      </c>
      <c r="B104" s="45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9" t="str">
        <f t="shared" ca="1" si="14"/>
        <v/>
      </c>
      <c r="J104" s="122">
        <v>45909.625</v>
      </c>
      <c r="K104" s="3">
        <v>54.384999999999998</v>
      </c>
      <c r="L104" s="122">
        <v>45909.625</v>
      </c>
      <c r="M104" s="3">
        <v>37.978999999999999</v>
      </c>
      <c r="N104" s="168">
        <f t="shared" si="15"/>
        <v>45909.625</v>
      </c>
      <c r="O104" s="168" t="str">
        <f t="shared" si="16"/>
        <v/>
      </c>
    </row>
    <row r="105" spans="1:15">
      <c r="A105" s="173" t="str">
        <f t="shared" ref="A105:A168" ca="1" si="20">IF(AND(ISBLANK(P94), A104 = $P$1),NOW(),IF(ISBLANK(P94),"",P94))</f>
        <v/>
      </c>
      <c r="B105" s="45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9" t="str">
        <f t="shared" ref="H105:H168" ca="1" si="24">IF(ISERROR(B105-2),"",C105+D105-F105-G105)</f>
        <v/>
      </c>
      <c r="J105" s="122">
        <v>45910.625</v>
      </c>
      <c r="K105" s="3">
        <v>53.143999999999998</v>
      </c>
      <c r="L105" s="122">
        <v>45910.625</v>
      </c>
      <c r="M105" s="3">
        <v>37.517000000000003</v>
      </c>
      <c r="N105" s="168">
        <f t="shared" si="15"/>
        <v>45910.625</v>
      </c>
      <c r="O105" s="168" t="str">
        <f t="shared" si="16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9" t="str">
        <f t="shared" ca="1" si="24"/>
        <v/>
      </c>
      <c r="J106" s="122">
        <v>45911.625</v>
      </c>
      <c r="K106" s="3">
        <v>52.847999999999999</v>
      </c>
      <c r="L106" s="122">
        <v>45911.625</v>
      </c>
      <c r="M106" s="3">
        <v>36.485999999999997</v>
      </c>
      <c r="N106" s="168">
        <f t="shared" si="15"/>
        <v>45911.625</v>
      </c>
      <c r="O106" s="168" t="str">
        <f t="shared" si="16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9" t="str">
        <f t="shared" ca="1" si="24"/>
        <v/>
      </c>
      <c r="J107" s="122">
        <v>45912.625</v>
      </c>
      <c r="K107" s="3">
        <v>51.688000000000002</v>
      </c>
      <c r="L107" s="122">
        <v>45912.625</v>
      </c>
      <c r="M107" s="3">
        <v>36.246000000000002</v>
      </c>
      <c r="N107" s="168">
        <f t="shared" si="15"/>
        <v>45912.625</v>
      </c>
      <c r="O107" s="168" t="str">
        <f t="shared" si="16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9" t="str">
        <f t="shared" ca="1" si="24"/>
        <v/>
      </c>
      <c r="J108" s="122">
        <v>45915.625</v>
      </c>
      <c r="K108" s="3">
        <v>51.258000000000003</v>
      </c>
      <c r="L108" s="122">
        <v>45915.625</v>
      </c>
      <c r="M108" s="3">
        <v>36.031999999999996</v>
      </c>
      <c r="N108" s="168">
        <f t="shared" si="15"/>
        <v>45915.625</v>
      </c>
      <c r="O108" s="168" t="str">
        <f t="shared" si="16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9" t="str">
        <f t="shared" ca="1" si="24"/>
        <v/>
      </c>
      <c r="J109" s="122">
        <v>45916.625</v>
      </c>
      <c r="K109" s="3">
        <v>51.31</v>
      </c>
      <c r="L109" s="122">
        <v>45916.625</v>
      </c>
      <c r="M109" s="3">
        <v>35.906999999999996</v>
      </c>
      <c r="N109" s="168">
        <f t="shared" si="15"/>
        <v>45916.625</v>
      </c>
      <c r="O109" s="168" t="str">
        <f t="shared" si="16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9" t="str">
        <f t="shared" ca="1" si="24"/>
        <v/>
      </c>
      <c r="J110" s="122">
        <v>45917.625</v>
      </c>
      <c r="K110" s="3">
        <v>51.664000000000001</v>
      </c>
      <c r="L110" s="122">
        <v>45917.625</v>
      </c>
      <c r="M110" s="3">
        <v>36.252000000000002</v>
      </c>
      <c r="N110" s="168">
        <f t="shared" si="15"/>
        <v>45917.625</v>
      </c>
      <c r="O110" s="168" t="str">
        <f t="shared" si="16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9" t="str">
        <f t="shared" ca="1" si="24"/>
        <v/>
      </c>
      <c r="J111" s="122">
        <v>45918.625</v>
      </c>
      <c r="K111" s="3">
        <v>51.064999999999998</v>
      </c>
      <c r="L111" s="122">
        <v>45918.625</v>
      </c>
      <c r="M111" s="3">
        <v>35.774000000000001</v>
      </c>
      <c r="N111" s="168">
        <f t="shared" si="15"/>
        <v>45918.625</v>
      </c>
      <c r="O111" s="168" t="str">
        <f t="shared" si="16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9" t="str">
        <f t="shared" ca="1" si="24"/>
        <v/>
      </c>
      <c r="J112" s="122">
        <v>45919.625</v>
      </c>
      <c r="K112" s="3">
        <v>51.167000000000002</v>
      </c>
      <c r="L112" s="122">
        <v>45919.625</v>
      </c>
      <c r="M112" s="3">
        <v>35.689</v>
      </c>
      <c r="N112" s="168">
        <f t="shared" si="15"/>
        <v>45919.625</v>
      </c>
      <c r="O112" s="168" t="str">
        <f t="shared" si="16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9" t="str">
        <f t="shared" ca="1" si="24"/>
        <v/>
      </c>
      <c r="J113" s="122">
        <v>45922.625</v>
      </c>
      <c r="K113" s="3">
        <v>56.96</v>
      </c>
      <c r="L113" s="122">
        <v>45922.625</v>
      </c>
      <c r="M113" s="3">
        <v>39.006999999999998</v>
      </c>
      <c r="N113" s="168">
        <f t="shared" si="15"/>
        <v>45922.625</v>
      </c>
      <c r="O113" s="168" t="str">
        <f t="shared" si="16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9" t="str">
        <f t="shared" ca="1" si="24"/>
        <v/>
      </c>
      <c r="J114" s="122">
        <v>45923.625</v>
      </c>
      <c r="K114" s="3">
        <v>57.104999999999997</v>
      </c>
      <c r="L114" s="122">
        <v>45923.625</v>
      </c>
      <c r="M114" s="3">
        <v>39.052999999999997</v>
      </c>
      <c r="N114" s="168">
        <f t="shared" si="15"/>
        <v>45923.625</v>
      </c>
      <c r="O114" s="168" t="str">
        <f t="shared" si="16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9" t="str">
        <f t="shared" ca="1" si="24"/>
        <v/>
      </c>
      <c r="J115" s="122">
        <v>45924.625</v>
      </c>
      <c r="K115" s="3">
        <v>57.107999999999997</v>
      </c>
      <c r="L115" s="122">
        <v>45924.625</v>
      </c>
      <c r="M115" s="3">
        <v>39.125999999999998</v>
      </c>
      <c r="N115" s="168">
        <f t="shared" si="15"/>
        <v>45924.625</v>
      </c>
      <c r="O115" s="168" t="str">
        <f t="shared" si="16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9" t="str">
        <f t="shared" ca="1" si="24"/>
        <v/>
      </c>
      <c r="J116" s="122">
        <v>45925.625</v>
      </c>
      <c r="K116" s="3">
        <v>57.837000000000003</v>
      </c>
      <c r="L116" s="122">
        <v>45925.625</v>
      </c>
      <c r="M116" s="3">
        <v>39.826000000000001</v>
      </c>
      <c r="N116" s="168">
        <f t="shared" si="15"/>
        <v>45925.625</v>
      </c>
      <c r="O116" s="168" t="str">
        <f t="shared" si="16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9" t="str">
        <f t="shared" ca="1" si="24"/>
        <v/>
      </c>
      <c r="J117" s="122">
        <v>45926.625</v>
      </c>
      <c r="K117" s="3">
        <v>58.136000000000003</v>
      </c>
      <c r="L117" s="122">
        <v>45926.625</v>
      </c>
      <c r="M117" s="3">
        <v>40.026000000000003</v>
      </c>
      <c r="N117" s="168">
        <f t="shared" si="15"/>
        <v>45926.625</v>
      </c>
      <c r="O117" s="168">
        <f t="shared" si="16"/>
        <v>45926.625</v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9" t="str">
        <f t="shared" ca="1" si="24"/>
        <v/>
      </c>
      <c r="J118" s="122">
        <v>45929.625</v>
      </c>
      <c r="K118" s="3">
        <v>57.792000000000002</v>
      </c>
      <c r="L118" s="122">
        <v>45929.625</v>
      </c>
      <c r="M118" s="3">
        <v>39.997</v>
      </c>
      <c r="N118" s="168">
        <f t="shared" si="15"/>
        <v>45929.625</v>
      </c>
      <c r="O118" s="168">
        <f t="shared" si="16"/>
        <v>45929.625</v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9" t="str">
        <f t="shared" ca="1" si="24"/>
        <v/>
      </c>
      <c r="J119" s="122">
        <v>45930.625</v>
      </c>
      <c r="K119" s="3">
        <v>57.51</v>
      </c>
      <c r="L119" s="122">
        <v>45930.625</v>
      </c>
      <c r="M119" s="3">
        <v>40.194000000000003</v>
      </c>
      <c r="N119" s="168">
        <f t="shared" si="15"/>
        <v>45930.625</v>
      </c>
      <c r="O119" s="168">
        <f t="shared" si="16"/>
        <v>45930.625</v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9" t="str">
        <f t="shared" ca="1" si="24"/>
        <v/>
      </c>
      <c r="J120" s="122">
        <v>45931.625</v>
      </c>
      <c r="K120" s="3">
        <v>57.616</v>
      </c>
      <c r="L120" s="122">
        <v>45931.625</v>
      </c>
      <c r="M120" s="3">
        <v>40.406999999999996</v>
      </c>
      <c r="N120" s="168">
        <f t="shared" si="15"/>
        <v>45931.625</v>
      </c>
      <c r="O120" s="168">
        <f t="shared" si="16"/>
        <v>45931.625</v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9" t="str">
        <f t="shared" ca="1" si="24"/>
        <v/>
      </c>
      <c r="J121" s="122">
        <v>45932.625</v>
      </c>
      <c r="K121" s="3">
        <v>57.011000000000003</v>
      </c>
      <c r="L121" s="122">
        <v>45932.625</v>
      </c>
      <c r="M121" s="3">
        <v>39.887</v>
      </c>
      <c r="N121" s="168">
        <f t="shared" si="15"/>
        <v>45932.625</v>
      </c>
      <c r="O121" s="168">
        <f t="shared" si="16"/>
        <v>45932.625</v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9" t="str">
        <f t="shared" ca="1" si="24"/>
        <v/>
      </c>
      <c r="J122" s="122">
        <v>45933.625</v>
      </c>
      <c r="K122" s="3">
        <v>56.552</v>
      </c>
      <c r="L122" s="122">
        <v>45933.625</v>
      </c>
      <c r="M122" s="3">
        <v>39.756999999999998</v>
      </c>
      <c r="N122" s="168">
        <f t="shared" si="15"/>
        <v>45933.625</v>
      </c>
      <c r="O122" s="168">
        <f t="shared" si="16"/>
        <v>45933.625</v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9" t="str">
        <f t="shared" ca="1" si="24"/>
        <v/>
      </c>
      <c r="J123" s="122">
        <v>45936.625</v>
      </c>
      <c r="K123" s="3">
        <v>57.633000000000003</v>
      </c>
      <c r="L123" s="122">
        <v>45936.625</v>
      </c>
      <c r="M123" s="3">
        <v>40.533999999999999</v>
      </c>
      <c r="N123" s="168">
        <f t="shared" si="15"/>
        <v>45936.625</v>
      </c>
      <c r="O123" s="168">
        <f t="shared" si="16"/>
        <v>45936.625</v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9" t="str">
        <f t="shared" ca="1" si="24"/>
        <v/>
      </c>
      <c r="J124" s="122">
        <v>45937.625</v>
      </c>
      <c r="K124" s="3">
        <v>57.856000000000002</v>
      </c>
      <c r="L124" s="122">
        <v>45937.625</v>
      </c>
      <c r="M124" s="3">
        <v>40.628</v>
      </c>
      <c r="N124" s="168">
        <f t="shared" si="15"/>
        <v>45937.625</v>
      </c>
      <c r="O124" s="168">
        <f t="shared" si="16"/>
        <v>45937.625</v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9" t="str">
        <f t="shared" ca="1" si="24"/>
        <v/>
      </c>
      <c r="J125" s="122">
        <v>45938.625</v>
      </c>
      <c r="K125" s="3">
        <v>57.947000000000003</v>
      </c>
      <c r="L125" s="122">
        <v>45938.625</v>
      </c>
      <c r="M125" s="3">
        <v>40.613999999999997</v>
      </c>
      <c r="N125" s="168">
        <f t="shared" si="15"/>
        <v>45938.625</v>
      </c>
      <c r="O125" s="168">
        <f t="shared" si="16"/>
        <v>45938.625</v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9" t="str">
        <f t="shared" ca="1" si="24"/>
        <v/>
      </c>
      <c r="J126" s="122">
        <v>45939.625</v>
      </c>
      <c r="K126" s="3">
        <v>58.323999999999998</v>
      </c>
      <c r="L126" s="122">
        <v>45939.625</v>
      </c>
      <c r="M126" s="3">
        <v>40.503999999999998</v>
      </c>
      <c r="N126" s="168">
        <f t="shared" si="15"/>
        <v>45939.625</v>
      </c>
      <c r="O126" s="168">
        <f t="shared" si="16"/>
        <v>45939.625</v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9" t="str">
        <f t="shared" ca="1" si="24"/>
        <v/>
      </c>
      <c r="J127" s="122">
        <v>45940.625</v>
      </c>
      <c r="K127" s="3">
        <v>58.451999999999998</v>
      </c>
      <c r="L127" s="122">
        <v>45940.625</v>
      </c>
      <c r="M127" s="3">
        <v>41.215000000000003</v>
      </c>
      <c r="N127" s="168">
        <f t="shared" si="15"/>
        <v>45940.625</v>
      </c>
      <c r="O127" s="168">
        <f t="shared" si="16"/>
        <v>45940.625</v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9" t="str">
        <f t="shared" ca="1" si="24"/>
        <v/>
      </c>
      <c r="J128" s="122">
        <v>45943.625</v>
      </c>
      <c r="K128" s="3">
        <v>59.344000000000001</v>
      </c>
      <c r="L128" s="122">
        <v>45943.625</v>
      </c>
      <c r="M128" s="3">
        <v>42.545000000000002</v>
      </c>
      <c r="N128" s="168">
        <f t="shared" si="15"/>
        <v>45943.625</v>
      </c>
      <c r="O128" s="168">
        <f t="shared" si="16"/>
        <v>45943.625</v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9" t="str">
        <f t="shared" ca="1" si="24"/>
        <v/>
      </c>
      <c r="J129" s="122">
        <v>45944.625</v>
      </c>
      <c r="K129" s="3">
        <v>60.168999999999997</v>
      </c>
      <c r="L129" s="122">
        <v>45944.625</v>
      </c>
      <c r="M129" s="3">
        <v>42.634</v>
      </c>
      <c r="N129" s="168">
        <f t="shared" si="15"/>
        <v>45944.625</v>
      </c>
      <c r="O129" s="168">
        <f t="shared" si="16"/>
        <v>45944.625</v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9" t="str">
        <f t="shared" ca="1" si="24"/>
        <v/>
      </c>
      <c r="J130" s="122">
        <v>45945.625</v>
      </c>
      <c r="K130" s="3">
        <v>58.076000000000001</v>
      </c>
      <c r="L130" s="122">
        <v>45945.625</v>
      </c>
      <c r="M130" s="3">
        <v>40.781999999999996</v>
      </c>
      <c r="N130" s="168">
        <f t="shared" si="15"/>
        <v>45945.625</v>
      </c>
      <c r="O130" s="168">
        <f t="shared" si="16"/>
        <v>45945.625</v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9" t="str">
        <f t="shared" ca="1" si="24"/>
        <v/>
      </c>
      <c r="J131" s="122">
        <v>45946.625</v>
      </c>
      <c r="K131" s="3">
        <v>57.722999999999999</v>
      </c>
      <c r="L131" s="122">
        <v>45946.625</v>
      </c>
      <c r="M131" s="3">
        <v>40.509</v>
      </c>
      <c r="N131" s="168">
        <f t="shared" si="15"/>
        <v>45946.625</v>
      </c>
      <c r="O131" s="168">
        <f t="shared" si="16"/>
        <v>45946.625</v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9" t="str">
        <f t="shared" ca="1" si="24"/>
        <v/>
      </c>
      <c r="J132" s="122">
        <v>45947.625</v>
      </c>
      <c r="K132" s="3">
        <v>60.207000000000001</v>
      </c>
      <c r="L132" s="122">
        <v>45947.625</v>
      </c>
      <c r="M132" s="3">
        <v>42.573</v>
      </c>
      <c r="N132" s="168">
        <f t="shared" ref="N132:N143" si="25">IF(COUNTIF(L:L,J132),J132,"")</f>
        <v>45947.625</v>
      </c>
      <c r="O132" s="168">
        <f t="shared" ref="O132:O195" si="26">IF(N132&gt;$A$14,N132,"")</f>
        <v>45947.625</v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9" t="str">
        <f t="shared" ca="1" si="24"/>
        <v/>
      </c>
      <c r="J133" s="122">
        <v>45950.625</v>
      </c>
      <c r="K133" s="3">
        <v>58.981999999999999</v>
      </c>
      <c r="L133" s="122">
        <v>45950.625</v>
      </c>
      <c r="M133" s="3">
        <v>42.24</v>
      </c>
      <c r="N133" s="168">
        <f t="shared" si="25"/>
        <v>45950.625</v>
      </c>
      <c r="O133" s="168">
        <f t="shared" si="26"/>
        <v>45950.625</v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9" t="str">
        <f t="shared" ca="1" si="24"/>
        <v/>
      </c>
      <c r="J134" s="122">
        <v>45951.625</v>
      </c>
      <c r="K134" s="3">
        <v>58.771999999999998</v>
      </c>
      <c r="L134" s="122">
        <v>45951.625</v>
      </c>
      <c r="M134" s="3">
        <v>41.517000000000003</v>
      </c>
      <c r="N134" s="168">
        <f t="shared" si="25"/>
        <v>45951.625</v>
      </c>
      <c r="O134" s="168">
        <f t="shared" si="26"/>
        <v>45951.625</v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9" t="str">
        <f t="shared" ca="1" si="24"/>
        <v/>
      </c>
      <c r="J135" s="122">
        <v>45952.625</v>
      </c>
      <c r="K135" s="3">
        <v>58.664999999999999</v>
      </c>
      <c r="L135" s="122">
        <v>45952.625</v>
      </c>
      <c r="M135" s="3">
        <v>41.39</v>
      </c>
      <c r="N135" s="168">
        <f t="shared" si="25"/>
        <v>45952.625</v>
      </c>
      <c r="O135" s="168">
        <f t="shared" si="26"/>
        <v>45952.625</v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9" t="str">
        <f t="shared" ca="1" si="24"/>
        <v/>
      </c>
      <c r="J136" s="122">
        <v>45953.625</v>
      </c>
      <c r="K136" s="3">
        <v>58.655000000000001</v>
      </c>
      <c r="L136" s="122">
        <v>45953.625</v>
      </c>
      <c r="M136" s="3">
        <v>41.453000000000003</v>
      </c>
      <c r="N136" s="168">
        <f t="shared" si="25"/>
        <v>45953.625</v>
      </c>
      <c r="O136" s="168">
        <f t="shared" si="26"/>
        <v>45953.625</v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9" t="str">
        <f t="shared" ca="1" si="24"/>
        <v/>
      </c>
      <c r="J137" s="122">
        <v>45954.625</v>
      </c>
      <c r="K137" s="3">
        <v>57.911000000000001</v>
      </c>
      <c r="L137" s="122">
        <v>45954.625</v>
      </c>
      <c r="M137" s="3">
        <v>40.942</v>
      </c>
      <c r="N137" s="168">
        <f t="shared" si="25"/>
        <v>45954.625</v>
      </c>
      <c r="O137" s="168">
        <f t="shared" si="26"/>
        <v>45954.625</v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9" t="str">
        <f t="shared" ca="1" si="24"/>
        <v/>
      </c>
      <c r="J138" s="122">
        <v>45957.625</v>
      </c>
      <c r="K138" s="3">
        <v>57.506999999999998</v>
      </c>
      <c r="L138" s="122">
        <v>45957.625</v>
      </c>
      <c r="M138" s="3">
        <v>40.350999999999999</v>
      </c>
      <c r="N138" s="168">
        <f t="shared" si="25"/>
        <v>45957.625</v>
      </c>
      <c r="O138" s="168">
        <f t="shared" si="26"/>
        <v>45957.625</v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9" t="str">
        <f t="shared" ca="1" si="24"/>
        <v/>
      </c>
      <c r="J139" s="122">
        <v>45958.625</v>
      </c>
      <c r="K139" s="3">
        <v>56.545000000000002</v>
      </c>
      <c r="L139" s="122">
        <v>45958.625</v>
      </c>
      <c r="M139" s="3">
        <v>39.662999999999997</v>
      </c>
      <c r="N139" s="168">
        <f t="shared" si="25"/>
        <v>45958.625</v>
      </c>
      <c r="O139" s="168">
        <f t="shared" si="26"/>
        <v>45958.625</v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9" t="str">
        <f t="shared" ca="1" si="24"/>
        <v/>
      </c>
      <c r="J140" s="122">
        <v>45959.625</v>
      </c>
      <c r="K140" s="3">
        <v>56.097000000000001</v>
      </c>
      <c r="L140" s="122">
        <v>45959.625</v>
      </c>
      <c r="M140" s="3">
        <v>39.744999999999997</v>
      </c>
      <c r="N140" s="168">
        <f t="shared" si="25"/>
        <v>45959.625</v>
      </c>
      <c r="O140" s="168">
        <f t="shared" si="26"/>
        <v>45959.625</v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9" t="str">
        <f t="shared" ca="1" si="24"/>
        <v/>
      </c>
      <c r="J141" s="122">
        <v>45960.625</v>
      </c>
      <c r="K141" s="3">
        <v>56.645000000000003</v>
      </c>
      <c r="L141" s="122">
        <v>45960.625</v>
      </c>
      <c r="M141" s="3">
        <v>40.064</v>
      </c>
      <c r="N141" s="168">
        <f t="shared" si="25"/>
        <v>45960.625</v>
      </c>
      <c r="O141" s="168">
        <f t="shared" si="26"/>
        <v>45960.625</v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9" t="str">
        <f t="shared" ca="1" si="24"/>
        <v/>
      </c>
      <c r="J142" s="122">
        <v>45961.625</v>
      </c>
      <c r="K142" s="3">
        <v>56.57</v>
      </c>
      <c r="L142" s="122">
        <v>45961.625</v>
      </c>
      <c r="M142" s="3">
        <v>39.96</v>
      </c>
      <c r="N142" s="168">
        <f t="shared" si="25"/>
        <v>45961.625</v>
      </c>
      <c r="O142" s="168">
        <f t="shared" si="26"/>
        <v>45961.625</v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9" t="str">
        <f t="shared" ca="1" si="24"/>
        <v/>
      </c>
      <c r="J143" s="122"/>
      <c r="L143" s="122"/>
      <c r="N143" s="168" t="str">
        <f t="shared" si="25"/>
        <v/>
      </c>
      <c r="O143" s="168" t="str">
        <f t="shared" si="26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9" t="str">
        <f t="shared" ca="1" si="24"/>
        <v/>
      </c>
      <c r="J144" s="122"/>
      <c r="L144" s="122"/>
      <c r="N144" s="168" t="str">
        <f t="shared" ref="N144:N207" si="30">IF(COUNTIF(L:L,J144),J144,"")</f>
        <v/>
      </c>
      <c r="O144" s="168" t="str">
        <f t="shared" si="26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9" t="str">
        <f t="shared" ca="1" si="24"/>
        <v/>
      </c>
      <c r="J145" s="122"/>
      <c r="L145" s="122"/>
      <c r="N145" s="168" t="str">
        <f t="shared" si="30"/>
        <v/>
      </c>
      <c r="O145" s="168" t="str">
        <f t="shared" si="26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9" t="str">
        <f t="shared" ca="1" si="24"/>
        <v/>
      </c>
      <c r="J146" s="122"/>
      <c r="L146" s="122"/>
      <c r="N146" s="168" t="str">
        <f t="shared" si="30"/>
        <v/>
      </c>
      <c r="O146" s="168" t="str">
        <f t="shared" si="26"/>
        <v/>
      </c>
    </row>
    <row r="147" spans="1:15">
      <c r="A147" s="173" t="str">
        <f t="shared" ca="1" si="20"/>
        <v/>
      </c>
      <c r="B147" s="45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9" t="str">
        <f t="shared" ca="1" si="24"/>
        <v/>
      </c>
      <c r="J147" s="122"/>
      <c r="L147" s="122"/>
      <c r="N147" s="168" t="str">
        <f t="shared" si="30"/>
        <v/>
      </c>
      <c r="O147" s="168" t="str">
        <f t="shared" si="26"/>
        <v/>
      </c>
    </row>
    <row r="148" spans="1:15">
      <c r="A148" s="173" t="str">
        <f t="shared" ca="1" si="20"/>
        <v/>
      </c>
      <c r="B148" s="45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9" t="str">
        <f t="shared" ca="1" si="24"/>
        <v/>
      </c>
      <c r="J148" s="122"/>
      <c r="L148" s="122"/>
      <c r="N148" s="168" t="str">
        <f t="shared" si="30"/>
        <v/>
      </c>
      <c r="O148" s="168" t="str">
        <f t="shared" si="26"/>
        <v/>
      </c>
    </row>
    <row r="149" spans="1:15">
      <c r="A149" s="173" t="str">
        <f t="shared" ca="1" si="20"/>
        <v/>
      </c>
      <c r="B149" s="45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9" t="str">
        <f t="shared" ca="1" si="24"/>
        <v/>
      </c>
      <c r="J149" s="122"/>
      <c r="L149" s="122"/>
      <c r="N149" s="168" t="str">
        <f t="shared" si="30"/>
        <v/>
      </c>
      <c r="O149" s="168" t="str">
        <f t="shared" si="26"/>
        <v/>
      </c>
    </row>
    <row r="150" spans="1:15">
      <c r="A150" s="173" t="str">
        <f t="shared" ca="1" si="20"/>
        <v/>
      </c>
      <c r="B150" s="45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9" t="str">
        <f t="shared" ca="1" si="24"/>
        <v/>
      </c>
      <c r="J150" s="122"/>
      <c r="L150" s="122"/>
      <c r="N150" s="168" t="str">
        <f t="shared" si="30"/>
        <v/>
      </c>
      <c r="O150" s="168" t="str">
        <f t="shared" si="26"/>
        <v/>
      </c>
    </row>
    <row r="151" spans="1:15">
      <c r="A151" s="173" t="str">
        <f t="shared" ca="1" si="20"/>
        <v/>
      </c>
      <c r="B151" s="45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9" t="str">
        <f t="shared" ca="1" si="24"/>
        <v/>
      </c>
      <c r="J151" s="122"/>
      <c r="L151" s="122"/>
      <c r="N151" s="168" t="str">
        <f t="shared" si="30"/>
        <v/>
      </c>
      <c r="O151" s="168" t="str">
        <f t="shared" si="26"/>
        <v/>
      </c>
    </row>
    <row r="152" spans="1:15">
      <c r="A152" s="173" t="str">
        <f t="shared" ca="1" si="20"/>
        <v/>
      </c>
      <c r="B152" s="45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9" t="str">
        <f t="shared" ca="1" si="24"/>
        <v/>
      </c>
      <c r="J152" s="122"/>
      <c r="L152" s="122"/>
      <c r="N152" s="168" t="str">
        <f t="shared" si="30"/>
        <v/>
      </c>
      <c r="O152" s="168" t="str">
        <f t="shared" si="26"/>
        <v/>
      </c>
    </row>
    <row r="153" spans="1:15">
      <c r="A153" s="173" t="str">
        <f t="shared" ca="1" si="20"/>
        <v/>
      </c>
      <c r="B153" s="45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9" t="str">
        <f t="shared" ca="1" si="24"/>
        <v/>
      </c>
      <c r="J153" s="122"/>
      <c r="L153" s="122"/>
      <c r="N153" s="168" t="str">
        <f t="shared" si="30"/>
        <v/>
      </c>
      <c r="O153" s="168" t="str">
        <f t="shared" si="26"/>
        <v/>
      </c>
    </row>
    <row r="154" spans="1:15">
      <c r="A154" s="173" t="str">
        <f t="shared" ca="1" si="20"/>
        <v/>
      </c>
      <c r="B154" s="45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9" t="str">
        <f t="shared" ca="1" si="24"/>
        <v/>
      </c>
      <c r="J154" s="122"/>
      <c r="L154" s="122"/>
      <c r="N154" s="168" t="str">
        <f t="shared" si="30"/>
        <v/>
      </c>
      <c r="O154" s="168" t="str">
        <f t="shared" si="26"/>
        <v/>
      </c>
    </row>
    <row r="155" spans="1:15">
      <c r="A155" s="173" t="str">
        <f t="shared" ca="1" si="20"/>
        <v/>
      </c>
      <c r="B155" s="45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9" t="str">
        <f t="shared" ca="1" si="24"/>
        <v/>
      </c>
      <c r="J155" s="122"/>
      <c r="L155" s="122"/>
      <c r="N155" s="168" t="str">
        <f t="shared" si="30"/>
        <v/>
      </c>
      <c r="O155" s="168" t="str">
        <f t="shared" si="26"/>
        <v/>
      </c>
    </row>
    <row r="156" spans="1:15">
      <c r="A156" s="173" t="str">
        <f t="shared" ca="1" si="20"/>
        <v/>
      </c>
      <c r="B156" s="45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9" t="str">
        <f t="shared" ca="1" si="24"/>
        <v/>
      </c>
      <c r="N156" s="168" t="str">
        <f t="shared" si="30"/>
        <v/>
      </c>
      <c r="O156" s="168" t="str">
        <f t="shared" si="26"/>
        <v/>
      </c>
    </row>
    <row r="157" spans="1:15">
      <c r="A157" s="173" t="str">
        <f t="shared" ca="1" si="20"/>
        <v/>
      </c>
      <c r="B157" s="45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9" t="str">
        <f t="shared" ca="1" si="24"/>
        <v/>
      </c>
      <c r="N157" s="168" t="str">
        <f t="shared" si="30"/>
        <v/>
      </c>
      <c r="O157" s="168" t="str">
        <f t="shared" si="26"/>
        <v/>
      </c>
    </row>
    <row r="158" spans="1:15">
      <c r="A158" s="173" t="str">
        <f t="shared" ca="1" si="20"/>
        <v/>
      </c>
      <c r="B158" s="45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9" t="str">
        <f t="shared" ca="1" si="24"/>
        <v/>
      </c>
      <c r="N158" s="168" t="str">
        <f t="shared" si="30"/>
        <v/>
      </c>
      <c r="O158" s="168" t="str">
        <f t="shared" si="26"/>
        <v/>
      </c>
    </row>
    <row r="159" spans="1:15">
      <c r="A159" s="173" t="str">
        <f t="shared" ca="1" si="20"/>
        <v/>
      </c>
      <c r="B159" s="45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9" t="str">
        <f t="shared" ca="1" si="24"/>
        <v/>
      </c>
      <c r="N159" s="168" t="str">
        <f t="shared" si="30"/>
        <v/>
      </c>
      <c r="O159" s="168" t="str">
        <f t="shared" si="26"/>
        <v/>
      </c>
    </row>
    <row r="160" spans="1:15">
      <c r="A160" s="173" t="str">
        <f t="shared" ca="1" si="20"/>
        <v/>
      </c>
      <c r="B160" s="45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9" t="str">
        <f t="shared" ca="1" si="24"/>
        <v/>
      </c>
      <c r="N160" s="168" t="str">
        <f t="shared" si="30"/>
        <v/>
      </c>
      <c r="O160" s="168" t="str">
        <f t="shared" si="26"/>
        <v/>
      </c>
    </row>
    <row r="161" spans="1:15">
      <c r="A161" s="173" t="str">
        <f t="shared" ca="1" si="20"/>
        <v/>
      </c>
      <c r="B161" s="45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9" t="str">
        <f t="shared" ca="1" si="24"/>
        <v/>
      </c>
      <c r="N161" s="168" t="str">
        <f t="shared" si="30"/>
        <v/>
      </c>
      <c r="O161" s="168" t="str">
        <f t="shared" si="26"/>
        <v/>
      </c>
    </row>
    <row r="162" spans="1:15">
      <c r="A162" s="173" t="str">
        <f t="shared" ca="1" si="20"/>
        <v/>
      </c>
      <c r="B162" s="45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9" t="str">
        <f t="shared" ca="1" si="24"/>
        <v/>
      </c>
      <c r="N162" s="168" t="str">
        <f t="shared" si="30"/>
        <v/>
      </c>
      <c r="O162" s="168" t="str">
        <f t="shared" si="26"/>
        <v/>
      </c>
    </row>
    <row r="163" spans="1:15">
      <c r="A163" s="173" t="str">
        <f t="shared" ca="1" si="20"/>
        <v/>
      </c>
      <c r="B163" s="45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9" t="str">
        <f t="shared" ca="1" si="24"/>
        <v/>
      </c>
      <c r="N163" s="168" t="str">
        <f t="shared" si="30"/>
        <v/>
      </c>
      <c r="O163" s="168" t="str">
        <f t="shared" si="26"/>
        <v/>
      </c>
    </row>
    <row r="164" spans="1:15">
      <c r="A164" s="173" t="str">
        <f t="shared" ca="1" si="20"/>
        <v/>
      </c>
      <c r="B164" s="45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9" t="str">
        <f t="shared" ca="1" si="24"/>
        <v/>
      </c>
      <c r="N164" s="168" t="str">
        <f t="shared" si="30"/>
        <v/>
      </c>
      <c r="O164" s="168" t="str">
        <f t="shared" si="26"/>
        <v/>
      </c>
    </row>
    <row r="165" spans="1:15">
      <c r="A165" s="173" t="str">
        <f t="shared" ca="1" si="20"/>
        <v/>
      </c>
      <c r="B165" s="45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9" t="str">
        <f t="shared" ca="1" si="24"/>
        <v/>
      </c>
      <c r="N165" s="168" t="str">
        <f t="shared" si="30"/>
        <v/>
      </c>
      <c r="O165" s="168" t="str">
        <f t="shared" si="26"/>
        <v/>
      </c>
    </row>
    <row r="166" spans="1:15">
      <c r="A166" s="173" t="str">
        <f t="shared" ca="1" si="20"/>
        <v/>
      </c>
      <c r="B166" s="45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9" t="str">
        <f t="shared" ca="1" si="24"/>
        <v/>
      </c>
      <c r="N166" s="168" t="str">
        <f t="shared" si="30"/>
        <v/>
      </c>
      <c r="O166" s="168" t="str">
        <f t="shared" si="26"/>
        <v/>
      </c>
    </row>
    <row r="167" spans="1:15">
      <c r="A167" s="173" t="str">
        <f t="shared" ca="1" si="20"/>
        <v/>
      </c>
      <c r="B167" s="45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9" t="str">
        <f t="shared" ca="1" si="24"/>
        <v/>
      </c>
      <c r="N167" s="168" t="str">
        <f t="shared" si="30"/>
        <v/>
      </c>
      <c r="O167" s="168" t="str">
        <f t="shared" si="26"/>
        <v/>
      </c>
    </row>
    <row r="168" spans="1:15">
      <c r="A168" s="173" t="str">
        <f t="shared" ca="1" si="20"/>
        <v/>
      </c>
      <c r="B168" s="45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9" t="str">
        <f t="shared" ca="1" si="24"/>
        <v/>
      </c>
      <c r="N168" s="168" t="str">
        <f t="shared" si="30"/>
        <v/>
      </c>
      <c r="O168" s="168" t="str">
        <f t="shared" si="26"/>
        <v/>
      </c>
    </row>
    <row r="169" spans="1:15">
      <c r="A169" s="173" t="str">
        <f t="shared" ref="A169:A232" ca="1" si="31">IF(AND(ISBLANK(P158), A168 = $P$1),NOW(),IF(ISBLANK(P158),"",P158))</f>
        <v/>
      </c>
      <c r="B169" s="45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9" t="str">
        <f t="shared" ref="H169:H232" ca="1" si="35">IF(ISERROR(B169-2),"",C169+D169-F169-G169)</f>
        <v/>
      </c>
      <c r="N169" s="168" t="str">
        <f t="shared" si="30"/>
        <v/>
      </c>
      <c r="O169" s="168" t="str">
        <f t="shared" si="26"/>
        <v/>
      </c>
    </row>
    <row r="170" spans="1:15">
      <c r="A170" s="173" t="str">
        <f t="shared" ca="1" si="31"/>
        <v/>
      </c>
      <c r="B170" s="45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30"/>
        <v/>
      </c>
      <c r="O170" s="168" t="str">
        <f t="shared" si="26"/>
        <v/>
      </c>
    </row>
    <row r="171" spans="1:15">
      <c r="A171" s="173" t="str">
        <f t="shared" ca="1" si="31"/>
        <v/>
      </c>
      <c r="B171" s="45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30"/>
        <v/>
      </c>
      <c r="O171" s="168" t="str">
        <f t="shared" si="26"/>
        <v/>
      </c>
    </row>
    <row r="172" spans="1:15">
      <c r="A172" s="173" t="str">
        <f t="shared" ca="1" si="31"/>
        <v/>
      </c>
      <c r="B172" s="45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30"/>
        <v/>
      </c>
      <c r="O172" s="168" t="str">
        <f t="shared" si="26"/>
        <v/>
      </c>
    </row>
    <row r="173" spans="1:15">
      <c r="A173" s="173" t="str">
        <f t="shared" ca="1" si="31"/>
        <v/>
      </c>
      <c r="B173" s="45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30"/>
        <v/>
      </c>
      <c r="O173" s="168" t="str">
        <f t="shared" si="26"/>
        <v/>
      </c>
    </row>
    <row r="174" spans="1:15">
      <c r="A174" s="173" t="str">
        <f t="shared" ca="1" si="31"/>
        <v/>
      </c>
      <c r="B174" s="45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30"/>
        <v/>
      </c>
      <c r="O174" s="168" t="str">
        <f t="shared" si="26"/>
        <v/>
      </c>
    </row>
    <row r="175" spans="1:15">
      <c r="A175" s="173" t="str">
        <f t="shared" ca="1" si="31"/>
        <v/>
      </c>
      <c r="B175" s="45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30"/>
        <v/>
      </c>
      <c r="O175" s="168" t="str">
        <f t="shared" si="26"/>
        <v/>
      </c>
    </row>
    <row r="176" spans="1:15">
      <c r="A176" s="173" t="str">
        <f t="shared" ca="1" si="31"/>
        <v/>
      </c>
      <c r="B176" s="45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30"/>
        <v/>
      </c>
      <c r="O176" s="168" t="str">
        <f t="shared" si="26"/>
        <v/>
      </c>
    </row>
    <row r="177" spans="1:15">
      <c r="A177" s="173" t="str">
        <f t="shared" ca="1" si="31"/>
        <v/>
      </c>
      <c r="B177" s="45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30"/>
        <v/>
      </c>
      <c r="O177" s="168" t="str">
        <f t="shared" si="26"/>
        <v/>
      </c>
    </row>
    <row r="178" spans="1:15">
      <c r="A178" s="173" t="str">
        <f t="shared" ca="1" si="31"/>
        <v/>
      </c>
      <c r="B178" s="45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30"/>
        <v/>
      </c>
      <c r="O178" s="168" t="str">
        <f t="shared" si="26"/>
        <v/>
      </c>
    </row>
    <row r="179" spans="1:15">
      <c r="A179" s="173" t="str">
        <f t="shared" ca="1" si="31"/>
        <v/>
      </c>
      <c r="B179" s="45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30"/>
        <v/>
      </c>
      <c r="O179" s="168" t="str">
        <f t="shared" si="26"/>
        <v/>
      </c>
    </row>
    <row r="180" spans="1:15">
      <c r="A180" s="173" t="str">
        <f t="shared" ca="1" si="31"/>
        <v/>
      </c>
      <c r="B180" s="45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30"/>
        <v/>
      </c>
      <c r="O180" s="168" t="str">
        <f t="shared" si="26"/>
        <v/>
      </c>
    </row>
    <row r="181" spans="1:15">
      <c r="A181" s="173" t="str">
        <f t="shared" ca="1" si="31"/>
        <v/>
      </c>
      <c r="B181" s="45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30"/>
        <v/>
      </c>
      <c r="O181" s="168" t="str">
        <f t="shared" si="26"/>
        <v/>
      </c>
    </row>
    <row r="182" spans="1:15">
      <c r="A182" s="173" t="str">
        <f t="shared" ca="1" si="31"/>
        <v/>
      </c>
      <c r="B182" s="45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30"/>
        <v/>
      </c>
      <c r="O182" s="168" t="str">
        <f t="shared" si="26"/>
        <v/>
      </c>
    </row>
    <row r="183" spans="1:15">
      <c r="A183" s="173" t="str">
        <f t="shared" ca="1" si="31"/>
        <v/>
      </c>
      <c r="B183" s="45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30"/>
        <v/>
      </c>
      <c r="O183" s="168" t="str">
        <f t="shared" si="26"/>
        <v/>
      </c>
    </row>
    <row r="184" spans="1:15">
      <c r="A184" s="173" t="str">
        <f t="shared" ca="1" si="31"/>
        <v/>
      </c>
      <c r="B184" s="45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30"/>
        <v/>
      </c>
      <c r="O184" s="168" t="str">
        <f t="shared" si="26"/>
        <v/>
      </c>
    </row>
    <row r="185" spans="1:15">
      <c r="A185" s="173" t="str">
        <f t="shared" ca="1" si="31"/>
        <v/>
      </c>
      <c r="B185" s="45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30"/>
        <v/>
      </c>
      <c r="O185" s="168" t="str">
        <f t="shared" si="26"/>
        <v/>
      </c>
    </row>
    <row r="186" spans="1:15">
      <c r="A186" s="173" t="str">
        <f t="shared" ca="1" si="31"/>
        <v/>
      </c>
      <c r="B186" s="45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30"/>
        <v/>
      </c>
      <c r="O186" s="168" t="str">
        <f t="shared" si="26"/>
        <v/>
      </c>
    </row>
    <row r="187" spans="1:15">
      <c r="A187" s="173" t="str">
        <f t="shared" ca="1" si="31"/>
        <v/>
      </c>
      <c r="B187" s="45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30"/>
        <v/>
      </c>
      <c r="O187" s="168" t="str">
        <f t="shared" si="26"/>
        <v/>
      </c>
    </row>
    <row r="188" spans="1:15">
      <c r="A188" s="173" t="str">
        <f t="shared" ca="1" si="31"/>
        <v/>
      </c>
      <c r="B188" s="45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30"/>
        <v/>
      </c>
      <c r="O188" s="168" t="str">
        <f t="shared" si="26"/>
        <v/>
      </c>
    </row>
    <row r="189" spans="1:15">
      <c r="A189" s="173" t="str">
        <f t="shared" ca="1" si="31"/>
        <v/>
      </c>
      <c r="B189" s="45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30"/>
        <v/>
      </c>
      <c r="O189" s="168" t="str">
        <f t="shared" si="26"/>
        <v/>
      </c>
    </row>
    <row r="190" spans="1:15">
      <c r="A190" s="173" t="str">
        <f t="shared" ca="1" si="31"/>
        <v/>
      </c>
      <c r="B190" s="45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30"/>
        <v/>
      </c>
      <c r="O190" s="168" t="str">
        <f t="shared" si="26"/>
        <v/>
      </c>
    </row>
    <row r="191" spans="1:15">
      <c r="A191" s="173" t="str">
        <f t="shared" ca="1" si="31"/>
        <v/>
      </c>
      <c r="B191" s="45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30"/>
        <v/>
      </c>
      <c r="O191" s="168" t="str">
        <f t="shared" si="26"/>
        <v/>
      </c>
    </row>
    <row r="192" spans="1:15">
      <c r="A192" s="173" t="str">
        <f t="shared" ca="1" si="31"/>
        <v/>
      </c>
      <c r="B192" s="45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30"/>
        <v/>
      </c>
      <c r="O192" s="168" t="str">
        <f t="shared" si="26"/>
        <v/>
      </c>
    </row>
    <row r="193" spans="1:15">
      <c r="A193" s="173" t="str">
        <f t="shared" ca="1" si="31"/>
        <v/>
      </c>
      <c r="B193" s="45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30"/>
        <v/>
      </c>
      <c r="O193" s="168" t="str">
        <f t="shared" si="26"/>
        <v/>
      </c>
    </row>
    <row r="194" spans="1:15">
      <c r="A194" s="173" t="str">
        <f t="shared" ca="1" si="31"/>
        <v/>
      </c>
      <c r="B194" s="45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30"/>
        <v/>
      </c>
      <c r="O194" s="168" t="str">
        <f t="shared" si="26"/>
        <v/>
      </c>
    </row>
    <row r="195" spans="1:15">
      <c r="A195" s="173" t="str">
        <f t="shared" ca="1" si="31"/>
        <v/>
      </c>
      <c r="B195" s="45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si="30"/>
        <v/>
      </c>
      <c r="O195" s="168" t="str">
        <f t="shared" si="26"/>
        <v/>
      </c>
    </row>
    <row r="196" spans="1:15">
      <c r="A196" s="173" t="str">
        <f t="shared" ca="1" si="31"/>
        <v/>
      </c>
      <c r="B196" s="45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0"/>
        <v/>
      </c>
      <c r="O196" s="168" t="str">
        <f t="shared" ref="O196:O259" si="36">IF(N196&gt;$A$14,N196,"")</f>
        <v/>
      </c>
    </row>
    <row r="197" spans="1:15">
      <c r="A197" s="173" t="str">
        <f t="shared" ca="1" si="31"/>
        <v/>
      </c>
      <c r="B197" s="45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0"/>
        <v/>
      </c>
      <c r="O197" s="168" t="str">
        <f t="shared" si="36"/>
        <v/>
      </c>
    </row>
    <row r="198" spans="1:15">
      <c r="A198" s="173" t="str">
        <f t="shared" ca="1" si="31"/>
        <v/>
      </c>
      <c r="B198" s="45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0"/>
        <v/>
      </c>
      <c r="O198" s="168" t="str">
        <f t="shared" si="36"/>
        <v/>
      </c>
    </row>
    <row r="199" spans="1:15">
      <c r="A199" s="173" t="str">
        <f t="shared" ca="1" si="31"/>
        <v/>
      </c>
      <c r="B199" s="45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0"/>
        <v/>
      </c>
      <c r="O199" s="168" t="str">
        <f t="shared" si="36"/>
        <v/>
      </c>
    </row>
    <row r="200" spans="1:15">
      <c r="A200" s="173" t="str">
        <f t="shared" ca="1" si="31"/>
        <v/>
      </c>
      <c r="B200" s="45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0"/>
        <v/>
      </c>
      <c r="O200" s="168" t="str">
        <f t="shared" si="36"/>
        <v/>
      </c>
    </row>
    <row r="201" spans="1:15">
      <c r="A201" s="173" t="str">
        <f t="shared" ca="1" si="31"/>
        <v/>
      </c>
      <c r="B201" s="45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0"/>
        <v/>
      </c>
      <c r="O201" s="168" t="str">
        <f t="shared" si="36"/>
        <v/>
      </c>
    </row>
    <row r="202" spans="1:15">
      <c r="A202" s="173" t="str">
        <f t="shared" ca="1" si="31"/>
        <v/>
      </c>
      <c r="B202" s="45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0"/>
        <v/>
      </c>
      <c r="O202" s="168" t="str">
        <f t="shared" si="36"/>
        <v/>
      </c>
    </row>
    <row r="203" spans="1:15">
      <c r="A203" s="173" t="str">
        <f t="shared" ca="1" si="31"/>
        <v/>
      </c>
      <c r="B203" s="45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0"/>
        <v/>
      </c>
      <c r="O203" s="168" t="str">
        <f t="shared" si="36"/>
        <v/>
      </c>
    </row>
    <row r="204" spans="1:15">
      <c r="A204" s="173" t="str">
        <f t="shared" ca="1" si="31"/>
        <v/>
      </c>
      <c r="B204" s="45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0"/>
        <v/>
      </c>
      <c r="O204" s="168" t="str">
        <f t="shared" si="36"/>
        <v/>
      </c>
    </row>
    <row r="205" spans="1:15">
      <c r="A205" s="173" t="str">
        <f t="shared" ca="1" si="31"/>
        <v/>
      </c>
      <c r="B205" s="45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0"/>
        <v/>
      </c>
      <c r="O205" s="168" t="str">
        <f t="shared" si="36"/>
        <v/>
      </c>
    </row>
    <row r="206" spans="1:15">
      <c r="A206" s="173" t="str">
        <f t="shared" ca="1" si="31"/>
        <v/>
      </c>
      <c r="B206" s="45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0"/>
        <v/>
      </c>
      <c r="O206" s="168" t="str">
        <f t="shared" si="36"/>
        <v/>
      </c>
    </row>
    <row r="207" spans="1:15">
      <c r="A207" s="173" t="str">
        <f t="shared" ca="1" si="31"/>
        <v/>
      </c>
      <c r="B207" s="45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0"/>
        <v/>
      </c>
      <c r="O207" s="168" t="str">
        <f t="shared" si="36"/>
        <v/>
      </c>
    </row>
    <row r="208" spans="1:15">
      <c r="A208" s="173" t="str">
        <f t="shared" ca="1" si="31"/>
        <v/>
      </c>
      <c r="B208" s="45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ref="N208:N271" si="40">IF(COUNTIF(L:L,J208),J208,"")</f>
        <v/>
      </c>
      <c r="O208" s="168" t="str">
        <f t="shared" si="36"/>
        <v/>
      </c>
    </row>
    <row r="209" spans="1:15">
      <c r="A209" s="173" t="str">
        <f t="shared" ca="1" si="31"/>
        <v/>
      </c>
      <c r="B209" s="45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40"/>
        <v/>
      </c>
      <c r="O209" s="168" t="str">
        <f t="shared" si="36"/>
        <v/>
      </c>
    </row>
    <row r="210" spans="1:15">
      <c r="A210" s="173" t="str">
        <f t="shared" ca="1" si="31"/>
        <v/>
      </c>
      <c r="B210" s="45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40"/>
        <v/>
      </c>
      <c r="O210" s="168" t="str">
        <f t="shared" si="36"/>
        <v/>
      </c>
    </row>
    <row r="211" spans="1:15">
      <c r="A211" s="173" t="str">
        <f t="shared" ca="1" si="31"/>
        <v/>
      </c>
      <c r="B211" s="45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9" t="str">
        <f t="shared" ca="1" si="35"/>
        <v/>
      </c>
      <c r="N211" s="168" t="str">
        <f t="shared" si="40"/>
        <v/>
      </c>
      <c r="O211" s="168" t="str">
        <f t="shared" si="36"/>
        <v/>
      </c>
    </row>
    <row r="212" spans="1:15">
      <c r="A212" s="173" t="str">
        <f t="shared" ca="1" si="31"/>
        <v/>
      </c>
      <c r="B212" s="45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9" t="str">
        <f t="shared" ca="1" si="35"/>
        <v/>
      </c>
      <c r="N212" s="168" t="str">
        <f t="shared" si="40"/>
        <v/>
      </c>
      <c r="O212" s="168" t="str">
        <f t="shared" si="36"/>
        <v/>
      </c>
    </row>
    <row r="213" spans="1:15">
      <c r="A213" s="173" t="str">
        <f t="shared" ca="1" si="31"/>
        <v/>
      </c>
      <c r="B213" s="45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9" t="str">
        <f t="shared" ca="1" si="35"/>
        <v/>
      </c>
      <c r="N213" s="168" t="str">
        <f t="shared" si="40"/>
        <v/>
      </c>
      <c r="O213" s="168" t="str">
        <f t="shared" si="36"/>
        <v/>
      </c>
    </row>
    <row r="214" spans="1:15">
      <c r="A214" s="173" t="str">
        <f t="shared" ca="1" si="31"/>
        <v/>
      </c>
      <c r="B214" s="45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9" t="str">
        <f t="shared" ca="1" si="35"/>
        <v/>
      </c>
      <c r="N214" s="168" t="str">
        <f t="shared" si="40"/>
        <v/>
      </c>
      <c r="O214" s="168" t="str">
        <f t="shared" si="36"/>
        <v/>
      </c>
    </row>
    <row r="215" spans="1:15">
      <c r="A215" s="173" t="str">
        <f t="shared" ca="1" si="31"/>
        <v/>
      </c>
      <c r="B215" s="45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9" t="str">
        <f t="shared" ca="1" si="35"/>
        <v/>
      </c>
      <c r="N215" s="168" t="str">
        <f t="shared" si="40"/>
        <v/>
      </c>
      <c r="O215" s="168" t="str">
        <f t="shared" si="36"/>
        <v/>
      </c>
    </row>
    <row r="216" spans="1:15">
      <c r="A216" s="173" t="str">
        <f t="shared" ca="1" si="31"/>
        <v/>
      </c>
      <c r="B216" s="45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9" t="str">
        <f t="shared" ca="1" si="35"/>
        <v/>
      </c>
      <c r="N216" s="168" t="str">
        <f t="shared" si="40"/>
        <v/>
      </c>
      <c r="O216" s="168" t="str">
        <f t="shared" si="36"/>
        <v/>
      </c>
    </row>
    <row r="217" spans="1:15">
      <c r="A217" s="173" t="str">
        <f t="shared" ca="1" si="31"/>
        <v/>
      </c>
      <c r="B217" s="45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9" t="str">
        <f t="shared" ca="1" si="35"/>
        <v/>
      </c>
      <c r="N217" s="168" t="str">
        <f t="shared" si="40"/>
        <v/>
      </c>
      <c r="O217" s="168" t="str">
        <f t="shared" si="36"/>
        <v/>
      </c>
    </row>
    <row r="218" spans="1:15">
      <c r="A218" s="173" t="str">
        <f t="shared" ca="1" si="31"/>
        <v/>
      </c>
      <c r="B218" s="45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9" t="str">
        <f t="shared" ca="1" si="35"/>
        <v/>
      </c>
      <c r="N218" s="168" t="str">
        <f t="shared" si="40"/>
        <v/>
      </c>
      <c r="O218" s="168" t="str">
        <f t="shared" si="36"/>
        <v/>
      </c>
    </row>
    <row r="219" spans="1:15">
      <c r="A219" s="173" t="str">
        <f t="shared" ca="1" si="31"/>
        <v/>
      </c>
      <c r="B219" s="45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9" t="str">
        <f t="shared" ca="1" si="35"/>
        <v/>
      </c>
      <c r="N219" s="168" t="str">
        <f t="shared" si="40"/>
        <v/>
      </c>
      <c r="O219" s="168" t="str">
        <f t="shared" si="36"/>
        <v/>
      </c>
    </row>
    <row r="220" spans="1:15">
      <c r="A220" s="173" t="str">
        <f t="shared" ca="1" si="31"/>
        <v/>
      </c>
      <c r="B220" s="45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9" t="str">
        <f t="shared" ca="1" si="35"/>
        <v/>
      </c>
      <c r="N220" s="168" t="str">
        <f t="shared" si="40"/>
        <v/>
      </c>
      <c r="O220" s="168" t="str">
        <f t="shared" si="36"/>
        <v/>
      </c>
    </row>
    <row r="221" spans="1:15">
      <c r="A221" s="173" t="str">
        <f t="shared" ca="1" si="31"/>
        <v/>
      </c>
      <c r="B221" s="45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9" t="str">
        <f t="shared" ca="1" si="35"/>
        <v/>
      </c>
      <c r="N221" s="168" t="str">
        <f t="shared" si="40"/>
        <v/>
      </c>
      <c r="O221" s="168" t="str">
        <f t="shared" si="36"/>
        <v/>
      </c>
    </row>
    <row r="222" spans="1:15">
      <c r="A222" s="173" t="str">
        <f t="shared" ca="1" si="31"/>
        <v/>
      </c>
      <c r="B222" s="45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9" t="str">
        <f t="shared" ca="1" si="35"/>
        <v/>
      </c>
      <c r="N222" s="168" t="str">
        <f t="shared" si="40"/>
        <v/>
      </c>
      <c r="O222" s="168" t="str">
        <f t="shared" si="36"/>
        <v/>
      </c>
    </row>
    <row r="223" spans="1:15">
      <c r="A223" s="173" t="str">
        <f t="shared" ca="1" si="31"/>
        <v/>
      </c>
      <c r="B223" s="45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9" t="str">
        <f t="shared" ca="1" si="35"/>
        <v/>
      </c>
      <c r="N223" s="168" t="str">
        <f t="shared" si="40"/>
        <v/>
      </c>
      <c r="O223" s="168" t="str">
        <f t="shared" si="36"/>
        <v/>
      </c>
    </row>
    <row r="224" spans="1:15">
      <c r="A224" s="173" t="str">
        <f t="shared" ca="1" si="31"/>
        <v/>
      </c>
      <c r="B224" s="45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9" t="str">
        <f t="shared" ca="1" si="35"/>
        <v/>
      </c>
      <c r="N224" s="168" t="str">
        <f t="shared" si="40"/>
        <v/>
      </c>
      <c r="O224" s="168" t="str">
        <f t="shared" si="36"/>
        <v/>
      </c>
    </row>
    <row r="225" spans="1:15">
      <c r="A225" s="173" t="str">
        <f t="shared" ca="1" si="31"/>
        <v/>
      </c>
      <c r="B225" s="45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9" t="str">
        <f t="shared" ca="1" si="35"/>
        <v/>
      </c>
      <c r="N225" s="168" t="str">
        <f t="shared" si="40"/>
        <v/>
      </c>
      <c r="O225" s="168" t="str">
        <f t="shared" si="36"/>
        <v/>
      </c>
    </row>
    <row r="226" spans="1:15">
      <c r="A226" s="173" t="str">
        <f t="shared" ca="1" si="31"/>
        <v/>
      </c>
      <c r="B226" s="45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9" t="str">
        <f t="shared" ca="1" si="35"/>
        <v/>
      </c>
      <c r="N226" s="168" t="str">
        <f t="shared" si="40"/>
        <v/>
      </c>
      <c r="O226" s="168" t="str">
        <f t="shared" si="36"/>
        <v/>
      </c>
    </row>
    <row r="227" spans="1:15">
      <c r="A227" s="173" t="str">
        <f t="shared" ca="1" si="31"/>
        <v/>
      </c>
      <c r="B227" s="45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9" t="str">
        <f t="shared" ca="1" si="35"/>
        <v/>
      </c>
      <c r="N227" s="168" t="str">
        <f t="shared" si="40"/>
        <v/>
      </c>
      <c r="O227" s="168" t="str">
        <f t="shared" si="36"/>
        <v/>
      </c>
    </row>
    <row r="228" spans="1:15">
      <c r="A228" s="173" t="str">
        <f t="shared" ca="1" si="31"/>
        <v/>
      </c>
      <c r="B228" s="45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9" t="str">
        <f t="shared" ca="1" si="35"/>
        <v/>
      </c>
      <c r="N228" s="168" t="str">
        <f t="shared" si="40"/>
        <v/>
      </c>
      <c r="O228" s="168" t="str">
        <f t="shared" si="36"/>
        <v/>
      </c>
    </row>
    <row r="229" spans="1:15">
      <c r="A229" s="173" t="str">
        <f t="shared" ca="1" si="31"/>
        <v/>
      </c>
      <c r="B229" s="45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9" t="str">
        <f t="shared" ca="1" si="35"/>
        <v/>
      </c>
      <c r="N229" s="168" t="str">
        <f t="shared" si="40"/>
        <v/>
      </c>
      <c r="O229" s="168" t="str">
        <f t="shared" si="36"/>
        <v/>
      </c>
    </row>
    <row r="230" spans="1:15">
      <c r="A230" s="173" t="str">
        <f t="shared" ca="1" si="31"/>
        <v/>
      </c>
      <c r="B230" s="45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9" t="str">
        <f t="shared" ca="1" si="35"/>
        <v/>
      </c>
      <c r="N230" s="168" t="str">
        <f t="shared" si="40"/>
        <v/>
      </c>
      <c r="O230" s="168" t="str">
        <f t="shared" si="36"/>
        <v/>
      </c>
    </row>
    <row r="231" spans="1:15">
      <c r="A231" s="173" t="str">
        <f t="shared" ca="1" si="31"/>
        <v/>
      </c>
      <c r="B231" s="45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9" t="str">
        <f t="shared" ca="1" si="35"/>
        <v/>
      </c>
      <c r="N231" s="168" t="str">
        <f t="shared" si="40"/>
        <v/>
      </c>
      <c r="O231" s="168" t="str">
        <f t="shared" si="36"/>
        <v/>
      </c>
    </row>
    <row r="232" spans="1:15">
      <c r="A232" s="173" t="str">
        <f t="shared" ca="1" si="31"/>
        <v/>
      </c>
      <c r="B232" s="45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9" t="str">
        <f t="shared" ca="1" si="35"/>
        <v/>
      </c>
      <c r="N232" s="168" t="str">
        <f t="shared" si="40"/>
        <v/>
      </c>
      <c r="O232" s="168" t="str">
        <f t="shared" si="36"/>
        <v/>
      </c>
    </row>
    <row r="233" spans="1:15">
      <c r="A233" s="173" t="str">
        <f t="shared" ref="A233:A296" ca="1" si="41">IF(AND(ISBLANK(P222), A232 = $P$1),NOW(),IF(ISBLANK(P222),"",P222))</f>
        <v/>
      </c>
      <c r="B233" s="45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9" t="str">
        <f t="shared" ref="H233:H296" ca="1" si="45">IF(ISERROR(B233-2),"",C233+D233-F233-G233)</f>
        <v/>
      </c>
      <c r="N233" s="168" t="str">
        <f t="shared" si="40"/>
        <v/>
      </c>
      <c r="O233" s="168" t="str">
        <f t="shared" si="36"/>
        <v/>
      </c>
    </row>
    <row r="234" spans="1:15">
      <c r="A234" s="173" t="str">
        <f t="shared" ca="1" si="41"/>
        <v/>
      </c>
      <c r="B234" s="45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40"/>
        <v/>
      </c>
      <c r="O234" s="168" t="str">
        <f t="shared" si="36"/>
        <v/>
      </c>
    </row>
    <row r="235" spans="1:15">
      <c r="A235" s="173" t="str">
        <f t="shared" ca="1" si="41"/>
        <v/>
      </c>
      <c r="B235" s="45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40"/>
        <v/>
      </c>
      <c r="O235" s="168" t="str">
        <f t="shared" si="36"/>
        <v/>
      </c>
    </row>
    <row r="236" spans="1:15">
      <c r="A236" s="173" t="str">
        <f t="shared" ca="1" si="41"/>
        <v/>
      </c>
      <c r="B236" s="45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40"/>
        <v/>
      </c>
      <c r="O236" s="168" t="str">
        <f t="shared" si="36"/>
        <v/>
      </c>
    </row>
    <row r="237" spans="1:15">
      <c r="A237" s="173" t="str">
        <f t="shared" ca="1" si="41"/>
        <v/>
      </c>
      <c r="B237" s="45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40"/>
        <v/>
      </c>
      <c r="O237" s="168" t="str">
        <f t="shared" si="36"/>
        <v/>
      </c>
    </row>
    <row r="238" spans="1:15">
      <c r="A238" s="173" t="str">
        <f t="shared" ca="1" si="41"/>
        <v/>
      </c>
      <c r="B238" s="45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40"/>
        <v/>
      </c>
      <c r="O238" s="168" t="str">
        <f t="shared" si="36"/>
        <v/>
      </c>
    </row>
    <row r="239" spans="1:15">
      <c r="A239" s="173" t="str">
        <f t="shared" ca="1" si="41"/>
        <v/>
      </c>
      <c r="B239" s="45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40"/>
        <v/>
      </c>
      <c r="O239" s="168" t="str">
        <f t="shared" si="36"/>
        <v/>
      </c>
    </row>
    <row r="240" spans="1:15">
      <c r="A240" s="173" t="str">
        <f t="shared" ca="1" si="41"/>
        <v/>
      </c>
      <c r="B240" s="45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40"/>
        <v/>
      </c>
      <c r="O240" s="168" t="str">
        <f t="shared" si="36"/>
        <v/>
      </c>
    </row>
    <row r="241" spans="1:15">
      <c r="A241" s="173" t="str">
        <f t="shared" ca="1" si="41"/>
        <v/>
      </c>
      <c r="B241" s="45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40"/>
        <v/>
      </c>
      <c r="O241" s="168" t="str">
        <f t="shared" si="36"/>
        <v/>
      </c>
    </row>
    <row r="242" spans="1:15">
      <c r="A242" s="173" t="str">
        <f t="shared" ca="1" si="41"/>
        <v/>
      </c>
      <c r="B242" s="45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40"/>
        <v/>
      </c>
      <c r="O242" s="168" t="str">
        <f t="shared" si="36"/>
        <v/>
      </c>
    </row>
    <row r="243" spans="1:15">
      <c r="A243" s="173" t="str">
        <f t="shared" ca="1" si="41"/>
        <v/>
      </c>
      <c r="B243" s="45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40"/>
        <v/>
      </c>
      <c r="O243" s="168" t="str">
        <f t="shared" si="36"/>
        <v/>
      </c>
    </row>
    <row r="244" spans="1:15">
      <c r="A244" s="173" t="str">
        <f t="shared" ca="1" si="41"/>
        <v/>
      </c>
      <c r="B244" s="45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40"/>
        <v/>
      </c>
      <c r="O244" s="168" t="str">
        <f t="shared" si="36"/>
        <v/>
      </c>
    </row>
    <row r="245" spans="1:15">
      <c r="A245" s="173" t="str">
        <f t="shared" ca="1" si="41"/>
        <v/>
      </c>
      <c r="B245" s="45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40"/>
        <v/>
      </c>
      <c r="O245" s="168" t="str">
        <f t="shared" si="36"/>
        <v/>
      </c>
    </row>
    <row r="246" spans="1:15">
      <c r="A246" s="173" t="str">
        <f t="shared" ca="1" si="41"/>
        <v/>
      </c>
      <c r="B246" s="45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40"/>
        <v/>
      </c>
      <c r="O246" s="168" t="str">
        <f t="shared" si="36"/>
        <v/>
      </c>
    </row>
    <row r="247" spans="1:15">
      <c r="A247" s="173" t="str">
        <f t="shared" ca="1" si="41"/>
        <v/>
      </c>
      <c r="B247" s="45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40"/>
        <v/>
      </c>
      <c r="O247" s="168" t="str">
        <f t="shared" si="36"/>
        <v/>
      </c>
    </row>
    <row r="248" spans="1:15">
      <c r="A248" s="173" t="str">
        <f t="shared" ca="1" si="41"/>
        <v/>
      </c>
      <c r="B248" s="45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40"/>
        <v/>
      </c>
      <c r="O248" s="168" t="str">
        <f t="shared" si="36"/>
        <v/>
      </c>
    </row>
    <row r="249" spans="1:15">
      <c r="A249" s="173" t="str">
        <f t="shared" ca="1" si="41"/>
        <v/>
      </c>
      <c r="B249" s="45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40"/>
        <v/>
      </c>
      <c r="O249" s="168" t="str">
        <f t="shared" si="36"/>
        <v/>
      </c>
    </row>
    <row r="250" spans="1:15">
      <c r="A250" s="173" t="str">
        <f t="shared" ca="1" si="41"/>
        <v/>
      </c>
      <c r="B250" s="45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40"/>
        <v/>
      </c>
      <c r="O250" s="168" t="str">
        <f t="shared" si="36"/>
        <v/>
      </c>
    </row>
    <row r="251" spans="1:15">
      <c r="A251" s="173" t="str">
        <f t="shared" ca="1" si="41"/>
        <v/>
      </c>
      <c r="B251" s="45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40"/>
        <v/>
      </c>
      <c r="O251" s="168" t="str">
        <f t="shared" si="36"/>
        <v/>
      </c>
    </row>
    <row r="252" spans="1:15">
      <c r="A252" s="173" t="str">
        <f t="shared" ca="1" si="41"/>
        <v/>
      </c>
      <c r="B252" s="45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40"/>
        <v/>
      </c>
      <c r="O252" s="168" t="str">
        <f t="shared" si="36"/>
        <v/>
      </c>
    </row>
    <row r="253" spans="1:15">
      <c r="A253" s="173" t="str">
        <f t="shared" ca="1" si="41"/>
        <v/>
      </c>
      <c r="B253" s="45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40"/>
        <v/>
      </c>
      <c r="O253" s="168" t="str">
        <f t="shared" si="36"/>
        <v/>
      </c>
    </row>
    <row r="254" spans="1:15">
      <c r="A254" s="173" t="str">
        <f t="shared" ca="1" si="41"/>
        <v/>
      </c>
      <c r="B254" s="45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40"/>
        <v/>
      </c>
      <c r="O254" s="168" t="str">
        <f t="shared" si="36"/>
        <v/>
      </c>
    </row>
    <row r="255" spans="1:15">
      <c r="A255" s="173" t="str">
        <f t="shared" ca="1" si="41"/>
        <v/>
      </c>
      <c r="B255" s="45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40"/>
        <v/>
      </c>
      <c r="O255" s="168" t="str">
        <f t="shared" si="36"/>
        <v/>
      </c>
    </row>
    <row r="256" spans="1:15">
      <c r="A256" s="173" t="str">
        <f t="shared" ca="1" si="41"/>
        <v/>
      </c>
      <c r="B256" s="45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40"/>
        <v/>
      </c>
      <c r="O256" s="168" t="str">
        <f t="shared" si="36"/>
        <v/>
      </c>
    </row>
    <row r="257" spans="1:15">
      <c r="A257" s="173" t="str">
        <f t="shared" ca="1" si="41"/>
        <v/>
      </c>
      <c r="B257" s="45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40"/>
        <v/>
      </c>
      <c r="O257" s="168" t="str">
        <f t="shared" si="36"/>
        <v/>
      </c>
    </row>
    <row r="258" spans="1:15">
      <c r="A258" s="173" t="str">
        <f t="shared" ca="1" si="41"/>
        <v/>
      </c>
      <c r="B258" s="45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40"/>
        <v/>
      </c>
      <c r="O258" s="168" t="str">
        <f t="shared" si="36"/>
        <v/>
      </c>
    </row>
    <row r="259" spans="1:15">
      <c r="A259" s="173" t="str">
        <f t="shared" ca="1" si="41"/>
        <v/>
      </c>
      <c r="B259" s="45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si="40"/>
        <v/>
      </c>
      <c r="O259" s="168" t="str">
        <f t="shared" si="36"/>
        <v/>
      </c>
    </row>
    <row r="260" spans="1:15">
      <c r="A260" s="173" t="str">
        <f t="shared" ca="1" si="41"/>
        <v/>
      </c>
      <c r="B260" s="45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0"/>
        <v/>
      </c>
      <c r="O260" s="168" t="str">
        <f t="shared" ref="O260:O323" si="46">IF(N260&gt;$A$14,N260,"")</f>
        <v/>
      </c>
    </row>
    <row r="261" spans="1:15">
      <c r="A261" s="173" t="str">
        <f t="shared" ca="1" si="41"/>
        <v/>
      </c>
      <c r="B261" s="45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0"/>
        <v/>
      </c>
      <c r="O261" s="168" t="str">
        <f t="shared" si="46"/>
        <v/>
      </c>
    </row>
    <row r="262" spans="1:15">
      <c r="A262" s="173" t="str">
        <f t="shared" ca="1" si="41"/>
        <v/>
      </c>
      <c r="B262" s="45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0"/>
        <v/>
      </c>
      <c r="O262" s="168" t="str">
        <f t="shared" si="46"/>
        <v/>
      </c>
    </row>
    <row r="263" spans="1:15">
      <c r="A263" s="173" t="str">
        <f t="shared" ca="1" si="41"/>
        <v/>
      </c>
      <c r="B263" s="45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0"/>
        <v/>
      </c>
      <c r="O263" s="168" t="str">
        <f t="shared" si="46"/>
        <v/>
      </c>
    </row>
    <row r="264" spans="1:15">
      <c r="A264" s="173" t="str">
        <f t="shared" ca="1" si="41"/>
        <v/>
      </c>
      <c r="B264" s="45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0"/>
        <v/>
      </c>
      <c r="O264" s="168" t="str">
        <f t="shared" si="46"/>
        <v/>
      </c>
    </row>
    <row r="265" spans="1:15">
      <c r="A265" s="173" t="str">
        <f t="shared" ca="1" si="41"/>
        <v/>
      </c>
      <c r="B265" s="45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0"/>
        <v/>
      </c>
      <c r="O265" s="168" t="str">
        <f t="shared" si="46"/>
        <v/>
      </c>
    </row>
    <row r="266" spans="1:15">
      <c r="A266" s="173" t="str">
        <f t="shared" ca="1" si="41"/>
        <v/>
      </c>
      <c r="B266" s="45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0"/>
        <v/>
      </c>
      <c r="O266" s="168" t="str">
        <f t="shared" si="46"/>
        <v/>
      </c>
    </row>
    <row r="267" spans="1:15">
      <c r="A267" s="173" t="str">
        <f t="shared" ca="1" si="41"/>
        <v/>
      </c>
      <c r="B267" s="45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0"/>
        <v/>
      </c>
      <c r="O267" s="168" t="str">
        <f t="shared" si="46"/>
        <v/>
      </c>
    </row>
    <row r="268" spans="1:15">
      <c r="A268" s="173" t="str">
        <f t="shared" ca="1" si="41"/>
        <v/>
      </c>
      <c r="B268" s="45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0"/>
        <v/>
      </c>
      <c r="O268" s="168" t="str">
        <f t="shared" si="46"/>
        <v/>
      </c>
    </row>
    <row r="269" spans="1:15">
      <c r="A269" s="173" t="str">
        <f t="shared" ca="1" si="41"/>
        <v/>
      </c>
      <c r="B269" s="45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0"/>
        <v/>
      </c>
      <c r="O269" s="168" t="str">
        <f t="shared" si="46"/>
        <v/>
      </c>
    </row>
    <row r="270" spans="1:15">
      <c r="A270" s="173" t="str">
        <f t="shared" ca="1" si="41"/>
        <v/>
      </c>
      <c r="B270" s="45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0"/>
        <v/>
      </c>
      <c r="O270" s="168" t="str">
        <f t="shared" si="46"/>
        <v/>
      </c>
    </row>
    <row r="271" spans="1:15">
      <c r="A271" s="173" t="str">
        <f t="shared" ca="1" si="41"/>
        <v/>
      </c>
      <c r="B271" s="45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0"/>
        <v/>
      </c>
      <c r="O271" s="168" t="str">
        <f t="shared" si="46"/>
        <v/>
      </c>
    </row>
    <row r="272" spans="1:15">
      <c r="A272" s="173" t="str">
        <f t="shared" ca="1" si="41"/>
        <v/>
      </c>
      <c r="B272" s="45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ref="N272:N335" si="50">IF(COUNTIF(L:L,J272),J272,"")</f>
        <v/>
      </c>
      <c r="O272" s="168" t="str">
        <f t="shared" si="46"/>
        <v/>
      </c>
    </row>
    <row r="273" spans="1:15">
      <c r="A273" s="173" t="str">
        <f t="shared" ca="1" si="41"/>
        <v/>
      </c>
      <c r="B273" s="45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50"/>
        <v/>
      </c>
      <c r="O273" s="168" t="str">
        <f t="shared" si="46"/>
        <v/>
      </c>
    </row>
    <row r="274" spans="1:15">
      <c r="A274" s="173" t="str">
        <f t="shared" ca="1" si="41"/>
        <v/>
      </c>
      <c r="B274" s="45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50"/>
        <v/>
      </c>
      <c r="O274" s="168" t="str">
        <f t="shared" si="46"/>
        <v/>
      </c>
    </row>
    <row r="275" spans="1:15">
      <c r="A275" s="173" t="str">
        <f t="shared" ca="1" si="41"/>
        <v/>
      </c>
      <c r="B275" s="45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9" t="str">
        <f t="shared" ca="1" si="45"/>
        <v/>
      </c>
      <c r="N275" s="168" t="str">
        <f t="shared" si="50"/>
        <v/>
      </c>
      <c r="O275" s="168" t="str">
        <f t="shared" si="46"/>
        <v/>
      </c>
    </row>
    <row r="276" spans="1:15">
      <c r="A276" s="173" t="str">
        <f t="shared" ca="1" si="41"/>
        <v/>
      </c>
      <c r="B276" s="45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9" t="str">
        <f t="shared" ca="1" si="45"/>
        <v/>
      </c>
      <c r="N276" s="168" t="str">
        <f t="shared" si="50"/>
        <v/>
      </c>
      <c r="O276" s="168" t="str">
        <f t="shared" si="46"/>
        <v/>
      </c>
    </row>
    <row r="277" spans="1:15">
      <c r="A277" s="173" t="str">
        <f t="shared" ca="1" si="41"/>
        <v/>
      </c>
      <c r="B277" s="45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9" t="str">
        <f t="shared" ca="1" si="45"/>
        <v/>
      </c>
      <c r="N277" s="168" t="str">
        <f t="shared" si="50"/>
        <v/>
      </c>
      <c r="O277" s="168" t="str">
        <f t="shared" si="46"/>
        <v/>
      </c>
    </row>
    <row r="278" spans="1:15">
      <c r="A278" s="173" t="str">
        <f t="shared" ca="1" si="41"/>
        <v/>
      </c>
      <c r="B278" s="45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9" t="str">
        <f t="shared" ca="1" si="45"/>
        <v/>
      </c>
      <c r="N278" s="168" t="str">
        <f t="shared" si="50"/>
        <v/>
      </c>
      <c r="O278" s="168" t="str">
        <f t="shared" si="46"/>
        <v/>
      </c>
    </row>
    <row r="279" spans="1:15">
      <c r="A279" s="173" t="str">
        <f t="shared" ca="1" si="41"/>
        <v/>
      </c>
      <c r="B279" s="45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9" t="str">
        <f t="shared" ca="1" si="45"/>
        <v/>
      </c>
      <c r="N279" s="168" t="str">
        <f t="shared" si="50"/>
        <v/>
      </c>
      <c r="O279" s="168" t="str">
        <f t="shared" si="46"/>
        <v/>
      </c>
    </row>
    <row r="280" spans="1:15">
      <c r="A280" s="173" t="str">
        <f t="shared" ca="1" si="41"/>
        <v/>
      </c>
      <c r="B280" s="45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9" t="str">
        <f t="shared" ca="1" si="45"/>
        <v/>
      </c>
      <c r="N280" s="168" t="str">
        <f t="shared" si="50"/>
        <v/>
      </c>
      <c r="O280" s="168" t="str">
        <f t="shared" si="46"/>
        <v/>
      </c>
    </row>
    <row r="281" spans="1:15">
      <c r="A281" s="173" t="str">
        <f t="shared" ca="1" si="41"/>
        <v/>
      </c>
      <c r="B281" s="45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9" t="str">
        <f t="shared" ca="1" si="45"/>
        <v/>
      </c>
      <c r="N281" s="168" t="str">
        <f t="shared" si="50"/>
        <v/>
      </c>
      <c r="O281" s="168" t="str">
        <f t="shared" si="46"/>
        <v/>
      </c>
    </row>
    <row r="282" spans="1:15">
      <c r="A282" s="173" t="str">
        <f t="shared" ca="1" si="41"/>
        <v/>
      </c>
      <c r="B282" s="45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9" t="str">
        <f t="shared" ca="1" si="45"/>
        <v/>
      </c>
      <c r="N282" s="168" t="str">
        <f t="shared" si="50"/>
        <v/>
      </c>
      <c r="O282" s="168" t="str">
        <f t="shared" si="46"/>
        <v/>
      </c>
    </row>
    <row r="283" spans="1:15">
      <c r="A283" s="173" t="str">
        <f t="shared" ca="1" si="41"/>
        <v/>
      </c>
      <c r="B283" s="45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9" t="str">
        <f t="shared" ca="1" si="45"/>
        <v/>
      </c>
      <c r="N283" s="168" t="str">
        <f t="shared" si="50"/>
        <v/>
      </c>
      <c r="O283" s="168" t="str">
        <f t="shared" si="46"/>
        <v/>
      </c>
    </row>
    <row r="284" spans="1:15">
      <c r="A284" s="173" t="str">
        <f t="shared" ca="1" si="41"/>
        <v/>
      </c>
      <c r="B284" s="45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9" t="str">
        <f t="shared" ca="1" si="45"/>
        <v/>
      </c>
      <c r="N284" s="168" t="str">
        <f t="shared" si="50"/>
        <v/>
      </c>
      <c r="O284" s="168" t="str">
        <f t="shared" si="46"/>
        <v/>
      </c>
    </row>
    <row r="285" spans="1:15">
      <c r="A285" s="173" t="str">
        <f t="shared" ca="1" si="41"/>
        <v/>
      </c>
      <c r="B285" s="45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9" t="str">
        <f t="shared" ca="1" si="45"/>
        <v/>
      </c>
      <c r="N285" s="168" t="str">
        <f t="shared" si="50"/>
        <v/>
      </c>
      <c r="O285" s="168" t="str">
        <f t="shared" si="46"/>
        <v/>
      </c>
    </row>
    <row r="286" spans="1:15">
      <c r="A286" s="173" t="str">
        <f t="shared" ca="1" si="41"/>
        <v/>
      </c>
      <c r="B286" s="45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9" t="str">
        <f t="shared" ca="1" si="45"/>
        <v/>
      </c>
      <c r="N286" s="168" t="str">
        <f t="shared" si="50"/>
        <v/>
      </c>
      <c r="O286" s="168" t="str">
        <f t="shared" si="46"/>
        <v/>
      </c>
    </row>
    <row r="287" spans="1:15">
      <c r="A287" s="173" t="str">
        <f t="shared" ca="1" si="41"/>
        <v/>
      </c>
      <c r="B287" s="45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9" t="str">
        <f t="shared" ca="1" si="45"/>
        <v/>
      </c>
      <c r="N287" s="168" t="str">
        <f t="shared" si="50"/>
        <v/>
      </c>
      <c r="O287" s="168" t="str">
        <f t="shared" si="46"/>
        <v/>
      </c>
    </row>
    <row r="288" spans="1:15">
      <c r="A288" s="173" t="str">
        <f t="shared" ca="1" si="41"/>
        <v/>
      </c>
      <c r="B288" s="45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9" t="str">
        <f t="shared" ca="1" si="45"/>
        <v/>
      </c>
      <c r="N288" s="168" t="str">
        <f t="shared" si="50"/>
        <v/>
      </c>
      <c r="O288" s="168" t="str">
        <f t="shared" si="46"/>
        <v/>
      </c>
    </row>
    <row r="289" spans="1:15">
      <c r="A289" s="173" t="str">
        <f t="shared" ca="1" si="41"/>
        <v/>
      </c>
      <c r="B289" s="45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9" t="str">
        <f t="shared" ca="1" si="45"/>
        <v/>
      </c>
      <c r="N289" s="168" t="str">
        <f t="shared" si="50"/>
        <v/>
      </c>
      <c r="O289" s="168" t="str">
        <f t="shared" si="46"/>
        <v/>
      </c>
    </row>
    <row r="290" spans="1:15">
      <c r="A290" s="173" t="str">
        <f t="shared" ca="1" si="41"/>
        <v/>
      </c>
      <c r="B290" s="45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9" t="str">
        <f t="shared" ca="1" si="45"/>
        <v/>
      </c>
      <c r="N290" s="168" t="str">
        <f t="shared" si="50"/>
        <v/>
      </c>
      <c r="O290" s="168" t="str">
        <f t="shared" si="46"/>
        <v/>
      </c>
    </row>
    <row r="291" spans="1:15">
      <c r="A291" s="173" t="str">
        <f t="shared" ca="1" si="41"/>
        <v/>
      </c>
      <c r="B291" s="45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9" t="str">
        <f t="shared" ca="1" si="45"/>
        <v/>
      </c>
      <c r="N291" s="168" t="str">
        <f t="shared" si="50"/>
        <v/>
      </c>
      <c r="O291" s="168" t="str">
        <f t="shared" si="46"/>
        <v/>
      </c>
    </row>
    <row r="292" spans="1:15">
      <c r="A292" s="173" t="str">
        <f t="shared" ca="1" si="41"/>
        <v/>
      </c>
      <c r="B292" s="45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9" t="str">
        <f t="shared" ca="1" si="45"/>
        <v/>
      </c>
      <c r="N292" s="168" t="str">
        <f t="shared" si="50"/>
        <v/>
      </c>
      <c r="O292" s="168" t="str">
        <f t="shared" si="46"/>
        <v/>
      </c>
    </row>
    <row r="293" spans="1:15">
      <c r="A293" s="173" t="str">
        <f t="shared" ca="1" si="41"/>
        <v/>
      </c>
      <c r="B293" s="45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9" t="str">
        <f t="shared" ca="1" si="45"/>
        <v/>
      </c>
      <c r="N293" s="168" t="str">
        <f t="shared" si="50"/>
        <v/>
      </c>
      <c r="O293" s="168" t="str">
        <f t="shared" si="46"/>
        <v/>
      </c>
    </row>
    <row r="294" spans="1:15">
      <c r="A294" s="173" t="str">
        <f t="shared" ca="1" si="41"/>
        <v/>
      </c>
      <c r="B294" s="45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9" t="str">
        <f t="shared" ca="1" si="45"/>
        <v/>
      </c>
      <c r="N294" s="168" t="str">
        <f t="shared" si="50"/>
        <v/>
      </c>
      <c r="O294" s="168" t="str">
        <f t="shared" si="46"/>
        <v/>
      </c>
    </row>
    <row r="295" spans="1:15">
      <c r="A295" s="173" t="str">
        <f t="shared" ca="1" si="41"/>
        <v/>
      </c>
      <c r="B295" s="45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9" t="str">
        <f t="shared" ca="1" si="45"/>
        <v/>
      </c>
      <c r="N295" s="168" t="str">
        <f t="shared" si="50"/>
        <v/>
      </c>
      <c r="O295" s="168" t="str">
        <f t="shared" si="46"/>
        <v/>
      </c>
    </row>
    <row r="296" spans="1:15">
      <c r="A296" s="173" t="str">
        <f t="shared" ca="1" si="41"/>
        <v/>
      </c>
      <c r="B296" s="45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9" t="str">
        <f t="shared" ca="1" si="45"/>
        <v/>
      </c>
      <c r="N296" s="168" t="str">
        <f t="shared" si="50"/>
        <v/>
      </c>
      <c r="O296" s="168" t="str">
        <f t="shared" si="46"/>
        <v/>
      </c>
    </row>
    <row r="297" spans="1:15">
      <c r="A297" s="173" t="str">
        <f t="shared" ref="A297:A360" ca="1" si="51">IF(AND(ISBLANK(P286), A296 = $P$1),NOW(),IF(ISBLANK(P286),"",P286))</f>
        <v/>
      </c>
      <c r="B297" s="45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9" t="str">
        <f t="shared" ref="H297:H360" ca="1" si="55">IF(ISERROR(B297-2),"",C297+D297-F297-G297)</f>
        <v/>
      </c>
      <c r="N297" s="168" t="str">
        <f t="shared" si="50"/>
        <v/>
      </c>
      <c r="O297" s="168" t="str">
        <f t="shared" si="46"/>
        <v/>
      </c>
    </row>
    <row r="298" spans="1:15">
      <c r="A298" s="173" t="str">
        <f t="shared" ca="1" si="51"/>
        <v/>
      </c>
      <c r="B298" s="45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50"/>
        <v/>
      </c>
      <c r="O298" s="168" t="str">
        <f t="shared" si="46"/>
        <v/>
      </c>
    </row>
    <row r="299" spans="1:15">
      <c r="A299" s="173" t="str">
        <f t="shared" ca="1" si="51"/>
        <v/>
      </c>
      <c r="B299" s="45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50"/>
        <v/>
      </c>
      <c r="O299" s="168" t="str">
        <f t="shared" si="46"/>
        <v/>
      </c>
    </row>
    <row r="300" spans="1:15">
      <c r="A300" s="173" t="str">
        <f t="shared" ca="1" si="51"/>
        <v/>
      </c>
      <c r="B300" s="45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50"/>
        <v/>
      </c>
      <c r="O300" s="168" t="str">
        <f t="shared" si="46"/>
        <v/>
      </c>
    </row>
    <row r="301" spans="1:15">
      <c r="A301" s="173" t="str">
        <f t="shared" ca="1" si="51"/>
        <v/>
      </c>
      <c r="B301" s="45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50"/>
        <v/>
      </c>
      <c r="O301" s="168" t="str">
        <f t="shared" si="46"/>
        <v/>
      </c>
    </row>
    <row r="302" spans="1:15">
      <c r="A302" s="173" t="str">
        <f t="shared" ca="1" si="51"/>
        <v/>
      </c>
      <c r="B302" s="45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50"/>
        <v/>
      </c>
      <c r="O302" s="168" t="str">
        <f t="shared" si="46"/>
        <v/>
      </c>
    </row>
    <row r="303" spans="1:15">
      <c r="A303" s="173" t="str">
        <f t="shared" ca="1" si="51"/>
        <v/>
      </c>
      <c r="B303" s="45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50"/>
        <v/>
      </c>
      <c r="O303" s="168" t="str">
        <f t="shared" si="46"/>
        <v/>
      </c>
    </row>
    <row r="304" spans="1:15">
      <c r="A304" s="173" t="str">
        <f t="shared" ca="1" si="51"/>
        <v/>
      </c>
      <c r="B304" s="45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50"/>
        <v/>
      </c>
      <c r="O304" s="168" t="str">
        <f t="shared" si="46"/>
        <v/>
      </c>
    </row>
    <row r="305" spans="1:15">
      <c r="A305" s="173" t="str">
        <f t="shared" ca="1" si="51"/>
        <v/>
      </c>
      <c r="B305" s="45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50"/>
        <v/>
      </c>
      <c r="O305" s="168" t="str">
        <f t="shared" si="46"/>
        <v/>
      </c>
    </row>
    <row r="306" spans="1:15">
      <c r="A306" s="173" t="str">
        <f t="shared" ca="1" si="51"/>
        <v/>
      </c>
      <c r="B306" s="45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50"/>
        <v/>
      </c>
      <c r="O306" s="168" t="str">
        <f t="shared" si="46"/>
        <v/>
      </c>
    </row>
    <row r="307" spans="1:15">
      <c r="A307" s="173" t="str">
        <f t="shared" ca="1" si="51"/>
        <v/>
      </c>
      <c r="B307" s="45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50"/>
        <v/>
      </c>
      <c r="O307" s="168" t="str">
        <f t="shared" si="46"/>
        <v/>
      </c>
    </row>
    <row r="308" spans="1:15">
      <c r="A308" s="173" t="str">
        <f t="shared" ca="1" si="51"/>
        <v/>
      </c>
      <c r="B308" s="45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50"/>
        <v/>
      </c>
      <c r="O308" s="168" t="str">
        <f t="shared" si="46"/>
        <v/>
      </c>
    </row>
    <row r="309" spans="1:15">
      <c r="A309" s="173" t="str">
        <f t="shared" ca="1" si="51"/>
        <v/>
      </c>
      <c r="B309" s="45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50"/>
        <v/>
      </c>
      <c r="O309" s="168" t="str">
        <f t="shared" si="46"/>
        <v/>
      </c>
    </row>
    <row r="310" spans="1:15">
      <c r="A310" s="173" t="str">
        <f t="shared" ca="1" si="51"/>
        <v/>
      </c>
      <c r="B310" s="45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50"/>
        <v/>
      </c>
      <c r="O310" s="168" t="str">
        <f t="shared" si="46"/>
        <v/>
      </c>
    </row>
    <row r="311" spans="1:15">
      <c r="A311" s="173" t="str">
        <f t="shared" ca="1" si="51"/>
        <v/>
      </c>
      <c r="B311" s="45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50"/>
        <v/>
      </c>
      <c r="O311" s="168" t="str">
        <f t="shared" si="46"/>
        <v/>
      </c>
    </row>
    <row r="312" spans="1:15">
      <c r="A312" s="173" t="str">
        <f t="shared" ca="1" si="51"/>
        <v/>
      </c>
      <c r="B312" s="45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50"/>
        <v/>
      </c>
      <c r="O312" s="168" t="str">
        <f t="shared" si="46"/>
        <v/>
      </c>
    </row>
    <row r="313" spans="1:15">
      <c r="A313" s="173" t="str">
        <f t="shared" ca="1" si="51"/>
        <v/>
      </c>
      <c r="B313" s="45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50"/>
        <v/>
      </c>
      <c r="O313" s="168" t="str">
        <f t="shared" si="46"/>
        <v/>
      </c>
    </row>
    <row r="314" spans="1:15">
      <c r="A314" s="173" t="str">
        <f t="shared" ca="1" si="51"/>
        <v/>
      </c>
      <c r="B314" s="45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50"/>
        <v/>
      </c>
      <c r="O314" s="168" t="str">
        <f t="shared" si="46"/>
        <v/>
      </c>
    </row>
    <row r="315" spans="1:15">
      <c r="A315" s="173" t="str">
        <f t="shared" ca="1" si="51"/>
        <v/>
      </c>
      <c r="B315" s="45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50"/>
        <v/>
      </c>
      <c r="O315" s="168" t="str">
        <f t="shared" si="46"/>
        <v/>
      </c>
    </row>
    <row r="316" spans="1:15">
      <c r="A316" s="173" t="str">
        <f t="shared" ca="1" si="51"/>
        <v/>
      </c>
      <c r="B316" s="45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50"/>
        <v/>
      </c>
      <c r="O316" s="168" t="str">
        <f t="shared" si="46"/>
        <v/>
      </c>
    </row>
    <row r="317" spans="1:15">
      <c r="A317" s="173" t="str">
        <f t="shared" ca="1" si="51"/>
        <v/>
      </c>
      <c r="B317" s="45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50"/>
        <v/>
      </c>
      <c r="O317" s="168" t="str">
        <f t="shared" si="46"/>
        <v/>
      </c>
    </row>
    <row r="318" spans="1:15">
      <c r="A318" s="173" t="str">
        <f t="shared" ca="1" si="51"/>
        <v/>
      </c>
      <c r="B318" s="45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50"/>
        <v/>
      </c>
      <c r="O318" s="168" t="str">
        <f t="shared" si="46"/>
        <v/>
      </c>
    </row>
    <row r="319" spans="1:15">
      <c r="A319" s="173" t="str">
        <f t="shared" ca="1" si="51"/>
        <v/>
      </c>
      <c r="B319" s="45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50"/>
        <v/>
      </c>
      <c r="O319" s="168" t="str">
        <f t="shared" si="46"/>
        <v/>
      </c>
    </row>
    <row r="320" spans="1:15">
      <c r="A320" s="173" t="str">
        <f t="shared" ca="1" si="51"/>
        <v/>
      </c>
      <c r="B320" s="45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50"/>
        <v/>
      </c>
      <c r="O320" s="168" t="str">
        <f t="shared" si="46"/>
        <v/>
      </c>
    </row>
    <row r="321" spans="1:15">
      <c r="A321" s="173" t="str">
        <f t="shared" ca="1" si="51"/>
        <v/>
      </c>
      <c r="B321" s="45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50"/>
        <v/>
      </c>
      <c r="O321" s="168" t="str">
        <f t="shared" si="46"/>
        <v/>
      </c>
    </row>
    <row r="322" spans="1:15">
      <c r="A322" s="173" t="str">
        <f t="shared" ca="1" si="51"/>
        <v/>
      </c>
      <c r="B322" s="45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50"/>
        <v/>
      </c>
      <c r="O322" s="168" t="str">
        <f t="shared" si="46"/>
        <v/>
      </c>
    </row>
    <row r="323" spans="1:15">
      <c r="A323" s="173" t="str">
        <f t="shared" ca="1" si="51"/>
        <v/>
      </c>
      <c r="B323" s="45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si="50"/>
        <v/>
      </c>
      <c r="O323" s="168" t="str">
        <f t="shared" si="46"/>
        <v/>
      </c>
    </row>
    <row r="324" spans="1:15">
      <c r="A324" s="173" t="str">
        <f t="shared" ca="1" si="51"/>
        <v/>
      </c>
      <c r="B324" s="45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0"/>
        <v/>
      </c>
      <c r="O324" s="168" t="str">
        <f t="shared" ref="O324:O387" si="56">IF(N324&gt;$A$14,N324,"")</f>
        <v/>
      </c>
    </row>
    <row r="325" spans="1:15">
      <c r="A325" s="173" t="str">
        <f t="shared" ca="1" si="51"/>
        <v/>
      </c>
      <c r="B325" s="45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0"/>
        <v/>
      </c>
      <c r="O325" s="168" t="str">
        <f t="shared" si="56"/>
        <v/>
      </c>
    </row>
    <row r="326" spans="1:15">
      <c r="A326" s="173" t="str">
        <f t="shared" ca="1" si="51"/>
        <v/>
      </c>
      <c r="B326" s="45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0"/>
        <v/>
      </c>
      <c r="O326" s="168" t="str">
        <f t="shared" si="56"/>
        <v/>
      </c>
    </row>
    <row r="327" spans="1:15">
      <c r="A327" s="173" t="str">
        <f t="shared" ca="1" si="51"/>
        <v/>
      </c>
      <c r="B327" s="45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0"/>
        <v/>
      </c>
      <c r="O327" s="168" t="str">
        <f t="shared" si="56"/>
        <v/>
      </c>
    </row>
    <row r="328" spans="1:15">
      <c r="A328" s="173" t="str">
        <f t="shared" ca="1" si="51"/>
        <v/>
      </c>
      <c r="B328" s="45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0"/>
        <v/>
      </c>
      <c r="O328" s="168" t="str">
        <f t="shared" si="56"/>
        <v/>
      </c>
    </row>
    <row r="329" spans="1:15">
      <c r="A329" s="173" t="str">
        <f t="shared" ca="1" si="51"/>
        <v/>
      </c>
      <c r="B329" s="45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0"/>
        <v/>
      </c>
      <c r="O329" s="168" t="str">
        <f t="shared" si="56"/>
        <v/>
      </c>
    </row>
    <row r="330" spans="1:15">
      <c r="A330" s="173" t="str">
        <f t="shared" ca="1" si="51"/>
        <v/>
      </c>
      <c r="B330" s="45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0"/>
        <v/>
      </c>
      <c r="O330" s="168" t="str">
        <f t="shared" si="56"/>
        <v/>
      </c>
    </row>
    <row r="331" spans="1:15">
      <c r="A331" s="173" t="str">
        <f t="shared" ca="1" si="51"/>
        <v/>
      </c>
      <c r="B331" s="45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0"/>
        <v/>
      </c>
      <c r="O331" s="168" t="str">
        <f t="shared" si="56"/>
        <v/>
      </c>
    </row>
    <row r="332" spans="1:15">
      <c r="A332" s="173" t="str">
        <f t="shared" ca="1" si="51"/>
        <v/>
      </c>
      <c r="B332" s="45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0"/>
        <v/>
      </c>
      <c r="O332" s="168" t="str">
        <f t="shared" si="56"/>
        <v/>
      </c>
    </row>
    <row r="333" spans="1:15">
      <c r="A333" s="173" t="str">
        <f t="shared" ca="1" si="51"/>
        <v/>
      </c>
      <c r="B333" s="45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0"/>
        <v/>
      </c>
      <c r="O333" s="168" t="str">
        <f t="shared" si="56"/>
        <v/>
      </c>
    </row>
    <row r="334" spans="1:15">
      <c r="A334" s="173" t="str">
        <f t="shared" ca="1" si="51"/>
        <v/>
      </c>
      <c r="B334" s="45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0"/>
        <v/>
      </c>
      <c r="O334" s="168" t="str">
        <f t="shared" si="56"/>
        <v/>
      </c>
    </row>
    <row r="335" spans="1:15">
      <c r="A335" s="173" t="str">
        <f t="shared" ca="1" si="51"/>
        <v/>
      </c>
      <c r="B335" s="45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0"/>
        <v/>
      </c>
      <c r="O335" s="168" t="str">
        <f t="shared" si="56"/>
        <v/>
      </c>
    </row>
    <row r="336" spans="1:15">
      <c r="A336" s="173" t="str">
        <f t="shared" ca="1" si="51"/>
        <v/>
      </c>
      <c r="B336" s="45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ref="N336:N399" si="60">IF(COUNTIF(L:L,J336),J336,"")</f>
        <v/>
      </c>
      <c r="O336" s="168" t="str">
        <f t="shared" si="56"/>
        <v/>
      </c>
    </row>
    <row r="337" spans="1:15">
      <c r="A337" s="173" t="str">
        <f t="shared" ca="1" si="51"/>
        <v/>
      </c>
      <c r="B337" s="45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60"/>
        <v/>
      </c>
      <c r="O337" s="168" t="str">
        <f t="shared" si="56"/>
        <v/>
      </c>
    </row>
    <row r="338" spans="1:15">
      <c r="A338" s="173" t="str">
        <f t="shared" ca="1" si="51"/>
        <v/>
      </c>
      <c r="B338" s="45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60"/>
        <v/>
      </c>
      <c r="O338" s="168" t="str">
        <f t="shared" si="56"/>
        <v/>
      </c>
    </row>
    <row r="339" spans="1:15">
      <c r="A339" s="173" t="str">
        <f t="shared" ca="1" si="51"/>
        <v/>
      </c>
      <c r="B339" s="45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9" t="str">
        <f t="shared" ca="1" si="55"/>
        <v/>
      </c>
      <c r="N339" s="168" t="str">
        <f t="shared" si="60"/>
        <v/>
      </c>
      <c r="O339" s="168" t="str">
        <f t="shared" si="56"/>
        <v/>
      </c>
    </row>
    <row r="340" spans="1:15">
      <c r="A340" s="173" t="str">
        <f t="shared" ca="1" si="51"/>
        <v/>
      </c>
      <c r="B340" s="45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9" t="str">
        <f t="shared" ca="1" si="55"/>
        <v/>
      </c>
      <c r="N340" s="168" t="str">
        <f t="shared" si="60"/>
        <v/>
      </c>
      <c r="O340" s="168" t="str">
        <f t="shared" si="56"/>
        <v/>
      </c>
    </row>
    <row r="341" spans="1:15">
      <c r="A341" s="173" t="str">
        <f t="shared" ca="1" si="51"/>
        <v/>
      </c>
      <c r="B341" s="45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9" t="str">
        <f t="shared" ca="1" si="55"/>
        <v/>
      </c>
      <c r="N341" s="168" t="str">
        <f t="shared" si="60"/>
        <v/>
      </c>
      <c r="O341" s="168" t="str">
        <f t="shared" si="56"/>
        <v/>
      </c>
    </row>
    <row r="342" spans="1:15">
      <c r="A342" s="173" t="str">
        <f t="shared" ca="1" si="51"/>
        <v/>
      </c>
      <c r="B342" s="45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9" t="str">
        <f t="shared" ca="1" si="55"/>
        <v/>
      </c>
      <c r="N342" s="168" t="str">
        <f t="shared" si="60"/>
        <v/>
      </c>
      <c r="O342" s="168" t="str">
        <f t="shared" si="56"/>
        <v/>
      </c>
    </row>
    <row r="343" spans="1:15">
      <c r="A343" s="173" t="str">
        <f t="shared" ca="1" si="51"/>
        <v/>
      </c>
      <c r="B343" s="45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9" t="str">
        <f t="shared" ca="1" si="55"/>
        <v/>
      </c>
      <c r="N343" s="168" t="str">
        <f t="shared" si="60"/>
        <v/>
      </c>
      <c r="O343" s="168" t="str">
        <f t="shared" si="56"/>
        <v/>
      </c>
    </row>
    <row r="344" spans="1:15">
      <c r="A344" s="173" t="str">
        <f t="shared" ca="1" si="51"/>
        <v/>
      </c>
      <c r="B344" s="45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9" t="str">
        <f t="shared" ca="1" si="55"/>
        <v/>
      </c>
      <c r="N344" s="168" t="str">
        <f t="shared" si="60"/>
        <v/>
      </c>
      <c r="O344" s="168" t="str">
        <f t="shared" si="56"/>
        <v/>
      </c>
    </row>
    <row r="345" spans="1:15">
      <c r="A345" s="173" t="str">
        <f t="shared" ca="1" si="51"/>
        <v/>
      </c>
      <c r="B345" s="45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9" t="str">
        <f t="shared" ca="1" si="55"/>
        <v/>
      </c>
      <c r="N345" s="168" t="str">
        <f t="shared" si="60"/>
        <v/>
      </c>
      <c r="O345" s="168" t="str">
        <f t="shared" si="56"/>
        <v/>
      </c>
    </row>
    <row r="346" spans="1:15">
      <c r="A346" s="173" t="str">
        <f t="shared" ca="1" si="51"/>
        <v/>
      </c>
      <c r="B346" s="45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9" t="str">
        <f t="shared" ca="1" si="55"/>
        <v/>
      </c>
      <c r="N346" s="168" t="str">
        <f t="shared" si="60"/>
        <v/>
      </c>
      <c r="O346" s="168" t="str">
        <f t="shared" si="56"/>
        <v/>
      </c>
    </row>
    <row r="347" spans="1:15">
      <c r="A347" s="173" t="str">
        <f t="shared" ca="1" si="51"/>
        <v/>
      </c>
      <c r="B347" s="45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9" t="str">
        <f t="shared" ca="1" si="55"/>
        <v/>
      </c>
      <c r="N347" s="168" t="str">
        <f t="shared" si="60"/>
        <v/>
      </c>
      <c r="O347" s="168" t="str">
        <f t="shared" si="56"/>
        <v/>
      </c>
    </row>
    <row r="348" spans="1:15">
      <c r="A348" s="173" t="str">
        <f t="shared" ca="1" si="51"/>
        <v/>
      </c>
      <c r="B348" s="45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9" t="str">
        <f t="shared" ca="1" si="55"/>
        <v/>
      </c>
      <c r="N348" s="168" t="str">
        <f t="shared" si="60"/>
        <v/>
      </c>
      <c r="O348" s="168" t="str">
        <f t="shared" si="56"/>
        <v/>
      </c>
    </row>
    <row r="349" spans="1:15">
      <c r="A349" s="173" t="str">
        <f t="shared" ca="1" si="51"/>
        <v/>
      </c>
      <c r="B349" s="45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9" t="str">
        <f t="shared" ca="1" si="55"/>
        <v/>
      </c>
      <c r="N349" s="168" t="str">
        <f t="shared" si="60"/>
        <v/>
      </c>
      <c r="O349" s="168" t="str">
        <f t="shared" si="56"/>
        <v/>
      </c>
    </row>
    <row r="350" spans="1:15">
      <c r="A350" s="173" t="str">
        <f t="shared" ca="1" si="51"/>
        <v/>
      </c>
      <c r="B350" s="45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9" t="str">
        <f t="shared" ca="1" si="55"/>
        <v/>
      </c>
      <c r="N350" s="168" t="str">
        <f t="shared" si="60"/>
        <v/>
      </c>
      <c r="O350" s="168" t="str">
        <f t="shared" si="56"/>
        <v/>
      </c>
    </row>
    <row r="351" spans="1:15">
      <c r="A351" s="173" t="str">
        <f t="shared" ca="1" si="51"/>
        <v/>
      </c>
      <c r="B351" s="45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9" t="str">
        <f t="shared" ca="1" si="55"/>
        <v/>
      </c>
      <c r="N351" s="168" t="str">
        <f t="shared" si="60"/>
        <v/>
      </c>
      <c r="O351" s="168" t="str">
        <f t="shared" si="56"/>
        <v/>
      </c>
    </row>
    <row r="352" spans="1:15">
      <c r="A352" s="173" t="str">
        <f t="shared" ca="1" si="51"/>
        <v/>
      </c>
      <c r="B352" s="45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9" t="str">
        <f t="shared" ca="1" si="55"/>
        <v/>
      </c>
      <c r="N352" s="168" t="str">
        <f t="shared" si="60"/>
        <v/>
      </c>
      <c r="O352" s="168" t="str">
        <f t="shared" si="56"/>
        <v/>
      </c>
    </row>
    <row r="353" spans="1:15">
      <c r="A353" s="173" t="str">
        <f t="shared" ca="1" si="51"/>
        <v/>
      </c>
      <c r="B353" s="45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9" t="str">
        <f t="shared" ca="1" si="55"/>
        <v/>
      </c>
      <c r="N353" s="168" t="str">
        <f t="shared" si="60"/>
        <v/>
      </c>
      <c r="O353" s="168" t="str">
        <f t="shared" si="56"/>
        <v/>
      </c>
    </row>
    <row r="354" spans="1:15">
      <c r="A354" s="173" t="str">
        <f t="shared" ca="1" si="51"/>
        <v/>
      </c>
      <c r="B354" s="45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9" t="str">
        <f t="shared" ca="1" si="55"/>
        <v/>
      </c>
      <c r="N354" s="168" t="str">
        <f t="shared" si="60"/>
        <v/>
      </c>
      <c r="O354" s="168" t="str">
        <f t="shared" si="56"/>
        <v/>
      </c>
    </row>
    <row r="355" spans="1:15">
      <c r="A355" s="173" t="str">
        <f t="shared" ca="1" si="51"/>
        <v/>
      </c>
      <c r="B355" s="45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9" t="str">
        <f t="shared" ca="1" si="55"/>
        <v/>
      </c>
      <c r="N355" s="168" t="str">
        <f t="shared" si="60"/>
        <v/>
      </c>
      <c r="O355" s="168" t="str">
        <f t="shared" si="56"/>
        <v/>
      </c>
    </row>
    <row r="356" spans="1:15">
      <c r="A356" s="173" t="str">
        <f t="shared" ca="1" si="51"/>
        <v/>
      </c>
      <c r="B356" s="45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9" t="str">
        <f t="shared" ca="1" si="55"/>
        <v/>
      </c>
      <c r="N356" s="168" t="str">
        <f t="shared" si="60"/>
        <v/>
      </c>
      <c r="O356" s="168" t="str">
        <f t="shared" si="56"/>
        <v/>
      </c>
    </row>
    <row r="357" spans="1:15">
      <c r="A357" s="173" t="str">
        <f t="shared" ca="1" si="51"/>
        <v/>
      </c>
      <c r="B357" s="45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9" t="str">
        <f t="shared" ca="1" si="55"/>
        <v/>
      </c>
      <c r="N357" s="168" t="str">
        <f t="shared" si="60"/>
        <v/>
      </c>
      <c r="O357" s="168" t="str">
        <f t="shared" si="56"/>
        <v/>
      </c>
    </row>
    <row r="358" spans="1:15">
      <c r="A358" s="173" t="str">
        <f t="shared" ca="1" si="51"/>
        <v/>
      </c>
      <c r="B358" s="45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9" t="str">
        <f t="shared" ca="1" si="55"/>
        <v/>
      </c>
      <c r="N358" s="168" t="str">
        <f t="shared" si="60"/>
        <v/>
      </c>
      <c r="O358" s="168" t="str">
        <f t="shared" si="56"/>
        <v/>
      </c>
    </row>
    <row r="359" spans="1:15">
      <c r="A359" s="173" t="str">
        <f t="shared" ca="1" si="51"/>
        <v/>
      </c>
      <c r="B359" s="45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9" t="str">
        <f t="shared" ca="1" si="55"/>
        <v/>
      </c>
      <c r="N359" s="168" t="str">
        <f t="shared" si="60"/>
        <v/>
      </c>
      <c r="O359" s="168" t="str">
        <f t="shared" si="56"/>
        <v/>
      </c>
    </row>
    <row r="360" spans="1:15">
      <c r="A360" s="173" t="str">
        <f t="shared" ca="1" si="51"/>
        <v/>
      </c>
      <c r="B360" s="45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9" t="str">
        <f t="shared" ca="1" si="55"/>
        <v/>
      </c>
      <c r="N360" s="168" t="str">
        <f t="shared" si="60"/>
        <v/>
      </c>
      <c r="O360" s="168" t="str">
        <f t="shared" si="56"/>
        <v/>
      </c>
    </row>
    <row r="361" spans="1:15">
      <c r="A361" s="173" t="str">
        <f t="shared" ref="A361:A424" ca="1" si="61">IF(AND(ISBLANK(P350), A360 = $P$1),NOW(),IF(ISBLANK(P350),"",P350))</f>
        <v/>
      </c>
      <c r="B361" s="45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9" t="str">
        <f t="shared" ref="H361:H424" ca="1" si="65">IF(ISERROR(B361-2),"",C361+D361-F361-G361)</f>
        <v/>
      </c>
      <c r="N361" s="168" t="str">
        <f t="shared" si="60"/>
        <v/>
      </c>
      <c r="O361" s="168" t="str">
        <f t="shared" si="56"/>
        <v/>
      </c>
    </row>
    <row r="362" spans="1:15">
      <c r="A362" s="173" t="str">
        <f t="shared" ca="1" si="61"/>
        <v/>
      </c>
      <c r="B362" s="45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60"/>
        <v/>
      </c>
      <c r="O362" s="168" t="str">
        <f t="shared" si="56"/>
        <v/>
      </c>
    </row>
    <row r="363" spans="1:15">
      <c r="A363" s="173" t="str">
        <f t="shared" ca="1" si="61"/>
        <v/>
      </c>
      <c r="B363" s="45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60"/>
        <v/>
      </c>
      <c r="O363" s="168" t="str">
        <f t="shared" si="56"/>
        <v/>
      </c>
    </row>
    <row r="364" spans="1:15">
      <c r="A364" s="173" t="str">
        <f t="shared" ca="1" si="61"/>
        <v/>
      </c>
      <c r="B364" s="45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60"/>
        <v/>
      </c>
      <c r="O364" s="168" t="str">
        <f t="shared" si="56"/>
        <v/>
      </c>
    </row>
    <row r="365" spans="1:15">
      <c r="A365" s="173" t="str">
        <f t="shared" ca="1" si="61"/>
        <v/>
      </c>
      <c r="B365" s="45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60"/>
        <v/>
      </c>
      <c r="O365" s="168" t="str">
        <f t="shared" si="56"/>
        <v/>
      </c>
    </row>
    <row r="366" spans="1:15">
      <c r="A366" s="173" t="str">
        <f t="shared" ca="1" si="61"/>
        <v/>
      </c>
      <c r="B366" s="45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60"/>
        <v/>
      </c>
      <c r="O366" s="168" t="str">
        <f t="shared" si="56"/>
        <v/>
      </c>
    </row>
    <row r="367" spans="1:15">
      <c r="A367" s="173" t="str">
        <f t="shared" ca="1" si="61"/>
        <v/>
      </c>
      <c r="B367" s="45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60"/>
        <v/>
      </c>
      <c r="O367" s="168" t="str">
        <f t="shared" si="56"/>
        <v/>
      </c>
    </row>
    <row r="368" spans="1:15">
      <c r="A368" s="173" t="str">
        <f t="shared" ca="1" si="61"/>
        <v/>
      </c>
      <c r="B368" s="45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60"/>
        <v/>
      </c>
      <c r="O368" s="168" t="str">
        <f t="shared" si="56"/>
        <v/>
      </c>
    </row>
    <row r="369" spans="1:15">
      <c r="A369" s="173" t="str">
        <f t="shared" ca="1" si="61"/>
        <v/>
      </c>
      <c r="B369" s="45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60"/>
        <v/>
      </c>
      <c r="O369" s="168" t="str">
        <f t="shared" si="56"/>
        <v/>
      </c>
    </row>
    <row r="370" spans="1:15">
      <c r="A370" s="173" t="str">
        <f t="shared" ca="1" si="61"/>
        <v/>
      </c>
      <c r="B370" s="45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60"/>
        <v/>
      </c>
      <c r="O370" s="168" t="str">
        <f t="shared" si="56"/>
        <v/>
      </c>
    </row>
    <row r="371" spans="1:15">
      <c r="A371" s="173" t="str">
        <f t="shared" ca="1" si="61"/>
        <v/>
      </c>
      <c r="B371" s="45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60"/>
        <v/>
      </c>
      <c r="O371" s="168" t="str">
        <f t="shared" si="56"/>
        <v/>
      </c>
    </row>
    <row r="372" spans="1:15">
      <c r="A372" s="173" t="str">
        <f t="shared" ca="1" si="61"/>
        <v/>
      </c>
      <c r="B372" s="45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60"/>
        <v/>
      </c>
      <c r="O372" s="168" t="str">
        <f t="shared" si="56"/>
        <v/>
      </c>
    </row>
    <row r="373" spans="1:15">
      <c r="A373" s="173" t="str">
        <f t="shared" ca="1" si="61"/>
        <v/>
      </c>
      <c r="B373" s="45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60"/>
        <v/>
      </c>
      <c r="O373" s="168" t="str">
        <f t="shared" si="56"/>
        <v/>
      </c>
    </row>
    <row r="374" spans="1:15">
      <c r="A374" s="173" t="str">
        <f t="shared" ca="1" si="61"/>
        <v/>
      </c>
      <c r="B374" s="45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60"/>
        <v/>
      </c>
      <c r="O374" s="168" t="str">
        <f t="shared" si="56"/>
        <v/>
      </c>
    </row>
    <row r="375" spans="1:15">
      <c r="A375" s="173" t="str">
        <f t="shared" ca="1" si="61"/>
        <v/>
      </c>
      <c r="B375" s="45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60"/>
        <v/>
      </c>
      <c r="O375" s="168" t="str">
        <f t="shared" si="56"/>
        <v/>
      </c>
    </row>
    <row r="376" spans="1:15">
      <c r="A376" s="173" t="str">
        <f t="shared" ca="1" si="61"/>
        <v/>
      </c>
      <c r="B376" s="45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60"/>
        <v/>
      </c>
      <c r="O376" s="168" t="str">
        <f t="shared" si="56"/>
        <v/>
      </c>
    </row>
    <row r="377" spans="1:15">
      <c r="A377" s="173" t="str">
        <f t="shared" ca="1" si="61"/>
        <v/>
      </c>
      <c r="B377" s="45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60"/>
        <v/>
      </c>
      <c r="O377" s="168" t="str">
        <f t="shared" si="56"/>
        <v/>
      </c>
    </row>
    <row r="378" spans="1:15">
      <c r="A378" s="173" t="str">
        <f t="shared" ca="1" si="61"/>
        <v/>
      </c>
      <c r="B378" s="45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60"/>
        <v/>
      </c>
      <c r="O378" s="168" t="str">
        <f t="shared" si="56"/>
        <v/>
      </c>
    </row>
    <row r="379" spans="1:15">
      <c r="A379" s="173" t="str">
        <f t="shared" ca="1" si="61"/>
        <v/>
      </c>
      <c r="B379" s="45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60"/>
        <v/>
      </c>
      <c r="O379" s="168" t="str">
        <f t="shared" si="56"/>
        <v/>
      </c>
    </row>
    <row r="380" spans="1:15">
      <c r="A380" s="173" t="str">
        <f t="shared" ca="1" si="61"/>
        <v/>
      </c>
      <c r="B380" s="45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60"/>
        <v/>
      </c>
      <c r="O380" s="168" t="str">
        <f t="shared" si="56"/>
        <v/>
      </c>
    </row>
    <row r="381" spans="1:15">
      <c r="A381" s="173" t="str">
        <f t="shared" ca="1" si="61"/>
        <v/>
      </c>
      <c r="B381" s="45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60"/>
        <v/>
      </c>
      <c r="O381" s="168" t="str">
        <f t="shared" si="56"/>
        <v/>
      </c>
    </row>
    <row r="382" spans="1:15">
      <c r="A382" s="173" t="str">
        <f t="shared" ca="1" si="61"/>
        <v/>
      </c>
      <c r="B382" s="45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60"/>
        <v/>
      </c>
      <c r="O382" s="168" t="str">
        <f t="shared" si="56"/>
        <v/>
      </c>
    </row>
    <row r="383" spans="1:15">
      <c r="A383" s="173" t="str">
        <f t="shared" ca="1" si="61"/>
        <v/>
      </c>
      <c r="B383" s="45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60"/>
        <v/>
      </c>
      <c r="O383" s="168" t="str">
        <f t="shared" si="56"/>
        <v/>
      </c>
    </row>
    <row r="384" spans="1:15">
      <c r="A384" s="173" t="str">
        <f t="shared" ca="1" si="61"/>
        <v/>
      </c>
      <c r="B384" s="45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60"/>
        <v/>
      </c>
      <c r="O384" s="168" t="str">
        <f t="shared" si="56"/>
        <v/>
      </c>
    </row>
    <row r="385" spans="1:15">
      <c r="A385" s="173" t="str">
        <f t="shared" ca="1" si="61"/>
        <v/>
      </c>
      <c r="B385" s="45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60"/>
        <v/>
      </c>
      <c r="O385" s="168" t="str">
        <f t="shared" si="56"/>
        <v/>
      </c>
    </row>
    <row r="386" spans="1:15">
      <c r="A386" s="173" t="str">
        <f t="shared" ca="1" si="61"/>
        <v/>
      </c>
      <c r="B386" s="45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60"/>
        <v/>
      </c>
      <c r="O386" s="168" t="str">
        <f t="shared" si="56"/>
        <v/>
      </c>
    </row>
    <row r="387" spans="1:15">
      <c r="A387" s="173" t="str">
        <f t="shared" ca="1" si="61"/>
        <v/>
      </c>
      <c r="B387" s="45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si="60"/>
        <v/>
      </c>
      <c r="O387" s="168" t="str">
        <f t="shared" si="56"/>
        <v/>
      </c>
    </row>
    <row r="388" spans="1:15">
      <c r="A388" s="173" t="str">
        <f t="shared" ca="1" si="61"/>
        <v/>
      </c>
      <c r="B388" s="45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0"/>
        <v/>
      </c>
      <c r="O388" s="168" t="str">
        <f t="shared" ref="O388:O451" si="66">IF(N388&gt;$A$14,N388,"")</f>
        <v/>
      </c>
    </row>
    <row r="389" spans="1:15">
      <c r="A389" s="173" t="str">
        <f t="shared" ca="1" si="61"/>
        <v/>
      </c>
      <c r="B389" s="45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0"/>
        <v/>
      </c>
      <c r="O389" s="168" t="str">
        <f t="shared" si="66"/>
        <v/>
      </c>
    </row>
    <row r="390" spans="1:15">
      <c r="A390" s="173" t="str">
        <f t="shared" ca="1" si="61"/>
        <v/>
      </c>
      <c r="B390" s="45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0"/>
        <v/>
      </c>
      <c r="O390" s="168" t="str">
        <f t="shared" si="66"/>
        <v/>
      </c>
    </row>
    <row r="391" spans="1:15">
      <c r="A391" s="173" t="str">
        <f t="shared" ca="1" si="61"/>
        <v/>
      </c>
      <c r="B391" s="45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0"/>
        <v/>
      </c>
      <c r="O391" s="168" t="str">
        <f t="shared" si="66"/>
        <v/>
      </c>
    </row>
    <row r="392" spans="1:15">
      <c r="A392" s="173" t="str">
        <f t="shared" ca="1" si="61"/>
        <v/>
      </c>
      <c r="B392" s="45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0"/>
        <v/>
      </c>
      <c r="O392" s="168" t="str">
        <f t="shared" si="66"/>
        <v/>
      </c>
    </row>
    <row r="393" spans="1:15">
      <c r="A393" s="173" t="str">
        <f t="shared" ca="1" si="61"/>
        <v/>
      </c>
      <c r="B393" s="45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0"/>
        <v/>
      </c>
      <c r="O393" s="168" t="str">
        <f t="shared" si="66"/>
        <v/>
      </c>
    </row>
    <row r="394" spans="1:15">
      <c r="A394" s="173" t="str">
        <f t="shared" ca="1" si="61"/>
        <v/>
      </c>
      <c r="B394" s="45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0"/>
        <v/>
      </c>
      <c r="O394" s="168" t="str">
        <f t="shared" si="66"/>
        <v/>
      </c>
    </row>
    <row r="395" spans="1:15">
      <c r="A395" s="173" t="str">
        <f t="shared" ca="1" si="61"/>
        <v/>
      </c>
      <c r="B395" s="45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0"/>
        <v/>
      </c>
      <c r="O395" s="168" t="str">
        <f t="shared" si="66"/>
        <v/>
      </c>
    </row>
    <row r="396" spans="1:15">
      <c r="A396" s="173" t="str">
        <f t="shared" ca="1" si="61"/>
        <v/>
      </c>
      <c r="B396" s="45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0"/>
        <v/>
      </c>
      <c r="O396" s="168" t="str">
        <f t="shared" si="66"/>
        <v/>
      </c>
    </row>
    <row r="397" spans="1:15">
      <c r="A397" s="173" t="str">
        <f t="shared" ca="1" si="61"/>
        <v/>
      </c>
      <c r="B397" s="45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0"/>
        <v/>
      </c>
      <c r="O397" s="168" t="str">
        <f t="shared" si="66"/>
        <v/>
      </c>
    </row>
    <row r="398" spans="1:15">
      <c r="A398" s="173" t="str">
        <f t="shared" ca="1" si="61"/>
        <v/>
      </c>
      <c r="B398" s="45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0"/>
        <v/>
      </c>
      <c r="O398" s="168" t="str">
        <f t="shared" si="66"/>
        <v/>
      </c>
    </row>
    <row r="399" spans="1:15">
      <c r="A399" s="173" t="str">
        <f t="shared" ca="1" si="61"/>
        <v/>
      </c>
      <c r="B399" s="45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0"/>
        <v/>
      </c>
      <c r="O399" s="168" t="str">
        <f t="shared" si="66"/>
        <v/>
      </c>
    </row>
    <row r="400" spans="1:15">
      <c r="A400" s="173" t="str">
        <f t="shared" ca="1" si="61"/>
        <v/>
      </c>
      <c r="B400" s="45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ref="N400:N463" si="70">IF(COUNTIF(L:L,J400),J400,"")</f>
        <v/>
      </c>
      <c r="O400" s="168" t="str">
        <f t="shared" si="66"/>
        <v/>
      </c>
    </row>
    <row r="401" spans="1:15">
      <c r="A401" s="173" t="str">
        <f t="shared" ca="1" si="61"/>
        <v/>
      </c>
      <c r="B401" s="45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70"/>
        <v/>
      </c>
      <c r="O401" s="168" t="str">
        <f t="shared" si="66"/>
        <v/>
      </c>
    </row>
    <row r="402" spans="1:15">
      <c r="A402" s="173" t="str">
        <f t="shared" ca="1" si="61"/>
        <v/>
      </c>
      <c r="B402" s="45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70"/>
        <v/>
      </c>
      <c r="O402" s="168" t="str">
        <f t="shared" si="66"/>
        <v/>
      </c>
    </row>
    <row r="403" spans="1:15">
      <c r="A403" s="173" t="str">
        <f t="shared" ca="1" si="61"/>
        <v/>
      </c>
      <c r="B403" s="45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9" t="str">
        <f t="shared" ca="1" si="65"/>
        <v/>
      </c>
      <c r="N403" s="168" t="str">
        <f t="shared" si="70"/>
        <v/>
      </c>
      <c r="O403" s="168" t="str">
        <f t="shared" si="66"/>
        <v/>
      </c>
    </row>
    <row r="404" spans="1:15">
      <c r="A404" s="173" t="str">
        <f t="shared" ca="1" si="61"/>
        <v/>
      </c>
      <c r="B404" s="45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9" t="str">
        <f t="shared" ca="1" si="65"/>
        <v/>
      </c>
      <c r="N404" s="168" t="str">
        <f t="shared" si="70"/>
        <v/>
      </c>
      <c r="O404" s="168" t="str">
        <f t="shared" si="66"/>
        <v/>
      </c>
    </row>
    <row r="405" spans="1:15">
      <c r="A405" s="173" t="str">
        <f t="shared" ca="1" si="61"/>
        <v/>
      </c>
      <c r="B405" s="45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9" t="str">
        <f t="shared" ca="1" si="65"/>
        <v/>
      </c>
      <c r="N405" s="168" t="str">
        <f t="shared" si="70"/>
        <v/>
      </c>
      <c r="O405" s="168" t="str">
        <f t="shared" si="66"/>
        <v/>
      </c>
    </row>
    <row r="406" spans="1:15">
      <c r="A406" s="173" t="str">
        <f t="shared" ca="1" si="61"/>
        <v/>
      </c>
      <c r="B406" s="45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9" t="str">
        <f t="shared" ca="1" si="65"/>
        <v/>
      </c>
      <c r="N406" s="168" t="str">
        <f t="shared" si="70"/>
        <v/>
      </c>
      <c r="O406" s="168" t="str">
        <f t="shared" si="66"/>
        <v/>
      </c>
    </row>
    <row r="407" spans="1:15">
      <c r="A407" s="173" t="str">
        <f t="shared" ca="1" si="61"/>
        <v/>
      </c>
      <c r="B407" s="45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9" t="str">
        <f t="shared" ca="1" si="65"/>
        <v/>
      </c>
      <c r="N407" s="168" t="str">
        <f t="shared" si="70"/>
        <v/>
      </c>
      <c r="O407" s="168" t="str">
        <f t="shared" si="66"/>
        <v/>
      </c>
    </row>
    <row r="408" spans="1:15">
      <c r="A408" s="173" t="str">
        <f t="shared" ca="1" si="61"/>
        <v/>
      </c>
      <c r="B408" s="45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9" t="str">
        <f t="shared" ca="1" si="65"/>
        <v/>
      </c>
      <c r="N408" s="168" t="str">
        <f t="shared" si="70"/>
        <v/>
      </c>
      <c r="O408" s="168" t="str">
        <f t="shared" si="66"/>
        <v/>
      </c>
    </row>
    <row r="409" spans="1:15">
      <c r="A409" s="173" t="str">
        <f t="shared" ca="1" si="61"/>
        <v/>
      </c>
      <c r="B409" s="45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9" t="str">
        <f t="shared" ca="1" si="65"/>
        <v/>
      </c>
      <c r="N409" s="168" t="str">
        <f t="shared" si="70"/>
        <v/>
      </c>
      <c r="O409" s="168" t="str">
        <f t="shared" si="66"/>
        <v/>
      </c>
    </row>
    <row r="410" spans="1:15">
      <c r="A410" s="173" t="str">
        <f t="shared" ca="1" si="61"/>
        <v/>
      </c>
      <c r="B410" s="45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9" t="str">
        <f t="shared" ca="1" si="65"/>
        <v/>
      </c>
      <c r="N410" s="168" t="str">
        <f t="shared" si="70"/>
        <v/>
      </c>
      <c r="O410" s="168" t="str">
        <f t="shared" si="66"/>
        <v/>
      </c>
    </row>
    <row r="411" spans="1:15">
      <c r="A411" s="173" t="str">
        <f t="shared" ca="1" si="61"/>
        <v/>
      </c>
      <c r="B411" s="45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9" t="str">
        <f t="shared" ca="1" si="65"/>
        <v/>
      </c>
      <c r="N411" s="168" t="str">
        <f t="shared" si="70"/>
        <v/>
      </c>
      <c r="O411" s="168" t="str">
        <f t="shared" si="66"/>
        <v/>
      </c>
    </row>
    <row r="412" spans="1:15">
      <c r="A412" s="173" t="str">
        <f t="shared" ca="1" si="61"/>
        <v/>
      </c>
      <c r="B412" s="45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9" t="str">
        <f t="shared" ca="1" si="65"/>
        <v/>
      </c>
      <c r="N412" s="168" t="str">
        <f t="shared" si="70"/>
        <v/>
      </c>
      <c r="O412" s="168" t="str">
        <f t="shared" si="66"/>
        <v/>
      </c>
    </row>
    <row r="413" spans="1:15">
      <c r="A413" s="173" t="str">
        <f t="shared" ca="1" si="61"/>
        <v/>
      </c>
      <c r="B413" s="45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9" t="str">
        <f t="shared" ca="1" si="65"/>
        <v/>
      </c>
      <c r="N413" s="168" t="str">
        <f t="shared" si="70"/>
        <v/>
      </c>
      <c r="O413" s="168" t="str">
        <f t="shared" si="66"/>
        <v/>
      </c>
    </row>
    <row r="414" spans="1:15">
      <c r="A414" s="173" t="str">
        <f t="shared" ca="1" si="61"/>
        <v/>
      </c>
      <c r="B414" s="45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9" t="str">
        <f t="shared" ca="1" si="65"/>
        <v/>
      </c>
      <c r="N414" s="168" t="str">
        <f t="shared" si="70"/>
        <v/>
      </c>
      <c r="O414" s="168" t="str">
        <f t="shared" si="66"/>
        <v/>
      </c>
    </row>
    <row r="415" spans="1:15">
      <c r="A415" s="173" t="str">
        <f t="shared" ca="1" si="61"/>
        <v/>
      </c>
      <c r="B415" s="45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9" t="str">
        <f t="shared" ca="1" si="65"/>
        <v/>
      </c>
      <c r="N415" s="168" t="str">
        <f t="shared" si="70"/>
        <v/>
      </c>
      <c r="O415" s="168" t="str">
        <f t="shared" si="66"/>
        <v/>
      </c>
    </row>
    <row r="416" spans="1:15">
      <c r="A416" s="173" t="str">
        <f t="shared" ca="1" si="61"/>
        <v/>
      </c>
      <c r="B416" s="45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9" t="str">
        <f t="shared" ca="1" si="65"/>
        <v/>
      </c>
      <c r="N416" s="168" t="str">
        <f t="shared" si="70"/>
        <v/>
      </c>
      <c r="O416" s="168" t="str">
        <f t="shared" si="66"/>
        <v/>
      </c>
    </row>
    <row r="417" spans="1:15">
      <c r="A417" s="173" t="str">
        <f t="shared" ca="1" si="61"/>
        <v/>
      </c>
      <c r="B417" s="45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9" t="str">
        <f t="shared" ca="1" si="65"/>
        <v/>
      </c>
      <c r="N417" s="168" t="str">
        <f t="shared" si="70"/>
        <v/>
      </c>
      <c r="O417" s="168" t="str">
        <f t="shared" si="66"/>
        <v/>
      </c>
    </row>
    <row r="418" spans="1:15">
      <c r="A418" s="173" t="str">
        <f t="shared" ca="1" si="61"/>
        <v/>
      </c>
      <c r="B418" s="45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9" t="str">
        <f t="shared" ca="1" si="65"/>
        <v/>
      </c>
      <c r="N418" s="168" t="str">
        <f t="shared" si="70"/>
        <v/>
      </c>
      <c r="O418" s="168" t="str">
        <f t="shared" si="66"/>
        <v/>
      </c>
    </row>
    <row r="419" spans="1:15">
      <c r="A419" s="173" t="str">
        <f t="shared" ca="1" si="61"/>
        <v/>
      </c>
      <c r="B419" s="45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9" t="str">
        <f t="shared" ca="1" si="65"/>
        <v/>
      </c>
      <c r="N419" s="168" t="str">
        <f t="shared" si="70"/>
        <v/>
      </c>
      <c r="O419" s="168" t="str">
        <f t="shared" si="66"/>
        <v/>
      </c>
    </row>
    <row r="420" spans="1:15">
      <c r="A420" s="173" t="str">
        <f t="shared" ca="1" si="61"/>
        <v/>
      </c>
      <c r="B420" s="45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9" t="str">
        <f t="shared" ca="1" si="65"/>
        <v/>
      </c>
      <c r="N420" s="168" t="str">
        <f t="shared" si="70"/>
        <v/>
      </c>
      <c r="O420" s="168" t="str">
        <f t="shared" si="66"/>
        <v/>
      </c>
    </row>
    <row r="421" spans="1:15">
      <c r="A421" s="173" t="str">
        <f t="shared" ca="1" si="61"/>
        <v/>
      </c>
      <c r="B421" s="45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9" t="str">
        <f t="shared" ca="1" si="65"/>
        <v/>
      </c>
      <c r="N421" s="168" t="str">
        <f t="shared" si="70"/>
        <v/>
      </c>
      <c r="O421" s="168" t="str">
        <f t="shared" si="66"/>
        <v/>
      </c>
    </row>
    <row r="422" spans="1:15">
      <c r="A422" s="173" t="str">
        <f t="shared" ca="1" si="61"/>
        <v/>
      </c>
      <c r="B422" s="45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9" t="str">
        <f t="shared" ca="1" si="65"/>
        <v/>
      </c>
      <c r="N422" s="168" t="str">
        <f t="shared" si="70"/>
        <v/>
      </c>
      <c r="O422" s="168" t="str">
        <f t="shared" si="66"/>
        <v/>
      </c>
    </row>
    <row r="423" spans="1:15">
      <c r="A423" s="173" t="str">
        <f t="shared" ca="1" si="61"/>
        <v/>
      </c>
      <c r="B423" s="45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9" t="str">
        <f t="shared" ca="1" si="65"/>
        <v/>
      </c>
      <c r="N423" s="168" t="str">
        <f t="shared" si="70"/>
        <v/>
      </c>
      <c r="O423" s="168" t="str">
        <f t="shared" si="66"/>
        <v/>
      </c>
    </row>
    <row r="424" spans="1:15">
      <c r="A424" s="173" t="str">
        <f t="shared" ca="1" si="61"/>
        <v/>
      </c>
      <c r="B424" s="45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9" t="str">
        <f t="shared" ca="1" si="65"/>
        <v/>
      </c>
      <c r="N424" s="168" t="str">
        <f t="shared" si="70"/>
        <v/>
      </c>
      <c r="O424" s="168" t="str">
        <f t="shared" si="66"/>
        <v/>
      </c>
    </row>
    <row r="425" spans="1:15">
      <c r="A425" s="173" t="str">
        <f t="shared" ref="A425:A488" ca="1" si="71">IF(AND(ISBLANK(P414), A424 = $P$1),NOW(),IF(ISBLANK(P414),"",P414))</f>
        <v/>
      </c>
      <c r="B425" s="45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9" t="str">
        <f t="shared" ref="H425:H488" ca="1" si="75">IF(ISERROR(B425-2),"",C425+D425-F425-G425)</f>
        <v/>
      </c>
      <c r="N425" s="168" t="str">
        <f t="shared" si="70"/>
        <v/>
      </c>
      <c r="O425" s="168" t="str">
        <f t="shared" si="66"/>
        <v/>
      </c>
    </row>
    <row r="426" spans="1:15">
      <c r="A426" s="173" t="str">
        <f t="shared" ca="1" si="71"/>
        <v/>
      </c>
      <c r="B426" s="45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70"/>
        <v/>
      </c>
      <c r="O426" s="168" t="str">
        <f t="shared" si="66"/>
        <v/>
      </c>
    </row>
    <row r="427" spans="1:15">
      <c r="A427" s="173" t="str">
        <f t="shared" ca="1" si="71"/>
        <v/>
      </c>
      <c r="B427" s="45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70"/>
        <v/>
      </c>
      <c r="O427" s="168" t="str">
        <f t="shared" si="66"/>
        <v/>
      </c>
    </row>
    <row r="428" spans="1:15">
      <c r="A428" s="173" t="str">
        <f t="shared" ca="1" si="71"/>
        <v/>
      </c>
      <c r="B428" s="45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70"/>
        <v/>
      </c>
      <c r="O428" s="168" t="str">
        <f t="shared" si="66"/>
        <v/>
      </c>
    </row>
    <row r="429" spans="1:15">
      <c r="A429" s="173" t="str">
        <f t="shared" ca="1" si="71"/>
        <v/>
      </c>
      <c r="B429" s="45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70"/>
        <v/>
      </c>
      <c r="O429" s="168" t="str">
        <f t="shared" si="66"/>
        <v/>
      </c>
    </row>
    <row r="430" spans="1:15">
      <c r="A430" s="173" t="str">
        <f t="shared" ca="1" si="71"/>
        <v/>
      </c>
      <c r="B430" s="45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70"/>
        <v/>
      </c>
      <c r="O430" s="168" t="str">
        <f t="shared" si="66"/>
        <v/>
      </c>
    </row>
    <row r="431" spans="1:15">
      <c r="A431" s="173" t="str">
        <f t="shared" ca="1" si="71"/>
        <v/>
      </c>
      <c r="B431" s="45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70"/>
        <v/>
      </c>
      <c r="O431" s="168" t="str">
        <f t="shared" si="66"/>
        <v/>
      </c>
    </row>
    <row r="432" spans="1:15">
      <c r="A432" s="173" t="str">
        <f t="shared" ca="1" si="71"/>
        <v/>
      </c>
      <c r="B432" s="45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70"/>
        <v/>
      </c>
      <c r="O432" s="168" t="str">
        <f t="shared" si="66"/>
        <v/>
      </c>
    </row>
    <row r="433" spans="1:15">
      <c r="A433" s="173" t="str">
        <f t="shared" ca="1" si="71"/>
        <v/>
      </c>
      <c r="B433" s="45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70"/>
        <v/>
      </c>
      <c r="O433" s="168" t="str">
        <f t="shared" si="66"/>
        <v/>
      </c>
    </row>
    <row r="434" spans="1:15">
      <c r="A434" s="173" t="str">
        <f t="shared" ca="1" si="71"/>
        <v/>
      </c>
      <c r="B434" s="45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70"/>
        <v/>
      </c>
      <c r="O434" s="168" t="str">
        <f t="shared" si="66"/>
        <v/>
      </c>
    </row>
    <row r="435" spans="1:15">
      <c r="A435" s="173" t="str">
        <f t="shared" ca="1" si="71"/>
        <v/>
      </c>
      <c r="B435" s="45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70"/>
        <v/>
      </c>
      <c r="O435" s="168" t="str">
        <f t="shared" si="66"/>
        <v/>
      </c>
    </row>
    <row r="436" spans="1:15">
      <c r="A436" s="173" t="str">
        <f t="shared" ca="1" si="71"/>
        <v/>
      </c>
      <c r="B436" s="45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70"/>
        <v/>
      </c>
      <c r="O436" s="168" t="str">
        <f t="shared" si="66"/>
        <v/>
      </c>
    </row>
    <row r="437" spans="1:15">
      <c r="A437" s="173" t="str">
        <f t="shared" ca="1" si="71"/>
        <v/>
      </c>
      <c r="B437" s="45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70"/>
        <v/>
      </c>
      <c r="O437" s="168" t="str">
        <f t="shared" si="66"/>
        <v/>
      </c>
    </row>
    <row r="438" spans="1:15">
      <c r="A438" s="173" t="str">
        <f t="shared" ca="1" si="71"/>
        <v/>
      </c>
      <c r="B438" s="45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70"/>
        <v/>
      </c>
      <c r="O438" s="168" t="str">
        <f t="shared" si="66"/>
        <v/>
      </c>
    </row>
    <row r="439" spans="1:15">
      <c r="A439" s="173" t="str">
        <f t="shared" ca="1" si="71"/>
        <v/>
      </c>
      <c r="B439" s="45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70"/>
        <v/>
      </c>
      <c r="O439" s="168" t="str">
        <f t="shared" si="66"/>
        <v/>
      </c>
    </row>
    <row r="440" spans="1:15">
      <c r="A440" s="173" t="str">
        <f t="shared" ca="1" si="71"/>
        <v/>
      </c>
      <c r="B440" s="45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70"/>
        <v/>
      </c>
      <c r="O440" s="168" t="str">
        <f t="shared" si="66"/>
        <v/>
      </c>
    </row>
    <row r="441" spans="1:15">
      <c r="A441" s="173" t="str">
        <f t="shared" ca="1" si="71"/>
        <v/>
      </c>
      <c r="B441" s="45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70"/>
        <v/>
      </c>
      <c r="O441" s="168" t="str">
        <f t="shared" si="66"/>
        <v/>
      </c>
    </row>
    <row r="442" spans="1:15">
      <c r="A442" s="173" t="str">
        <f t="shared" ca="1" si="71"/>
        <v/>
      </c>
      <c r="B442" s="45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70"/>
        <v/>
      </c>
      <c r="O442" s="168" t="str">
        <f t="shared" si="66"/>
        <v/>
      </c>
    </row>
    <row r="443" spans="1:15">
      <c r="A443" s="173" t="str">
        <f t="shared" ca="1" si="71"/>
        <v/>
      </c>
      <c r="B443" s="45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70"/>
        <v/>
      </c>
      <c r="O443" s="168" t="str">
        <f t="shared" si="66"/>
        <v/>
      </c>
    </row>
    <row r="444" spans="1:15">
      <c r="A444" s="173" t="str">
        <f t="shared" ca="1" si="71"/>
        <v/>
      </c>
      <c r="B444" s="45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70"/>
        <v/>
      </c>
      <c r="O444" s="168" t="str">
        <f t="shared" si="66"/>
        <v/>
      </c>
    </row>
    <row r="445" spans="1:15">
      <c r="A445" s="173" t="str">
        <f t="shared" ca="1" si="71"/>
        <v/>
      </c>
      <c r="B445" s="45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70"/>
        <v/>
      </c>
      <c r="O445" s="168" t="str">
        <f t="shared" si="66"/>
        <v/>
      </c>
    </row>
    <row r="446" spans="1:15">
      <c r="A446" s="173" t="str">
        <f t="shared" ca="1" si="71"/>
        <v/>
      </c>
      <c r="B446" s="45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70"/>
        <v/>
      </c>
      <c r="O446" s="168" t="str">
        <f t="shared" si="66"/>
        <v/>
      </c>
    </row>
    <row r="447" spans="1:15">
      <c r="A447" s="173" t="str">
        <f t="shared" ca="1" si="71"/>
        <v/>
      </c>
      <c r="B447" s="45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70"/>
        <v/>
      </c>
      <c r="O447" s="168" t="str">
        <f t="shared" si="66"/>
        <v/>
      </c>
    </row>
    <row r="448" spans="1:15">
      <c r="A448" s="173" t="str">
        <f t="shared" ca="1" si="71"/>
        <v/>
      </c>
      <c r="B448" s="45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70"/>
        <v/>
      </c>
      <c r="O448" s="168" t="str">
        <f t="shared" si="66"/>
        <v/>
      </c>
    </row>
    <row r="449" spans="1:15">
      <c r="A449" s="173" t="str">
        <f t="shared" ca="1" si="71"/>
        <v/>
      </c>
      <c r="B449" s="45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70"/>
        <v/>
      </c>
      <c r="O449" s="168" t="str">
        <f t="shared" si="66"/>
        <v/>
      </c>
    </row>
    <row r="450" spans="1:15">
      <c r="A450" s="173" t="str">
        <f t="shared" ca="1" si="71"/>
        <v/>
      </c>
      <c r="B450" s="45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70"/>
        <v/>
      </c>
      <c r="O450" s="168" t="str">
        <f t="shared" si="66"/>
        <v/>
      </c>
    </row>
    <row r="451" spans="1:15">
      <c r="A451" s="173" t="str">
        <f t="shared" ca="1" si="71"/>
        <v/>
      </c>
      <c r="B451" s="45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si="70"/>
        <v/>
      </c>
      <c r="O451" s="168" t="str">
        <f t="shared" si="66"/>
        <v/>
      </c>
    </row>
    <row r="452" spans="1:15">
      <c r="A452" s="173" t="str">
        <f t="shared" ca="1" si="71"/>
        <v/>
      </c>
      <c r="B452" s="45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0"/>
        <v/>
      </c>
      <c r="O452" s="168" t="str">
        <f t="shared" ref="O452:O515" si="76">IF(N452&gt;$A$14,N452,"")</f>
        <v/>
      </c>
    </row>
    <row r="453" spans="1:15">
      <c r="A453" s="173" t="str">
        <f t="shared" ca="1" si="71"/>
        <v/>
      </c>
      <c r="B453" s="45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0"/>
        <v/>
      </c>
      <c r="O453" s="168" t="str">
        <f t="shared" si="76"/>
        <v/>
      </c>
    </row>
    <row r="454" spans="1:15">
      <c r="A454" s="173" t="str">
        <f t="shared" ca="1" si="71"/>
        <v/>
      </c>
      <c r="B454" s="45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0"/>
        <v/>
      </c>
      <c r="O454" s="168" t="str">
        <f t="shared" si="76"/>
        <v/>
      </c>
    </row>
    <row r="455" spans="1:15">
      <c r="A455" s="173" t="str">
        <f t="shared" ca="1" si="71"/>
        <v/>
      </c>
      <c r="B455" s="45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0"/>
        <v/>
      </c>
      <c r="O455" s="168" t="str">
        <f t="shared" si="76"/>
        <v/>
      </c>
    </row>
    <row r="456" spans="1:15">
      <c r="A456" s="173" t="str">
        <f t="shared" ca="1" si="71"/>
        <v/>
      </c>
      <c r="B456" s="45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0"/>
        <v/>
      </c>
      <c r="O456" s="168" t="str">
        <f t="shared" si="76"/>
        <v/>
      </c>
    </row>
    <row r="457" spans="1:15">
      <c r="A457" s="173" t="str">
        <f t="shared" ca="1" si="71"/>
        <v/>
      </c>
      <c r="B457" s="45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0"/>
        <v/>
      </c>
      <c r="O457" s="168" t="str">
        <f t="shared" si="76"/>
        <v/>
      </c>
    </row>
    <row r="458" spans="1:15">
      <c r="A458" s="173" t="str">
        <f t="shared" ca="1" si="71"/>
        <v/>
      </c>
      <c r="B458" s="45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0"/>
        <v/>
      </c>
      <c r="O458" s="168" t="str">
        <f t="shared" si="76"/>
        <v/>
      </c>
    </row>
    <row r="459" spans="1:15">
      <c r="A459" s="173" t="str">
        <f t="shared" ca="1" si="71"/>
        <v/>
      </c>
      <c r="B459" s="45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0"/>
        <v/>
      </c>
      <c r="O459" s="168" t="str">
        <f t="shared" si="76"/>
        <v/>
      </c>
    </row>
    <row r="460" spans="1:15">
      <c r="A460" s="173" t="str">
        <f t="shared" ca="1" si="71"/>
        <v/>
      </c>
      <c r="B460" s="45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0"/>
        <v/>
      </c>
      <c r="O460" s="168" t="str">
        <f t="shared" si="76"/>
        <v/>
      </c>
    </row>
    <row r="461" spans="1:15">
      <c r="A461" s="173" t="str">
        <f t="shared" ca="1" si="71"/>
        <v/>
      </c>
      <c r="B461" s="45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0"/>
        <v/>
      </c>
      <c r="O461" s="168" t="str">
        <f t="shared" si="76"/>
        <v/>
      </c>
    </row>
    <row r="462" spans="1:15">
      <c r="A462" s="173" t="str">
        <f t="shared" ca="1" si="71"/>
        <v/>
      </c>
      <c r="B462" s="45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0"/>
        <v/>
      </c>
      <c r="O462" s="168" t="str">
        <f t="shared" si="76"/>
        <v/>
      </c>
    </row>
    <row r="463" spans="1:15">
      <c r="A463" s="173" t="str">
        <f t="shared" ca="1" si="71"/>
        <v/>
      </c>
      <c r="B463" s="45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0"/>
        <v/>
      </c>
      <c r="O463" s="168" t="str">
        <f t="shared" si="76"/>
        <v/>
      </c>
    </row>
    <row r="464" spans="1:15">
      <c r="A464" s="173" t="str">
        <f t="shared" ca="1" si="71"/>
        <v/>
      </c>
      <c r="B464" s="45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ref="N464:N527" si="80">IF(COUNTIF(L:L,J464),J464,"")</f>
        <v/>
      </c>
      <c r="O464" s="168" t="str">
        <f t="shared" si="76"/>
        <v/>
      </c>
    </row>
    <row r="465" spans="1:15">
      <c r="A465" s="173" t="str">
        <f t="shared" ca="1" si="71"/>
        <v/>
      </c>
      <c r="B465" s="45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80"/>
        <v/>
      </c>
      <c r="O465" s="168" t="str">
        <f t="shared" si="76"/>
        <v/>
      </c>
    </row>
    <row r="466" spans="1:15">
      <c r="A466" s="173" t="str">
        <f t="shared" ca="1" si="71"/>
        <v/>
      </c>
      <c r="B466" s="45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80"/>
        <v/>
      </c>
      <c r="O466" s="168" t="str">
        <f t="shared" si="76"/>
        <v/>
      </c>
    </row>
    <row r="467" spans="1:15">
      <c r="A467" s="173" t="str">
        <f t="shared" ca="1" si="71"/>
        <v/>
      </c>
      <c r="B467" s="45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9" t="str">
        <f t="shared" ca="1" si="75"/>
        <v/>
      </c>
      <c r="N467" s="168" t="str">
        <f t="shared" si="80"/>
        <v/>
      </c>
      <c r="O467" s="168" t="str">
        <f t="shared" si="76"/>
        <v/>
      </c>
    </row>
    <row r="468" spans="1:15">
      <c r="A468" s="173" t="str">
        <f t="shared" ca="1" si="71"/>
        <v/>
      </c>
      <c r="B468" s="45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9" t="str">
        <f t="shared" ca="1" si="75"/>
        <v/>
      </c>
      <c r="N468" s="168" t="str">
        <f t="shared" si="80"/>
        <v/>
      </c>
      <c r="O468" s="168" t="str">
        <f t="shared" si="76"/>
        <v/>
      </c>
    </row>
    <row r="469" spans="1:15">
      <c r="A469" s="173" t="str">
        <f t="shared" ca="1" si="71"/>
        <v/>
      </c>
      <c r="B469" s="45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9" t="str">
        <f t="shared" ca="1" si="75"/>
        <v/>
      </c>
      <c r="N469" s="168" t="str">
        <f t="shared" si="80"/>
        <v/>
      </c>
      <c r="O469" s="168" t="str">
        <f t="shared" si="76"/>
        <v/>
      </c>
    </row>
    <row r="470" spans="1:15">
      <c r="A470" s="173" t="str">
        <f t="shared" ca="1" si="71"/>
        <v/>
      </c>
      <c r="B470" s="45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9" t="str">
        <f t="shared" ca="1" si="75"/>
        <v/>
      </c>
      <c r="N470" s="168" t="str">
        <f t="shared" si="80"/>
        <v/>
      </c>
      <c r="O470" s="168" t="str">
        <f t="shared" si="76"/>
        <v/>
      </c>
    </row>
    <row r="471" spans="1:15">
      <c r="A471" s="173" t="str">
        <f t="shared" ca="1" si="71"/>
        <v/>
      </c>
      <c r="B471" s="45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9" t="str">
        <f t="shared" ca="1" si="75"/>
        <v/>
      </c>
      <c r="N471" s="168" t="str">
        <f t="shared" si="80"/>
        <v/>
      </c>
      <c r="O471" s="168" t="str">
        <f t="shared" si="76"/>
        <v/>
      </c>
    </row>
    <row r="472" spans="1:15">
      <c r="A472" s="173" t="str">
        <f t="shared" ca="1" si="71"/>
        <v/>
      </c>
      <c r="B472" s="45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9" t="str">
        <f t="shared" ca="1" si="75"/>
        <v/>
      </c>
      <c r="N472" s="168" t="str">
        <f t="shared" si="80"/>
        <v/>
      </c>
      <c r="O472" s="168" t="str">
        <f t="shared" si="76"/>
        <v/>
      </c>
    </row>
    <row r="473" spans="1:15">
      <c r="A473" s="173" t="str">
        <f t="shared" ca="1" si="71"/>
        <v/>
      </c>
      <c r="B473" s="45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9" t="str">
        <f t="shared" ca="1" si="75"/>
        <v/>
      </c>
      <c r="N473" s="168" t="str">
        <f t="shared" si="80"/>
        <v/>
      </c>
      <c r="O473" s="168" t="str">
        <f t="shared" si="76"/>
        <v/>
      </c>
    </row>
    <row r="474" spans="1:15">
      <c r="A474" s="173" t="str">
        <f t="shared" ca="1" si="71"/>
        <v/>
      </c>
      <c r="B474" s="45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9" t="str">
        <f t="shared" ca="1" si="75"/>
        <v/>
      </c>
      <c r="N474" s="168" t="str">
        <f t="shared" si="80"/>
        <v/>
      </c>
      <c r="O474" s="168" t="str">
        <f t="shared" si="76"/>
        <v/>
      </c>
    </row>
    <row r="475" spans="1:15">
      <c r="A475" s="173" t="str">
        <f t="shared" ca="1" si="71"/>
        <v/>
      </c>
      <c r="B475" s="45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9" t="str">
        <f t="shared" ca="1" si="75"/>
        <v/>
      </c>
      <c r="N475" s="168" t="str">
        <f t="shared" si="80"/>
        <v/>
      </c>
      <c r="O475" s="168" t="str">
        <f t="shared" si="76"/>
        <v/>
      </c>
    </row>
    <row r="476" spans="1:15">
      <c r="A476" s="173" t="str">
        <f t="shared" ca="1" si="71"/>
        <v/>
      </c>
      <c r="B476" s="45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9" t="str">
        <f t="shared" ca="1" si="75"/>
        <v/>
      </c>
      <c r="N476" s="168" t="str">
        <f t="shared" si="80"/>
        <v/>
      </c>
      <c r="O476" s="168" t="str">
        <f t="shared" si="76"/>
        <v/>
      </c>
    </row>
    <row r="477" spans="1:15">
      <c r="A477" s="173" t="str">
        <f t="shared" ca="1" si="71"/>
        <v/>
      </c>
      <c r="B477" s="45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9" t="str">
        <f t="shared" ca="1" si="75"/>
        <v/>
      </c>
      <c r="N477" s="168" t="str">
        <f t="shared" si="80"/>
        <v/>
      </c>
      <c r="O477" s="168" t="str">
        <f t="shared" si="76"/>
        <v/>
      </c>
    </row>
    <row r="478" spans="1:15">
      <c r="A478" s="173" t="str">
        <f t="shared" ca="1" si="71"/>
        <v/>
      </c>
      <c r="B478" s="45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9" t="str">
        <f t="shared" ca="1" si="75"/>
        <v/>
      </c>
      <c r="N478" s="168" t="str">
        <f t="shared" si="80"/>
        <v/>
      </c>
      <c r="O478" s="168" t="str">
        <f t="shared" si="76"/>
        <v/>
      </c>
    </row>
    <row r="479" spans="1:15">
      <c r="A479" s="173" t="str">
        <f t="shared" ca="1" si="71"/>
        <v/>
      </c>
      <c r="B479" s="45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9" t="str">
        <f t="shared" ca="1" si="75"/>
        <v/>
      </c>
      <c r="N479" s="168" t="str">
        <f t="shared" si="80"/>
        <v/>
      </c>
      <c r="O479" s="168" t="str">
        <f t="shared" si="76"/>
        <v/>
      </c>
    </row>
    <row r="480" spans="1:15">
      <c r="A480" s="173" t="str">
        <f t="shared" ca="1" si="71"/>
        <v/>
      </c>
      <c r="B480" s="45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9" t="str">
        <f t="shared" ca="1" si="75"/>
        <v/>
      </c>
      <c r="N480" s="168" t="str">
        <f t="shared" si="80"/>
        <v/>
      </c>
      <c r="O480" s="168" t="str">
        <f t="shared" si="76"/>
        <v/>
      </c>
    </row>
    <row r="481" spans="1:15">
      <c r="A481" s="173" t="str">
        <f t="shared" ca="1" si="71"/>
        <v/>
      </c>
      <c r="B481" s="45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9" t="str">
        <f t="shared" ca="1" si="75"/>
        <v/>
      </c>
      <c r="N481" s="168" t="str">
        <f t="shared" si="80"/>
        <v/>
      </c>
      <c r="O481" s="168" t="str">
        <f t="shared" si="76"/>
        <v/>
      </c>
    </row>
    <row r="482" spans="1:15">
      <c r="A482" s="173" t="str">
        <f t="shared" ca="1" si="71"/>
        <v/>
      </c>
      <c r="B482" s="45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9" t="str">
        <f t="shared" ca="1" si="75"/>
        <v/>
      </c>
      <c r="N482" s="168" t="str">
        <f t="shared" si="80"/>
        <v/>
      </c>
      <c r="O482" s="168" t="str">
        <f t="shared" si="76"/>
        <v/>
      </c>
    </row>
    <row r="483" spans="1:15">
      <c r="A483" s="173" t="str">
        <f t="shared" ca="1" si="71"/>
        <v/>
      </c>
      <c r="B483" s="45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9" t="str">
        <f t="shared" ca="1" si="75"/>
        <v/>
      </c>
      <c r="N483" s="168" t="str">
        <f t="shared" si="80"/>
        <v/>
      </c>
      <c r="O483" s="168" t="str">
        <f t="shared" si="76"/>
        <v/>
      </c>
    </row>
    <row r="484" spans="1:15">
      <c r="A484" s="173" t="str">
        <f t="shared" ca="1" si="71"/>
        <v/>
      </c>
      <c r="B484" s="45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9" t="str">
        <f t="shared" ca="1" si="75"/>
        <v/>
      </c>
      <c r="N484" s="168" t="str">
        <f t="shared" si="80"/>
        <v/>
      </c>
      <c r="O484" s="168" t="str">
        <f t="shared" si="76"/>
        <v/>
      </c>
    </row>
    <row r="485" spans="1:15">
      <c r="A485" s="173" t="str">
        <f t="shared" ca="1" si="71"/>
        <v/>
      </c>
      <c r="B485" s="45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9" t="str">
        <f t="shared" ca="1" si="75"/>
        <v/>
      </c>
      <c r="N485" s="168" t="str">
        <f t="shared" si="80"/>
        <v/>
      </c>
      <c r="O485" s="168" t="str">
        <f t="shared" si="76"/>
        <v/>
      </c>
    </row>
    <row r="486" spans="1:15">
      <c r="A486" s="173" t="str">
        <f t="shared" ca="1" si="71"/>
        <v/>
      </c>
      <c r="B486" s="45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9" t="str">
        <f t="shared" ca="1" si="75"/>
        <v/>
      </c>
      <c r="N486" s="168" t="str">
        <f t="shared" si="80"/>
        <v/>
      </c>
      <c r="O486" s="168" t="str">
        <f t="shared" si="76"/>
        <v/>
      </c>
    </row>
    <row r="487" spans="1:15">
      <c r="A487" s="173" t="str">
        <f t="shared" ca="1" si="71"/>
        <v/>
      </c>
      <c r="B487" s="45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9" t="str">
        <f t="shared" ca="1" si="75"/>
        <v/>
      </c>
      <c r="N487" s="168" t="str">
        <f t="shared" si="80"/>
        <v/>
      </c>
      <c r="O487" s="168" t="str">
        <f t="shared" si="76"/>
        <v/>
      </c>
    </row>
    <row r="488" spans="1:15">
      <c r="A488" s="173" t="str">
        <f t="shared" ca="1" si="71"/>
        <v/>
      </c>
      <c r="B488" s="45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9" t="str">
        <f t="shared" ca="1" si="75"/>
        <v/>
      </c>
      <c r="N488" s="168" t="str">
        <f t="shared" si="80"/>
        <v/>
      </c>
      <c r="O488" s="168" t="str">
        <f t="shared" si="76"/>
        <v/>
      </c>
    </row>
    <row r="489" spans="1:15">
      <c r="A489" s="173" t="str">
        <f t="shared" ref="A489:A552" ca="1" si="81">IF(AND(ISBLANK(P478), A488 = $P$1),NOW(),IF(ISBLANK(P478),"",P478))</f>
        <v/>
      </c>
      <c r="B489" s="45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9" t="str">
        <f t="shared" ref="H489:H552" ca="1" si="85">IF(ISERROR(B489-2),"",C489+D489-F489-G489)</f>
        <v/>
      </c>
      <c r="N489" s="168" t="str">
        <f t="shared" si="80"/>
        <v/>
      </c>
      <c r="O489" s="168" t="str">
        <f t="shared" si="76"/>
        <v/>
      </c>
    </row>
    <row r="490" spans="1:15">
      <c r="A490" s="173" t="str">
        <f t="shared" ca="1" si="81"/>
        <v/>
      </c>
      <c r="B490" s="45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80"/>
        <v/>
      </c>
      <c r="O490" s="168" t="str">
        <f t="shared" si="76"/>
        <v/>
      </c>
    </row>
    <row r="491" spans="1:15">
      <c r="A491" s="173" t="str">
        <f t="shared" ca="1" si="81"/>
        <v/>
      </c>
      <c r="B491" s="45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80"/>
        <v/>
      </c>
      <c r="O491" s="168" t="str">
        <f t="shared" si="76"/>
        <v/>
      </c>
    </row>
    <row r="492" spans="1:15">
      <c r="A492" s="173" t="str">
        <f t="shared" ca="1" si="81"/>
        <v/>
      </c>
      <c r="B492" s="45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80"/>
        <v/>
      </c>
      <c r="O492" s="168" t="str">
        <f t="shared" si="76"/>
        <v/>
      </c>
    </row>
    <row r="493" spans="1:15">
      <c r="A493" s="173" t="str">
        <f t="shared" ca="1" si="81"/>
        <v/>
      </c>
      <c r="B493" s="45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80"/>
        <v/>
      </c>
      <c r="O493" s="168" t="str">
        <f t="shared" si="76"/>
        <v/>
      </c>
    </row>
    <row r="494" spans="1:15">
      <c r="A494" s="173" t="str">
        <f t="shared" ca="1" si="81"/>
        <v/>
      </c>
      <c r="B494" s="45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80"/>
        <v/>
      </c>
      <c r="O494" s="168" t="str">
        <f t="shared" si="76"/>
        <v/>
      </c>
    </row>
    <row r="495" spans="1:15">
      <c r="A495" s="173" t="str">
        <f t="shared" ca="1" si="81"/>
        <v/>
      </c>
      <c r="B495" s="45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80"/>
        <v/>
      </c>
      <c r="O495" s="168" t="str">
        <f t="shared" si="76"/>
        <v/>
      </c>
    </row>
    <row r="496" spans="1:15">
      <c r="A496" s="173" t="str">
        <f t="shared" ca="1" si="81"/>
        <v/>
      </c>
      <c r="B496" s="45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80"/>
        <v/>
      </c>
      <c r="O496" s="168" t="str">
        <f t="shared" si="76"/>
        <v/>
      </c>
    </row>
    <row r="497" spans="1:15">
      <c r="A497" s="173" t="str">
        <f t="shared" ca="1" si="81"/>
        <v/>
      </c>
      <c r="B497" s="45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80"/>
        <v/>
      </c>
      <c r="O497" s="168" t="str">
        <f t="shared" si="76"/>
        <v/>
      </c>
    </row>
    <row r="498" spans="1:15">
      <c r="A498" s="173" t="str">
        <f t="shared" ca="1" si="81"/>
        <v/>
      </c>
      <c r="B498" s="45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80"/>
        <v/>
      </c>
      <c r="O498" s="168" t="str">
        <f t="shared" si="76"/>
        <v/>
      </c>
    </row>
    <row r="499" spans="1:15">
      <c r="A499" s="173" t="str">
        <f t="shared" ca="1" si="81"/>
        <v/>
      </c>
      <c r="B499" s="45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80"/>
        <v/>
      </c>
      <c r="O499" s="168" t="str">
        <f t="shared" si="76"/>
        <v/>
      </c>
    </row>
    <row r="500" spans="1:15">
      <c r="A500" s="173" t="str">
        <f t="shared" ca="1" si="81"/>
        <v/>
      </c>
      <c r="B500" s="45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80"/>
        <v/>
      </c>
      <c r="O500" s="168" t="str">
        <f t="shared" si="76"/>
        <v/>
      </c>
    </row>
    <row r="501" spans="1:15">
      <c r="A501" s="173" t="str">
        <f t="shared" ca="1" si="81"/>
        <v/>
      </c>
      <c r="B501" s="45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80"/>
        <v/>
      </c>
      <c r="O501" s="168" t="str">
        <f t="shared" si="76"/>
        <v/>
      </c>
    </row>
    <row r="502" spans="1:15">
      <c r="A502" s="173" t="str">
        <f t="shared" ca="1" si="81"/>
        <v/>
      </c>
      <c r="B502" s="45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80"/>
        <v/>
      </c>
      <c r="O502" s="168" t="str">
        <f t="shared" si="76"/>
        <v/>
      </c>
    </row>
    <row r="503" spans="1:15">
      <c r="A503" s="173" t="str">
        <f t="shared" ca="1" si="81"/>
        <v/>
      </c>
      <c r="B503" s="45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80"/>
        <v/>
      </c>
      <c r="O503" s="168" t="str">
        <f t="shared" si="76"/>
        <v/>
      </c>
    </row>
    <row r="504" spans="1:15">
      <c r="A504" s="173" t="str">
        <f t="shared" ca="1" si="81"/>
        <v/>
      </c>
      <c r="B504" s="45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80"/>
        <v/>
      </c>
      <c r="O504" s="168" t="str">
        <f t="shared" si="76"/>
        <v/>
      </c>
    </row>
    <row r="505" spans="1:15">
      <c r="A505" s="173" t="str">
        <f t="shared" ca="1" si="81"/>
        <v/>
      </c>
      <c r="B505" s="45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80"/>
        <v/>
      </c>
      <c r="O505" s="168" t="str">
        <f t="shared" si="76"/>
        <v/>
      </c>
    </row>
    <row r="506" spans="1:15">
      <c r="A506" s="173" t="str">
        <f t="shared" ca="1" si="81"/>
        <v/>
      </c>
      <c r="B506" s="45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80"/>
        <v/>
      </c>
      <c r="O506" s="168" t="str">
        <f t="shared" si="76"/>
        <v/>
      </c>
    </row>
    <row r="507" spans="1:15">
      <c r="A507" s="173" t="str">
        <f t="shared" ca="1" si="81"/>
        <v/>
      </c>
      <c r="B507" s="45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80"/>
        <v/>
      </c>
      <c r="O507" s="168" t="str">
        <f t="shared" si="76"/>
        <v/>
      </c>
    </row>
    <row r="508" spans="1:15">
      <c r="A508" s="173" t="str">
        <f t="shared" ca="1" si="81"/>
        <v/>
      </c>
      <c r="B508" s="45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80"/>
        <v/>
      </c>
      <c r="O508" s="168" t="str">
        <f t="shared" si="76"/>
        <v/>
      </c>
    </row>
    <row r="509" spans="1:15">
      <c r="A509" s="173" t="str">
        <f t="shared" ca="1" si="81"/>
        <v/>
      </c>
      <c r="B509" s="45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80"/>
        <v/>
      </c>
      <c r="O509" s="168" t="str">
        <f t="shared" si="76"/>
        <v/>
      </c>
    </row>
    <row r="510" spans="1:15">
      <c r="A510" s="173" t="str">
        <f t="shared" ca="1" si="81"/>
        <v/>
      </c>
      <c r="B510" s="45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80"/>
        <v/>
      </c>
      <c r="O510" s="168" t="str">
        <f t="shared" si="76"/>
        <v/>
      </c>
    </row>
    <row r="511" spans="1:15">
      <c r="A511" s="173" t="str">
        <f t="shared" ca="1" si="81"/>
        <v/>
      </c>
      <c r="B511" s="45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80"/>
        <v/>
      </c>
      <c r="O511" s="168" t="str">
        <f t="shared" si="76"/>
        <v/>
      </c>
    </row>
    <row r="512" spans="1:15">
      <c r="A512" s="173" t="str">
        <f t="shared" ca="1" si="81"/>
        <v/>
      </c>
      <c r="B512" s="45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80"/>
        <v/>
      </c>
      <c r="O512" s="168" t="str">
        <f t="shared" si="76"/>
        <v/>
      </c>
    </row>
    <row r="513" spans="1:15">
      <c r="A513" s="173" t="str">
        <f t="shared" ca="1" si="81"/>
        <v/>
      </c>
      <c r="B513" s="45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80"/>
        <v/>
      </c>
      <c r="O513" s="168" t="str">
        <f t="shared" si="76"/>
        <v/>
      </c>
    </row>
    <row r="514" spans="1:15">
      <c r="A514" s="173" t="str">
        <f t="shared" ca="1" si="81"/>
        <v/>
      </c>
      <c r="B514" s="45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80"/>
        <v/>
      </c>
      <c r="O514" s="168" t="str">
        <f t="shared" si="76"/>
        <v/>
      </c>
    </row>
    <row r="515" spans="1:15">
      <c r="A515" s="173" t="str">
        <f t="shared" ca="1" si="81"/>
        <v/>
      </c>
      <c r="B515" s="45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si="80"/>
        <v/>
      </c>
      <c r="O515" s="168" t="str">
        <f t="shared" si="76"/>
        <v/>
      </c>
    </row>
    <row r="516" spans="1:15">
      <c r="A516" s="173" t="str">
        <f t="shared" ca="1" si="81"/>
        <v/>
      </c>
      <c r="B516" s="45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0"/>
        <v/>
      </c>
      <c r="O516" s="168" t="str">
        <f t="shared" ref="O516:O579" si="86">IF(N516&gt;$A$14,N516,"")</f>
        <v/>
      </c>
    </row>
    <row r="517" spans="1:15">
      <c r="A517" s="173" t="str">
        <f t="shared" ca="1" si="81"/>
        <v/>
      </c>
      <c r="B517" s="45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0"/>
        <v/>
      </c>
      <c r="O517" s="168" t="str">
        <f t="shared" si="86"/>
        <v/>
      </c>
    </row>
    <row r="518" spans="1:15">
      <c r="A518" s="173" t="str">
        <f t="shared" ca="1" si="81"/>
        <v/>
      </c>
      <c r="B518" s="45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0"/>
        <v/>
      </c>
      <c r="O518" s="168" t="str">
        <f t="shared" si="86"/>
        <v/>
      </c>
    </row>
    <row r="519" spans="1:15">
      <c r="A519" s="173" t="str">
        <f t="shared" ca="1" si="81"/>
        <v/>
      </c>
      <c r="B519" s="45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0"/>
        <v/>
      </c>
      <c r="O519" s="168" t="str">
        <f t="shared" si="86"/>
        <v/>
      </c>
    </row>
    <row r="520" spans="1:15">
      <c r="A520" s="173" t="str">
        <f t="shared" ca="1" si="81"/>
        <v/>
      </c>
      <c r="B520" s="45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0"/>
        <v/>
      </c>
      <c r="O520" s="168" t="str">
        <f t="shared" si="86"/>
        <v/>
      </c>
    </row>
    <row r="521" spans="1:15">
      <c r="A521" s="173" t="str">
        <f t="shared" ca="1" si="81"/>
        <v/>
      </c>
      <c r="B521" s="45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0"/>
        <v/>
      </c>
      <c r="O521" s="168" t="str">
        <f t="shared" si="86"/>
        <v/>
      </c>
    </row>
    <row r="522" spans="1:15">
      <c r="A522" s="173" t="str">
        <f t="shared" ca="1" si="81"/>
        <v/>
      </c>
      <c r="B522" s="45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0"/>
        <v/>
      </c>
      <c r="O522" s="168" t="str">
        <f t="shared" si="86"/>
        <v/>
      </c>
    </row>
    <row r="523" spans="1:15">
      <c r="A523" s="173" t="str">
        <f t="shared" ca="1" si="81"/>
        <v/>
      </c>
      <c r="B523" s="45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0"/>
        <v/>
      </c>
      <c r="O523" s="168" t="str">
        <f t="shared" si="86"/>
        <v/>
      </c>
    </row>
    <row r="524" spans="1:15">
      <c r="A524" s="173" t="str">
        <f t="shared" ca="1" si="81"/>
        <v/>
      </c>
      <c r="B524" s="45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0"/>
        <v/>
      </c>
      <c r="O524" s="168" t="str">
        <f t="shared" si="86"/>
        <v/>
      </c>
    </row>
    <row r="525" spans="1:15">
      <c r="A525" s="173" t="str">
        <f t="shared" ca="1" si="81"/>
        <v/>
      </c>
      <c r="B525" s="45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0"/>
        <v/>
      </c>
      <c r="O525" s="168" t="str">
        <f t="shared" si="86"/>
        <v/>
      </c>
    </row>
    <row r="526" spans="1:15">
      <c r="A526" s="173" t="str">
        <f t="shared" ca="1" si="81"/>
        <v/>
      </c>
      <c r="B526" s="45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0"/>
        <v/>
      </c>
      <c r="O526" s="168" t="str">
        <f t="shared" si="86"/>
        <v/>
      </c>
    </row>
    <row r="527" spans="1:15">
      <c r="A527" s="173" t="str">
        <f t="shared" ca="1" si="81"/>
        <v/>
      </c>
      <c r="B527" s="45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0"/>
        <v/>
      </c>
      <c r="O527" s="168" t="str">
        <f t="shared" si="86"/>
        <v/>
      </c>
    </row>
    <row r="528" spans="1:15">
      <c r="A528" s="173" t="str">
        <f t="shared" ca="1" si="81"/>
        <v/>
      </c>
      <c r="B528" s="45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ref="N528:N591" si="90">IF(COUNTIF(L:L,J528),J528,"")</f>
        <v/>
      </c>
      <c r="O528" s="168" t="str">
        <f t="shared" si="86"/>
        <v/>
      </c>
    </row>
    <row r="529" spans="1:15">
      <c r="A529" s="173" t="str">
        <f t="shared" ca="1" si="81"/>
        <v/>
      </c>
      <c r="B529" s="45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90"/>
        <v/>
      </c>
      <c r="O529" s="168" t="str">
        <f t="shared" si="86"/>
        <v/>
      </c>
    </row>
    <row r="530" spans="1:15">
      <c r="A530" s="173" t="str">
        <f t="shared" ca="1" si="81"/>
        <v/>
      </c>
      <c r="B530" s="45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90"/>
        <v/>
      </c>
      <c r="O530" s="168" t="str">
        <f t="shared" si="86"/>
        <v/>
      </c>
    </row>
    <row r="531" spans="1:15">
      <c r="A531" s="173" t="str">
        <f t="shared" ca="1" si="81"/>
        <v/>
      </c>
      <c r="B531" s="45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9" t="str">
        <f t="shared" ca="1" si="85"/>
        <v/>
      </c>
      <c r="N531" s="168" t="str">
        <f t="shared" si="90"/>
        <v/>
      </c>
      <c r="O531" s="168" t="str">
        <f t="shared" si="86"/>
        <v/>
      </c>
    </row>
    <row r="532" spans="1:15">
      <c r="A532" s="173" t="str">
        <f t="shared" ca="1" si="81"/>
        <v/>
      </c>
      <c r="B532" s="45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9" t="str">
        <f t="shared" ca="1" si="85"/>
        <v/>
      </c>
      <c r="N532" s="168" t="str">
        <f t="shared" si="90"/>
        <v/>
      </c>
      <c r="O532" s="168" t="str">
        <f t="shared" si="86"/>
        <v/>
      </c>
    </row>
    <row r="533" spans="1:15">
      <c r="A533" s="173" t="str">
        <f t="shared" ca="1" si="81"/>
        <v/>
      </c>
      <c r="B533" s="45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9" t="str">
        <f t="shared" ca="1" si="85"/>
        <v/>
      </c>
      <c r="N533" s="168" t="str">
        <f t="shared" si="90"/>
        <v/>
      </c>
      <c r="O533" s="168" t="str">
        <f t="shared" si="86"/>
        <v/>
      </c>
    </row>
    <row r="534" spans="1:15">
      <c r="A534" s="173" t="str">
        <f t="shared" ca="1" si="81"/>
        <v/>
      </c>
      <c r="B534" s="45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9" t="str">
        <f t="shared" ca="1" si="85"/>
        <v/>
      </c>
      <c r="N534" s="168" t="str">
        <f t="shared" si="90"/>
        <v/>
      </c>
      <c r="O534" s="168" t="str">
        <f t="shared" si="86"/>
        <v/>
      </c>
    </row>
    <row r="535" spans="1:15">
      <c r="A535" s="173" t="str">
        <f t="shared" ca="1" si="81"/>
        <v/>
      </c>
      <c r="B535" s="45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9" t="str">
        <f t="shared" ca="1" si="85"/>
        <v/>
      </c>
      <c r="N535" s="168" t="str">
        <f t="shared" si="90"/>
        <v/>
      </c>
      <c r="O535" s="168" t="str">
        <f t="shared" si="86"/>
        <v/>
      </c>
    </row>
    <row r="536" spans="1:15">
      <c r="A536" s="173" t="str">
        <f t="shared" ca="1" si="81"/>
        <v/>
      </c>
      <c r="B536" s="45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9" t="str">
        <f t="shared" ca="1" si="85"/>
        <v/>
      </c>
      <c r="N536" s="168" t="str">
        <f t="shared" si="90"/>
        <v/>
      </c>
      <c r="O536" s="168" t="str">
        <f t="shared" si="86"/>
        <v/>
      </c>
    </row>
    <row r="537" spans="1:15">
      <c r="A537" s="173" t="str">
        <f t="shared" ca="1" si="81"/>
        <v/>
      </c>
      <c r="B537" s="45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9" t="str">
        <f t="shared" ca="1" si="85"/>
        <v/>
      </c>
      <c r="N537" s="168" t="str">
        <f t="shared" si="90"/>
        <v/>
      </c>
      <c r="O537" s="168" t="str">
        <f t="shared" si="86"/>
        <v/>
      </c>
    </row>
    <row r="538" spans="1:15">
      <c r="A538" s="173" t="str">
        <f t="shared" ca="1" si="81"/>
        <v/>
      </c>
      <c r="B538" s="45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9" t="str">
        <f t="shared" ca="1" si="85"/>
        <v/>
      </c>
      <c r="N538" s="168" t="str">
        <f t="shared" si="90"/>
        <v/>
      </c>
      <c r="O538" s="168" t="str">
        <f t="shared" si="86"/>
        <v/>
      </c>
    </row>
    <row r="539" spans="1:15">
      <c r="A539" s="173" t="str">
        <f t="shared" ca="1" si="81"/>
        <v/>
      </c>
      <c r="B539" s="45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9" t="str">
        <f t="shared" ca="1" si="85"/>
        <v/>
      </c>
      <c r="N539" s="168" t="str">
        <f t="shared" si="90"/>
        <v/>
      </c>
      <c r="O539" s="168" t="str">
        <f t="shared" si="86"/>
        <v/>
      </c>
    </row>
    <row r="540" spans="1:15">
      <c r="A540" s="173" t="str">
        <f t="shared" ca="1" si="81"/>
        <v/>
      </c>
      <c r="B540" s="45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9" t="str">
        <f t="shared" ca="1" si="85"/>
        <v/>
      </c>
      <c r="N540" s="168" t="str">
        <f t="shared" si="90"/>
        <v/>
      </c>
      <c r="O540" s="168" t="str">
        <f t="shared" si="86"/>
        <v/>
      </c>
    </row>
    <row r="541" spans="1:15">
      <c r="A541" s="173" t="str">
        <f t="shared" ca="1" si="81"/>
        <v/>
      </c>
      <c r="B541" s="45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9" t="str">
        <f t="shared" ca="1" si="85"/>
        <v/>
      </c>
      <c r="N541" s="168" t="str">
        <f t="shared" si="90"/>
        <v/>
      </c>
      <c r="O541" s="168" t="str">
        <f t="shared" si="86"/>
        <v/>
      </c>
    </row>
    <row r="542" spans="1:15">
      <c r="A542" s="173" t="str">
        <f t="shared" ca="1" si="81"/>
        <v/>
      </c>
      <c r="B542" s="45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9" t="str">
        <f t="shared" ca="1" si="85"/>
        <v/>
      </c>
      <c r="N542" s="168" t="str">
        <f t="shared" si="90"/>
        <v/>
      </c>
      <c r="O542" s="168" t="str">
        <f t="shared" si="86"/>
        <v/>
      </c>
    </row>
    <row r="543" spans="1:15">
      <c r="A543" s="173" t="str">
        <f t="shared" ca="1" si="81"/>
        <v/>
      </c>
      <c r="B543" s="45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9" t="str">
        <f t="shared" ca="1" si="85"/>
        <v/>
      </c>
      <c r="N543" s="168" t="str">
        <f t="shared" si="90"/>
        <v/>
      </c>
      <c r="O543" s="168" t="str">
        <f t="shared" si="86"/>
        <v/>
      </c>
    </row>
    <row r="544" spans="1:15">
      <c r="A544" s="173" t="str">
        <f t="shared" ca="1" si="81"/>
        <v/>
      </c>
      <c r="B544" s="45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9" t="str">
        <f t="shared" ca="1" si="85"/>
        <v/>
      </c>
      <c r="N544" s="168" t="str">
        <f t="shared" si="90"/>
        <v/>
      </c>
      <c r="O544" s="168" t="str">
        <f t="shared" si="86"/>
        <v/>
      </c>
    </row>
    <row r="545" spans="1:15">
      <c r="A545" s="173" t="str">
        <f t="shared" ca="1" si="81"/>
        <v/>
      </c>
      <c r="B545" s="45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9" t="str">
        <f t="shared" ca="1" si="85"/>
        <v/>
      </c>
      <c r="N545" s="168" t="str">
        <f t="shared" si="90"/>
        <v/>
      </c>
      <c r="O545" s="168" t="str">
        <f t="shared" si="86"/>
        <v/>
      </c>
    </row>
    <row r="546" spans="1:15">
      <c r="A546" s="173" t="str">
        <f t="shared" ca="1" si="81"/>
        <v/>
      </c>
      <c r="B546" s="45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9" t="str">
        <f t="shared" ca="1" si="85"/>
        <v/>
      </c>
      <c r="N546" s="168" t="str">
        <f t="shared" si="90"/>
        <v/>
      </c>
      <c r="O546" s="168" t="str">
        <f t="shared" si="86"/>
        <v/>
      </c>
    </row>
    <row r="547" spans="1:15">
      <c r="A547" s="173" t="str">
        <f t="shared" ca="1" si="81"/>
        <v/>
      </c>
      <c r="B547" s="45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9" t="str">
        <f t="shared" ca="1" si="85"/>
        <v/>
      </c>
      <c r="N547" s="168" t="str">
        <f t="shared" si="90"/>
        <v/>
      </c>
      <c r="O547" s="168" t="str">
        <f t="shared" si="86"/>
        <v/>
      </c>
    </row>
    <row r="548" spans="1:15">
      <c r="A548" s="173" t="str">
        <f t="shared" ca="1" si="81"/>
        <v/>
      </c>
      <c r="B548" s="45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9" t="str">
        <f t="shared" ca="1" si="85"/>
        <v/>
      </c>
      <c r="N548" s="168" t="str">
        <f t="shared" si="90"/>
        <v/>
      </c>
      <c r="O548" s="168" t="str">
        <f t="shared" si="86"/>
        <v/>
      </c>
    </row>
    <row r="549" spans="1:15">
      <c r="A549" s="173" t="str">
        <f t="shared" ca="1" si="81"/>
        <v/>
      </c>
      <c r="B549" s="45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9" t="str">
        <f t="shared" ca="1" si="85"/>
        <v/>
      </c>
      <c r="N549" s="168" t="str">
        <f t="shared" si="90"/>
        <v/>
      </c>
      <c r="O549" s="168" t="str">
        <f t="shared" si="86"/>
        <v/>
      </c>
    </row>
    <row r="550" spans="1:15">
      <c r="A550" s="173" t="str">
        <f t="shared" ca="1" si="81"/>
        <v/>
      </c>
      <c r="B550" s="45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9" t="str">
        <f t="shared" ca="1" si="85"/>
        <v/>
      </c>
      <c r="N550" s="168" t="str">
        <f t="shared" si="90"/>
        <v/>
      </c>
      <c r="O550" s="168" t="str">
        <f t="shared" si="86"/>
        <v/>
      </c>
    </row>
    <row r="551" spans="1:15">
      <c r="A551" s="173" t="str">
        <f t="shared" ca="1" si="81"/>
        <v/>
      </c>
      <c r="B551" s="45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9" t="str">
        <f t="shared" ca="1" si="85"/>
        <v/>
      </c>
      <c r="N551" s="168" t="str">
        <f t="shared" si="90"/>
        <v/>
      </c>
      <c r="O551" s="168" t="str">
        <f t="shared" si="86"/>
        <v/>
      </c>
    </row>
    <row r="552" spans="1:15">
      <c r="A552" s="173" t="str">
        <f t="shared" ca="1" si="81"/>
        <v/>
      </c>
      <c r="B552" s="45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9" t="str">
        <f t="shared" ca="1" si="85"/>
        <v/>
      </c>
      <c r="N552" s="168" t="str">
        <f t="shared" si="90"/>
        <v/>
      </c>
      <c r="O552" s="168" t="str">
        <f t="shared" si="86"/>
        <v/>
      </c>
    </row>
    <row r="553" spans="1:15">
      <c r="A553" s="173" t="str">
        <f t="shared" ref="A553:A616" ca="1" si="91">IF(AND(ISBLANK(P542), A552 = $P$1),NOW(),IF(ISBLANK(P542),"",P542))</f>
        <v/>
      </c>
      <c r="B553" s="45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9" t="str">
        <f t="shared" ref="H553:H616" ca="1" si="95">IF(ISERROR(B553-2),"",C553+D553-F553-G553)</f>
        <v/>
      </c>
      <c r="N553" s="168" t="str">
        <f t="shared" si="90"/>
        <v/>
      </c>
      <c r="O553" s="168" t="str">
        <f t="shared" si="86"/>
        <v/>
      </c>
    </row>
    <row r="554" spans="1:15">
      <c r="A554" s="173" t="str">
        <f t="shared" ca="1" si="91"/>
        <v/>
      </c>
      <c r="B554" s="45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90"/>
        <v/>
      </c>
      <c r="O554" s="168" t="str">
        <f t="shared" si="86"/>
        <v/>
      </c>
    </row>
    <row r="555" spans="1:15">
      <c r="A555" s="173" t="str">
        <f t="shared" ca="1" si="91"/>
        <v/>
      </c>
      <c r="B555" s="45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90"/>
        <v/>
      </c>
      <c r="O555" s="168" t="str">
        <f t="shared" si="86"/>
        <v/>
      </c>
    </row>
    <row r="556" spans="1:15">
      <c r="A556" s="173" t="str">
        <f t="shared" ca="1" si="91"/>
        <v/>
      </c>
      <c r="B556" s="45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90"/>
        <v/>
      </c>
      <c r="O556" s="168" t="str">
        <f t="shared" si="86"/>
        <v/>
      </c>
    </row>
    <row r="557" spans="1:15">
      <c r="A557" s="173" t="str">
        <f t="shared" ca="1" si="91"/>
        <v/>
      </c>
      <c r="B557" s="45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90"/>
        <v/>
      </c>
      <c r="O557" s="168" t="str">
        <f t="shared" si="86"/>
        <v/>
      </c>
    </row>
    <row r="558" spans="1:15">
      <c r="A558" s="173" t="str">
        <f t="shared" ca="1" si="91"/>
        <v/>
      </c>
      <c r="B558" s="45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90"/>
        <v/>
      </c>
      <c r="O558" s="168" t="str">
        <f t="shared" si="86"/>
        <v/>
      </c>
    </row>
    <row r="559" spans="1:15">
      <c r="A559" s="173" t="str">
        <f t="shared" ca="1" si="91"/>
        <v/>
      </c>
      <c r="B559" s="45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90"/>
        <v/>
      </c>
      <c r="O559" s="168" t="str">
        <f t="shared" si="86"/>
        <v/>
      </c>
    </row>
    <row r="560" spans="1:15">
      <c r="A560" s="173" t="str">
        <f t="shared" ca="1" si="91"/>
        <v/>
      </c>
      <c r="B560" s="45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90"/>
        <v/>
      </c>
      <c r="O560" s="168" t="str">
        <f t="shared" si="86"/>
        <v/>
      </c>
    </row>
    <row r="561" spans="1:15">
      <c r="A561" s="173" t="str">
        <f t="shared" ca="1" si="91"/>
        <v/>
      </c>
      <c r="B561" s="45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90"/>
        <v/>
      </c>
      <c r="O561" s="168" t="str">
        <f t="shared" si="86"/>
        <v/>
      </c>
    </row>
    <row r="562" spans="1:15">
      <c r="A562" s="173" t="str">
        <f t="shared" ca="1" si="91"/>
        <v/>
      </c>
      <c r="B562" s="45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90"/>
        <v/>
      </c>
      <c r="O562" s="168" t="str">
        <f t="shared" si="86"/>
        <v/>
      </c>
    </row>
    <row r="563" spans="1:15">
      <c r="A563" s="173" t="str">
        <f t="shared" ca="1" si="91"/>
        <v/>
      </c>
      <c r="B563" s="45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90"/>
        <v/>
      </c>
      <c r="O563" s="168" t="str">
        <f t="shared" si="86"/>
        <v/>
      </c>
    </row>
    <row r="564" spans="1:15">
      <c r="A564" s="173" t="str">
        <f t="shared" ca="1" si="91"/>
        <v/>
      </c>
      <c r="B564" s="45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90"/>
        <v/>
      </c>
      <c r="O564" s="168" t="str">
        <f t="shared" si="86"/>
        <v/>
      </c>
    </row>
    <row r="565" spans="1:15">
      <c r="A565" s="173" t="str">
        <f t="shared" ca="1" si="91"/>
        <v/>
      </c>
      <c r="B565" s="45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90"/>
        <v/>
      </c>
      <c r="O565" s="168" t="str">
        <f t="shared" si="86"/>
        <v/>
      </c>
    </row>
    <row r="566" spans="1:15">
      <c r="A566" s="173" t="str">
        <f t="shared" ca="1" si="91"/>
        <v/>
      </c>
      <c r="B566" s="45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90"/>
        <v/>
      </c>
      <c r="O566" s="168" t="str">
        <f t="shared" si="86"/>
        <v/>
      </c>
    </row>
    <row r="567" spans="1:15">
      <c r="A567" s="173" t="str">
        <f t="shared" ca="1" si="91"/>
        <v/>
      </c>
      <c r="B567" s="45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90"/>
        <v/>
      </c>
      <c r="O567" s="168" t="str">
        <f t="shared" si="86"/>
        <v/>
      </c>
    </row>
    <row r="568" spans="1:15">
      <c r="A568" s="173" t="str">
        <f t="shared" ca="1" si="91"/>
        <v/>
      </c>
      <c r="B568" s="45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90"/>
        <v/>
      </c>
      <c r="O568" s="168" t="str">
        <f t="shared" si="86"/>
        <v/>
      </c>
    </row>
    <row r="569" spans="1:15">
      <c r="A569" s="173" t="str">
        <f t="shared" ca="1" si="91"/>
        <v/>
      </c>
      <c r="B569" s="45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90"/>
        <v/>
      </c>
      <c r="O569" s="168" t="str">
        <f t="shared" si="86"/>
        <v/>
      </c>
    </row>
    <row r="570" spans="1:15">
      <c r="A570" s="173" t="str">
        <f t="shared" ca="1" si="91"/>
        <v/>
      </c>
      <c r="B570" s="45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90"/>
        <v/>
      </c>
      <c r="O570" s="168" t="str">
        <f t="shared" si="86"/>
        <v/>
      </c>
    </row>
    <row r="571" spans="1:15">
      <c r="A571" s="173" t="str">
        <f t="shared" ca="1" si="91"/>
        <v/>
      </c>
      <c r="B571" s="45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90"/>
        <v/>
      </c>
      <c r="O571" s="168" t="str">
        <f t="shared" si="86"/>
        <v/>
      </c>
    </row>
    <row r="572" spans="1:15">
      <c r="A572" s="173" t="str">
        <f t="shared" ca="1" si="91"/>
        <v/>
      </c>
      <c r="B572" s="45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90"/>
        <v/>
      </c>
      <c r="O572" s="168" t="str">
        <f t="shared" si="86"/>
        <v/>
      </c>
    </row>
    <row r="573" spans="1:15">
      <c r="A573" s="173" t="str">
        <f t="shared" ca="1" si="91"/>
        <v/>
      </c>
      <c r="B573" s="45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90"/>
        <v/>
      </c>
      <c r="O573" s="168" t="str">
        <f t="shared" si="86"/>
        <v/>
      </c>
    </row>
    <row r="574" spans="1:15">
      <c r="A574" s="173" t="str">
        <f t="shared" ca="1" si="91"/>
        <v/>
      </c>
      <c r="B574" s="45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90"/>
        <v/>
      </c>
      <c r="O574" s="168" t="str">
        <f t="shared" si="86"/>
        <v/>
      </c>
    </row>
    <row r="575" spans="1:15">
      <c r="A575" s="173" t="str">
        <f t="shared" ca="1" si="91"/>
        <v/>
      </c>
      <c r="B575" s="45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90"/>
        <v/>
      </c>
      <c r="O575" s="168" t="str">
        <f t="shared" si="86"/>
        <v/>
      </c>
    </row>
    <row r="576" spans="1:15">
      <c r="A576" s="173" t="str">
        <f t="shared" ca="1" si="91"/>
        <v/>
      </c>
      <c r="B576" s="45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90"/>
        <v/>
      </c>
      <c r="O576" s="168" t="str">
        <f t="shared" si="86"/>
        <v/>
      </c>
    </row>
    <row r="577" spans="1:15">
      <c r="A577" s="173" t="str">
        <f t="shared" ca="1" si="91"/>
        <v/>
      </c>
      <c r="B577" s="45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90"/>
        <v/>
      </c>
      <c r="O577" s="168" t="str">
        <f t="shared" si="86"/>
        <v/>
      </c>
    </row>
    <row r="578" spans="1:15">
      <c r="A578" s="173" t="str">
        <f t="shared" ca="1" si="91"/>
        <v/>
      </c>
      <c r="B578" s="45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90"/>
        <v/>
      </c>
      <c r="O578" s="168" t="str">
        <f t="shared" si="86"/>
        <v/>
      </c>
    </row>
    <row r="579" spans="1:15">
      <c r="A579" s="173" t="str">
        <f t="shared" ca="1" si="91"/>
        <v/>
      </c>
      <c r="B579" s="45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si="90"/>
        <v/>
      </c>
      <c r="O579" s="168" t="str">
        <f t="shared" si="86"/>
        <v/>
      </c>
    </row>
    <row r="580" spans="1:15">
      <c r="A580" s="173" t="str">
        <f t="shared" ca="1" si="91"/>
        <v/>
      </c>
      <c r="B580" s="45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0"/>
        <v/>
      </c>
      <c r="O580" s="168" t="str">
        <f t="shared" ref="O580:O643" si="96">IF(N580&gt;$A$14,N580,"")</f>
        <v/>
      </c>
    </row>
    <row r="581" spans="1:15">
      <c r="A581" s="173" t="str">
        <f t="shared" ca="1" si="91"/>
        <v/>
      </c>
      <c r="B581" s="45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0"/>
        <v/>
      </c>
      <c r="O581" s="168" t="str">
        <f t="shared" si="96"/>
        <v/>
      </c>
    </row>
    <row r="582" spans="1:15">
      <c r="A582" s="173" t="str">
        <f t="shared" ca="1" si="91"/>
        <v/>
      </c>
      <c r="B582" s="45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0"/>
        <v/>
      </c>
      <c r="O582" s="168" t="str">
        <f t="shared" si="96"/>
        <v/>
      </c>
    </row>
    <row r="583" spans="1:15">
      <c r="A583" s="173" t="str">
        <f t="shared" ca="1" si="91"/>
        <v/>
      </c>
      <c r="B583" s="45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0"/>
        <v/>
      </c>
      <c r="O583" s="168" t="str">
        <f t="shared" si="96"/>
        <v/>
      </c>
    </row>
    <row r="584" spans="1:15">
      <c r="A584" s="173" t="str">
        <f t="shared" ca="1" si="91"/>
        <v/>
      </c>
      <c r="B584" s="45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0"/>
        <v/>
      </c>
      <c r="O584" s="168" t="str">
        <f t="shared" si="96"/>
        <v/>
      </c>
    </row>
    <row r="585" spans="1:15">
      <c r="A585" s="173" t="str">
        <f t="shared" ca="1" si="91"/>
        <v/>
      </c>
      <c r="B585" s="45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0"/>
        <v/>
      </c>
      <c r="O585" s="168" t="str">
        <f t="shared" si="96"/>
        <v/>
      </c>
    </row>
    <row r="586" spans="1:15">
      <c r="A586" s="173" t="str">
        <f t="shared" ca="1" si="91"/>
        <v/>
      </c>
      <c r="B586" s="45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0"/>
        <v/>
      </c>
      <c r="O586" s="168" t="str">
        <f t="shared" si="96"/>
        <v/>
      </c>
    </row>
    <row r="587" spans="1:15">
      <c r="A587" s="173" t="str">
        <f t="shared" ca="1" si="91"/>
        <v/>
      </c>
      <c r="B587" s="45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9" t="str">
        <f t="shared" ca="1" si="95"/>
        <v/>
      </c>
      <c r="N587" s="168" t="str">
        <f t="shared" si="90"/>
        <v/>
      </c>
      <c r="O587" s="168" t="str">
        <f t="shared" si="96"/>
        <v/>
      </c>
    </row>
    <row r="588" spans="1:15">
      <c r="A588" s="173" t="str">
        <f t="shared" ca="1" si="91"/>
        <v/>
      </c>
      <c r="B588" s="45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9" t="str">
        <f t="shared" ca="1" si="95"/>
        <v/>
      </c>
      <c r="N588" s="168" t="str">
        <f t="shared" si="90"/>
        <v/>
      </c>
      <c r="O588" s="168" t="str">
        <f t="shared" si="96"/>
        <v/>
      </c>
    </row>
    <row r="589" spans="1:15">
      <c r="A589" s="173" t="str">
        <f t="shared" ca="1" si="91"/>
        <v/>
      </c>
      <c r="B589" s="45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9" t="str">
        <f t="shared" ca="1" si="95"/>
        <v/>
      </c>
      <c r="N589" s="168" t="str">
        <f t="shared" si="90"/>
        <v/>
      </c>
      <c r="O589" s="168" t="str">
        <f t="shared" si="96"/>
        <v/>
      </c>
    </row>
    <row r="590" spans="1:15">
      <c r="A590" s="173" t="str">
        <f t="shared" ca="1" si="91"/>
        <v/>
      </c>
      <c r="B590" s="45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9" t="str">
        <f t="shared" ca="1" si="95"/>
        <v/>
      </c>
      <c r="N590" s="168" t="str">
        <f t="shared" si="90"/>
        <v/>
      </c>
      <c r="O590" s="168" t="str">
        <f t="shared" si="96"/>
        <v/>
      </c>
    </row>
    <row r="591" spans="1:15">
      <c r="A591" s="173" t="str">
        <f t="shared" ca="1" si="91"/>
        <v/>
      </c>
      <c r="B591" s="45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9" t="str">
        <f t="shared" ca="1" si="95"/>
        <v/>
      </c>
      <c r="N591" s="168" t="str">
        <f t="shared" si="90"/>
        <v/>
      </c>
      <c r="O591" s="168" t="str">
        <f t="shared" si="96"/>
        <v/>
      </c>
    </row>
    <row r="592" spans="1:15">
      <c r="A592" s="173" t="str">
        <f t="shared" ca="1" si="91"/>
        <v/>
      </c>
      <c r="B592" s="45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9" t="str">
        <f t="shared" ca="1" si="95"/>
        <v/>
      </c>
      <c r="N592" s="168" t="str">
        <f t="shared" ref="N592:N655" si="100">IF(COUNTIF(L:L,J592),J592,"")</f>
        <v/>
      </c>
      <c r="O592" s="168" t="str">
        <f t="shared" si="96"/>
        <v/>
      </c>
    </row>
    <row r="593" spans="1:15">
      <c r="A593" s="173" t="str">
        <f t="shared" ca="1" si="91"/>
        <v/>
      </c>
      <c r="B593" s="45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9" t="str">
        <f t="shared" ca="1" si="95"/>
        <v/>
      </c>
      <c r="N593" s="168" t="str">
        <f t="shared" si="100"/>
        <v/>
      </c>
      <c r="O593" s="168" t="str">
        <f t="shared" si="96"/>
        <v/>
      </c>
    </row>
    <row r="594" spans="1:15">
      <c r="A594" s="173" t="str">
        <f t="shared" ca="1" si="91"/>
        <v/>
      </c>
      <c r="B594" s="45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9" t="str">
        <f t="shared" ca="1" si="95"/>
        <v/>
      </c>
      <c r="N594" s="168" t="str">
        <f t="shared" si="100"/>
        <v/>
      </c>
      <c r="O594" s="168" t="str">
        <f t="shared" si="96"/>
        <v/>
      </c>
    </row>
    <row r="595" spans="1:15">
      <c r="A595" s="173" t="str">
        <f t="shared" ca="1" si="91"/>
        <v/>
      </c>
      <c r="B595" s="45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9" t="str">
        <f t="shared" ca="1" si="95"/>
        <v/>
      </c>
      <c r="N595" s="168" t="str">
        <f t="shared" si="100"/>
        <v/>
      </c>
      <c r="O595" s="168" t="str">
        <f t="shared" si="96"/>
        <v/>
      </c>
    </row>
    <row r="596" spans="1:15">
      <c r="A596" s="173" t="str">
        <f t="shared" ca="1" si="91"/>
        <v/>
      </c>
      <c r="B596" s="45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9" t="str">
        <f t="shared" ca="1" si="95"/>
        <v/>
      </c>
      <c r="N596" s="168" t="str">
        <f t="shared" si="100"/>
        <v/>
      </c>
      <c r="O596" s="168" t="str">
        <f t="shared" si="96"/>
        <v/>
      </c>
    </row>
    <row r="597" spans="1:15">
      <c r="A597" s="173" t="str">
        <f t="shared" ca="1" si="91"/>
        <v/>
      </c>
      <c r="B597" s="45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9" t="str">
        <f t="shared" ca="1" si="95"/>
        <v/>
      </c>
      <c r="N597" s="168" t="str">
        <f t="shared" si="100"/>
        <v/>
      </c>
      <c r="O597" s="168" t="str">
        <f t="shared" si="96"/>
        <v/>
      </c>
    </row>
    <row r="598" spans="1:15">
      <c r="A598" s="173" t="str">
        <f t="shared" ca="1" si="91"/>
        <v/>
      </c>
      <c r="B598" s="45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9" t="str">
        <f t="shared" ca="1" si="95"/>
        <v/>
      </c>
      <c r="N598" s="168" t="str">
        <f t="shared" si="100"/>
        <v/>
      </c>
      <c r="O598" s="168" t="str">
        <f t="shared" si="96"/>
        <v/>
      </c>
    </row>
    <row r="599" spans="1:15">
      <c r="A599" s="173" t="str">
        <f t="shared" ca="1" si="91"/>
        <v/>
      </c>
      <c r="B599" s="45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9" t="str">
        <f t="shared" ca="1" si="95"/>
        <v/>
      </c>
      <c r="N599" s="168" t="str">
        <f t="shared" si="100"/>
        <v/>
      </c>
      <c r="O599" s="168" t="str">
        <f t="shared" si="96"/>
        <v/>
      </c>
    </row>
    <row r="600" spans="1:15">
      <c r="A600" s="173" t="str">
        <f t="shared" ca="1" si="91"/>
        <v/>
      </c>
      <c r="B600" s="45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9" t="str">
        <f t="shared" ca="1" si="95"/>
        <v/>
      </c>
      <c r="N600" s="168" t="str">
        <f t="shared" si="100"/>
        <v/>
      </c>
      <c r="O600" s="168" t="str">
        <f t="shared" si="96"/>
        <v/>
      </c>
    </row>
    <row r="601" spans="1:15">
      <c r="A601" s="173" t="str">
        <f t="shared" ca="1" si="91"/>
        <v/>
      </c>
      <c r="B601" s="45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9" t="str">
        <f t="shared" ca="1" si="95"/>
        <v/>
      </c>
      <c r="N601" s="168" t="str">
        <f t="shared" si="100"/>
        <v/>
      </c>
      <c r="O601" s="168" t="str">
        <f t="shared" si="96"/>
        <v/>
      </c>
    </row>
    <row r="602" spans="1:15">
      <c r="A602" s="173" t="str">
        <f t="shared" ca="1" si="91"/>
        <v/>
      </c>
      <c r="B602" s="45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9" t="str">
        <f t="shared" ca="1" si="95"/>
        <v/>
      </c>
      <c r="N602" s="168" t="str">
        <f t="shared" si="100"/>
        <v/>
      </c>
      <c r="O602" s="168" t="str">
        <f t="shared" si="96"/>
        <v/>
      </c>
    </row>
    <row r="603" spans="1:15">
      <c r="A603" s="173" t="str">
        <f t="shared" ca="1" si="91"/>
        <v/>
      </c>
      <c r="B603" s="45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9" t="str">
        <f t="shared" ca="1" si="95"/>
        <v/>
      </c>
      <c r="N603" s="168" t="str">
        <f t="shared" si="100"/>
        <v/>
      </c>
      <c r="O603" s="168" t="str">
        <f t="shared" si="96"/>
        <v/>
      </c>
    </row>
    <row r="604" spans="1:15">
      <c r="A604" s="173" t="str">
        <f t="shared" ca="1" si="91"/>
        <v/>
      </c>
      <c r="B604" s="45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9" t="str">
        <f t="shared" ca="1" si="95"/>
        <v/>
      </c>
      <c r="N604" s="168" t="str">
        <f t="shared" si="100"/>
        <v/>
      </c>
      <c r="O604" s="168" t="str">
        <f t="shared" si="96"/>
        <v/>
      </c>
    </row>
    <row r="605" spans="1:15">
      <c r="A605" s="173" t="str">
        <f t="shared" ca="1" si="91"/>
        <v/>
      </c>
      <c r="B605" s="45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9" t="str">
        <f t="shared" ca="1" si="95"/>
        <v/>
      </c>
      <c r="N605" s="168" t="str">
        <f t="shared" si="100"/>
        <v/>
      </c>
      <c r="O605" s="168" t="str">
        <f t="shared" si="96"/>
        <v/>
      </c>
    </row>
    <row r="606" spans="1:15">
      <c r="A606" s="173" t="str">
        <f t="shared" ca="1" si="91"/>
        <v/>
      </c>
      <c r="B606" s="45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9" t="str">
        <f t="shared" ca="1" si="95"/>
        <v/>
      </c>
      <c r="N606" s="168" t="str">
        <f t="shared" si="100"/>
        <v/>
      </c>
      <c r="O606" s="168" t="str">
        <f t="shared" si="96"/>
        <v/>
      </c>
    </row>
    <row r="607" spans="1:15">
      <c r="A607" s="173" t="str">
        <f t="shared" ca="1" si="91"/>
        <v/>
      </c>
      <c r="B607" s="45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9" t="str">
        <f t="shared" ca="1" si="95"/>
        <v/>
      </c>
      <c r="N607" s="168" t="str">
        <f t="shared" si="100"/>
        <v/>
      </c>
      <c r="O607" s="168" t="str">
        <f t="shared" si="96"/>
        <v/>
      </c>
    </row>
    <row r="608" spans="1:15">
      <c r="A608" s="173" t="str">
        <f t="shared" ca="1" si="91"/>
        <v/>
      </c>
      <c r="B608" s="45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9" t="str">
        <f t="shared" ca="1" si="95"/>
        <v/>
      </c>
      <c r="N608" s="168" t="str">
        <f t="shared" si="100"/>
        <v/>
      </c>
      <c r="O608" s="168" t="str">
        <f t="shared" si="96"/>
        <v/>
      </c>
    </row>
    <row r="609" spans="1:15">
      <c r="A609" s="173" t="str">
        <f t="shared" ca="1" si="91"/>
        <v/>
      </c>
      <c r="B609" s="45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9" t="str">
        <f t="shared" ca="1" si="95"/>
        <v/>
      </c>
      <c r="N609" s="168" t="str">
        <f t="shared" si="100"/>
        <v/>
      </c>
      <c r="O609" s="168" t="str">
        <f t="shared" si="96"/>
        <v/>
      </c>
    </row>
    <row r="610" spans="1:15">
      <c r="A610" s="173" t="str">
        <f t="shared" ca="1" si="91"/>
        <v/>
      </c>
      <c r="B610" s="45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9" t="str">
        <f t="shared" ca="1" si="95"/>
        <v/>
      </c>
      <c r="N610" s="168" t="str">
        <f t="shared" si="100"/>
        <v/>
      </c>
      <c r="O610" s="168" t="str">
        <f t="shared" si="96"/>
        <v/>
      </c>
    </row>
    <row r="611" spans="1:15">
      <c r="A611" s="173" t="str">
        <f t="shared" ca="1" si="91"/>
        <v/>
      </c>
      <c r="B611" s="45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9" t="str">
        <f t="shared" ca="1" si="95"/>
        <v/>
      </c>
      <c r="N611" s="168" t="str">
        <f t="shared" si="100"/>
        <v/>
      </c>
      <c r="O611" s="168" t="str">
        <f t="shared" si="96"/>
        <v/>
      </c>
    </row>
    <row r="612" spans="1:15">
      <c r="A612" s="173" t="str">
        <f t="shared" ca="1" si="91"/>
        <v/>
      </c>
      <c r="B612" s="45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9" t="str">
        <f t="shared" ca="1" si="95"/>
        <v/>
      </c>
      <c r="N612" s="168" t="str">
        <f t="shared" si="100"/>
        <v/>
      </c>
      <c r="O612" s="168" t="str">
        <f t="shared" si="96"/>
        <v/>
      </c>
    </row>
    <row r="613" spans="1:15">
      <c r="A613" s="173" t="str">
        <f t="shared" ca="1" si="91"/>
        <v/>
      </c>
      <c r="B613" s="45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9" t="str">
        <f t="shared" ca="1" si="95"/>
        <v/>
      </c>
      <c r="N613" s="168" t="str">
        <f t="shared" si="100"/>
        <v/>
      </c>
      <c r="O613" s="168" t="str">
        <f t="shared" si="96"/>
        <v/>
      </c>
    </row>
    <row r="614" spans="1:15">
      <c r="A614" s="173" t="str">
        <f t="shared" ca="1" si="91"/>
        <v/>
      </c>
      <c r="B614" s="45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9" t="str">
        <f t="shared" ca="1" si="95"/>
        <v/>
      </c>
      <c r="N614" s="168" t="str">
        <f t="shared" si="100"/>
        <v/>
      </c>
      <c r="O614" s="168" t="str">
        <f t="shared" si="96"/>
        <v/>
      </c>
    </row>
    <row r="615" spans="1:15">
      <c r="A615" s="173" t="str">
        <f t="shared" ca="1" si="91"/>
        <v/>
      </c>
      <c r="B615" s="45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9" t="str">
        <f t="shared" ca="1" si="95"/>
        <v/>
      </c>
      <c r="N615" s="168" t="str">
        <f t="shared" si="100"/>
        <v/>
      </c>
      <c r="O615" s="168" t="str">
        <f t="shared" si="96"/>
        <v/>
      </c>
    </row>
    <row r="616" spans="1:15">
      <c r="A616" s="173" t="str">
        <f t="shared" ca="1" si="91"/>
        <v/>
      </c>
      <c r="B616" s="45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9" t="str">
        <f t="shared" ca="1" si="95"/>
        <v/>
      </c>
      <c r="N616" s="168" t="str">
        <f t="shared" si="100"/>
        <v/>
      </c>
      <c r="O616" s="168" t="str">
        <f t="shared" si="96"/>
        <v/>
      </c>
    </row>
    <row r="617" spans="1:15">
      <c r="A617" s="173" t="str">
        <f t="shared" ref="A617:A680" ca="1" si="101">IF(AND(ISBLANK(P606), A616 = $P$1),NOW(),IF(ISBLANK(P606),"",P606))</f>
        <v/>
      </c>
      <c r="B617" s="45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9" t="str">
        <f t="shared" ref="H617:H680" ca="1" si="105">IF(ISERROR(B617-2),"",C617+D617-F617-G617)</f>
        <v/>
      </c>
      <c r="N617" s="168" t="str">
        <f t="shared" si="100"/>
        <v/>
      </c>
      <c r="O617" s="168" t="str">
        <f t="shared" si="96"/>
        <v/>
      </c>
    </row>
    <row r="618" spans="1:15">
      <c r="A618" s="173" t="str">
        <f t="shared" ca="1" si="101"/>
        <v/>
      </c>
      <c r="B618" s="45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9" t="str">
        <f t="shared" ca="1" si="105"/>
        <v/>
      </c>
      <c r="N618" s="168" t="str">
        <f t="shared" si="100"/>
        <v/>
      </c>
      <c r="O618" s="168" t="str">
        <f t="shared" si="96"/>
        <v/>
      </c>
    </row>
    <row r="619" spans="1:15">
      <c r="A619" s="173" t="str">
        <f t="shared" ca="1" si="101"/>
        <v/>
      </c>
      <c r="B619" s="45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9" t="str">
        <f t="shared" ca="1" si="105"/>
        <v/>
      </c>
      <c r="N619" s="168" t="str">
        <f t="shared" si="100"/>
        <v/>
      </c>
      <c r="O619" s="168" t="str">
        <f t="shared" si="96"/>
        <v/>
      </c>
    </row>
    <row r="620" spans="1:15">
      <c r="A620" s="173" t="str">
        <f t="shared" ca="1" si="101"/>
        <v/>
      </c>
      <c r="B620" s="45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9" t="str">
        <f t="shared" ca="1" si="105"/>
        <v/>
      </c>
      <c r="N620" s="168" t="str">
        <f t="shared" si="100"/>
        <v/>
      </c>
      <c r="O620" s="168" t="str">
        <f t="shared" si="96"/>
        <v/>
      </c>
    </row>
    <row r="621" spans="1:15">
      <c r="A621" s="173" t="str">
        <f t="shared" ca="1" si="101"/>
        <v/>
      </c>
      <c r="B621" s="45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9" t="str">
        <f t="shared" ca="1" si="105"/>
        <v/>
      </c>
      <c r="N621" s="168" t="str">
        <f t="shared" si="100"/>
        <v/>
      </c>
      <c r="O621" s="168" t="str">
        <f t="shared" si="96"/>
        <v/>
      </c>
    </row>
    <row r="622" spans="1:15">
      <c r="A622" s="173" t="str">
        <f t="shared" ca="1" si="101"/>
        <v/>
      </c>
      <c r="B622" s="45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9" t="str">
        <f t="shared" ca="1" si="105"/>
        <v/>
      </c>
      <c r="N622" s="168" t="str">
        <f t="shared" si="100"/>
        <v/>
      </c>
      <c r="O622" s="168" t="str">
        <f t="shared" si="96"/>
        <v/>
      </c>
    </row>
    <row r="623" spans="1:15">
      <c r="A623" s="173" t="str">
        <f t="shared" ca="1" si="101"/>
        <v/>
      </c>
      <c r="B623" s="45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9" t="str">
        <f t="shared" ca="1" si="105"/>
        <v/>
      </c>
      <c r="N623" s="168" t="str">
        <f t="shared" si="100"/>
        <v/>
      </c>
      <c r="O623" s="168" t="str">
        <f t="shared" si="96"/>
        <v/>
      </c>
    </row>
    <row r="624" spans="1:15">
      <c r="A624" s="173" t="str">
        <f t="shared" ca="1" si="101"/>
        <v/>
      </c>
      <c r="B624" s="45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9" t="str">
        <f t="shared" ca="1" si="105"/>
        <v/>
      </c>
      <c r="N624" s="168" t="str">
        <f t="shared" si="100"/>
        <v/>
      </c>
      <c r="O624" s="168" t="str">
        <f t="shared" si="96"/>
        <v/>
      </c>
    </row>
    <row r="625" spans="1:15">
      <c r="A625" s="173" t="str">
        <f t="shared" ca="1" si="101"/>
        <v/>
      </c>
      <c r="B625" s="45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9" t="str">
        <f t="shared" ca="1" si="105"/>
        <v/>
      </c>
      <c r="N625" s="168" t="str">
        <f t="shared" si="100"/>
        <v/>
      </c>
      <c r="O625" s="168" t="str">
        <f t="shared" si="96"/>
        <v/>
      </c>
    </row>
    <row r="626" spans="1:15">
      <c r="A626" s="173" t="str">
        <f t="shared" ca="1" si="101"/>
        <v/>
      </c>
      <c r="B626" s="45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9" t="str">
        <f t="shared" ca="1" si="105"/>
        <v/>
      </c>
      <c r="N626" s="168" t="str">
        <f t="shared" si="100"/>
        <v/>
      </c>
      <c r="O626" s="168" t="str">
        <f t="shared" si="96"/>
        <v/>
      </c>
    </row>
    <row r="627" spans="1:15">
      <c r="A627" s="173" t="str">
        <f t="shared" ca="1" si="101"/>
        <v/>
      </c>
      <c r="B627" s="45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9" t="str">
        <f t="shared" ca="1" si="105"/>
        <v/>
      </c>
      <c r="N627" s="168" t="str">
        <f t="shared" si="100"/>
        <v/>
      </c>
      <c r="O627" s="168" t="str">
        <f t="shared" si="96"/>
        <v/>
      </c>
    </row>
    <row r="628" spans="1:15">
      <c r="A628" s="173" t="str">
        <f t="shared" ca="1" si="101"/>
        <v/>
      </c>
      <c r="B628" s="45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9" t="str">
        <f t="shared" ca="1" si="105"/>
        <v/>
      </c>
      <c r="N628" s="168" t="str">
        <f t="shared" si="100"/>
        <v/>
      </c>
      <c r="O628" s="168" t="str">
        <f t="shared" si="96"/>
        <v/>
      </c>
    </row>
    <row r="629" spans="1:15">
      <c r="A629" s="173" t="str">
        <f t="shared" ca="1" si="101"/>
        <v/>
      </c>
      <c r="B629" s="45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9" t="str">
        <f t="shared" ca="1" si="105"/>
        <v/>
      </c>
      <c r="N629" s="168" t="str">
        <f t="shared" si="100"/>
        <v/>
      </c>
      <c r="O629" s="168" t="str">
        <f t="shared" si="96"/>
        <v/>
      </c>
    </row>
    <row r="630" spans="1:15">
      <c r="A630" s="173" t="str">
        <f t="shared" ca="1" si="101"/>
        <v/>
      </c>
      <c r="B630" s="45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9" t="str">
        <f t="shared" ca="1" si="105"/>
        <v/>
      </c>
      <c r="N630" s="168" t="str">
        <f t="shared" si="100"/>
        <v/>
      </c>
      <c r="O630" s="168" t="str">
        <f t="shared" si="96"/>
        <v/>
      </c>
    </row>
    <row r="631" spans="1:15">
      <c r="A631" s="173" t="str">
        <f t="shared" ca="1" si="101"/>
        <v/>
      </c>
      <c r="B631" s="45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9" t="str">
        <f t="shared" ca="1" si="105"/>
        <v/>
      </c>
      <c r="N631" s="168" t="str">
        <f t="shared" si="100"/>
        <v/>
      </c>
      <c r="O631" s="168" t="str">
        <f t="shared" si="96"/>
        <v/>
      </c>
    </row>
    <row r="632" spans="1:15">
      <c r="A632" s="173" t="str">
        <f t="shared" ca="1" si="101"/>
        <v/>
      </c>
      <c r="B632" s="45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9" t="str">
        <f t="shared" ca="1" si="105"/>
        <v/>
      </c>
      <c r="N632" s="168" t="str">
        <f t="shared" si="100"/>
        <v/>
      </c>
      <c r="O632" s="168" t="str">
        <f t="shared" si="96"/>
        <v/>
      </c>
    </row>
    <row r="633" spans="1:15">
      <c r="A633" s="173" t="str">
        <f t="shared" ca="1" si="101"/>
        <v/>
      </c>
      <c r="B633" s="45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9" t="str">
        <f t="shared" ca="1" si="105"/>
        <v/>
      </c>
      <c r="N633" s="168" t="str">
        <f t="shared" si="100"/>
        <v/>
      </c>
      <c r="O633" s="168" t="str">
        <f t="shared" si="96"/>
        <v/>
      </c>
    </row>
    <row r="634" spans="1:15">
      <c r="A634" s="173" t="str">
        <f t="shared" ca="1" si="101"/>
        <v/>
      </c>
      <c r="B634" s="45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9" t="str">
        <f t="shared" ca="1" si="105"/>
        <v/>
      </c>
      <c r="N634" s="168" t="str">
        <f t="shared" si="100"/>
        <v/>
      </c>
      <c r="O634" s="168" t="str">
        <f t="shared" si="96"/>
        <v/>
      </c>
    </row>
    <row r="635" spans="1:15">
      <c r="A635" s="173" t="str">
        <f t="shared" ca="1" si="101"/>
        <v/>
      </c>
      <c r="B635" s="45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9" t="str">
        <f t="shared" ca="1" si="105"/>
        <v/>
      </c>
      <c r="N635" s="168" t="str">
        <f t="shared" si="100"/>
        <v/>
      </c>
      <c r="O635" s="168" t="str">
        <f t="shared" si="96"/>
        <v/>
      </c>
    </row>
    <row r="636" spans="1:15">
      <c r="A636" s="173" t="str">
        <f t="shared" ca="1" si="101"/>
        <v/>
      </c>
      <c r="B636" s="45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9" t="str">
        <f t="shared" ca="1" si="105"/>
        <v/>
      </c>
      <c r="N636" s="168" t="str">
        <f t="shared" si="100"/>
        <v/>
      </c>
      <c r="O636" s="168" t="str">
        <f t="shared" si="96"/>
        <v/>
      </c>
    </row>
    <row r="637" spans="1:15">
      <c r="A637" s="173" t="str">
        <f t="shared" ca="1" si="101"/>
        <v/>
      </c>
      <c r="B637" s="45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9" t="str">
        <f t="shared" ca="1" si="105"/>
        <v/>
      </c>
      <c r="N637" s="168" t="str">
        <f t="shared" si="100"/>
        <v/>
      </c>
      <c r="O637" s="168" t="str">
        <f t="shared" si="96"/>
        <v/>
      </c>
    </row>
    <row r="638" spans="1:15">
      <c r="A638" s="173" t="str">
        <f t="shared" ca="1" si="101"/>
        <v/>
      </c>
      <c r="B638" s="45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9" t="str">
        <f t="shared" ca="1" si="105"/>
        <v/>
      </c>
      <c r="N638" s="168" t="str">
        <f t="shared" si="100"/>
        <v/>
      </c>
      <c r="O638" s="168" t="str">
        <f t="shared" si="96"/>
        <v/>
      </c>
    </row>
    <row r="639" spans="1:15">
      <c r="A639" s="173" t="str">
        <f t="shared" ca="1" si="101"/>
        <v/>
      </c>
      <c r="B639" s="45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9" t="str">
        <f t="shared" ca="1" si="105"/>
        <v/>
      </c>
      <c r="N639" s="168" t="str">
        <f t="shared" si="100"/>
        <v/>
      </c>
      <c r="O639" s="168" t="str">
        <f t="shared" si="96"/>
        <v/>
      </c>
    </row>
    <row r="640" spans="1:15">
      <c r="A640" s="173" t="str">
        <f t="shared" ca="1" si="101"/>
        <v/>
      </c>
      <c r="B640" s="45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9" t="str">
        <f t="shared" ca="1" si="105"/>
        <v/>
      </c>
      <c r="N640" s="168" t="str">
        <f t="shared" si="100"/>
        <v/>
      </c>
      <c r="O640" s="168" t="str">
        <f t="shared" si="96"/>
        <v/>
      </c>
    </row>
    <row r="641" spans="1:15">
      <c r="A641" s="173" t="str">
        <f t="shared" ca="1" si="101"/>
        <v/>
      </c>
      <c r="B641" s="45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9" t="str">
        <f t="shared" ca="1" si="105"/>
        <v/>
      </c>
      <c r="N641" s="168" t="str">
        <f t="shared" si="100"/>
        <v/>
      </c>
      <c r="O641" s="168" t="str">
        <f t="shared" si="96"/>
        <v/>
      </c>
    </row>
    <row r="642" spans="1:15">
      <c r="A642" s="173" t="str">
        <f t="shared" ca="1" si="101"/>
        <v/>
      </c>
      <c r="B642" s="45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9" t="str">
        <f t="shared" ca="1" si="105"/>
        <v/>
      </c>
      <c r="N642" s="168" t="str">
        <f t="shared" si="100"/>
        <v/>
      </c>
      <c r="O642" s="168" t="str">
        <f t="shared" si="96"/>
        <v/>
      </c>
    </row>
    <row r="643" spans="1:15">
      <c r="A643" s="173" t="str">
        <f t="shared" ca="1" si="101"/>
        <v/>
      </c>
      <c r="B643" s="45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9" t="str">
        <f t="shared" ca="1" si="105"/>
        <v/>
      </c>
      <c r="N643" s="168" t="str">
        <f t="shared" si="100"/>
        <v/>
      </c>
      <c r="O643" s="168" t="str">
        <f t="shared" si="96"/>
        <v/>
      </c>
    </row>
    <row r="644" spans="1:15">
      <c r="A644" s="173" t="str">
        <f t="shared" ca="1" si="101"/>
        <v/>
      </c>
      <c r="B644" s="45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9" t="str">
        <f t="shared" ca="1" si="105"/>
        <v/>
      </c>
      <c r="N644" s="168" t="str">
        <f t="shared" si="100"/>
        <v/>
      </c>
      <c r="O644" s="168" t="str">
        <f t="shared" ref="O644:O707" si="106">IF(N644&gt;$A$14,N644,"")</f>
        <v/>
      </c>
    </row>
    <row r="645" spans="1:15">
      <c r="A645" s="173" t="str">
        <f t="shared" ca="1" si="101"/>
        <v/>
      </c>
      <c r="B645" s="45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9" t="str">
        <f t="shared" ca="1" si="105"/>
        <v/>
      </c>
      <c r="N645" s="168" t="str">
        <f t="shared" si="100"/>
        <v/>
      </c>
      <c r="O645" s="168" t="str">
        <f t="shared" si="106"/>
        <v/>
      </c>
    </row>
    <row r="646" spans="1:15">
      <c r="A646" s="173" t="str">
        <f t="shared" ca="1" si="101"/>
        <v/>
      </c>
      <c r="B646" s="45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9" t="str">
        <f t="shared" ca="1" si="105"/>
        <v/>
      </c>
      <c r="N646" s="168" t="str">
        <f t="shared" si="100"/>
        <v/>
      </c>
      <c r="O646" s="168" t="str">
        <f t="shared" si="106"/>
        <v/>
      </c>
    </row>
    <row r="647" spans="1:15">
      <c r="A647" s="173" t="str">
        <f t="shared" ca="1" si="101"/>
        <v/>
      </c>
      <c r="B647" s="45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9" t="str">
        <f t="shared" ca="1" si="105"/>
        <v/>
      </c>
      <c r="N647" s="168" t="str">
        <f t="shared" si="100"/>
        <v/>
      </c>
      <c r="O647" s="168" t="str">
        <f t="shared" si="106"/>
        <v/>
      </c>
    </row>
    <row r="648" spans="1:15">
      <c r="A648" s="173" t="str">
        <f t="shared" ca="1" si="101"/>
        <v/>
      </c>
      <c r="B648" s="45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9" t="str">
        <f t="shared" ca="1" si="105"/>
        <v/>
      </c>
      <c r="N648" s="168" t="str">
        <f t="shared" si="100"/>
        <v/>
      </c>
      <c r="O648" s="168" t="str">
        <f t="shared" si="106"/>
        <v/>
      </c>
    </row>
    <row r="649" spans="1:15">
      <c r="A649" s="173" t="str">
        <f t="shared" ca="1" si="101"/>
        <v/>
      </c>
      <c r="B649" s="45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9" t="str">
        <f t="shared" ca="1" si="105"/>
        <v/>
      </c>
      <c r="N649" s="168" t="str">
        <f t="shared" si="100"/>
        <v/>
      </c>
      <c r="O649" s="168" t="str">
        <f t="shared" si="106"/>
        <v/>
      </c>
    </row>
    <row r="650" spans="1:15">
      <c r="A650" s="173" t="str">
        <f t="shared" ca="1" si="101"/>
        <v/>
      </c>
      <c r="B650" s="45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9" t="str">
        <f t="shared" ca="1" si="105"/>
        <v/>
      </c>
      <c r="N650" s="168" t="str">
        <f t="shared" si="100"/>
        <v/>
      </c>
      <c r="O650" s="168" t="str">
        <f t="shared" si="106"/>
        <v/>
      </c>
    </row>
    <row r="651" spans="1:15">
      <c r="A651" s="173" t="str">
        <f t="shared" ca="1" si="101"/>
        <v/>
      </c>
      <c r="B651" s="45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9" t="str">
        <f t="shared" ca="1" si="105"/>
        <v/>
      </c>
      <c r="N651" s="168" t="str">
        <f t="shared" si="100"/>
        <v/>
      </c>
      <c r="O651" s="168" t="str">
        <f t="shared" si="106"/>
        <v/>
      </c>
    </row>
    <row r="652" spans="1:15">
      <c r="A652" s="173" t="str">
        <f t="shared" ca="1" si="101"/>
        <v/>
      </c>
      <c r="B652" s="45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9" t="str">
        <f t="shared" ca="1" si="105"/>
        <v/>
      </c>
      <c r="N652" s="168" t="str">
        <f t="shared" si="100"/>
        <v/>
      </c>
      <c r="O652" s="168" t="str">
        <f t="shared" si="106"/>
        <v/>
      </c>
    </row>
    <row r="653" spans="1:15">
      <c r="A653" s="173" t="str">
        <f t="shared" ca="1" si="101"/>
        <v/>
      </c>
      <c r="B653" s="45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9" t="str">
        <f t="shared" ca="1" si="105"/>
        <v/>
      </c>
      <c r="N653" s="168" t="str">
        <f t="shared" si="100"/>
        <v/>
      </c>
      <c r="O653" s="168" t="str">
        <f t="shared" si="106"/>
        <v/>
      </c>
    </row>
    <row r="654" spans="1:15">
      <c r="A654" s="173" t="str">
        <f t="shared" ca="1" si="101"/>
        <v/>
      </c>
      <c r="B654" s="45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9" t="str">
        <f t="shared" ca="1" si="105"/>
        <v/>
      </c>
      <c r="N654" s="168" t="str">
        <f t="shared" si="100"/>
        <v/>
      </c>
      <c r="O654" s="168" t="str">
        <f t="shared" si="106"/>
        <v/>
      </c>
    </row>
    <row r="655" spans="1:15">
      <c r="A655" s="173" t="str">
        <f t="shared" ca="1" si="101"/>
        <v/>
      </c>
      <c r="B655" s="45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9" t="str">
        <f t="shared" ca="1" si="105"/>
        <v/>
      </c>
      <c r="N655" s="168" t="str">
        <f t="shared" si="100"/>
        <v/>
      </c>
      <c r="O655" s="168" t="str">
        <f t="shared" si="106"/>
        <v/>
      </c>
    </row>
    <row r="656" spans="1:15">
      <c r="A656" s="173" t="str">
        <f t="shared" ca="1" si="101"/>
        <v/>
      </c>
      <c r="B656" s="45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9" t="str">
        <f t="shared" ca="1" si="105"/>
        <v/>
      </c>
      <c r="N656" s="168" t="str">
        <f t="shared" ref="N656:N719" si="110">IF(COUNTIF(L:L,J656),J656,"")</f>
        <v/>
      </c>
      <c r="O656" s="168" t="str">
        <f t="shared" si="106"/>
        <v/>
      </c>
    </row>
    <row r="657" spans="1:15">
      <c r="A657" s="173" t="str">
        <f t="shared" ca="1" si="101"/>
        <v/>
      </c>
      <c r="B657" s="45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9" t="str">
        <f t="shared" ca="1" si="105"/>
        <v/>
      </c>
      <c r="N657" s="168" t="str">
        <f t="shared" si="110"/>
        <v/>
      </c>
      <c r="O657" s="168" t="str">
        <f t="shared" si="106"/>
        <v/>
      </c>
    </row>
    <row r="658" spans="1:15">
      <c r="A658" s="173" t="str">
        <f t="shared" ca="1" si="101"/>
        <v/>
      </c>
      <c r="B658" s="45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9" t="str">
        <f t="shared" ca="1" si="105"/>
        <v/>
      </c>
      <c r="N658" s="168" t="str">
        <f t="shared" si="110"/>
        <v/>
      </c>
      <c r="O658" s="168" t="str">
        <f t="shared" si="106"/>
        <v/>
      </c>
    </row>
    <row r="659" spans="1:15">
      <c r="A659" s="173" t="str">
        <f t="shared" ca="1" si="101"/>
        <v/>
      </c>
      <c r="B659" s="45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9" t="str">
        <f t="shared" ca="1" si="105"/>
        <v/>
      </c>
      <c r="N659" s="168" t="str">
        <f t="shared" si="110"/>
        <v/>
      </c>
      <c r="O659" s="168" t="str">
        <f t="shared" si="106"/>
        <v/>
      </c>
    </row>
    <row r="660" spans="1:15">
      <c r="A660" s="173" t="str">
        <f t="shared" ca="1" si="101"/>
        <v/>
      </c>
      <c r="B660" s="45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9" t="str">
        <f t="shared" ca="1" si="105"/>
        <v/>
      </c>
      <c r="N660" s="168" t="str">
        <f t="shared" si="110"/>
        <v/>
      </c>
      <c r="O660" s="168" t="str">
        <f t="shared" si="106"/>
        <v/>
      </c>
    </row>
    <row r="661" spans="1:15">
      <c r="A661" s="173" t="str">
        <f t="shared" ca="1" si="101"/>
        <v/>
      </c>
      <c r="B661" s="45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9" t="str">
        <f t="shared" ca="1" si="105"/>
        <v/>
      </c>
      <c r="N661" s="168" t="str">
        <f t="shared" si="110"/>
        <v/>
      </c>
      <c r="O661" s="168" t="str">
        <f t="shared" si="106"/>
        <v/>
      </c>
    </row>
    <row r="662" spans="1:15">
      <c r="A662" s="173" t="str">
        <f t="shared" ca="1" si="101"/>
        <v/>
      </c>
      <c r="B662" s="45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9" t="str">
        <f t="shared" ca="1" si="105"/>
        <v/>
      </c>
      <c r="N662" s="168" t="str">
        <f t="shared" si="110"/>
        <v/>
      </c>
      <c r="O662" s="168" t="str">
        <f t="shared" si="106"/>
        <v/>
      </c>
    </row>
    <row r="663" spans="1:15">
      <c r="A663" s="173" t="str">
        <f t="shared" ca="1" si="101"/>
        <v/>
      </c>
      <c r="B663" s="45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9" t="str">
        <f t="shared" ca="1" si="105"/>
        <v/>
      </c>
      <c r="N663" s="168" t="str">
        <f t="shared" si="110"/>
        <v/>
      </c>
      <c r="O663" s="168" t="str">
        <f t="shared" si="106"/>
        <v/>
      </c>
    </row>
    <row r="664" spans="1:15">
      <c r="A664" s="173" t="str">
        <f t="shared" ca="1" si="101"/>
        <v/>
      </c>
      <c r="B664" s="45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9" t="str">
        <f t="shared" ca="1" si="105"/>
        <v/>
      </c>
      <c r="N664" s="168" t="str">
        <f t="shared" si="110"/>
        <v/>
      </c>
      <c r="O664" s="168" t="str">
        <f t="shared" si="106"/>
        <v/>
      </c>
    </row>
    <row r="665" spans="1:15">
      <c r="A665" s="173" t="str">
        <f t="shared" ca="1" si="101"/>
        <v/>
      </c>
      <c r="B665" s="45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9" t="str">
        <f t="shared" ca="1" si="105"/>
        <v/>
      </c>
      <c r="N665" s="168" t="str">
        <f t="shared" si="110"/>
        <v/>
      </c>
      <c r="O665" s="168" t="str">
        <f t="shared" si="106"/>
        <v/>
      </c>
    </row>
    <row r="666" spans="1:15">
      <c r="A666" s="173" t="str">
        <f t="shared" ca="1" si="101"/>
        <v/>
      </c>
      <c r="B666" s="45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9" t="str">
        <f t="shared" ca="1" si="105"/>
        <v/>
      </c>
      <c r="N666" s="168" t="str">
        <f t="shared" si="110"/>
        <v/>
      </c>
      <c r="O666" s="168" t="str">
        <f t="shared" si="106"/>
        <v/>
      </c>
    </row>
    <row r="667" spans="1:15">
      <c r="A667" s="173" t="str">
        <f t="shared" ca="1" si="101"/>
        <v/>
      </c>
      <c r="B667" s="45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9" t="str">
        <f t="shared" ca="1" si="105"/>
        <v/>
      </c>
      <c r="N667" s="168" t="str">
        <f t="shared" si="110"/>
        <v/>
      </c>
      <c r="O667" s="168" t="str">
        <f t="shared" si="106"/>
        <v/>
      </c>
    </row>
    <row r="668" spans="1:15">
      <c r="A668" s="173" t="str">
        <f t="shared" ca="1" si="101"/>
        <v/>
      </c>
      <c r="B668" s="45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9" t="str">
        <f t="shared" ca="1" si="105"/>
        <v/>
      </c>
      <c r="N668" s="168" t="str">
        <f t="shared" si="110"/>
        <v/>
      </c>
      <c r="O668" s="168" t="str">
        <f t="shared" si="106"/>
        <v/>
      </c>
    </row>
    <row r="669" spans="1:15">
      <c r="A669" s="173" t="str">
        <f t="shared" ca="1" si="101"/>
        <v/>
      </c>
      <c r="B669" s="45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9" t="str">
        <f t="shared" ca="1" si="105"/>
        <v/>
      </c>
      <c r="N669" s="168" t="str">
        <f t="shared" si="110"/>
        <v/>
      </c>
      <c r="O669" s="168" t="str">
        <f t="shared" si="106"/>
        <v/>
      </c>
    </row>
    <row r="670" spans="1:15">
      <c r="A670" s="173" t="str">
        <f t="shared" ca="1" si="101"/>
        <v/>
      </c>
      <c r="B670" s="45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9" t="str">
        <f t="shared" ca="1" si="105"/>
        <v/>
      </c>
      <c r="N670" s="168" t="str">
        <f t="shared" si="110"/>
        <v/>
      </c>
      <c r="O670" s="168" t="str">
        <f t="shared" si="106"/>
        <v/>
      </c>
    </row>
    <row r="671" spans="1:15">
      <c r="A671" s="173" t="str">
        <f t="shared" ca="1" si="101"/>
        <v/>
      </c>
      <c r="B671" s="45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9" t="str">
        <f t="shared" ca="1" si="105"/>
        <v/>
      </c>
      <c r="N671" s="168" t="str">
        <f t="shared" si="110"/>
        <v/>
      </c>
      <c r="O671" s="168" t="str">
        <f t="shared" si="106"/>
        <v/>
      </c>
    </row>
    <row r="672" spans="1:15">
      <c r="A672" s="173" t="str">
        <f t="shared" ca="1" si="101"/>
        <v/>
      </c>
      <c r="B672" s="45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9" t="str">
        <f t="shared" ca="1" si="105"/>
        <v/>
      </c>
      <c r="N672" s="168" t="str">
        <f t="shared" si="110"/>
        <v/>
      </c>
      <c r="O672" s="168" t="str">
        <f t="shared" si="106"/>
        <v/>
      </c>
    </row>
    <row r="673" spans="1:15">
      <c r="A673" s="173" t="str">
        <f t="shared" ca="1" si="101"/>
        <v/>
      </c>
      <c r="B673" s="45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9" t="str">
        <f t="shared" ca="1" si="105"/>
        <v/>
      </c>
      <c r="N673" s="168" t="str">
        <f t="shared" si="110"/>
        <v/>
      </c>
      <c r="O673" s="168" t="str">
        <f t="shared" si="106"/>
        <v/>
      </c>
    </row>
    <row r="674" spans="1:15">
      <c r="A674" s="173" t="str">
        <f t="shared" ca="1" si="101"/>
        <v/>
      </c>
      <c r="B674" s="45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9" t="str">
        <f t="shared" ca="1" si="105"/>
        <v/>
      </c>
      <c r="N674" s="168" t="str">
        <f t="shared" si="110"/>
        <v/>
      </c>
      <c r="O674" s="168" t="str">
        <f t="shared" si="106"/>
        <v/>
      </c>
    </row>
    <row r="675" spans="1:15">
      <c r="A675" s="173" t="str">
        <f t="shared" ca="1" si="101"/>
        <v/>
      </c>
      <c r="B675" s="45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9" t="str">
        <f t="shared" ca="1" si="105"/>
        <v/>
      </c>
      <c r="N675" s="168" t="str">
        <f t="shared" si="110"/>
        <v/>
      </c>
      <c r="O675" s="168" t="str">
        <f t="shared" si="106"/>
        <v/>
      </c>
    </row>
    <row r="676" spans="1:15">
      <c r="A676" s="173" t="str">
        <f t="shared" ca="1" si="101"/>
        <v/>
      </c>
      <c r="B676" s="45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9" t="str">
        <f t="shared" ca="1" si="105"/>
        <v/>
      </c>
      <c r="N676" s="168" t="str">
        <f t="shared" si="110"/>
        <v/>
      </c>
      <c r="O676" s="168" t="str">
        <f t="shared" si="106"/>
        <v/>
      </c>
    </row>
    <row r="677" spans="1:15">
      <c r="A677" s="173" t="str">
        <f t="shared" ca="1" si="101"/>
        <v/>
      </c>
      <c r="B677" s="45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9" t="str">
        <f t="shared" ca="1" si="105"/>
        <v/>
      </c>
      <c r="N677" s="168" t="str">
        <f t="shared" si="110"/>
        <v/>
      </c>
      <c r="O677" s="168" t="str">
        <f t="shared" si="106"/>
        <v/>
      </c>
    </row>
    <row r="678" spans="1:15">
      <c r="A678" s="173" t="str">
        <f t="shared" ca="1" si="101"/>
        <v/>
      </c>
      <c r="B678" s="45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9" t="str">
        <f t="shared" ca="1" si="105"/>
        <v/>
      </c>
      <c r="N678" s="168" t="str">
        <f t="shared" si="110"/>
        <v/>
      </c>
      <c r="O678" s="168" t="str">
        <f t="shared" si="106"/>
        <v/>
      </c>
    </row>
    <row r="679" spans="1:15">
      <c r="A679" s="173" t="str">
        <f t="shared" ca="1" si="101"/>
        <v/>
      </c>
      <c r="B679" s="45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9" t="str">
        <f t="shared" ca="1" si="105"/>
        <v/>
      </c>
      <c r="N679" s="168" t="str">
        <f t="shared" si="110"/>
        <v/>
      </c>
      <c r="O679" s="168" t="str">
        <f t="shared" si="106"/>
        <v/>
      </c>
    </row>
    <row r="680" spans="1:15">
      <c r="A680" s="173" t="str">
        <f t="shared" ca="1" si="101"/>
        <v/>
      </c>
      <c r="B680" s="45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9" t="str">
        <f t="shared" ca="1" si="105"/>
        <v/>
      </c>
      <c r="N680" s="168" t="str">
        <f t="shared" si="110"/>
        <v/>
      </c>
      <c r="O680" s="168" t="str">
        <f t="shared" si="106"/>
        <v/>
      </c>
    </row>
    <row r="681" spans="1:15">
      <c r="A681" s="173" t="str">
        <f t="shared" ref="A681:A744" ca="1" si="111">IF(AND(ISBLANK(P670), A680 = $P$1),NOW(),IF(ISBLANK(P670),"",P670))</f>
        <v/>
      </c>
      <c r="B681" s="45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9" t="str">
        <f t="shared" ref="H681:H744" ca="1" si="115">IF(ISERROR(B681-2),"",C681+D681-F681-G681)</f>
        <v/>
      </c>
      <c r="N681" s="168" t="str">
        <f t="shared" si="110"/>
        <v/>
      </c>
      <c r="O681" s="168" t="str">
        <f t="shared" si="106"/>
        <v/>
      </c>
    </row>
    <row r="682" spans="1:15">
      <c r="A682" s="173" t="str">
        <f t="shared" ca="1" si="111"/>
        <v/>
      </c>
      <c r="B682" s="45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9" t="str">
        <f t="shared" ca="1" si="115"/>
        <v/>
      </c>
      <c r="N682" s="168" t="str">
        <f t="shared" si="110"/>
        <v/>
      </c>
      <c r="O682" s="168" t="str">
        <f t="shared" si="106"/>
        <v/>
      </c>
    </row>
    <row r="683" spans="1:15">
      <c r="A683" s="173" t="str">
        <f t="shared" ca="1" si="111"/>
        <v/>
      </c>
      <c r="B683" s="45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9" t="str">
        <f t="shared" ca="1" si="115"/>
        <v/>
      </c>
      <c r="N683" s="168" t="str">
        <f t="shared" si="110"/>
        <v/>
      </c>
      <c r="O683" s="168" t="str">
        <f t="shared" si="106"/>
        <v/>
      </c>
    </row>
    <row r="684" spans="1:15">
      <c r="A684" s="173" t="str">
        <f t="shared" ca="1" si="111"/>
        <v/>
      </c>
      <c r="B684" s="45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9" t="str">
        <f t="shared" ca="1" si="115"/>
        <v/>
      </c>
      <c r="N684" s="168" t="str">
        <f t="shared" si="110"/>
        <v/>
      </c>
      <c r="O684" s="168" t="str">
        <f t="shared" si="106"/>
        <v/>
      </c>
    </row>
    <row r="685" spans="1:15">
      <c r="A685" s="173" t="str">
        <f t="shared" ca="1" si="111"/>
        <v/>
      </c>
      <c r="B685" s="45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9" t="str">
        <f t="shared" ca="1" si="115"/>
        <v/>
      </c>
      <c r="N685" s="168" t="str">
        <f t="shared" si="110"/>
        <v/>
      </c>
      <c r="O685" s="168" t="str">
        <f t="shared" si="106"/>
        <v/>
      </c>
    </row>
    <row r="686" spans="1:15">
      <c r="A686" s="173" t="str">
        <f t="shared" ca="1" si="111"/>
        <v/>
      </c>
      <c r="B686" s="45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9" t="str">
        <f t="shared" ca="1" si="115"/>
        <v/>
      </c>
      <c r="N686" s="168" t="str">
        <f t="shared" si="110"/>
        <v/>
      </c>
      <c r="O686" s="168" t="str">
        <f t="shared" si="106"/>
        <v/>
      </c>
    </row>
    <row r="687" spans="1:15">
      <c r="A687" s="173" t="str">
        <f t="shared" ca="1" si="111"/>
        <v/>
      </c>
      <c r="B687" s="45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9" t="str">
        <f t="shared" ca="1" si="115"/>
        <v/>
      </c>
      <c r="N687" s="168" t="str">
        <f t="shared" si="110"/>
        <v/>
      </c>
      <c r="O687" s="168" t="str">
        <f t="shared" si="106"/>
        <v/>
      </c>
    </row>
    <row r="688" spans="1:15">
      <c r="A688" s="173" t="str">
        <f t="shared" ca="1" si="111"/>
        <v/>
      </c>
      <c r="B688" s="45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9" t="str">
        <f t="shared" ca="1" si="115"/>
        <v/>
      </c>
      <c r="N688" s="168" t="str">
        <f t="shared" si="110"/>
        <v/>
      </c>
      <c r="O688" s="168" t="str">
        <f t="shared" si="106"/>
        <v/>
      </c>
    </row>
    <row r="689" spans="1:15">
      <c r="A689" s="173" t="str">
        <f t="shared" ca="1" si="111"/>
        <v/>
      </c>
      <c r="B689" s="45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9" t="str">
        <f t="shared" ca="1" si="115"/>
        <v/>
      </c>
      <c r="N689" s="168" t="str">
        <f t="shared" si="110"/>
        <v/>
      </c>
      <c r="O689" s="168" t="str">
        <f t="shared" si="106"/>
        <v/>
      </c>
    </row>
    <row r="690" spans="1:15">
      <c r="A690" s="173" t="str">
        <f t="shared" ca="1" si="111"/>
        <v/>
      </c>
      <c r="B690" s="45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9" t="str">
        <f t="shared" ca="1" si="115"/>
        <v/>
      </c>
      <c r="N690" s="168" t="str">
        <f t="shared" si="110"/>
        <v/>
      </c>
      <c r="O690" s="168" t="str">
        <f t="shared" si="106"/>
        <v/>
      </c>
    </row>
    <row r="691" spans="1:15">
      <c r="A691" s="173" t="str">
        <f t="shared" ca="1" si="111"/>
        <v/>
      </c>
      <c r="B691" s="45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9" t="str">
        <f t="shared" ca="1" si="115"/>
        <v/>
      </c>
      <c r="N691" s="168" t="str">
        <f t="shared" si="110"/>
        <v/>
      </c>
      <c r="O691" s="168" t="str">
        <f t="shared" si="106"/>
        <v/>
      </c>
    </row>
    <row r="692" spans="1:15">
      <c r="A692" s="173" t="str">
        <f t="shared" ca="1" si="111"/>
        <v/>
      </c>
      <c r="B692" s="45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9" t="str">
        <f t="shared" ca="1" si="115"/>
        <v/>
      </c>
      <c r="N692" s="168" t="str">
        <f t="shared" si="110"/>
        <v/>
      </c>
      <c r="O692" s="168" t="str">
        <f t="shared" si="106"/>
        <v/>
      </c>
    </row>
    <row r="693" spans="1:15">
      <c r="A693" s="173" t="str">
        <f t="shared" ca="1" si="111"/>
        <v/>
      </c>
      <c r="B693" s="45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9" t="str">
        <f t="shared" ca="1" si="115"/>
        <v/>
      </c>
      <c r="N693" s="168" t="str">
        <f t="shared" si="110"/>
        <v/>
      </c>
      <c r="O693" s="168" t="str">
        <f t="shared" si="106"/>
        <v/>
      </c>
    </row>
    <row r="694" spans="1:15">
      <c r="A694" s="173" t="str">
        <f t="shared" ca="1" si="111"/>
        <v/>
      </c>
      <c r="B694" s="45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9" t="str">
        <f t="shared" ca="1" si="115"/>
        <v/>
      </c>
      <c r="N694" s="168" t="str">
        <f t="shared" si="110"/>
        <v/>
      </c>
      <c r="O694" s="168" t="str">
        <f t="shared" si="106"/>
        <v/>
      </c>
    </row>
    <row r="695" spans="1:15">
      <c r="A695" s="173" t="str">
        <f t="shared" ca="1" si="111"/>
        <v/>
      </c>
      <c r="B695" s="45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9" t="str">
        <f t="shared" ca="1" si="115"/>
        <v/>
      </c>
      <c r="N695" s="168" t="str">
        <f t="shared" si="110"/>
        <v/>
      </c>
      <c r="O695" s="168" t="str">
        <f t="shared" si="106"/>
        <v/>
      </c>
    </row>
    <row r="696" spans="1:15">
      <c r="A696" s="173" t="str">
        <f t="shared" ca="1" si="111"/>
        <v/>
      </c>
      <c r="B696" s="45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9" t="str">
        <f t="shared" ca="1" si="115"/>
        <v/>
      </c>
      <c r="N696" s="168" t="str">
        <f t="shared" si="110"/>
        <v/>
      </c>
      <c r="O696" s="168" t="str">
        <f t="shared" si="106"/>
        <v/>
      </c>
    </row>
    <row r="697" spans="1:15">
      <c r="A697" s="173" t="str">
        <f t="shared" ca="1" si="111"/>
        <v/>
      </c>
      <c r="B697" s="45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9" t="str">
        <f t="shared" ca="1" si="115"/>
        <v/>
      </c>
      <c r="N697" s="168" t="str">
        <f t="shared" si="110"/>
        <v/>
      </c>
      <c r="O697" s="168" t="str">
        <f t="shared" si="106"/>
        <v/>
      </c>
    </row>
    <row r="698" spans="1:15">
      <c r="A698" s="173" t="str">
        <f t="shared" ca="1" si="111"/>
        <v/>
      </c>
      <c r="B698" s="45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9" t="str">
        <f t="shared" ca="1" si="115"/>
        <v/>
      </c>
      <c r="N698" s="168" t="str">
        <f t="shared" si="110"/>
        <v/>
      </c>
      <c r="O698" s="168" t="str">
        <f t="shared" si="106"/>
        <v/>
      </c>
    </row>
    <row r="699" spans="1:15">
      <c r="A699" s="173" t="str">
        <f t="shared" ca="1" si="111"/>
        <v/>
      </c>
      <c r="B699" s="45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9" t="str">
        <f t="shared" ca="1" si="115"/>
        <v/>
      </c>
      <c r="N699" s="168" t="str">
        <f t="shared" si="110"/>
        <v/>
      </c>
      <c r="O699" s="168" t="str">
        <f t="shared" si="106"/>
        <v/>
      </c>
    </row>
    <row r="700" spans="1:15">
      <c r="A700" s="173" t="str">
        <f t="shared" ca="1" si="111"/>
        <v/>
      </c>
      <c r="B700" s="45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9" t="str">
        <f t="shared" ca="1" si="115"/>
        <v/>
      </c>
      <c r="N700" s="168" t="str">
        <f t="shared" si="110"/>
        <v/>
      </c>
      <c r="O700" s="168" t="str">
        <f t="shared" si="106"/>
        <v/>
      </c>
    </row>
    <row r="701" spans="1:15">
      <c r="A701" s="173" t="str">
        <f t="shared" ca="1" si="111"/>
        <v/>
      </c>
      <c r="B701" s="45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9" t="str">
        <f t="shared" ca="1" si="115"/>
        <v/>
      </c>
      <c r="N701" s="168" t="str">
        <f t="shared" si="110"/>
        <v/>
      </c>
      <c r="O701" s="168" t="str">
        <f t="shared" si="106"/>
        <v/>
      </c>
    </row>
    <row r="702" spans="1:15">
      <c r="A702" s="173" t="str">
        <f t="shared" ca="1" si="111"/>
        <v/>
      </c>
      <c r="B702" s="45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9" t="str">
        <f t="shared" ca="1" si="115"/>
        <v/>
      </c>
      <c r="N702" s="168" t="str">
        <f t="shared" si="110"/>
        <v/>
      </c>
      <c r="O702" s="168" t="str">
        <f t="shared" si="106"/>
        <v/>
      </c>
    </row>
    <row r="703" spans="1:15">
      <c r="A703" s="173" t="str">
        <f t="shared" ca="1" si="111"/>
        <v/>
      </c>
      <c r="B703" s="45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9" t="str">
        <f t="shared" ca="1" si="115"/>
        <v/>
      </c>
      <c r="N703" s="168" t="str">
        <f t="shared" si="110"/>
        <v/>
      </c>
      <c r="O703" s="168" t="str">
        <f t="shared" si="106"/>
        <v/>
      </c>
    </row>
    <row r="704" spans="1:15">
      <c r="A704" s="173" t="str">
        <f t="shared" ca="1" si="111"/>
        <v/>
      </c>
      <c r="B704" s="45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9" t="str">
        <f t="shared" ca="1" si="115"/>
        <v/>
      </c>
      <c r="N704" s="168" t="str">
        <f t="shared" si="110"/>
        <v/>
      </c>
      <c r="O704" s="168" t="str">
        <f t="shared" si="106"/>
        <v/>
      </c>
    </row>
    <row r="705" spans="1:15">
      <c r="A705" s="173" t="str">
        <f t="shared" ca="1" si="111"/>
        <v/>
      </c>
      <c r="B705" s="45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9" t="str">
        <f t="shared" ca="1" si="115"/>
        <v/>
      </c>
      <c r="N705" s="168" t="str">
        <f t="shared" si="110"/>
        <v/>
      </c>
      <c r="O705" s="168" t="str">
        <f t="shared" si="106"/>
        <v/>
      </c>
    </row>
    <row r="706" spans="1:15">
      <c r="A706" s="173" t="str">
        <f t="shared" ca="1" si="111"/>
        <v/>
      </c>
      <c r="B706" s="45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9" t="str">
        <f t="shared" ca="1" si="115"/>
        <v/>
      </c>
      <c r="N706" s="168" t="str">
        <f t="shared" si="110"/>
        <v/>
      </c>
      <c r="O706" s="168" t="str">
        <f t="shared" si="106"/>
        <v/>
      </c>
    </row>
    <row r="707" spans="1:15">
      <c r="A707" s="173" t="str">
        <f t="shared" ca="1" si="111"/>
        <v/>
      </c>
      <c r="B707" s="45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9" t="str">
        <f t="shared" ca="1" si="115"/>
        <v/>
      </c>
      <c r="N707" s="168" t="str">
        <f t="shared" si="110"/>
        <v/>
      </c>
      <c r="O707" s="168" t="str">
        <f t="shared" si="106"/>
        <v/>
      </c>
    </row>
    <row r="708" spans="1:15">
      <c r="A708" s="173" t="str">
        <f t="shared" ca="1" si="111"/>
        <v/>
      </c>
      <c r="B708" s="45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9" t="str">
        <f t="shared" ca="1" si="115"/>
        <v/>
      </c>
      <c r="N708" s="168" t="str">
        <f t="shared" si="110"/>
        <v/>
      </c>
      <c r="O708" s="168" t="str">
        <f t="shared" ref="O708:O746" si="116">IF(N708&gt;$A$14,N708,"")</f>
        <v/>
      </c>
    </row>
    <row r="709" spans="1:15">
      <c r="A709" s="173" t="str">
        <f t="shared" ca="1" si="111"/>
        <v/>
      </c>
      <c r="B709" s="45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9" t="str">
        <f t="shared" ca="1" si="115"/>
        <v/>
      </c>
      <c r="N709" s="168" t="str">
        <f t="shared" si="110"/>
        <v/>
      </c>
      <c r="O709" s="168" t="str">
        <f t="shared" si="116"/>
        <v/>
      </c>
    </row>
    <row r="710" spans="1:15">
      <c r="A710" s="173" t="str">
        <f t="shared" ca="1" si="111"/>
        <v/>
      </c>
      <c r="B710" s="45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9" t="str">
        <f t="shared" ca="1" si="115"/>
        <v/>
      </c>
      <c r="N710" s="168" t="str">
        <f t="shared" si="110"/>
        <v/>
      </c>
      <c r="O710" s="168" t="str">
        <f t="shared" si="116"/>
        <v/>
      </c>
    </row>
    <row r="711" spans="1:15">
      <c r="A711" s="173" t="str">
        <f t="shared" ca="1" si="111"/>
        <v/>
      </c>
      <c r="B711" s="45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9" t="str">
        <f t="shared" ca="1" si="115"/>
        <v/>
      </c>
      <c r="N711" s="168" t="str">
        <f t="shared" si="110"/>
        <v/>
      </c>
      <c r="O711" s="168" t="str">
        <f t="shared" si="116"/>
        <v/>
      </c>
    </row>
    <row r="712" spans="1:15">
      <c r="A712" s="173" t="str">
        <f t="shared" ca="1" si="111"/>
        <v/>
      </c>
      <c r="B712" s="45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9" t="str">
        <f t="shared" ca="1" si="115"/>
        <v/>
      </c>
      <c r="N712" s="168" t="str">
        <f t="shared" si="110"/>
        <v/>
      </c>
      <c r="O712" s="168" t="str">
        <f t="shared" si="116"/>
        <v/>
      </c>
    </row>
    <row r="713" spans="1:15">
      <c r="A713" s="173" t="str">
        <f t="shared" ca="1" si="111"/>
        <v/>
      </c>
      <c r="B713" s="45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9" t="str">
        <f t="shared" ca="1" si="115"/>
        <v/>
      </c>
      <c r="N713" s="168" t="str">
        <f t="shared" si="110"/>
        <v/>
      </c>
      <c r="O713" s="168" t="str">
        <f t="shared" si="116"/>
        <v/>
      </c>
    </row>
    <row r="714" spans="1:15">
      <c r="A714" s="173" t="str">
        <f t="shared" ca="1" si="111"/>
        <v/>
      </c>
      <c r="B714" s="45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9" t="str">
        <f t="shared" ca="1" si="115"/>
        <v/>
      </c>
      <c r="N714" s="168" t="str">
        <f t="shared" si="110"/>
        <v/>
      </c>
      <c r="O714" s="168" t="str">
        <f t="shared" si="116"/>
        <v/>
      </c>
    </row>
    <row r="715" spans="1:15">
      <c r="A715" s="173" t="str">
        <f t="shared" ca="1" si="111"/>
        <v/>
      </c>
      <c r="B715" s="45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9" t="str">
        <f t="shared" ca="1" si="115"/>
        <v/>
      </c>
      <c r="N715" s="168" t="str">
        <f t="shared" si="110"/>
        <v/>
      </c>
      <c r="O715" s="168" t="str">
        <f t="shared" si="116"/>
        <v/>
      </c>
    </row>
    <row r="716" spans="1:15">
      <c r="A716" s="173" t="str">
        <f t="shared" ca="1" si="111"/>
        <v/>
      </c>
      <c r="B716" s="45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9" t="str">
        <f t="shared" ca="1" si="115"/>
        <v/>
      </c>
      <c r="N716" s="168" t="str">
        <f t="shared" si="110"/>
        <v/>
      </c>
      <c r="O716" s="168" t="str">
        <f t="shared" si="116"/>
        <v/>
      </c>
    </row>
    <row r="717" spans="1:15">
      <c r="A717" s="173" t="str">
        <f t="shared" ca="1" si="111"/>
        <v/>
      </c>
      <c r="B717" s="45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9" t="str">
        <f t="shared" ca="1" si="115"/>
        <v/>
      </c>
      <c r="N717" s="168" t="str">
        <f t="shared" si="110"/>
        <v/>
      </c>
      <c r="O717" s="168" t="str">
        <f t="shared" si="116"/>
        <v/>
      </c>
    </row>
    <row r="718" spans="1:15">
      <c r="A718" s="173" t="str">
        <f t="shared" ca="1" si="111"/>
        <v/>
      </c>
      <c r="B718" s="45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9" t="str">
        <f t="shared" ca="1" si="115"/>
        <v/>
      </c>
      <c r="N718" s="168" t="str">
        <f t="shared" si="110"/>
        <v/>
      </c>
      <c r="O718" s="168" t="str">
        <f t="shared" si="116"/>
        <v/>
      </c>
    </row>
    <row r="719" spans="1:15">
      <c r="A719" s="173" t="str">
        <f t="shared" ca="1" si="111"/>
        <v/>
      </c>
      <c r="B719" s="45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9" t="str">
        <f t="shared" ca="1" si="115"/>
        <v/>
      </c>
      <c r="N719" s="168" t="str">
        <f t="shared" si="110"/>
        <v/>
      </c>
      <c r="O719" s="168" t="str">
        <f t="shared" si="116"/>
        <v/>
      </c>
    </row>
    <row r="720" spans="1:15">
      <c r="A720" s="173" t="str">
        <f t="shared" ca="1" si="111"/>
        <v/>
      </c>
      <c r="B720" s="45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9" t="str">
        <f t="shared" ca="1" si="115"/>
        <v/>
      </c>
      <c r="N720" s="168" t="str">
        <f t="shared" ref="N720:N746" si="120">IF(COUNTIF(L:L,J720),J720,"")</f>
        <v/>
      </c>
      <c r="O720" s="168" t="str">
        <f t="shared" si="116"/>
        <v/>
      </c>
    </row>
    <row r="721" spans="1:15">
      <c r="A721" s="173" t="str">
        <f t="shared" ca="1" si="111"/>
        <v/>
      </c>
      <c r="B721" s="45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9" t="str">
        <f t="shared" ca="1" si="115"/>
        <v/>
      </c>
      <c r="N721" s="168" t="str">
        <f t="shared" si="120"/>
        <v/>
      </c>
      <c r="O721" s="168" t="str">
        <f t="shared" si="116"/>
        <v/>
      </c>
    </row>
    <row r="722" spans="1:15">
      <c r="A722" s="173" t="str">
        <f t="shared" ca="1" si="111"/>
        <v/>
      </c>
      <c r="B722" s="45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9" t="str">
        <f t="shared" ca="1" si="115"/>
        <v/>
      </c>
      <c r="N722" s="168" t="str">
        <f t="shared" si="120"/>
        <v/>
      </c>
      <c r="O722" s="168" t="str">
        <f t="shared" si="116"/>
        <v/>
      </c>
    </row>
    <row r="723" spans="1:15">
      <c r="A723" s="173" t="str">
        <f t="shared" ca="1" si="111"/>
        <v/>
      </c>
      <c r="B723" s="45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9" t="str">
        <f t="shared" ca="1" si="115"/>
        <v/>
      </c>
      <c r="N723" s="168" t="str">
        <f t="shared" si="120"/>
        <v/>
      </c>
      <c r="O723" s="168" t="str">
        <f t="shared" si="116"/>
        <v/>
      </c>
    </row>
    <row r="724" spans="1:15">
      <c r="A724" s="173" t="str">
        <f t="shared" ca="1" si="111"/>
        <v/>
      </c>
      <c r="B724" s="45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9" t="str">
        <f t="shared" ca="1" si="115"/>
        <v/>
      </c>
      <c r="N724" s="168" t="str">
        <f t="shared" si="120"/>
        <v/>
      </c>
      <c r="O724" s="168" t="str">
        <f t="shared" si="116"/>
        <v/>
      </c>
    </row>
    <row r="725" spans="1:15">
      <c r="A725" s="173" t="str">
        <f t="shared" ca="1" si="111"/>
        <v/>
      </c>
      <c r="B725" s="45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9" t="str">
        <f t="shared" ca="1" si="115"/>
        <v/>
      </c>
      <c r="N725" s="168" t="str">
        <f t="shared" si="120"/>
        <v/>
      </c>
      <c r="O725" s="168" t="str">
        <f t="shared" si="116"/>
        <v/>
      </c>
    </row>
    <row r="726" spans="1:15">
      <c r="A726" s="173" t="str">
        <f t="shared" ca="1" si="111"/>
        <v/>
      </c>
      <c r="B726" s="45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9" t="str">
        <f t="shared" ca="1" si="115"/>
        <v/>
      </c>
      <c r="N726" s="168" t="str">
        <f t="shared" si="120"/>
        <v/>
      </c>
      <c r="O726" s="168" t="str">
        <f t="shared" si="116"/>
        <v/>
      </c>
    </row>
    <row r="727" spans="1:15">
      <c r="A727" s="173" t="str">
        <f t="shared" ca="1" si="111"/>
        <v/>
      </c>
      <c r="B727" s="45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9" t="str">
        <f t="shared" ca="1" si="115"/>
        <v/>
      </c>
      <c r="N727" s="168" t="str">
        <f t="shared" si="120"/>
        <v/>
      </c>
      <c r="O727" s="168" t="str">
        <f t="shared" si="116"/>
        <v/>
      </c>
    </row>
    <row r="728" spans="1:15">
      <c r="A728" s="173" t="str">
        <f t="shared" ca="1" si="111"/>
        <v/>
      </c>
      <c r="B728" s="45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9" t="str">
        <f t="shared" ca="1" si="115"/>
        <v/>
      </c>
      <c r="N728" s="168" t="str">
        <f t="shared" si="120"/>
        <v/>
      </c>
      <c r="O728" s="168" t="str">
        <f t="shared" si="116"/>
        <v/>
      </c>
    </row>
    <row r="729" spans="1:15">
      <c r="A729" s="173" t="str">
        <f t="shared" ca="1" si="111"/>
        <v/>
      </c>
      <c r="B729" s="45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9" t="str">
        <f t="shared" ca="1" si="115"/>
        <v/>
      </c>
      <c r="N729" s="168" t="str">
        <f t="shared" si="120"/>
        <v/>
      </c>
      <c r="O729" s="168" t="str">
        <f t="shared" si="116"/>
        <v/>
      </c>
    </row>
    <row r="730" spans="1:15">
      <c r="A730" s="173" t="str">
        <f t="shared" ca="1" si="111"/>
        <v/>
      </c>
      <c r="B730" s="45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9" t="str">
        <f t="shared" ca="1" si="115"/>
        <v/>
      </c>
      <c r="N730" s="168" t="str">
        <f t="shared" si="120"/>
        <v/>
      </c>
      <c r="O730" s="168" t="str">
        <f t="shared" si="116"/>
        <v/>
      </c>
    </row>
    <row r="731" spans="1:15">
      <c r="A731" s="173" t="str">
        <f t="shared" ca="1" si="111"/>
        <v/>
      </c>
      <c r="B731" s="45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9" t="str">
        <f t="shared" ca="1" si="115"/>
        <v/>
      </c>
      <c r="N731" s="168" t="str">
        <f t="shared" si="120"/>
        <v/>
      </c>
      <c r="O731" s="168" t="str">
        <f t="shared" si="116"/>
        <v/>
      </c>
    </row>
    <row r="732" spans="1:15">
      <c r="A732" s="173" t="str">
        <f t="shared" ca="1" si="111"/>
        <v/>
      </c>
      <c r="B732" s="45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9" t="str">
        <f t="shared" ca="1" si="115"/>
        <v/>
      </c>
      <c r="N732" s="168" t="str">
        <f t="shared" si="120"/>
        <v/>
      </c>
      <c r="O732" s="168" t="str">
        <f t="shared" si="116"/>
        <v/>
      </c>
    </row>
    <row r="733" spans="1:15">
      <c r="A733" s="173" t="str">
        <f t="shared" ca="1" si="111"/>
        <v/>
      </c>
      <c r="B733" s="45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9" t="str">
        <f t="shared" ca="1" si="115"/>
        <v/>
      </c>
      <c r="N733" s="168" t="str">
        <f t="shared" si="120"/>
        <v/>
      </c>
      <c r="O733" s="168" t="str">
        <f t="shared" si="116"/>
        <v/>
      </c>
    </row>
    <row r="734" spans="1:15">
      <c r="A734" s="173" t="str">
        <f t="shared" ca="1" si="111"/>
        <v/>
      </c>
      <c r="B734" s="45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9" t="str">
        <f t="shared" ca="1" si="115"/>
        <v/>
      </c>
      <c r="N734" s="168" t="str">
        <f t="shared" si="120"/>
        <v/>
      </c>
      <c r="O734" s="168" t="str">
        <f t="shared" si="116"/>
        <v/>
      </c>
    </row>
    <row r="735" spans="1:15">
      <c r="A735" s="173" t="str">
        <f t="shared" ca="1" si="111"/>
        <v/>
      </c>
      <c r="B735" s="45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9" t="str">
        <f t="shared" ca="1" si="115"/>
        <v/>
      </c>
      <c r="N735" s="168" t="str">
        <f t="shared" si="120"/>
        <v/>
      </c>
      <c r="O735" s="168" t="str">
        <f t="shared" si="116"/>
        <v/>
      </c>
    </row>
    <row r="736" spans="1:15">
      <c r="A736" s="173" t="str">
        <f t="shared" ca="1" si="111"/>
        <v/>
      </c>
      <c r="B736" s="45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9" t="str">
        <f t="shared" ca="1" si="115"/>
        <v/>
      </c>
      <c r="N736" s="168" t="str">
        <f t="shared" si="120"/>
        <v/>
      </c>
      <c r="O736" s="168" t="str">
        <f t="shared" si="116"/>
        <v/>
      </c>
    </row>
    <row r="737" spans="1:15">
      <c r="A737" s="173" t="str">
        <f t="shared" ca="1" si="111"/>
        <v/>
      </c>
      <c r="B737" s="45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9" t="str">
        <f t="shared" ca="1" si="115"/>
        <v/>
      </c>
      <c r="N737" s="168" t="str">
        <f t="shared" si="120"/>
        <v/>
      </c>
      <c r="O737" s="168" t="str">
        <f t="shared" si="116"/>
        <v/>
      </c>
    </row>
    <row r="738" spans="1:15">
      <c r="A738" s="173" t="str">
        <f t="shared" ca="1" si="111"/>
        <v/>
      </c>
      <c r="B738" s="45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9" t="str">
        <f t="shared" ca="1" si="115"/>
        <v/>
      </c>
      <c r="N738" s="168" t="str">
        <f t="shared" si="120"/>
        <v/>
      </c>
      <c r="O738" s="168" t="str">
        <f t="shared" si="116"/>
        <v/>
      </c>
    </row>
    <row r="739" spans="1:15">
      <c r="A739" s="173" t="str">
        <f t="shared" ca="1" si="111"/>
        <v/>
      </c>
      <c r="B739" s="45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9" t="str">
        <f t="shared" ca="1" si="115"/>
        <v/>
      </c>
      <c r="N739" s="168" t="str">
        <f t="shared" si="120"/>
        <v/>
      </c>
      <c r="O739" s="168" t="str">
        <f t="shared" si="116"/>
        <v/>
      </c>
    </row>
    <row r="740" spans="1:15">
      <c r="A740" s="173" t="str">
        <f t="shared" ca="1" si="111"/>
        <v/>
      </c>
      <c r="B740" s="45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9" t="str">
        <f t="shared" ca="1" si="115"/>
        <v/>
      </c>
      <c r="N740" s="168" t="str">
        <f t="shared" si="120"/>
        <v/>
      </c>
      <c r="O740" s="168" t="str">
        <f t="shared" si="116"/>
        <v/>
      </c>
    </row>
    <row r="741" spans="1:15">
      <c r="A741" s="173" t="str">
        <f t="shared" ca="1" si="111"/>
        <v/>
      </c>
      <c r="B741" s="45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9" t="str">
        <f t="shared" ca="1" si="115"/>
        <v/>
      </c>
      <c r="N741" s="168" t="str">
        <f t="shared" si="120"/>
        <v/>
      </c>
      <c r="O741" s="168" t="str">
        <f t="shared" si="116"/>
        <v/>
      </c>
    </row>
    <row r="742" spans="1:15">
      <c r="A742" s="173" t="str">
        <f t="shared" ca="1" si="111"/>
        <v/>
      </c>
      <c r="B742" s="45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9" t="str">
        <f t="shared" ca="1" si="115"/>
        <v/>
      </c>
      <c r="N742" s="168" t="str">
        <f t="shared" si="120"/>
        <v/>
      </c>
      <c r="O742" s="168" t="str">
        <f t="shared" si="116"/>
        <v/>
      </c>
    </row>
    <row r="743" spans="1:15">
      <c r="A743" s="173" t="str">
        <f t="shared" ca="1" si="111"/>
        <v/>
      </c>
      <c r="B743" s="45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9" t="str">
        <f t="shared" ca="1" si="115"/>
        <v/>
      </c>
      <c r="N743" s="168" t="str">
        <f t="shared" si="120"/>
        <v/>
      </c>
      <c r="O743" s="168" t="str">
        <f t="shared" si="116"/>
        <v/>
      </c>
    </row>
    <row r="744" spans="1:15">
      <c r="A744" s="173" t="str">
        <f t="shared" ca="1" si="111"/>
        <v/>
      </c>
      <c r="B744" s="45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9" t="str">
        <f t="shared" ca="1" si="115"/>
        <v/>
      </c>
      <c r="N744" s="168" t="str">
        <f t="shared" si="120"/>
        <v/>
      </c>
      <c r="O744" s="168" t="str">
        <f t="shared" si="116"/>
        <v/>
      </c>
    </row>
    <row r="745" spans="1:15">
      <c r="A745" s="173" t="str">
        <f t="shared" ref="A745:A748" ca="1" si="121">IF(AND(ISBLANK(P734), A744 = $P$1),NOW(),IF(ISBLANK(P734),"",P734))</f>
        <v/>
      </c>
      <c r="B745" s="45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9" t="str">
        <f t="shared" ref="H745:H748" ca="1" si="125">IF(ISERROR(B745-2),"",C745+D745-F745-G745)</f>
        <v/>
      </c>
      <c r="N745" s="168" t="str">
        <f t="shared" si="120"/>
        <v/>
      </c>
      <c r="O745" s="168" t="str">
        <f t="shared" si="116"/>
        <v/>
      </c>
    </row>
    <row r="746" spans="1:15">
      <c r="A746" s="173" t="str">
        <f t="shared" ca="1" si="121"/>
        <v/>
      </c>
      <c r="B746" s="45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9" t="str">
        <f t="shared" ca="1" si="125"/>
        <v/>
      </c>
      <c r="N746" s="168" t="str">
        <f t="shared" si="120"/>
        <v/>
      </c>
      <c r="O746" s="168" t="str">
        <f t="shared" si="116"/>
        <v/>
      </c>
    </row>
    <row r="747" spans="1:15">
      <c r="A747" s="173" t="str">
        <f t="shared" ca="1" si="121"/>
        <v/>
      </c>
      <c r="B747" s="45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9" t="str">
        <f t="shared" ca="1" si="125"/>
        <v/>
      </c>
    </row>
    <row r="748" spans="1:15">
      <c r="A748" s="173" t="str">
        <f t="shared" ca="1" si="121"/>
        <v/>
      </c>
      <c r="B748" s="45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9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5" sqref="G5"/>
    </sheetView>
  </sheetViews>
  <sheetFormatPr defaultColWidth="8.88671875" defaultRowHeight="14.4"/>
  <cols>
    <col min="1" max="1" width="15.44140625" style="168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9" bestFit="1" customWidth="1"/>
    <col min="12" max="12" width="15.6640625" style="3" bestFit="1" customWidth="1"/>
    <col min="13" max="13" width="6.5546875" style="59" bestFit="1" customWidth="1"/>
    <col min="14" max="16" width="15.6640625" style="168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46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46"/>
      <c r="L2" s="28" t="s">
        <v>1</v>
      </c>
      <c r="M2" s="46"/>
      <c r="P2" s="3" cm="1">
        <f t="array" ref="P2:P24">_xlfn.UNIQUE(O:O)</f>
        <v>0</v>
      </c>
    </row>
    <row r="3" spans="1:16">
      <c r="A3" s="15" t="s">
        <v>32</v>
      </c>
      <c r="B3" s="61" t="s">
        <v>40</v>
      </c>
      <c r="C3" s="62" t="s">
        <v>41</v>
      </c>
      <c r="J3" s="122" cm="1">
        <f t="array" ref="J3:K136">_xll.BDH(B4, "LAST_PRICE", "01/01/2025 15:00:00", "01/01/2035 16:00:00", "BarSize=60", "BarType=T", "RecurDaily=True", "TZ=London")</f>
        <v>45768.625</v>
      </c>
      <c r="K3" s="46">
        <v>88.53</v>
      </c>
      <c r="L3" s="122" cm="1">
        <f t="array" ref="L3:M74">_xll.BDH(C4, "LAST_PRICE", "01/01/2025 15:00:00", "01/01/2035 16:00:00", "BarSize=60", "BarType=T", "RecurDaily=True", "TZ=London")</f>
        <v>45859.625</v>
      </c>
      <c r="M3" s="46">
        <v>101.462</v>
      </c>
      <c r="N3" s="168" t="str">
        <f>IF(COUNTIF(L:L,J3),J3,"")</f>
        <v/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63" t="s">
        <v>42</v>
      </c>
      <c r="C4" s="42" t="s">
        <v>43</v>
      </c>
      <c r="I4" s="1"/>
      <c r="J4" s="126">
        <v>45769.625</v>
      </c>
      <c r="K4" s="46">
        <v>88.399000000000001</v>
      </c>
      <c r="L4" s="126">
        <v>45860.625</v>
      </c>
      <c r="M4" s="46">
        <v>101.461</v>
      </c>
      <c r="N4" s="168" t="str">
        <f t="shared" ref="N4:N7" si="0">IF(COUNTIF(L:L,J4),J4,"")</f>
        <v/>
      </c>
      <c r="O4" s="168" t="str">
        <f t="shared" ref="O4:O67" si="1">IF(N4&gt;$A$14,N4,"")</f>
        <v/>
      </c>
      <c r="P4" s="168">
        <v>45931.625</v>
      </c>
    </row>
    <row r="5" spans="1:16">
      <c r="A5" s="15" t="s">
        <v>8</v>
      </c>
      <c r="B5" s="64">
        <f>18*10^6</f>
        <v>18000000</v>
      </c>
      <c r="C5" s="8">
        <f>10*10^6</f>
        <v>10000000</v>
      </c>
      <c r="I5" s="1"/>
      <c r="J5" s="126">
        <v>45770.625</v>
      </c>
      <c r="K5" s="46">
        <v>89.498999999999995</v>
      </c>
      <c r="L5" s="126">
        <v>45861.625</v>
      </c>
      <c r="M5" s="46">
        <v>101.749</v>
      </c>
      <c r="N5" s="168" t="str">
        <f t="shared" si="0"/>
        <v/>
      </c>
      <c r="O5" s="168" t="str">
        <f t="shared" si="1"/>
        <v/>
      </c>
      <c r="P5" s="168">
        <v>45932.625</v>
      </c>
    </row>
    <row r="6" spans="1:16">
      <c r="A6" s="15" t="s">
        <v>10</v>
      </c>
      <c r="B6" s="65">
        <v>4.3749999999999997E-2</v>
      </c>
      <c r="C6" s="60">
        <v>7.6249999999999998E-2</v>
      </c>
      <c r="I6" s="1"/>
      <c r="J6" s="126">
        <v>45771.625</v>
      </c>
      <c r="K6" s="46">
        <v>89.617000000000004</v>
      </c>
      <c r="L6" s="126">
        <v>45862.625</v>
      </c>
      <c r="M6" s="46">
        <v>101.851</v>
      </c>
      <c r="N6" s="168" t="str">
        <f t="shared" si="0"/>
        <v/>
      </c>
      <c r="O6" s="168" t="str">
        <f t="shared" si="1"/>
        <v/>
      </c>
      <c r="P6" s="168">
        <v>45933.625</v>
      </c>
    </row>
    <row r="7" spans="1:16">
      <c r="A7" s="15" t="s">
        <v>12</v>
      </c>
      <c r="B7" s="66">
        <v>4.2299999999999997E-2</v>
      </c>
      <c r="C7" s="10">
        <v>4.2299999999999997E-2</v>
      </c>
      <c r="I7" s="1"/>
      <c r="J7" s="126">
        <v>45772.625</v>
      </c>
      <c r="K7" s="46">
        <v>89.903000000000006</v>
      </c>
      <c r="L7" s="126">
        <v>45863.625</v>
      </c>
      <c r="M7" s="46">
        <v>101.883</v>
      </c>
      <c r="N7" s="168" t="str">
        <f t="shared" si="0"/>
        <v/>
      </c>
      <c r="O7" s="168" t="str">
        <f t="shared" si="1"/>
        <v/>
      </c>
      <c r="P7" s="168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22">
        <v>45775.625</v>
      </c>
      <c r="K8" s="59">
        <v>90.022999999999996</v>
      </c>
      <c r="L8" s="122">
        <v>45866.625</v>
      </c>
      <c r="M8" s="59">
        <v>102.01300000000001</v>
      </c>
      <c r="N8" s="168" t="str">
        <f t="shared" ref="N8:N71" si="2">IF(COUNTIF(L:L,J8),J8,"")</f>
        <v/>
      </c>
      <c r="O8" s="168" t="str">
        <f t="shared" si="1"/>
        <v/>
      </c>
      <c r="P8" s="168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59">
        <v>89.804000000000002</v>
      </c>
      <c r="L9" s="122">
        <v>45867.625</v>
      </c>
      <c r="M9" s="59">
        <v>102.40600000000001</v>
      </c>
      <c r="N9" s="168" t="str">
        <f t="shared" si="2"/>
        <v/>
      </c>
      <c r="O9" s="168" t="str">
        <f t="shared" si="1"/>
        <v/>
      </c>
      <c r="P9" s="168">
        <v>45938.625</v>
      </c>
    </row>
    <row r="10" spans="1:16" ht="15" thickBot="1">
      <c r="A10" s="16" t="s">
        <v>28</v>
      </c>
      <c r="B10" s="11" cm="1">
        <f t="array" ref="B10">_xll.BDP(B4,"px_last")</f>
        <v>95.522999999999996</v>
      </c>
      <c r="C10" s="22" cm="1">
        <f t="array" ref="C10">_xll.BDP(C4,"px_last")</f>
        <v>105.887</v>
      </c>
      <c r="E10" s="1"/>
      <c r="F10" s="1"/>
      <c r="G10" s="1"/>
      <c r="H10" s="1"/>
      <c r="I10" s="1"/>
      <c r="J10" s="122">
        <v>45777.625</v>
      </c>
      <c r="K10" s="59">
        <v>89.712999999999994</v>
      </c>
      <c r="L10" s="122">
        <v>45868.625</v>
      </c>
      <c r="M10" s="59">
        <v>102.268</v>
      </c>
      <c r="N10" s="168" t="str">
        <f t="shared" si="2"/>
        <v/>
      </c>
      <c r="O10" s="168" t="str">
        <f t="shared" si="1"/>
        <v/>
      </c>
      <c r="P10" s="168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22">
        <v>45778.625</v>
      </c>
      <c r="K11" s="59">
        <v>89.786000000000001</v>
      </c>
      <c r="L11" s="122">
        <v>45869.625</v>
      </c>
      <c r="M11" s="59">
        <v>102.7</v>
      </c>
      <c r="N11" s="168" t="str">
        <f t="shared" si="2"/>
        <v/>
      </c>
      <c r="O11" s="168" t="str">
        <f t="shared" si="1"/>
        <v/>
      </c>
      <c r="P11" s="168">
        <v>45944.625</v>
      </c>
    </row>
    <row r="12" spans="1:16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0"/>
      <c r="G12" s="191"/>
      <c r="H12" s="39" t="s">
        <v>16</v>
      </c>
      <c r="I12" s="1"/>
      <c r="J12" s="122">
        <v>45779.625</v>
      </c>
      <c r="K12" s="59">
        <v>90.061000000000007</v>
      </c>
      <c r="L12" s="122">
        <v>45870.625</v>
      </c>
      <c r="M12" s="59">
        <v>102.351</v>
      </c>
      <c r="N12" s="168" t="str">
        <f t="shared" si="2"/>
        <v/>
      </c>
      <c r="O12" s="168" t="str">
        <f t="shared" si="1"/>
        <v/>
      </c>
      <c r="P12" s="168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22">
        <v>45782.625</v>
      </c>
      <c r="K13" s="59">
        <v>90.048000000000002</v>
      </c>
      <c r="L13" s="122">
        <v>45873.625</v>
      </c>
      <c r="M13" s="59">
        <v>102.357</v>
      </c>
      <c r="N13" s="168" t="str">
        <f t="shared" si="2"/>
        <v/>
      </c>
      <c r="O13" s="168" t="str">
        <f t="shared" si="1"/>
        <v/>
      </c>
      <c r="P13" s="168">
        <v>45946.625</v>
      </c>
    </row>
    <row r="14" spans="1:16">
      <c r="A14" s="173">
        <v>45930.625</v>
      </c>
      <c r="B14" s="45">
        <v>94.875</v>
      </c>
      <c r="C14" s="46"/>
      <c r="D14" s="47"/>
      <c r="E14" s="4">
        <v>105.75</v>
      </c>
      <c r="F14" s="1"/>
      <c r="G14" s="5"/>
      <c r="H14" s="78">
        <v>0</v>
      </c>
      <c r="I14" s="1"/>
      <c r="J14" s="122">
        <v>45783.625</v>
      </c>
      <c r="K14" s="59">
        <v>90.156000000000006</v>
      </c>
      <c r="L14" s="122">
        <v>45874.625</v>
      </c>
      <c r="M14" s="59">
        <v>102.56</v>
      </c>
      <c r="N14" s="168" t="str">
        <f t="shared" si="2"/>
        <v/>
      </c>
      <c r="O14" s="168" t="str">
        <f t="shared" si="1"/>
        <v/>
      </c>
      <c r="P14" s="168">
        <v>45947.625</v>
      </c>
    </row>
    <row r="15" spans="1:16">
      <c r="A15" s="173">
        <f ca="1">IF(AND(ISBLANK(P4), A14 = $P$1),NOW(),IF(ISBLANK(P4),"",P4))</f>
        <v>45931.625</v>
      </c>
      <c r="B15" s="45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9">
        <f ca="1">IF(ISERROR(E15-2),"",C15+D15-F15-G15)</f>
        <v>-40714.599305555654</v>
      </c>
      <c r="I15" s="1"/>
      <c r="J15" s="122">
        <v>45784.625</v>
      </c>
      <c r="K15" s="59">
        <v>90.430999999999997</v>
      </c>
      <c r="L15" s="122">
        <v>45875.625</v>
      </c>
      <c r="M15" s="59">
        <v>102.556</v>
      </c>
      <c r="N15" s="168" t="str">
        <f t="shared" si="2"/>
        <v/>
      </c>
      <c r="O15" s="168" t="str">
        <f t="shared" si="1"/>
        <v/>
      </c>
      <c r="P15" s="168">
        <v>45950.625</v>
      </c>
    </row>
    <row r="16" spans="1:16">
      <c r="A16" s="173">
        <f t="shared" ref="A16:A36" ca="1" si="3">IF(AND(ISBLANK(P5), A15 = $P$1),NOW(),IF(ISBLANK(P5),"",P5))</f>
        <v>45932.625</v>
      </c>
      <c r="B16" s="45">
        <f t="shared" ref="B16:B36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6" ca="1" si="9">IF(ISERROR(E16-2),"",ROUNDUP(A16-$A$14,0)/360*$C$6*$C$5-ROUNDUP(A16-$A$14,0)/360*$C$7*$C$5*$E$14/100)</f>
        <v>1750.9861111111113</v>
      </c>
      <c r="H16" s="79">
        <f t="shared" ref="H16:H36" ca="1" si="10">IF(ISERROR(E16-2),"",C16+D16-F16-G16)</f>
        <v>-44589.198611111329</v>
      </c>
      <c r="I16" s="1"/>
      <c r="J16" s="122">
        <v>45785.625</v>
      </c>
      <c r="K16" s="59">
        <v>90.667000000000002</v>
      </c>
      <c r="L16" s="122">
        <v>45876.625</v>
      </c>
      <c r="M16" s="59">
        <v>102.75700000000001</v>
      </c>
      <c r="N16" s="168" t="str">
        <f t="shared" si="2"/>
        <v/>
      </c>
      <c r="O16" s="168" t="str">
        <f t="shared" si="1"/>
        <v/>
      </c>
      <c r="P16" s="168">
        <v>45951.625</v>
      </c>
    </row>
    <row r="17" spans="1:16">
      <c r="A17" s="173">
        <f t="shared" ca="1" si="3"/>
        <v>45933.625</v>
      </c>
      <c r="B17" s="45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9">
        <f t="shared" ca="1" si="10"/>
        <v>-61343.797916665128</v>
      </c>
      <c r="I17" s="1"/>
      <c r="J17" s="122">
        <v>45786.625</v>
      </c>
      <c r="K17" s="59">
        <v>91.271000000000001</v>
      </c>
      <c r="L17" s="122">
        <v>45877.625</v>
      </c>
      <c r="M17" s="59">
        <v>103.453</v>
      </c>
      <c r="N17" s="168" t="str">
        <f t="shared" si="2"/>
        <v/>
      </c>
      <c r="O17" s="168" t="str">
        <f t="shared" si="1"/>
        <v/>
      </c>
      <c r="P17" s="168">
        <v>45952.625</v>
      </c>
    </row>
    <row r="18" spans="1:16">
      <c r="A18" s="173">
        <f t="shared" ca="1" si="3"/>
        <v>45936.625</v>
      </c>
      <c r="B18" s="45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9">
        <f t="shared" ca="1" si="10"/>
        <v>-38127.59583333406</v>
      </c>
      <c r="I18" s="1"/>
      <c r="J18" s="122">
        <v>45789.625</v>
      </c>
      <c r="K18" s="59">
        <v>91.808000000000007</v>
      </c>
      <c r="L18" s="122">
        <v>45880.625</v>
      </c>
      <c r="M18" s="59">
        <v>103.404</v>
      </c>
      <c r="N18" s="168" t="str">
        <f t="shared" si="2"/>
        <v/>
      </c>
      <c r="O18" s="168" t="str">
        <f t="shared" si="1"/>
        <v/>
      </c>
      <c r="P18" s="168">
        <v>45953.625</v>
      </c>
    </row>
    <row r="19" spans="1:16">
      <c r="A19" s="173">
        <f t="shared" ca="1" si="3"/>
        <v>45937.625</v>
      </c>
      <c r="B19" s="45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9">
        <f t="shared" ca="1" si="10"/>
        <v>-39482.195138888783</v>
      </c>
      <c r="I19" s="1"/>
      <c r="J19" s="122">
        <v>45790.625</v>
      </c>
      <c r="K19" s="59">
        <v>91.846999999999994</v>
      </c>
      <c r="L19" s="122">
        <v>45881.625</v>
      </c>
      <c r="M19" s="59">
        <v>103.584</v>
      </c>
      <c r="N19" s="168" t="str">
        <f t="shared" si="2"/>
        <v/>
      </c>
      <c r="O19" s="168" t="str">
        <f t="shared" si="1"/>
        <v/>
      </c>
      <c r="P19" s="168">
        <v>45954.625</v>
      </c>
    </row>
    <row r="20" spans="1:16">
      <c r="A20" s="173">
        <f t="shared" ca="1" si="3"/>
        <v>45938.625</v>
      </c>
      <c r="B20" s="45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9">
        <f t="shared" ca="1" si="10"/>
        <v>-44336.794444443171</v>
      </c>
      <c r="I20" s="1"/>
      <c r="J20" s="122">
        <v>45791.625</v>
      </c>
      <c r="K20" s="59">
        <v>91.81</v>
      </c>
      <c r="L20" s="122">
        <v>45882.625</v>
      </c>
      <c r="M20" s="59">
        <v>103.68600000000001</v>
      </c>
      <c r="N20" s="168" t="str">
        <f t="shared" si="2"/>
        <v/>
      </c>
      <c r="O20" s="168" t="str">
        <f t="shared" si="1"/>
        <v/>
      </c>
      <c r="P20" s="168">
        <v>45957.625</v>
      </c>
    </row>
    <row r="21" spans="1:16">
      <c r="A21" s="173">
        <f t="shared" ca="1" si="3"/>
        <v>45939.625</v>
      </c>
      <c r="B21" s="45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9">
        <f t="shared" ca="1" si="10"/>
        <v>-43051.393749998366</v>
      </c>
      <c r="I21" s="1"/>
      <c r="J21" s="122">
        <v>45792.625</v>
      </c>
      <c r="K21" s="59">
        <v>91.201999999999998</v>
      </c>
      <c r="L21" s="122">
        <v>45883.625</v>
      </c>
      <c r="M21" s="59">
        <v>103.584</v>
      </c>
      <c r="N21" s="168" t="str">
        <f t="shared" si="2"/>
        <v/>
      </c>
      <c r="O21" s="168" t="str">
        <f t="shared" si="1"/>
        <v/>
      </c>
      <c r="P21" s="168">
        <v>45958.625</v>
      </c>
    </row>
    <row r="22" spans="1:16">
      <c r="A22" s="173">
        <f t="shared" ca="1" si="3"/>
        <v>45944.625</v>
      </c>
      <c r="B22" s="45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9">
        <f t="shared" ca="1" si="10"/>
        <v>-13664.390277778683</v>
      </c>
      <c r="I22" s="1"/>
      <c r="J22" s="122">
        <v>45793.625</v>
      </c>
      <c r="K22" s="59">
        <v>91.384</v>
      </c>
      <c r="L22" s="122">
        <v>45884.625</v>
      </c>
      <c r="M22" s="59">
        <v>103.661</v>
      </c>
      <c r="N22" s="168" t="str">
        <f t="shared" si="2"/>
        <v/>
      </c>
      <c r="O22" s="168" t="str">
        <f t="shared" si="1"/>
        <v/>
      </c>
      <c r="P22" s="168">
        <v>45959.625</v>
      </c>
    </row>
    <row r="23" spans="1:16">
      <c r="A23" s="173">
        <f t="shared" ca="1" si="3"/>
        <v>45945.625</v>
      </c>
      <c r="B23" s="45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9">
        <f t="shared" ca="1" si="10"/>
        <v>-23858.989583334125</v>
      </c>
      <c r="I23" s="1"/>
      <c r="J23" s="122">
        <v>45796.625</v>
      </c>
      <c r="K23" s="59">
        <v>90.736000000000004</v>
      </c>
      <c r="L23" s="122">
        <v>45887.625</v>
      </c>
      <c r="M23" s="59">
        <v>103.56100000000001</v>
      </c>
      <c r="N23" s="168" t="str">
        <f t="shared" si="2"/>
        <v/>
      </c>
      <c r="O23" s="168" t="str">
        <f t="shared" si="1"/>
        <v/>
      </c>
      <c r="P23" s="168">
        <v>45960.625</v>
      </c>
    </row>
    <row r="24" spans="1:16">
      <c r="A24" s="173">
        <f t="shared" ca="1" si="3"/>
        <v>45946.625</v>
      </c>
      <c r="B24" s="45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9">
        <f t="shared" ca="1" si="10"/>
        <v>59186.411111111694</v>
      </c>
      <c r="I24" s="1"/>
      <c r="J24" s="122">
        <v>45797.625</v>
      </c>
      <c r="K24" s="59">
        <v>91.295000000000002</v>
      </c>
      <c r="L24" s="122">
        <v>45888.625</v>
      </c>
      <c r="M24" s="59">
        <v>103.69799999999999</v>
      </c>
      <c r="N24" s="168" t="str">
        <f t="shared" si="2"/>
        <v/>
      </c>
      <c r="O24" s="168" t="str">
        <f t="shared" si="1"/>
        <v/>
      </c>
      <c r="P24" s="168">
        <v>45961.625</v>
      </c>
    </row>
    <row r="25" spans="1:16">
      <c r="A25" s="173">
        <f t="shared" ca="1" si="3"/>
        <v>45947.625</v>
      </c>
      <c r="B25" s="45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9">
        <f t="shared" ca="1" si="10"/>
        <v>59091.811805555597</v>
      </c>
      <c r="I25" s="1"/>
      <c r="J25" s="122">
        <v>45798.625</v>
      </c>
      <c r="K25" s="59">
        <v>91.424999999999997</v>
      </c>
      <c r="L25" s="122">
        <v>45889.625</v>
      </c>
      <c r="M25" s="59">
        <v>103.352</v>
      </c>
      <c r="N25" s="168" t="str">
        <f t="shared" si="2"/>
        <v/>
      </c>
      <c r="O25" s="168" t="str">
        <f t="shared" si="1"/>
        <v/>
      </c>
    </row>
    <row r="26" spans="1:16">
      <c r="A26" s="173">
        <f t="shared" ca="1" si="3"/>
        <v>45950.625</v>
      </c>
      <c r="B26" s="45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9">
        <f t="shared" ca="1" si="10"/>
        <v>75688.013888888032</v>
      </c>
      <c r="I26" s="1"/>
      <c r="J26" s="122">
        <v>45799.625</v>
      </c>
      <c r="K26" s="59">
        <v>90.965999999999994</v>
      </c>
      <c r="L26" s="122">
        <v>45890.625</v>
      </c>
      <c r="M26" s="59">
        <v>103.078</v>
      </c>
      <c r="N26" s="168" t="str">
        <f t="shared" si="2"/>
        <v/>
      </c>
      <c r="O26" s="168" t="str">
        <f t="shared" si="1"/>
        <v/>
      </c>
    </row>
    <row r="27" spans="1:16">
      <c r="A27" s="173">
        <f t="shared" ca="1" si="3"/>
        <v>45951.625</v>
      </c>
      <c r="B27" s="45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9">
        <f t="shared" ca="1" si="10"/>
        <v>68433.414583333259</v>
      </c>
      <c r="I27" s="1"/>
      <c r="J27" s="122">
        <v>45800.625</v>
      </c>
      <c r="K27" s="59">
        <v>90.989000000000004</v>
      </c>
      <c r="L27" s="122">
        <v>45891.625</v>
      </c>
      <c r="M27" s="59">
        <v>103.32899999999999</v>
      </c>
      <c r="N27" s="168" t="str">
        <f t="shared" si="2"/>
        <v/>
      </c>
      <c r="O27" s="168" t="str">
        <f t="shared" si="1"/>
        <v/>
      </c>
    </row>
    <row r="28" spans="1:16">
      <c r="A28" s="173">
        <f t="shared" ca="1" si="3"/>
        <v>45952.625</v>
      </c>
      <c r="B28" s="45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9">
        <f t="shared" ca="1" si="10"/>
        <v>89778.81527777751</v>
      </c>
      <c r="I28" s="1"/>
      <c r="J28" s="122">
        <v>45804.625</v>
      </c>
      <c r="K28" s="59">
        <v>91.275000000000006</v>
      </c>
      <c r="L28" s="122">
        <v>45894.625</v>
      </c>
      <c r="M28" s="59">
        <v>103.706</v>
      </c>
      <c r="N28" s="168" t="str">
        <f t="shared" si="2"/>
        <v/>
      </c>
      <c r="O28" s="168" t="str">
        <f t="shared" si="1"/>
        <v/>
      </c>
    </row>
    <row r="29" spans="1:16">
      <c r="A29" s="173">
        <f t="shared" ca="1" si="3"/>
        <v>45953.625</v>
      </c>
      <c r="B29" s="45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9">
        <f t="shared" ca="1" si="10"/>
        <v>45864.215972221631</v>
      </c>
      <c r="I29" s="1"/>
      <c r="J29" s="122">
        <v>45805.625</v>
      </c>
      <c r="K29" s="59">
        <v>91.344999999999999</v>
      </c>
      <c r="L29" s="122">
        <v>45895.625</v>
      </c>
      <c r="M29" s="59">
        <v>103.366</v>
      </c>
      <c r="N29" s="168" t="str">
        <f t="shared" si="2"/>
        <v/>
      </c>
      <c r="O29" s="168" t="str">
        <f t="shared" si="1"/>
        <v/>
      </c>
    </row>
    <row r="30" spans="1:16">
      <c r="A30" s="173">
        <f t="shared" ca="1" si="3"/>
        <v>45954.625</v>
      </c>
      <c r="B30" s="45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9">
        <f t="shared" ca="1" si="10"/>
        <v>45329.616666665708</v>
      </c>
      <c r="I30" s="1"/>
      <c r="J30" s="122">
        <v>45806.625</v>
      </c>
      <c r="K30" s="59">
        <v>91.444999999999993</v>
      </c>
      <c r="L30" s="122">
        <v>45896.625</v>
      </c>
      <c r="M30" s="59">
        <v>103.446</v>
      </c>
      <c r="N30" s="168" t="str">
        <f t="shared" si="2"/>
        <v/>
      </c>
      <c r="O30" s="168" t="str">
        <f t="shared" si="1"/>
        <v/>
      </c>
    </row>
    <row r="31" spans="1:16">
      <c r="A31" s="173">
        <f t="shared" ca="1" si="3"/>
        <v>45957.625</v>
      </c>
      <c r="B31" s="45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9">
        <f t="shared" ca="1" si="10"/>
        <v>23905.818750000188</v>
      </c>
      <c r="I31" s="1"/>
      <c r="J31" s="122">
        <v>45807.625</v>
      </c>
      <c r="K31" s="59">
        <v>91.534000000000006</v>
      </c>
      <c r="L31" s="122">
        <v>45897.625</v>
      </c>
      <c r="M31" s="59">
        <v>103.749</v>
      </c>
      <c r="N31" s="168" t="str">
        <f t="shared" si="2"/>
        <v/>
      </c>
      <c r="O31" s="168" t="str">
        <f t="shared" si="1"/>
        <v/>
      </c>
    </row>
    <row r="32" spans="1:16">
      <c r="A32" s="173">
        <f t="shared" ca="1" si="3"/>
        <v>45958.625</v>
      </c>
      <c r="B32" s="45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9">
        <f t="shared" ca="1" si="10"/>
        <v>49451.219444444308</v>
      </c>
      <c r="I32" s="1"/>
      <c r="J32" s="122">
        <v>45810.625</v>
      </c>
      <c r="K32" s="59">
        <v>91.498000000000005</v>
      </c>
      <c r="L32" s="122">
        <v>45898.625</v>
      </c>
      <c r="M32" s="59">
        <v>103.458</v>
      </c>
      <c r="N32" s="168" t="str">
        <f t="shared" si="2"/>
        <v/>
      </c>
      <c r="O32" s="168" t="str">
        <f t="shared" si="1"/>
        <v/>
      </c>
    </row>
    <row r="33" spans="1:15">
      <c r="A33" s="173">
        <f t="shared" ca="1" si="3"/>
        <v>45959.625</v>
      </c>
      <c r="B33" s="45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9">
        <f t="shared" ca="1" si="10"/>
        <v>81856.620138889615</v>
      </c>
      <c r="I33" s="1"/>
      <c r="J33" s="122">
        <v>45811.625</v>
      </c>
      <c r="K33" s="59">
        <v>91.686000000000007</v>
      </c>
      <c r="L33" s="122">
        <v>45902.625</v>
      </c>
      <c r="M33" s="59">
        <v>102.735</v>
      </c>
      <c r="N33" s="168" t="str">
        <f t="shared" si="2"/>
        <v/>
      </c>
      <c r="O33" s="168" t="str">
        <f t="shared" si="1"/>
        <v/>
      </c>
    </row>
    <row r="34" spans="1:15">
      <c r="A34" s="173">
        <f t="shared" ca="1" si="3"/>
        <v>45960.625</v>
      </c>
      <c r="B34" s="45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9">
        <f t="shared" ca="1" si="10"/>
        <v>80042.020833334711</v>
      </c>
      <c r="I34" s="1"/>
      <c r="J34" s="122">
        <v>45812.625</v>
      </c>
      <c r="K34" s="59">
        <v>91.866</v>
      </c>
      <c r="L34" s="122">
        <v>45903.625</v>
      </c>
      <c r="M34" s="59">
        <v>102.913</v>
      </c>
      <c r="N34" s="168" t="str">
        <f t="shared" si="2"/>
        <v/>
      </c>
      <c r="O34" s="168" t="str">
        <f t="shared" si="1"/>
        <v/>
      </c>
    </row>
    <row r="35" spans="1:15">
      <c r="A35" s="173">
        <f t="shared" ca="1" si="3"/>
        <v>45961.625</v>
      </c>
      <c r="B35" s="45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9">
        <f t="shared" ca="1" si="10"/>
        <v>88347.421527777769</v>
      </c>
      <c r="I35" s="1"/>
      <c r="J35" s="122">
        <v>45813.625</v>
      </c>
      <c r="K35" s="59">
        <v>92.236000000000004</v>
      </c>
      <c r="L35" s="122">
        <v>45904.625</v>
      </c>
      <c r="M35" s="59">
        <v>102.804</v>
      </c>
      <c r="N35" s="168" t="str">
        <f t="shared" si="2"/>
        <v/>
      </c>
      <c r="O35" s="168" t="str">
        <f t="shared" si="1"/>
        <v/>
      </c>
    </row>
    <row r="36" spans="1:15">
      <c r="A36" s="173">
        <f t="shared" ca="1" si="3"/>
        <v>45964.381276851855</v>
      </c>
      <c r="B36" s="45">
        <f t="shared" ca="1" si="4"/>
        <v>95.522999999999996</v>
      </c>
      <c r="C36" s="31">
        <f t="shared" ca="1" si="5"/>
        <v>116639.9999999993</v>
      </c>
      <c r="D36" s="32">
        <f t="shared" ca="1" si="6"/>
        <v>6150.3875000000116</v>
      </c>
      <c r="E36" s="4">
        <f t="shared" ca="1" si="7"/>
        <v>105.887</v>
      </c>
      <c r="F36" s="31">
        <f t="shared" ca="1" si="8"/>
        <v>13700.000000000045</v>
      </c>
      <c r="G36" s="32">
        <f t="shared" ca="1" si="9"/>
        <v>29766.763888888883</v>
      </c>
      <c r="H36" s="79">
        <f t="shared" ca="1" si="10"/>
        <v>79323.623611110379</v>
      </c>
      <c r="I36" s="1"/>
      <c r="J36" s="122">
        <v>45814.625</v>
      </c>
      <c r="K36" s="59">
        <v>92.4</v>
      </c>
      <c r="L36" s="122">
        <v>45905.625</v>
      </c>
      <c r="M36" s="59">
        <v>103.672</v>
      </c>
      <c r="N36" s="168" t="str">
        <f t="shared" si="2"/>
        <v/>
      </c>
      <c r="O36" s="168" t="str">
        <f t="shared" si="1"/>
        <v/>
      </c>
    </row>
    <row r="37" spans="1:15">
      <c r="A37" s="173" t="str">
        <f t="shared" ref="A37:A38" ca="1" si="11">IF(AND(ISBLANK(P26), A36 = $P$1),NOW(),IF(ISBLANK(P26),"",P26))</f>
        <v/>
      </c>
      <c r="B37" s="45" t="str">
        <f t="shared" ref="B37:B38" ca="1" si="12">IF(COUNTIF(J:J,A37)=1,VLOOKUP(A37,J:K,2), IF(COUNTIF(J:J,A37)=0,$B$10,""))</f>
        <v/>
      </c>
      <c r="C37" s="31" t="str">
        <f t="shared" ca="1" si="5"/>
        <v/>
      </c>
      <c r="D37" s="32" t="str">
        <f t="shared" ref="D37:D38" ca="1" si="13">IF(ISERROR(B37-2),"",ROUNDUP(A37-$A$14,0)/360*$B$6*$B$5-ROUNDUP(A37-$A$14,0)/360*$B$7*$B$5*$B$14/100)</f>
        <v/>
      </c>
      <c r="E37" s="4" t="str">
        <f t="shared" ref="E37:E38" ca="1" si="14">IF(COUNTIF(L:L,A37)=1,VLOOKUP(A37,L:M,2), IF(COUNTIF(L:L,A37)=0,$C$10,""))</f>
        <v/>
      </c>
      <c r="F37" s="31" t="str">
        <f t="shared" ca="1" si="8"/>
        <v/>
      </c>
      <c r="G37" s="32" t="str">
        <f t="shared" ref="G37:G38" ca="1" si="15">IF(ISERROR(E37-2),"",ROUNDUP(A37-$A$14,0)/360*$C$6*$C$5-ROUNDUP(A37-$A$14,0)/360*$C$7*$C$5*$E$14/100)</f>
        <v/>
      </c>
      <c r="H37" s="79" t="str">
        <f t="shared" ref="H37:H38" ca="1" si="16">IF(ISERROR(E37-2),"",C37+D37-F37-G37)</f>
        <v/>
      </c>
      <c r="I37" s="1"/>
      <c r="J37" s="122">
        <v>45817.625</v>
      </c>
      <c r="K37" s="59">
        <v>92.602000000000004</v>
      </c>
      <c r="L37" s="122">
        <v>45908.625</v>
      </c>
      <c r="M37" s="59">
        <v>103.732</v>
      </c>
      <c r="N37" s="168" t="str">
        <f t="shared" si="2"/>
        <v/>
      </c>
      <c r="O37" s="168" t="str">
        <f t="shared" si="1"/>
        <v/>
      </c>
    </row>
    <row r="38" spans="1:15">
      <c r="A38" s="173" t="str">
        <f t="shared" ca="1" si="11"/>
        <v/>
      </c>
      <c r="B38" s="45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9" t="str">
        <f t="shared" ca="1" si="16"/>
        <v/>
      </c>
      <c r="I38" s="1"/>
      <c r="J38" s="122">
        <v>45818.625</v>
      </c>
      <c r="K38" s="59">
        <v>92.813999999999993</v>
      </c>
      <c r="L38" s="122">
        <v>45909.625</v>
      </c>
      <c r="M38" s="59">
        <v>103.703</v>
      </c>
      <c r="N38" s="168" t="str">
        <f t="shared" si="2"/>
        <v/>
      </c>
      <c r="O38" s="168" t="str">
        <f t="shared" si="1"/>
        <v/>
      </c>
    </row>
    <row r="39" spans="1:15">
      <c r="A39" s="173" t="str">
        <f t="shared" ref="A39:A102" ca="1" si="17">IF(AND(ISBLANK(P28), A38 = $P$1),NOW(),IF(ISBLANK(P28),"",P28))</f>
        <v/>
      </c>
      <c r="B39" s="45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9" t="str">
        <f t="shared" ref="H39:H102" ca="1" si="22">IF(ISERROR(E39-2),"",C39+D39-F39-G39)</f>
        <v/>
      </c>
      <c r="I39" s="1"/>
      <c r="J39" s="122">
        <v>45819.625</v>
      </c>
      <c r="K39" s="59">
        <v>92.998000000000005</v>
      </c>
      <c r="L39" s="122">
        <v>45910.625</v>
      </c>
      <c r="M39" s="59">
        <v>104.074</v>
      </c>
      <c r="N39" s="168" t="str">
        <f t="shared" si="2"/>
        <v/>
      </c>
      <c r="O39" s="168" t="str">
        <f t="shared" si="1"/>
        <v/>
      </c>
    </row>
    <row r="40" spans="1:15">
      <c r="A40" s="173" t="str">
        <f t="shared" ca="1" si="17"/>
        <v/>
      </c>
      <c r="B40" s="45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9" t="str">
        <f t="shared" ca="1" si="22"/>
        <v/>
      </c>
      <c r="I40" s="1"/>
      <c r="J40" s="122">
        <v>45820.625</v>
      </c>
      <c r="K40" s="59">
        <v>92.992999999999995</v>
      </c>
      <c r="L40" s="122">
        <v>45911.625</v>
      </c>
      <c r="M40" s="59">
        <v>104.438</v>
      </c>
      <c r="N40" s="168" t="str">
        <f t="shared" si="2"/>
        <v/>
      </c>
      <c r="O40" s="168" t="str">
        <f t="shared" si="1"/>
        <v/>
      </c>
    </row>
    <row r="41" spans="1:15">
      <c r="A41" s="173" t="str">
        <f t="shared" ca="1" si="17"/>
        <v/>
      </c>
      <c r="B41" s="45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9" t="str">
        <f t="shared" ca="1" si="22"/>
        <v/>
      </c>
      <c r="I41" s="1"/>
      <c r="J41" s="122">
        <v>45821.625</v>
      </c>
      <c r="K41" s="59">
        <v>92.897000000000006</v>
      </c>
      <c r="L41" s="122">
        <v>45912.625</v>
      </c>
      <c r="M41" s="59">
        <v>104.88</v>
      </c>
      <c r="N41" s="168" t="str">
        <f t="shared" si="2"/>
        <v/>
      </c>
      <c r="O41" s="168" t="str">
        <f t="shared" si="1"/>
        <v/>
      </c>
    </row>
    <row r="42" spans="1:15">
      <c r="A42" s="173" t="str">
        <f t="shared" ca="1" si="17"/>
        <v/>
      </c>
      <c r="B42" s="45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9" t="str">
        <f t="shared" ca="1" si="22"/>
        <v/>
      </c>
      <c r="I42" s="1"/>
      <c r="J42" s="122">
        <v>45824.625</v>
      </c>
      <c r="K42" s="59">
        <v>92.980999999999995</v>
      </c>
      <c r="L42" s="122">
        <v>45915.625</v>
      </c>
      <c r="M42" s="59">
        <v>105.64</v>
      </c>
      <c r="N42" s="168" t="str">
        <f t="shared" si="2"/>
        <v/>
      </c>
      <c r="O42" s="168" t="str">
        <f t="shared" si="1"/>
        <v/>
      </c>
    </row>
    <row r="43" spans="1:15">
      <c r="A43" s="173" t="str">
        <f t="shared" ca="1" si="17"/>
        <v/>
      </c>
      <c r="B43" s="45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9" t="str">
        <f t="shared" ca="1" si="22"/>
        <v/>
      </c>
      <c r="I43" s="1"/>
      <c r="J43" s="122">
        <v>45825.625</v>
      </c>
      <c r="K43" s="59">
        <v>92.956999999999994</v>
      </c>
      <c r="L43" s="122">
        <v>45916.625</v>
      </c>
      <c r="M43" s="59">
        <v>105.506</v>
      </c>
      <c r="N43" s="168" t="str">
        <f t="shared" si="2"/>
        <v/>
      </c>
      <c r="O43" s="168" t="str">
        <f t="shared" si="1"/>
        <v/>
      </c>
    </row>
    <row r="44" spans="1:15">
      <c r="A44" s="173" t="str">
        <f t="shared" ca="1" si="17"/>
        <v/>
      </c>
      <c r="B44" s="45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9" t="str">
        <f t="shared" ca="1" si="22"/>
        <v/>
      </c>
      <c r="I44" s="1"/>
      <c r="J44" s="122">
        <v>45826.625</v>
      </c>
      <c r="K44" s="59">
        <v>92.912000000000006</v>
      </c>
      <c r="L44" s="122">
        <v>45917.625</v>
      </c>
      <c r="M44" s="59">
        <v>105.589</v>
      </c>
      <c r="N44" s="168" t="str">
        <f t="shared" si="2"/>
        <v/>
      </c>
      <c r="O44" s="168" t="str">
        <f t="shared" si="1"/>
        <v/>
      </c>
    </row>
    <row r="45" spans="1:15">
      <c r="A45" s="173" t="str">
        <f t="shared" ca="1" si="17"/>
        <v/>
      </c>
      <c r="B45" s="45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9" t="str">
        <f t="shared" ca="1" si="22"/>
        <v/>
      </c>
      <c r="I45" s="1"/>
      <c r="J45" s="122">
        <v>45828.625</v>
      </c>
      <c r="K45" s="59">
        <v>92.826999999999998</v>
      </c>
      <c r="L45" s="122">
        <v>45918.625</v>
      </c>
      <c r="M45" s="59">
        <v>105.7</v>
      </c>
      <c r="N45" s="168" t="str">
        <f t="shared" si="2"/>
        <v/>
      </c>
      <c r="O45" s="168" t="str">
        <f t="shared" si="1"/>
        <v/>
      </c>
    </row>
    <row r="46" spans="1:15">
      <c r="A46" s="173" t="str">
        <f t="shared" ca="1" si="17"/>
        <v/>
      </c>
      <c r="B46" s="45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9" t="str">
        <f t="shared" ca="1" si="22"/>
        <v/>
      </c>
      <c r="I46" s="1"/>
      <c r="J46" s="122">
        <v>45831.625</v>
      </c>
      <c r="K46" s="59">
        <v>92.81</v>
      </c>
      <c r="L46" s="122">
        <v>45919.625</v>
      </c>
      <c r="M46" s="59">
        <v>105.929</v>
      </c>
      <c r="N46" s="168" t="str">
        <f t="shared" si="2"/>
        <v/>
      </c>
      <c r="O46" s="168" t="str">
        <f t="shared" si="1"/>
        <v/>
      </c>
    </row>
    <row r="47" spans="1:15">
      <c r="A47" s="173" t="str">
        <f t="shared" ca="1" si="17"/>
        <v/>
      </c>
      <c r="B47" s="45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9" t="str">
        <f t="shared" ca="1" si="22"/>
        <v/>
      </c>
      <c r="I47" s="1"/>
      <c r="J47" s="122">
        <v>45832.625</v>
      </c>
      <c r="K47" s="59">
        <v>93.058000000000007</v>
      </c>
      <c r="L47" s="122">
        <v>45922.625</v>
      </c>
      <c r="M47" s="59">
        <v>105.965</v>
      </c>
      <c r="N47" s="168" t="str">
        <f t="shared" si="2"/>
        <v/>
      </c>
      <c r="O47" s="168" t="str">
        <f t="shared" si="1"/>
        <v/>
      </c>
    </row>
    <row r="48" spans="1:15">
      <c r="A48" s="173" t="str">
        <f t="shared" ca="1" si="17"/>
        <v/>
      </c>
      <c r="B48" s="45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9" t="str">
        <f t="shared" ca="1" si="22"/>
        <v/>
      </c>
      <c r="I48" s="1"/>
      <c r="J48" s="122">
        <v>45833.625</v>
      </c>
      <c r="K48" s="59">
        <v>93.129000000000005</v>
      </c>
      <c r="L48" s="122">
        <v>45923.625</v>
      </c>
      <c r="M48" s="59">
        <v>106.09099999999999</v>
      </c>
      <c r="N48" s="168" t="str">
        <f t="shared" si="2"/>
        <v/>
      </c>
      <c r="O48" s="168" t="str">
        <f t="shared" si="1"/>
        <v/>
      </c>
    </row>
    <row r="49" spans="1:15">
      <c r="A49" s="173" t="str">
        <f t="shared" ca="1" si="17"/>
        <v/>
      </c>
      <c r="B49" s="45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9" t="str">
        <f t="shared" ca="1" si="22"/>
        <v/>
      </c>
      <c r="J49" s="122">
        <v>45834.625</v>
      </c>
      <c r="K49" s="59">
        <v>93.075999999999993</v>
      </c>
      <c r="L49" s="122">
        <v>45924.625</v>
      </c>
      <c r="M49" s="59">
        <v>106.227</v>
      </c>
      <c r="N49" s="168" t="str">
        <f t="shared" si="2"/>
        <v/>
      </c>
      <c r="O49" s="168" t="str">
        <f t="shared" si="1"/>
        <v/>
      </c>
    </row>
    <row r="50" spans="1:15">
      <c r="A50" s="173" t="str">
        <f t="shared" ca="1" si="17"/>
        <v/>
      </c>
      <c r="B50" s="45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9" t="str">
        <f t="shared" ca="1" si="22"/>
        <v/>
      </c>
      <c r="J50" s="122">
        <v>45835.625</v>
      </c>
      <c r="K50" s="59">
        <v>93.183999999999997</v>
      </c>
      <c r="L50" s="122">
        <v>45925.625</v>
      </c>
      <c r="M50" s="59">
        <v>105.794</v>
      </c>
      <c r="N50" s="168" t="str">
        <f t="shared" si="2"/>
        <v/>
      </c>
      <c r="O50" s="168" t="str">
        <f t="shared" si="1"/>
        <v/>
      </c>
    </row>
    <row r="51" spans="1:15">
      <c r="A51" s="173" t="str">
        <f t="shared" ca="1" si="17"/>
        <v/>
      </c>
      <c r="B51" s="45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9" t="str">
        <f t="shared" ca="1" si="22"/>
        <v/>
      </c>
      <c r="J51" s="122">
        <v>45838.625</v>
      </c>
      <c r="K51" s="59">
        <v>93.289000000000001</v>
      </c>
      <c r="L51" s="122">
        <v>45926.625</v>
      </c>
      <c r="M51" s="59">
        <v>105.94499999999999</v>
      </c>
      <c r="N51" s="168" t="str">
        <f t="shared" si="2"/>
        <v/>
      </c>
      <c r="O51" s="168" t="str">
        <f t="shared" si="1"/>
        <v/>
      </c>
    </row>
    <row r="52" spans="1:15">
      <c r="A52" s="173" t="str">
        <f t="shared" ca="1" si="17"/>
        <v/>
      </c>
      <c r="B52" s="45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9" t="str">
        <f t="shared" ca="1" si="22"/>
        <v/>
      </c>
      <c r="J52" s="122">
        <v>45839.625</v>
      </c>
      <c r="K52" s="59">
        <v>93.647999999999996</v>
      </c>
      <c r="L52" s="122">
        <v>45929.625</v>
      </c>
      <c r="M52" s="59">
        <v>105.934</v>
      </c>
      <c r="N52" s="168" t="str">
        <f t="shared" si="2"/>
        <v/>
      </c>
      <c r="O52" s="168" t="str">
        <f t="shared" si="1"/>
        <v/>
      </c>
    </row>
    <row r="53" spans="1:15">
      <c r="A53" s="173" t="str">
        <f t="shared" ca="1" si="17"/>
        <v/>
      </c>
      <c r="B53" s="45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9" t="str">
        <f t="shared" ca="1" si="22"/>
        <v/>
      </c>
      <c r="J53" s="122">
        <v>45840.625</v>
      </c>
      <c r="K53" s="59">
        <v>93.677000000000007</v>
      </c>
      <c r="L53" s="122">
        <v>45930.625</v>
      </c>
      <c r="M53" s="59">
        <v>105.986</v>
      </c>
      <c r="N53" s="168" t="str">
        <f t="shared" si="2"/>
        <v/>
      </c>
      <c r="O53" s="168" t="str">
        <f t="shared" si="1"/>
        <v/>
      </c>
    </row>
    <row r="54" spans="1:15">
      <c r="A54" s="173" t="str">
        <f t="shared" ca="1" si="17"/>
        <v/>
      </c>
      <c r="B54" s="45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9" t="str">
        <f t="shared" ca="1" si="22"/>
        <v/>
      </c>
      <c r="J54" s="122">
        <v>45841.625</v>
      </c>
      <c r="K54" s="59">
        <v>93.95</v>
      </c>
      <c r="L54" s="122">
        <v>45931.625</v>
      </c>
      <c r="M54" s="59">
        <v>105.97199999999999</v>
      </c>
      <c r="N54" s="168" t="str">
        <f t="shared" si="2"/>
        <v/>
      </c>
      <c r="O54" s="168" t="str">
        <f t="shared" si="1"/>
        <v/>
      </c>
    </row>
    <row r="55" spans="1:15">
      <c r="A55" s="173" t="str">
        <f t="shared" ca="1" si="17"/>
        <v/>
      </c>
      <c r="B55" s="45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9" t="str">
        <f t="shared" ca="1" si="22"/>
        <v/>
      </c>
      <c r="J55" s="122">
        <v>45845.625</v>
      </c>
      <c r="K55" s="59">
        <v>94.081000000000003</v>
      </c>
      <c r="L55" s="122">
        <v>45932.625</v>
      </c>
      <c r="M55" s="59">
        <v>106.182</v>
      </c>
      <c r="N55" s="168" t="str">
        <f t="shared" si="2"/>
        <v/>
      </c>
      <c r="O55" s="168" t="str">
        <f t="shared" si="1"/>
        <v/>
      </c>
    </row>
    <row r="56" spans="1:15">
      <c r="A56" s="173" t="str">
        <f t="shared" ca="1" si="17"/>
        <v/>
      </c>
      <c r="B56" s="45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9" t="str">
        <f t="shared" ca="1" si="22"/>
        <v/>
      </c>
      <c r="J56" s="122">
        <v>45846.625</v>
      </c>
      <c r="K56" s="59">
        <v>94.171000000000006</v>
      </c>
      <c r="L56" s="122">
        <v>45933.625</v>
      </c>
      <c r="M56" s="59">
        <v>106.56399999999999</v>
      </c>
      <c r="N56" s="168" t="str">
        <f t="shared" si="2"/>
        <v/>
      </c>
      <c r="O56" s="168" t="str">
        <f t="shared" si="1"/>
        <v/>
      </c>
    </row>
    <row r="57" spans="1:15">
      <c r="A57" s="173" t="str">
        <f t="shared" ca="1" si="17"/>
        <v/>
      </c>
      <c r="B57" s="45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9" t="str">
        <f t="shared" ca="1" si="22"/>
        <v/>
      </c>
      <c r="J57" s="122">
        <v>45847.625</v>
      </c>
      <c r="K57" s="59">
        <v>94.325999999999993</v>
      </c>
      <c r="L57" s="122">
        <v>45936.625</v>
      </c>
      <c r="M57" s="59">
        <v>106.185</v>
      </c>
      <c r="N57" s="168" t="str">
        <f t="shared" si="2"/>
        <v/>
      </c>
      <c r="O57" s="168" t="str">
        <f t="shared" si="1"/>
        <v/>
      </c>
    </row>
    <row r="58" spans="1:15">
      <c r="A58" s="173" t="str">
        <f t="shared" ca="1" si="17"/>
        <v/>
      </c>
      <c r="B58" s="45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9" t="str">
        <f t="shared" ca="1" si="22"/>
        <v/>
      </c>
      <c r="J58" s="122">
        <v>45848.625</v>
      </c>
      <c r="K58" s="59">
        <v>94.418999999999997</v>
      </c>
      <c r="L58" s="122">
        <v>45937.625</v>
      </c>
      <c r="M58" s="59">
        <v>106.161</v>
      </c>
      <c r="N58" s="168" t="str">
        <f t="shared" si="2"/>
        <v/>
      </c>
      <c r="O58" s="168" t="str">
        <f t="shared" si="1"/>
        <v/>
      </c>
    </row>
    <row r="59" spans="1:15">
      <c r="A59" s="173" t="str">
        <f t="shared" ca="1" si="17"/>
        <v/>
      </c>
      <c r="B59" s="45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9" t="str">
        <f t="shared" ca="1" si="22"/>
        <v/>
      </c>
      <c r="J59" s="122">
        <v>45849.625</v>
      </c>
      <c r="K59" s="59">
        <v>94.393000000000001</v>
      </c>
      <c r="L59" s="122">
        <v>45938.625</v>
      </c>
      <c r="M59" s="59">
        <v>106.06399999999999</v>
      </c>
      <c r="N59" s="168" t="str">
        <f t="shared" si="2"/>
        <v/>
      </c>
      <c r="O59" s="168" t="str">
        <f t="shared" si="1"/>
        <v/>
      </c>
    </row>
    <row r="60" spans="1:15">
      <c r="A60" s="173" t="str">
        <f t="shared" ca="1" si="17"/>
        <v/>
      </c>
      <c r="B60" s="45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9" t="str">
        <f t="shared" ca="1" si="22"/>
        <v/>
      </c>
      <c r="J60" s="122">
        <v>45852.625</v>
      </c>
      <c r="K60" s="59">
        <v>94.340999999999994</v>
      </c>
      <c r="L60" s="122">
        <v>45939.625</v>
      </c>
      <c r="M60" s="59">
        <v>105.71299999999999</v>
      </c>
      <c r="N60" s="168" t="str">
        <f t="shared" si="2"/>
        <v/>
      </c>
      <c r="O60" s="168" t="str">
        <f t="shared" si="1"/>
        <v/>
      </c>
    </row>
    <row r="61" spans="1:15">
      <c r="A61" s="173" t="str">
        <f t="shared" ca="1" si="17"/>
        <v/>
      </c>
      <c r="B61" s="45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9" t="str">
        <f t="shared" ca="1" si="22"/>
        <v/>
      </c>
      <c r="J61" s="122">
        <v>45853.625</v>
      </c>
      <c r="K61" s="59">
        <v>94.376999999999995</v>
      </c>
      <c r="L61" s="122">
        <v>45944.625</v>
      </c>
      <c r="M61" s="59">
        <v>104.839</v>
      </c>
      <c r="N61" s="168" t="str">
        <f t="shared" si="2"/>
        <v/>
      </c>
      <c r="O61" s="168" t="str">
        <f t="shared" si="1"/>
        <v/>
      </c>
    </row>
    <row r="62" spans="1:15">
      <c r="A62" s="173" t="str">
        <f t="shared" ca="1" si="17"/>
        <v/>
      </c>
      <c r="B62" s="45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9" t="str">
        <f t="shared" ca="1" si="22"/>
        <v/>
      </c>
      <c r="J62" s="122">
        <v>45854.625</v>
      </c>
      <c r="K62" s="59">
        <v>94.259</v>
      </c>
      <c r="L62" s="122">
        <v>45945.625</v>
      </c>
      <c r="M62" s="59">
        <v>106.086</v>
      </c>
      <c r="N62" s="168" t="str">
        <f t="shared" si="2"/>
        <v/>
      </c>
      <c r="O62" s="168" t="str">
        <f t="shared" si="1"/>
        <v/>
      </c>
    </row>
    <row r="63" spans="1:15">
      <c r="A63" s="173" t="str">
        <f t="shared" ca="1" si="17"/>
        <v/>
      </c>
      <c r="B63" s="45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9" t="str">
        <f t="shared" ca="1" si="22"/>
        <v/>
      </c>
      <c r="J63" s="122">
        <v>45855.625</v>
      </c>
      <c r="K63" s="59">
        <v>94.277000000000001</v>
      </c>
      <c r="L63" s="122">
        <v>45946.625</v>
      </c>
      <c r="M63" s="59">
        <v>105.911</v>
      </c>
      <c r="N63" s="168" t="str">
        <f t="shared" si="2"/>
        <v/>
      </c>
      <c r="O63" s="168" t="str">
        <f t="shared" si="1"/>
        <v/>
      </c>
    </row>
    <row r="64" spans="1:15">
      <c r="A64" s="173" t="str">
        <f t="shared" ca="1" si="17"/>
        <v/>
      </c>
      <c r="B64" s="45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9" t="str">
        <f t="shared" ca="1" si="22"/>
        <v/>
      </c>
      <c r="J64" s="122">
        <v>45856.625</v>
      </c>
      <c r="K64" s="59">
        <v>94.381</v>
      </c>
      <c r="L64" s="122">
        <v>45947.625</v>
      </c>
      <c r="M64" s="59">
        <v>105.65300000000001</v>
      </c>
      <c r="N64" s="168" t="str">
        <f t="shared" si="2"/>
        <v/>
      </c>
      <c r="O64" s="168" t="str">
        <f t="shared" si="1"/>
        <v/>
      </c>
    </row>
    <row r="65" spans="1:15">
      <c r="A65" s="173" t="str">
        <f t="shared" ca="1" si="17"/>
        <v/>
      </c>
      <c r="B65" s="45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9" t="str">
        <f t="shared" ca="1" si="22"/>
        <v/>
      </c>
      <c r="J65" s="122">
        <v>45859.625</v>
      </c>
      <c r="K65" s="59">
        <v>94.393000000000001</v>
      </c>
      <c r="L65" s="122">
        <v>45950.625</v>
      </c>
      <c r="M65" s="59">
        <v>105.88200000000001</v>
      </c>
      <c r="N65" s="168">
        <f t="shared" si="2"/>
        <v>45859.625</v>
      </c>
      <c r="O65" s="168" t="str">
        <f t="shared" si="1"/>
        <v/>
      </c>
    </row>
    <row r="66" spans="1:15">
      <c r="A66" s="173" t="str">
        <f t="shared" ca="1" si="17"/>
        <v/>
      </c>
      <c r="B66" s="45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9" t="str">
        <f t="shared" ca="1" si="22"/>
        <v/>
      </c>
      <c r="J66" s="122">
        <v>45860.625</v>
      </c>
      <c r="K66" s="59">
        <v>94.63</v>
      </c>
      <c r="L66" s="122">
        <v>45951.625</v>
      </c>
      <c r="M66" s="59">
        <v>106.151</v>
      </c>
      <c r="N66" s="168">
        <f t="shared" si="2"/>
        <v>45860.625</v>
      </c>
      <c r="O66" s="168" t="str">
        <f t="shared" si="1"/>
        <v/>
      </c>
    </row>
    <row r="67" spans="1:15">
      <c r="A67" s="173" t="str">
        <f t="shared" ca="1" si="17"/>
        <v/>
      </c>
      <c r="B67" s="45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9" t="str">
        <f t="shared" ca="1" si="22"/>
        <v/>
      </c>
      <c r="J67" s="122">
        <v>45861.625</v>
      </c>
      <c r="K67" s="59">
        <v>94.623000000000005</v>
      </c>
      <c r="L67" s="122">
        <v>45952.625</v>
      </c>
      <c r="M67" s="59">
        <v>105.9</v>
      </c>
      <c r="N67" s="168">
        <f t="shared" si="2"/>
        <v>45861.625</v>
      </c>
      <c r="O67" s="168" t="str">
        <f t="shared" si="1"/>
        <v/>
      </c>
    </row>
    <row r="68" spans="1:15">
      <c r="A68" s="173" t="str">
        <f t="shared" ca="1" si="17"/>
        <v/>
      </c>
      <c r="B68" s="45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9" t="str">
        <f t="shared" ca="1" si="22"/>
        <v/>
      </c>
      <c r="J68" s="122">
        <v>45862.625</v>
      </c>
      <c r="K68" s="59">
        <v>94.912000000000006</v>
      </c>
      <c r="L68" s="122">
        <v>45953.625</v>
      </c>
      <c r="M68" s="59">
        <v>105.767</v>
      </c>
      <c r="N68" s="168">
        <f t="shared" si="2"/>
        <v>45862.625</v>
      </c>
      <c r="O68" s="168" t="str">
        <f t="shared" ref="O68:O131" si="23">IF(N68&gt;$A$14,N68,"")</f>
        <v/>
      </c>
    </row>
    <row r="69" spans="1:15">
      <c r="A69" s="173" t="str">
        <f t="shared" ca="1" si="17"/>
        <v/>
      </c>
      <c r="B69" s="45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9" t="str">
        <f t="shared" ca="1" si="22"/>
        <v/>
      </c>
      <c r="J69" s="122">
        <v>45863.625</v>
      </c>
      <c r="K69" s="59">
        <v>94.930999999999997</v>
      </c>
      <c r="L69" s="122">
        <v>45954.625</v>
      </c>
      <c r="M69" s="59">
        <v>106.066</v>
      </c>
      <c r="N69" s="168">
        <f t="shared" si="2"/>
        <v>45863.625</v>
      </c>
      <c r="O69" s="168" t="str">
        <f t="shared" si="23"/>
        <v/>
      </c>
    </row>
    <row r="70" spans="1:15">
      <c r="A70" s="173" t="str">
        <f t="shared" ca="1" si="17"/>
        <v/>
      </c>
      <c r="B70" s="45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9" t="str">
        <f t="shared" ca="1" si="22"/>
        <v/>
      </c>
      <c r="J70" s="122">
        <v>45866.625</v>
      </c>
      <c r="K70" s="59">
        <v>95.052999999999997</v>
      </c>
      <c r="L70" s="122">
        <v>45957.625</v>
      </c>
      <c r="M70" s="59">
        <v>106.47</v>
      </c>
      <c r="N70" s="168">
        <f t="shared" si="2"/>
        <v>45866.625</v>
      </c>
      <c r="O70" s="168" t="str">
        <f t="shared" si="23"/>
        <v/>
      </c>
    </row>
    <row r="71" spans="1:15">
      <c r="A71" s="173" t="str">
        <f t="shared" ca="1" si="17"/>
        <v/>
      </c>
      <c r="B71" s="45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9" t="str">
        <f t="shared" ca="1" si="22"/>
        <v/>
      </c>
      <c r="J71" s="122">
        <v>45867.625</v>
      </c>
      <c r="K71" s="59">
        <v>95.07</v>
      </c>
      <c r="L71" s="122">
        <v>45958.625</v>
      </c>
      <c r="M71" s="59">
        <v>106.438</v>
      </c>
      <c r="N71" s="168">
        <f t="shared" si="2"/>
        <v>45867.625</v>
      </c>
      <c r="O71" s="168" t="str">
        <f t="shared" si="23"/>
        <v/>
      </c>
    </row>
    <row r="72" spans="1:15">
      <c r="A72" s="173" t="str">
        <f t="shared" ca="1" si="17"/>
        <v/>
      </c>
      <c r="B72" s="45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9" t="str">
        <f t="shared" ca="1" si="22"/>
        <v/>
      </c>
      <c r="J72" s="122">
        <v>45868.625</v>
      </c>
      <c r="K72" s="59">
        <v>95.052999999999997</v>
      </c>
      <c r="L72" s="122">
        <v>45959.625</v>
      </c>
      <c r="M72" s="59">
        <v>106.494</v>
      </c>
      <c r="N72" s="168">
        <f t="shared" ref="N72:N135" si="24">IF(COUNTIF(L:L,J72),J72,"")</f>
        <v>45868.625</v>
      </c>
      <c r="O72" s="168" t="str">
        <f t="shared" si="23"/>
        <v/>
      </c>
    </row>
    <row r="73" spans="1:15">
      <c r="A73" s="173" t="str">
        <f t="shared" ca="1" si="17"/>
        <v/>
      </c>
      <c r="B73" s="45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9" t="str">
        <f t="shared" ca="1" si="22"/>
        <v/>
      </c>
      <c r="J73" s="122">
        <v>45869.625</v>
      </c>
      <c r="K73" s="59">
        <v>95.078000000000003</v>
      </c>
      <c r="L73" s="122">
        <v>45960.625</v>
      </c>
      <c r="M73" s="59">
        <v>105.86799999999999</v>
      </c>
      <c r="N73" s="168">
        <f t="shared" si="24"/>
        <v>45869.625</v>
      </c>
      <c r="O73" s="168" t="str">
        <f t="shared" si="23"/>
        <v/>
      </c>
    </row>
    <row r="74" spans="1:15">
      <c r="A74" s="173" t="str">
        <f t="shared" ca="1" si="17"/>
        <v/>
      </c>
      <c r="B74" s="45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9" t="str">
        <f t="shared" ca="1" si="22"/>
        <v/>
      </c>
      <c r="J74" s="122">
        <v>45870.625</v>
      </c>
      <c r="K74" s="59">
        <v>94.99</v>
      </c>
      <c r="L74" s="122">
        <v>45961.625</v>
      </c>
      <c r="M74" s="59">
        <v>105.877</v>
      </c>
      <c r="N74" s="168">
        <f t="shared" si="24"/>
        <v>45870.625</v>
      </c>
      <c r="O74" s="168" t="str">
        <f t="shared" si="23"/>
        <v/>
      </c>
    </row>
    <row r="75" spans="1:15">
      <c r="A75" s="173" t="str">
        <f t="shared" ca="1" si="17"/>
        <v/>
      </c>
      <c r="B75" s="45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9" t="str">
        <f t="shared" ca="1" si="22"/>
        <v/>
      </c>
      <c r="J75" s="122">
        <v>45873.625</v>
      </c>
      <c r="K75" s="59">
        <v>94.972999999999999</v>
      </c>
      <c r="L75" s="122"/>
      <c r="N75" s="168">
        <f t="shared" si="24"/>
        <v>45873.625</v>
      </c>
      <c r="O75" s="168" t="str">
        <f t="shared" si="23"/>
        <v/>
      </c>
    </row>
    <row r="76" spans="1:15">
      <c r="A76" s="173" t="str">
        <f t="shared" ca="1" si="17"/>
        <v/>
      </c>
      <c r="B76" s="45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9" t="str">
        <f t="shared" ca="1" si="22"/>
        <v/>
      </c>
      <c r="J76" s="122">
        <v>45874.625</v>
      </c>
      <c r="K76" s="59">
        <v>95.025999999999996</v>
      </c>
      <c r="L76" s="122"/>
      <c r="N76" s="168">
        <f t="shared" si="24"/>
        <v>45874.625</v>
      </c>
      <c r="O76" s="168" t="str">
        <f t="shared" si="23"/>
        <v/>
      </c>
    </row>
    <row r="77" spans="1:15">
      <c r="A77" s="173" t="str">
        <f t="shared" ca="1" si="17"/>
        <v/>
      </c>
      <c r="B77" s="45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9" t="str">
        <f t="shared" ca="1" si="22"/>
        <v/>
      </c>
      <c r="J77" s="122">
        <v>45875.625</v>
      </c>
      <c r="K77" s="59">
        <v>95.06</v>
      </c>
      <c r="L77" s="122"/>
      <c r="N77" s="168">
        <f t="shared" si="24"/>
        <v>45875.625</v>
      </c>
      <c r="O77" s="168" t="str">
        <f t="shared" si="23"/>
        <v/>
      </c>
    </row>
    <row r="78" spans="1:15">
      <c r="A78" s="173" t="str">
        <f t="shared" ca="1" si="17"/>
        <v/>
      </c>
      <c r="B78" s="45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9" t="str">
        <f t="shared" ca="1" si="22"/>
        <v/>
      </c>
      <c r="J78" s="122">
        <v>45876.625</v>
      </c>
      <c r="K78" s="59">
        <v>95.17</v>
      </c>
      <c r="L78" s="122"/>
      <c r="N78" s="168">
        <f t="shared" si="24"/>
        <v>45876.625</v>
      </c>
      <c r="O78" s="168" t="str">
        <f t="shared" si="23"/>
        <v/>
      </c>
    </row>
    <row r="79" spans="1:15">
      <c r="A79" s="173" t="str">
        <f t="shared" ca="1" si="17"/>
        <v/>
      </c>
      <c r="B79" s="45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9" t="str">
        <f t="shared" ca="1" si="22"/>
        <v/>
      </c>
      <c r="J79" s="122">
        <v>45877.625</v>
      </c>
      <c r="K79" s="59">
        <v>95.186999999999998</v>
      </c>
      <c r="L79" s="122"/>
      <c r="N79" s="168">
        <f t="shared" si="24"/>
        <v>45877.625</v>
      </c>
      <c r="O79" s="168" t="str">
        <f t="shared" si="23"/>
        <v/>
      </c>
    </row>
    <row r="80" spans="1:15">
      <c r="A80" s="173" t="str">
        <f t="shared" ca="1" si="17"/>
        <v/>
      </c>
      <c r="B80" s="45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9" t="str">
        <f t="shared" ca="1" si="22"/>
        <v/>
      </c>
      <c r="J80" s="122">
        <v>45880.625</v>
      </c>
      <c r="K80" s="59">
        <v>95.293999999999997</v>
      </c>
      <c r="L80" s="122"/>
      <c r="N80" s="168">
        <f t="shared" si="24"/>
        <v>45880.625</v>
      </c>
      <c r="O80" s="168" t="str">
        <f t="shared" si="23"/>
        <v/>
      </c>
    </row>
    <row r="81" spans="1:15">
      <c r="A81" s="173" t="str">
        <f t="shared" ca="1" si="17"/>
        <v/>
      </c>
      <c r="B81" s="45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9" t="str">
        <f t="shared" ca="1" si="22"/>
        <v/>
      </c>
      <c r="J81" s="122">
        <v>45881.625</v>
      </c>
      <c r="K81" s="59">
        <v>95.337000000000003</v>
      </c>
      <c r="N81" s="168">
        <f t="shared" si="24"/>
        <v>45881.625</v>
      </c>
      <c r="O81" s="168" t="str">
        <f t="shared" si="23"/>
        <v/>
      </c>
    </row>
    <row r="82" spans="1:15">
      <c r="A82" s="173" t="str">
        <f t="shared" ca="1" si="17"/>
        <v/>
      </c>
      <c r="B82" s="45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9" t="str">
        <f t="shared" ca="1" si="22"/>
        <v/>
      </c>
      <c r="J82" s="122">
        <v>45882.625</v>
      </c>
      <c r="K82" s="59">
        <v>95.337000000000003</v>
      </c>
      <c r="N82" s="168">
        <f t="shared" si="24"/>
        <v>45882.625</v>
      </c>
      <c r="O82" s="168" t="str">
        <f t="shared" si="23"/>
        <v/>
      </c>
    </row>
    <row r="83" spans="1:15">
      <c r="A83" s="173" t="str">
        <f t="shared" ca="1" si="17"/>
        <v/>
      </c>
      <c r="B83" s="45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9" t="str">
        <f t="shared" ca="1" si="22"/>
        <v/>
      </c>
      <c r="J83" s="122">
        <v>45883.625</v>
      </c>
      <c r="K83" s="59">
        <v>95.251000000000005</v>
      </c>
      <c r="N83" s="168">
        <f t="shared" si="24"/>
        <v>45883.625</v>
      </c>
      <c r="O83" s="168" t="str">
        <f t="shared" si="23"/>
        <v/>
      </c>
    </row>
    <row r="84" spans="1:15">
      <c r="A84" s="173" t="str">
        <f t="shared" ca="1" si="17"/>
        <v/>
      </c>
      <c r="B84" s="45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9" t="str">
        <f t="shared" ca="1" si="22"/>
        <v/>
      </c>
      <c r="J84" s="122">
        <v>45884.625</v>
      </c>
      <c r="K84" s="59">
        <v>95.251000000000005</v>
      </c>
      <c r="N84" s="168">
        <f t="shared" si="24"/>
        <v>45884.625</v>
      </c>
      <c r="O84" s="168" t="str">
        <f t="shared" si="23"/>
        <v/>
      </c>
    </row>
    <row r="85" spans="1:15">
      <c r="A85" s="173" t="str">
        <f t="shared" ca="1" si="17"/>
        <v/>
      </c>
      <c r="B85" s="45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9" t="str">
        <f t="shared" ca="1" si="22"/>
        <v/>
      </c>
      <c r="J85" s="122">
        <v>45887.625</v>
      </c>
      <c r="K85" s="59">
        <v>95.216999999999999</v>
      </c>
      <c r="N85" s="168">
        <f t="shared" si="24"/>
        <v>45887.625</v>
      </c>
      <c r="O85" s="168" t="str">
        <f t="shared" si="23"/>
        <v/>
      </c>
    </row>
    <row r="86" spans="1:15">
      <c r="A86" s="173" t="str">
        <f t="shared" ca="1" si="17"/>
        <v/>
      </c>
      <c r="B86" s="45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9" t="str">
        <f t="shared" ca="1" si="22"/>
        <v/>
      </c>
      <c r="J86" s="122">
        <v>45888.625</v>
      </c>
      <c r="K86" s="59">
        <v>95.19</v>
      </c>
      <c r="N86" s="168">
        <f t="shared" si="24"/>
        <v>45888.625</v>
      </c>
      <c r="O86" s="168" t="str">
        <f t="shared" si="23"/>
        <v/>
      </c>
    </row>
    <row r="87" spans="1:15">
      <c r="A87" s="173" t="str">
        <f t="shared" ca="1" si="17"/>
        <v/>
      </c>
      <c r="B87" s="45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9" t="str">
        <f t="shared" ca="1" si="22"/>
        <v/>
      </c>
      <c r="J87" s="122">
        <v>45889.625</v>
      </c>
      <c r="K87" s="59">
        <v>94.927000000000007</v>
      </c>
      <c r="N87" s="168">
        <f t="shared" si="24"/>
        <v>45889.625</v>
      </c>
      <c r="O87" s="168" t="str">
        <f t="shared" si="23"/>
        <v/>
      </c>
    </row>
    <row r="88" spans="1:15">
      <c r="A88" s="173" t="str">
        <f t="shared" ca="1" si="17"/>
        <v/>
      </c>
      <c r="B88" s="45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9" t="str">
        <f t="shared" ca="1" si="22"/>
        <v/>
      </c>
      <c r="J88" s="122">
        <v>45890.625</v>
      </c>
      <c r="K88" s="59">
        <v>94.682000000000002</v>
      </c>
      <c r="N88" s="168">
        <f t="shared" si="24"/>
        <v>45890.625</v>
      </c>
      <c r="O88" s="168" t="str">
        <f t="shared" si="23"/>
        <v/>
      </c>
    </row>
    <row r="89" spans="1:15">
      <c r="A89" s="173" t="str">
        <f t="shared" ca="1" si="17"/>
        <v/>
      </c>
      <c r="B89" s="45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9" t="str">
        <f t="shared" ca="1" si="22"/>
        <v/>
      </c>
      <c r="J89" s="122">
        <v>45891.625</v>
      </c>
      <c r="K89" s="59">
        <v>94.811999999999998</v>
      </c>
      <c r="N89" s="168">
        <f t="shared" si="24"/>
        <v>45891.625</v>
      </c>
      <c r="O89" s="168" t="str">
        <f t="shared" si="23"/>
        <v/>
      </c>
    </row>
    <row r="90" spans="1:15">
      <c r="A90" s="173" t="str">
        <f t="shared" ca="1" si="17"/>
        <v/>
      </c>
      <c r="B90" s="45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9" t="str">
        <f t="shared" ca="1" si="22"/>
        <v/>
      </c>
      <c r="J90" s="122">
        <v>45894.625</v>
      </c>
      <c r="K90" s="59">
        <v>94.853999999999999</v>
      </c>
      <c r="N90" s="168">
        <f t="shared" si="24"/>
        <v>45894.625</v>
      </c>
      <c r="O90" s="168" t="str">
        <f t="shared" si="23"/>
        <v/>
      </c>
    </row>
    <row r="91" spans="1:15">
      <c r="A91" s="173" t="str">
        <f t="shared" ca="1" si="17"/>
        <v/>
      </c>
      <c r="B91" s="45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9" t="str">
        <f t="shared" ca="1" si="22"/>
        <v/>
      </c>
      <c r="J91" s="122">
        <v>45895.625</v>
      </c>
      <c r="K91" s="59">
        <v>94.569000000000003</v>
      </c>
      <c r="N91" s="168">
        <f t="shared" si="24"/>
        <v>45895.625</v>
      </c>
      <c r="O91" s="168" t="str">
        <f t="shared" si="23"/>
        <v/>
      </c>
    </row>
    <row r="92" spans="1:15">
      <c r="A92" s="173" t="str">
        <f t="shared" ca="1" si="17"/>
        <v/>
      </c>
      <c r="B92" s="45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9" t="str">
        <f t="shared" ca="1" si="22"/>
        <v/>
      </c>
      <c r="J92" s="122">
        <v>45896.625</v>
      </c>
      <c r="K92" s="59">
        <v>94.542000000000002</v>
      </c>
      <c r="N92" s="168">
        <f t="shared" si="24"/>
        <v>45896.625</v>
      </c>
      <c r="O92" s="168" t="str">
        <f t="shared" si="23"/>
        <v/>
      </c>
    </row>
    <row r="93" spans="1:15">
      <c r="A93" s="173" t="str">
        <f t="shared" ca="1" si="17"/>
        <v/>
      </c>
      <c r="B93" s="45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9" t="str">
        <f t="shared" ca="1" si="22"/>
        <v/>
      </c>
      <c r="J93" s="122">
        <v>45897.625</v>
      </c>
      <c r="K93" s="59">
        <v>94.539000000000001</v>
      </c>
      <c r="N93" s="168">
        <f t="shared" si="24"/>
        <v>45897.625</v>
      </c>
      <c r="O93" s="168" t="str">
        <f t="shared" si="23"/>
        <v/>
      </c>
    </row>
    <row r="94" spans="1:15">
      <c r="A94" s="173" t="str">
        <f t="shared" ca="1" si="17"/>
        <v/>
      </c>
      <c r="B94" s="45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9" t="str">
        <f t="shared" ca="1" si="22"/>
        <v/>
      </c>
      <c r="J94" s="122">
        <v>45898.625</v>
      </c>
      <c r="K94" s="59">
        <v>94.376000000000005</v>
      </c>
      <c r="N94" s="168">
        <f t="shared" si="24"/>
        <v>45898.625</v>
      </c>
      <c r="O94" s="168" t="str">
        <f t="shared" si="23"/>
        <v/>
      </c>
    </row>
    <row r="95" spans="1:15">
      <c r="A95" s="173" t="str">
        <f t="shared" ca="1" si="17"/>
        <v/>
      </c>
      <c r="B95" s="45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9" t="str">
        <f t="shared" ca="1" si="22"/>
        <v/>
      </c>
      <c r="J95" s="122">
        <v>45902.625</v>
      </c>
      <c r="K95" s="59">
        <v>94.259</v>
      </c>
      <c r="N95" s="168">
        <f t="shared" si="24"/>
        <v>45902.625</v>
      </c>
      <c r="O95" s="168" t="str">
        <f t="shared" si="23"/>
        <v/>
      </c>
    </row>
    <row r="96" spans="1:15">
      <c r="A96" s="173" t="str">
        <f t="shared" ca="1" si="17"/>
        <v/>
      </c>
      <c r="B96" s="45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9" t="str">
        <f t="shared" ca="1" si="22"/>
        <v/>
      </c>
      <c r="J96" s="122">
        <v>45903.625</v>
      </c>
      <c r="K96" s="59">
        <v>94.162999999999997</v>
      </c>
      <c r="N96" s="168">
        <f t="shared" si="24"/>
        <v>45903.625</v>
      </c>
      <c r="O96" s="168" t="str">
        <f t="shared" si="23"/>
        <v/>
      </c>
    </row>
    <row r="97" spans="1:15">
      <c r="A97" s="173" t="str">
        <f t="shared" ca="1" si="17"/>
        <v/>
      </c>
      <c r="B97" s="45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9" t="str">
        <f t="shared" ca="1" si="22"/>
        <v/>
      </c>
      <c r="J97" s="122">
        <v>45904.625</v>
      </c>
      <c r="K97" s="59">
        <v>94.207999999999998</v>
      </c>
      <c r="N97" s="168">
        <f t="shared" si="24"/>
        <v>45904.625</v>
      </c>
      <c r="O97" s="168" t="str">
        <f t="shared" si="23"/>
        <v/>
      </c>
    </row>
    <row r="98" spans="1:15">
      <c r="A98" s="173" t="str">
        <f t="shared" ca="1" si="17"/>
        <v/>
      </c>
      <c r="B98" s="45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9" t="str">
        <f t="shared" ca="1" si="22"/>
        <v/>
      </c>
      <c r="J98" s="122">
        <v>45905.625</v>
      </c>
      <c r="K98" s="59">
        <v>94.412000000000006</v>
      </c>
      <c r="N98" s="168">
        <f t="shared" si="24"/>
        <v>45905.625</v>
      </c>
      <c r="O98" s="168" t="str">
        <f t="shared" si="23"/>
        <v/>
      </c>
    </row>
    <row r="99" spans="1:15">
      <c r="A99" s="173" t="str">
        <f t="shared" ca="1" si="17"/>
        <v/>
      </c>
      <c r="B99" s="45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9" t="str">
        <f t="shared" ca="1" si="22"/>
        <v/>
      </c>
      <c r="J99" s="122">
        <v>45908.625</v>
      </c>
      <c r="K99" s="59">
        <v>94.566000000000003</v>
      </c>
      <c r="N99" s="168">
        <f t="shared" si="24"/>
        <v>45908.625</v>
      </c>
      <c r="O99" s="168" t="str">
        <f t="shared" si="23"/>
        <v/>
      </c>
    </row>
    <row r="100" spans="1:15">
      <c r="A100" s="173" t="str">
        <f t="shared" ca="1" si="17"/>
        <v/>
      </c>
      <c r="B100" s="45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9" t="str">
        <f t="shared" ca="1" si="22"/>
        <v/>
      </c>
      <c r="J100" s="122">
        <v>45909.625</v>
      </c>
      <c r="K100" s="59">
        <v>94.63</v>
      </c>
      <c r="N100" s="168">
        <f t="shared" si="24"/>
        <v>45909.625</v>
      </c>
      <c r="O100" s="168" t="str">
        <f t="shared" si="23"/>
        <v/>
      </c>
    </row>
    <row r="101" spans="1:15">
      <c r="A101" s="173" t="str">
        <f t="shared" ca="1" si="17"/>
        <v/>
      </c>
      <c r="B101" s="45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9" t="str">
        <f t="shared" ca="1" si="22"/>
        <v/>
      </c>
      <c r="J101" s="122">
        <v>45910.625</v>
      </c>
      <c r="K101" s="59">
        <v>94.74</v>
      </c>
      <c r="N101" s="168">
        <f t="shared" si="24"/>
        <v>45910.625</v>
      </c>
      <c r="O101" s="168" t="str">
        <f t="shared" si="23"/>
        <v/>
      </c>
    </row>
    <row r="102" spans="1:15">
      <c r="A102" s="173" t="str">
        <f t="shared" ca="1" si="17"/>
        <v/>
      </c>
      <c r="B102" s="45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9" t="str">
        <f t="shared" ca="1" si="22"/>
        <v/>
      </c>
      <c r="J102" s="122">
        <v>45911.625</v>
      </c>
      <c r="K102" s="59">
        <v>94.674999999999997</v>
      </c>
      <c r="N102" s="168">
        <f t="shared" si="24"/>
        <v>45911.625</v>
      </c>
      <c r="O102" s="168" t="str">
        <f t="shared" si="23"/>
        <v/>
      </c>
    </row>
    <row r="103" spans="1:15">
      <c r="A103" s="173" t="str">
        <f t="shared" ref="A103:A166" ca="1" si="27">IF(AND(ISBLANK(P92), A102 = $P$1),NOW(),IF(ISBLANK(P92),"",P92))</f>
        <v/>
      </c>
      <c r="B103" s="45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9" t="str">
        <f t="shared" ref="H103:H166" ca="1" si="32">IF(ISERROR(E103-2),"",C103+D103-F103-G103)</f>
        <v/>
      </c>
      <c r="J103" s="122">
        <v>45912.625</v>
      </c>
      <c r="K103" s="59">
        <v>94.858999999999995</v>
      </c>
      <c r="N103" s="168">
        <f t="shared" si="24"/>
        <v>45912.625</v>
      </c>
      <c r="O103" s="168" t="str">
        <f t="shared" si="23"/>
        <v/>
      </c>
    </row>
    <row r="104" spans="1:15">
      <c r="A104" s="173" t="str">
        <f t="shared" ca="1" si="27"/>
        <v/>
      </c>
      <c r="B104" s="45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9" t="str">
        <f t="shared" ca="1" si="32"/>
        <v/>
      </c>
      <c r="J104" s="122">
        <v>45915.625</v>
      </c>
      <c r="K104" s="59">
        <v>94.914000000000001</v>
      </c>
      <c r="N104" s="168">
        <f t="shared" si="24"/>
        <v>45915.625</v>
      </c>
      <c r="O104" s="168" t="str">
        <f t="shared" si="23"/>
        <v/>
      </c>
    </row>
    <row r="105" spans="1:15">
      <c r="A105" s="173" t="str">
        <f t="shared" ca="1" si="27"/>
        <v/>
      </c>
      <c r="B105" s="45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9" t="str">
        <f t="shared" ca="1" si="32"/>
        <v/>
      </c>
      <c r="J105" s="122">
        <v>45916.625</v>
      </c>
      <c r="K105" s="59">
        <v>94.938000000000002</v>
      </c>
      <c r="N105" s="168">
        <f t="shared" si="24"/>
        <v>45916.625</v>
      </c>
      <c r="O105" s="168" t="str">
        <f t="shared" si="23"/>
        <v/>
      </c>
    </row>
    <row r="106" spans="1:15">
      <c r="A106" s="173" t="str">
        <f t="shared" ca="1" si="27"/>
        <v/>
      </c>
      <c r="B106" s="45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9" t="str">
        <f t="shared" ca="1" si="32"/>
        <v/>
      </c>
      <c r="J106" s="122">
        <v>45917.625</v>
      </c>
      <c r="K106" s="59">
        <v>94.878</v>
      </c>
      <c r="N106" s="168">
        <f t="shared" si="24"/>
        <v>45917.625</v>
      </c>
      <c r="O106" s="168" t="str">
        <f t="shared" si="23"/>
        <v/>
      </c>
    </row>
    <row r="107" spans="1:15">
      <c r="A107" s="173" t="str">
        <f t="shared" ca="1" si="27"/>
        <v/>
      </c>
      <c r="B107" s="45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9" t="str">
        <f t="shared" ca="1" si="32"/>
        <v/>
      </c>
      <c r="J107" s="122">
        <v>45918.625</v>
      </c>
      <c r="K107" s="59">
        <v>94.921999999999997</v>
      </c>
      <c r="N107" s="168">
        <f t="shared" si="24"/>
        <v>45918.625</v>
      </c>
      <c r="O107" s="168" t="str">
        <f t="shared" si="23"/>
        <v/>
      </c>
    </row>
    <row r="108" spans="1:15">
      <c r="A108" s="173" t="str">
        <f t="shared" ca="1" si="27"/>
        <v/>
      </c>
      <c r="B108" s="45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9" t="str">
        <f t="shared" ca="1" si="32"/>
        <v/>
      </c>
      <c r="J108" s="122">
        <v>45919.625</v>
      </c>
      <c r="K108" s="59">
        <v>94.891999999999996</v>
      </c>
      <c r="N108" s="168">
        <f t="shared" si="24"/>
        <v>45919.625</v>
      </c>
      <c r="O108" s="168" t="str">
        <f t="shared" si="23"/>
        <v/>
      </c>
    </row>
    <row r="109" spans="1:15">
      <c r="A109" s="173" t="str">
        <f t="shared" ca="1" si="27"/>
        <v/>
      </c>
      <c r="B109" s="45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9" t="str">
        <f t="shared" ca="1" si="32"/>
        <v/>
      </c>
      <c r="J109" s="122">
        <v>45922.625</v>
      </c>
      <c r="K109" s="59">
        <v>94.825999999999993</v>
      </c>
      <c r="N109" s="168">
        <f t="shared" si="24"/>
        <v>45922.625</v>
      </c>
      <c r="O109" s="168" t="str">
        <f t="shared" si="23"/>
        <v/>
      </c>
    </row>
    <row r="110" spans="1:15">
      <c r="A110" s="173" t="str">
        <f t="shared" ca="1" si="27"/>
        <v/>
      </c>
      <c r="B110" s="45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9" t="str">
        <f t="shared" ca="1" si="32"/>
        <v/>
      </c>
      <c r="J110" s="122">
        <v>45923.625</v>
      </c>
      <c r="K110" s="59">
        <v>94.789000000000001</v>
      </c>
      <c r="N110" s="168">
        <f t="shared" si="24"/>
        <v>45923.625</v>
      </c>
      <c r="O110" s="168" t="str">
        <f t="shared" si="23"/>
        <v/>
      </c>
    </row>
    <row r="111" spans="1:15">
      <c r="A111" s="173" t="str">
        <f t="shared" ca="1" si="27"/>
        <v/>
      </c>
      <c r="B111" s="45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9" t="str">
        <f t="shared" ca="1" si="32"/>
        <v/>
      </c>
      <c r="J111" s="122">
        <v>45924.625</v>
      </c>
      <c r="K111" s="59">
        <v>94.733999999999995</v>
      </c>
      <c r="N111" s="168">
        <f t="shared" si="24"/>
        <v>45924.625</v>
      </c>
      <c r="O111" s="168" t="str">
        <f t="shared" si="23"/>
        <v/>
      </c>
    </row>
    <row r="112" spans="1:15">
      <c r="A112" s="173" t="str">
        <f t="shared" ca="1" si="27"/>
        <v/>
      </c>
      <c r="B112" s="45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9" t="str">
        <f t="shared" ca="1" si="32"/>
        <v/>
      </c>
      <c r="J112" s="122">
        <v>45925.625</v>
      </c>
      <c r="K112" s="59">
        <v>94.597999999999999</v>
      </c>
      <c r="N112" s="168">
        <f t="shared" si="24"/>
        <v>45925.625</v>
      </c>
      <c r="O112" s="168" t="str">
        <f t="shared" si="23"/>
        <v/>
      </c>
    </row>
    <row r="113" spans="1:15">
      <c r="A113" s="173" t="str">
        <f t="shared" ca="1" si="27"/>
        <v/>
      </c>
      <c r="B113" s="45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9" t="str">
        <f t="shared" ca="1" si="32"/>
        <v/>
      </c>
      <c r="J113" s="122">
        <v>45926.625</v>
      </c>
      <c r="K113" s="59">
        <v>94.596000000000004</v>
      </c>
      <c r="N113" s="168">
        <f t="shared" si="24"/>
        <v>45926.625</v>
      </c>
      <c r="O113" s="168" t="str">
        <f t="shared" si="23"/>
        <v/>
      </c>
    </row>
    <row r="114" spans="1:15">
      <c r="A114" s="173" t="str">
        <f t="shared" ca="1" si="27"/>
        <v/>
      </c>
      <c r="B114" s="45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9" t="str">
        <f t="shared" ca="1" si="32"/>
        <v/>
      </c>
      <c r="J114" s="122">
        <v>45929.625</v>
      </c>
      <c r="K114" s="59">
        <v>94.68</v>
      </c>
      <c r="N114" s="168">
        <f t="shared" si="24"/>
        <v>45929.625</v>
      </c>
      <c r="O114" s="168" t="str">
        <f t="shared" si="23"/>
        <v/>
      </c>
    </row>
    <row r="115" spans="1:15">
      <c r="A115" s="173" t="str">
        <f t="shared" ca="1" si="27"/>
        <v/>
      </c>
      <c r="B115" s="45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9" t="str">
        <f t="shared" ca="1" si="32"/>
        <v/>
      </c>
      <c r="J115" s="122">
        <v>45930.625</v>
      </c>
      <c r="K115" s="59">
        <v>94.614999999999995</v>
      </c>
      <c r="N115" s="168">
        <f t="shared" si="24"/>
        <v>45930.625</v>
      </c>
      <c r="O115" s="168" t="str">
        <f t="shared" si="23"/>
        <v/>
      </c>
    </row>
    <row r="116" spans="1:15">
      <c r="A116" s="173" t="str">
        <f t="shared" ca="1" si="27"/>
        <v/>
      </c>
      <c r="B116" s="45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9" t="str">
        <f t="shared" ca="1" si="32"/>
        <v/>
      </c>
      <c r="J116" s="122">
        <v>45931.625</v>
      </c>
      <c r="K116" s="59">
        <v>94.775999999999996</v>
      </c>
      <c r="N116" s="168">
        <f t="shared" si="24"/>
        <v>45931.625</v>
      </c>
      <c r="O116" s="168">
        <f t="shared" si="23"/>
        <v>45931.625</v>
      </c>
    </row>
    <row r="117" spans="1:15">
      <c r="A117" s="173" t="str">
        <f t="shared" ca="1" si="27"/>
        <v/>
      </c>
      <c r="B117" s="45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9" t="str">
        <f t="shared" ca="1" si="32"/>
        <v/>
      </c>
      <c r="J117" s="122">
        <v>45932.625</v>
      </c>
      <c r="K117" s="59">
        <v>94.875</v>
      </c>
      <c r="N117" s="168">
        <f t="shared" si="24"/>
        <v>45932.625</v>
      </c>
      <c r="O117" s="168">
        <f t="shared" si="23"/>
        <v>45932.625</v>
      </c>
    </row>
    <row r="118" spans="1:15">
      <c r="A118" s="173" t="str">
        <f t="shared" ca="1" si="27"/>
        <v/>
      </c>
      <c r="B118" s="45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9" t="str">
        <f t="shared" ca="1" si="32"/>
        <v/>
      </c>
      <c r="J118" s="122">
        <v>45933.625</v>
      </c>
      <c r="K118" s="59">
        <v>94.998000000000005</v>
      </c>
      <c r="N118" s="168">
        <f t="shared" si="24"/>
        <v>45933.625</v>
      </c>
      <c r="O118" s="168">
        <f t="shared" si="23"/>
        <v>45933.625</v>
      </c>
    </row>
    <row r="119" spans="1:15">
      <c r="A119" s="173" t="str">
        <f t="shared" ca="1" si="27"/>
        <v/>
      </c>
      <c r="B119" s="45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9" t="str">
        <f t="shared" ca="1" si="32"/>
        <v/>
      </c>
      <c r="J119" s="122">
        <v>45936.625</v>
      </c>
      <c r="K119" s="59">
        <v>94.927999999999997</v>
      </c>
      <c r="N119" s="168">
        <f t="shared" si="24"/>
        <v>45936.625</v>
      </c>
      <c r="O119" s="168">
        <f t="shared" si="23"/>
        <v>45936.625</v>
      </c>
    </row>
    <row r="120" spans="1:15">
      <c r="A120" s="173" t="str">
        <f t="shared" ca="1" si="27"/>
        <v/>
      </c>
      <c r="B120" s="45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9" t="str">
        <f t="shared" ca="1" si="32"/>
        <v/>
      </c>
      <c r="J120" s="122">
        <v>45937.625</v>
      </c>
      <c r="K120" s="59">
        <v>94.911000000000001</v>
      </c>
      <c r="N120" s="168">
        <f t="shared" si="24"/>
        <v>45937.625</v>
      </c>
      <c r="O120" s="168">
        <f t="shared" si="23"/>
        <v>45937.625</v>
      </c>
    </row>
    <row r="121" spans="1:15">
      <c r="A121" s="173" t="str">
        <f t="shared" ca="1" si="27"/>
        <v/>
      </c>
      <c r="B121" s="45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9" t="str">
        <f t="shared" ca="1" si="32"/>
        <v/>
      </c>
      <c r="J121" s="122">
        <v>45938.625</v>
      </c>
      <c r="K121" s="59">
        <v>94.834000000000003</v>
      </c>
      <c r="N121" s="168">
        <f t="shared" si="24"/>
        <v>45938.625</v>
      </c>
      <c r="O121" s="168">
        <f t="shared" si="23"/>
        <v>45938.625</v>
      </c>
    </row>
    <row r="122" spans="1:15">
      <c r="A122" s="173" t="str">
        <f t="shared" ca="1" si="27"/>
        <v/>
      </c>
      <c r="B122" s="45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9" t="str">
        <f t="shared" ca="1" si="32"/>
        <v/>
      </c>
      <c r="J122" s="122">
        <v>45939.625</v>
      </c>
      <c r="K122" s="59">
        <v>94.65</v>
      </c>
      <c r="N122" s="168">
        <f t="shared" si="24"/>
        <v>45939.625</v>
      </c>
      <c r="O122" s="168">
        <f t="shared" si="23"/>
        <v>45939.625</v>
      </c>
    </row>
    <row r="123" spans="1:15">
      <c r="A123" s="173" t="str">
        <f t="shared" ca="1" si="27"/>
        <v/>
      </c>
      <c r="B123" s="45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9" t="str">
        <f t="shared" ca="1" si="32"/>
        <v/>
      </c>
      <c r="J123" s="122">
        <v>45944.625</v>
      </c>
      <c r="K123" s="59">
        <v>94.346999999999994</v>
      </c>
      <c r="N123" s="168">
        <f t="shared" si="24"/>
        <v>45944.625</v>
      </c>
      <c r="O123" s="168">
        <f t="shared" si="23"/>
        <v>45944.625</v>
      </c>
    </row>
    <row r="124" spans="1:15">
      <c r="A124" s="173" t="str">
        <f t="shared" ca="1" si="27"/>
        <v/>
      </c>
      <c r="B124" s="45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9" t="str">
        <f t="shared" ca="1" si="32"/>
        <v/>
      </c>
      <c r="J124" s="122">
        <v>45945.625</v>
      </c>
      <c r="K124" s="59">
        <v>94.986999999999995</v>
      </c>
      <c r="N124" s="168">
        <f t="shared" si="24"/>
        <v>45945.625</v>
      </c>
      <c r="O124" s="168">
        <f t="shared" si="23"/>
        <v>45945.625</v>
      </c>
    </row>
    <row r="125" spans="1:15">
      <c r="A125" s="173" t="str">
        <f t="shared" ca="1" si="27"/>
        <v/>
      </c>
      <c r="B125" s="45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9" t="str">
        <f t="shared" ca="1" si="32"/>
        <v/>
      </c>
      <c r="J125" s="122">
        <v>45946.625</v>
      </c>
      <c r="K125" s="59">
        <v>95.355000000000004</v>
      </c>
      <c r="N125" s="168">
        <f t="shared" si="24"/>
        <v>45946.625</v>
      </c>
      <c r="O125" s="168">
        <f t="shared" si="23"/>
        <v>45946.625</v>
      </c>
    </row>
    <row r="126" spans="1:15">
      <c r="A126" s="173" t="str">
        <f t="shared" ca="1" si="27"/>
        <v/>
      </c>
      <c r="B126" s="45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9" t="str">
        <f t="shared" ca="1" si="32"/>
        <v/>
      </c>
      <c r="J126" s="122">
        <v>45947.625</v>
      </c>
      <c r="K126" s="59">
        <v>95.215000000000003</v>
      </c>
      <c r="N126" s="168">
        <f t="shared" si="24"/>
        <v>45947.625</v>
      </c>
      <c r="O126" s="168">
        <f t="shared" si="23"/>
        <v>45947.625</v>
      </c>
    </row>
    <row r="127" spans="1:15">
      <c r="A127" s="173" t="str">
        <f t="shared" ca="1" si="27"/>
        <v/>
      </c>
      <c r="B127" s="45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9" t="str">
        <f t="shared" ca="1" si="32"/>
        <v/>
      </c>
      <c r="J127" s="122">
        <v>45950.625</v>
      </c>
      <c r="K127" s="59">
        <v>95.445999999999998</v>
      </c>
      <c r="N127" s="168">
        <f t="shared" si="24"/>
        <v>45950.625</v>
      </c>
      <c r="O127" s="168">
        <f t="shared" si="23"/>
        <v>45950.625</v>
      </c>
    </row>
    <row r="128" spans="1:15">
      <c r="A128" s="173" t="str">
        <f t="shared" ca="1" si="27"/>
        <v/>
      </c>
      <c r="B128" s="45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9" t="str">
        <f t="shared" ca="1" si="32"/>
        <v/>
      </c>
      <c r="J128" s="122">
        <v>45951.625</v>
      </c>
      <c r="K128" s="59">
        <v>95.558999999999997</v>
      </c>
      <c r="N128" s="168">
        <f t="shared" si="24"/>
        <v>45951.625</v>
      </c>
      <c r="O128" s="168">
        <f t="shared" si="23"/>
        <v>45951.625</v>
      </c>
    </row>
    <row r="129" spans="1:15">
      <c r="A129" s="173" t="str">
        <f t="shared" ca="1" si="27"/>
        <v/>
      </c>
      <c r="B129" s="45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9" t="str">
        <f t="shared" ca="1" si="32"/>
        <v/>
      </c>
      <c r="J129" s="122">
        <v>45952.625</v>
      </c>
      <c r="K129" s="59">
        <v>95.542000000000002</v>
      </c>
      <c r="N129" s="168">
        <f t="shared" si="24"/>
        <v>45952.625</v>
      </c>
      <c r="O129" s="168">
        <f t="shared" si="23"/>
        <v>45952.625</v>
      </c>
    </row>
    <row r="130" spans="1:15">
      <c r="A130" s="173" t="str">
        <f t="shared" ca="1" si="27"/>
        <v/>
      </c>
      <c r="B130" s="45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9" t="str">
        <f t="shared" ca="1" si="32"/>
        <v/>
      </c>
      <c r="J130" s="122">
        <v>45953.625</v>
      </c>
      <c r="K130" s="59">
        <v>95.227999999999994</v>
      </c>
      <c r="N130" s="168">
        <f t="shared" si="24"/>
        <v>45953.625</v>
      </c>
      <c r="O130" s="168">
        <f t="shared" si="23"/>
        <v>45953.625</v>
      </c>
    </row>
    <row r="131" spans="1:15">
      <c r="A131" s="173" t="str">
        <f t="shared" ca="1" si="27"/>
        <v/>
      </c>
      <c r="B131" s="45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9" t="str">
        <f t="shared" ca="1" si="32"/>
        <v/>
      </c>
      <c r="J131" s="122">
        <v>45954.625</v>
      </c>
      <c r="K131" s="59">
        <v>95.394999999999996</v>
      </c>
      <c r="N131" s="168">
        <f t="shared" si="24"/>
        <v>45954.625</v>
      </c>
      <c r="O131" s="168">
        <f t="shared" si="23"/>
        <v>45954.625</v>
      </c>
    </row>
    <row r="132" spans="1:15">
      <c r="A132" s="173" t="str">
        <f t="shared" ca="1" si="27"/>
        <v/>
      </c>
      <c r="B132" s="45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9" t="str">
        <f t="shared" ca="1" si="32"/>
        <v/>
      </c>
      <c r="J132" s="122">
        <v>45957.625</v>
      </c>
      <c r="K132" s="59">
        <v>95.512</v>
      </c>
      <c r="N132" s="168">
        <f t="shared" si="24"/>
        <v>45957.625</v>
      </c>
      <c r="O132" s="168">
        <f t="shared" ref="O132:O195" si="33">IF(N132&gt;$A$14,N132,"")</f>
        <v>45957.625</v>
      </c>
    </row>
    <row r="133" spans="1:15">
      <c r="A133" s="173" t="str">
        <f t="shared" ca="1" si="27"/>
        <v/>
      </c>
      <c r="B133" s="45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9" t="str">
        <f t="shared" ca="1" si="32"/>
        <v/>
      </c>
      <c r="J133" s="122">
        <v>45958.625</v>
      </c>
      <c r="K133" s="59">
        <v>95.64</v>
      </c>
      <c r="N133" s="168">
        <f t="shared" si="24"/>
        <v>45958.625</v>
      </c>
      <c r="O133" s="168">
        <f t="shared" si="33"/>
        <v>45958.625</v>
      </c>
    </row>
    <row r="134" spans="1:15">
      <c r="A134" s="173" t="str">
        <f t="shared" ca="1" si="27"/>
        <v/>
      </c>
      <c r="B134" s="45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9" t="str">
        <f t="shared" ca="1" si="32"/>
        <v/>
      </c>
      <c r="J134" s="122">
        <v>45959.625</v>
      </c>
      <c r="K134" s="59">
        <v>95.855000000000004</v>
      </c>
      <c r="N134" s="168">
        <f t="shared" si="24"/>
        <v>45959.625</v>
      </c>
      <c r="O134" s="168">
        <f t="shared" si="33"/>
        <v>45959.625</v>
      </c>
    </row>
    <row r="135" spans="1:15">
      <c r="A135" s="173" t="str">
        <f t="shared" ca="1" si="27"/>
        <v/>
      </c>
      <c r="B135" s="45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9" t="str">
        <f t="shared" ca="1" si="32"/>
        <v/>
      </c>
      <c r="J135" s="122">
        <v>45960.625</v>
      </c>
      <c r="K135" s="59">
        <v>95.501000000000005</v>
      </c>
      <c r="N135" s="168">
        <f t="shared" si="24"/>
        <v>45960.625</v>
      </c>
      <c r="O135" s="168">
        <f t="shared" si="33"/>
        <v>45960.625</v>
      </c>
    </row>
    <row r="136" spans="1:15">
      <c r="A136" s="173" t="str">
        <f t="shared" ca="1" si="27"/>
        <v/>
      </c>
      <c r="B136" s="45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9" t="str">
        <f t="shared" ca="1" si="32"/>
        <v/>
      </c>
      <c r="J136" s="122">
        <v>45961.625</v>
      </c>
      <c r="K136" s="59">
        <v>95.555999999999997</v>
      </c>
      <c r="N136" s="168">
        <f t="shared" ref="N136:N199" si="34">IF(COUNTIF(L:L,J136),J136,"")</f>
        <v>45961.625</v>
      </c>
      <c r="O136" s="168">
        <f t="shared" si="33"/>
        <v>45961.625</v>
      </c>
    </row>
    <row r="137" spans="1:15">
      <c r="A137" s="173" t="str">
        <f t="shared" ca="1" si="27"/>
        <v/>
      </c>
      <c r="B137" s="45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9" t="str">
        <f t="shared" ca="1" si="32"/>
        <v/>
      </c>
      <c r="J137" s="122"/>
      <c r="N137" s="168" t="str">
        <f t="shared" si="34"/>
        <v/>
      </c>
      <c r="O137" s="168" t="str">
        <f t="shared" si="33"/>
        <v/>
      </c>
    </row>
    <row r="138" spans="1:15">
      <c r="A138" s="173" t="str">
        <f t="shared" ca="1" si="27"/>
        <v/>
      </c>
      <c r="B138" s="45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9" t="str">
        <f t="shared" ca="1" si="32"/>
        <v/>
      </c>
      <c r="J138" s="122"/>
      <c r="N138" s="168" t="str">
        <f t="shared" si="34"/>
        <v/>
      </c>
      <c r="O138" s="168" t="str">
        <f t="shared" si="33"/>
        <v/>
      </c>
    </row>
    <row r="139" spans="1:15">
      <c r="A139" s="173" t="str">
        <f t="shared" ca="1" si="27"/>
        <v/>
      </c>
      <c r="B139" s="45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9" t="str">
        <f t="shared" ca="1" si="32"/>
        <v/>
      </c>
      <c r="J139" s="122"/>
      <c r="N139" s="168" t="str">
        <f t="shared" si="34"/>
        <v/>
      </c>
      <c r="O139" s="168" t="str">
        <f t="shared" si="33"/>
        <v/>
      </c>
    </row>
    <row r="140" spans="1:15">
      <c r="A140" s="173" t="str">
        <f t="shared" ca="1" si="27"/>
        <v/>
      </c>
      <c r="B140" s="45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9" t="str">
        <f t="shared" ca="1" si="32"/>
        <v/>
      </c>
      <c r="J140" s="122"/>
      <c r="N140" s="168" t="str">
        <f t="shared" si="34"/>
        <v/>
      </c>
      <c r="O140" s="168" t="str">
        <f t="shared" si="33"/>
        <v/>
      </c>
    </row>
    <row r="141" spans="1:15">
      <c r="A141" s="173" t="str">
        <f t="shared" ca="1" si="27"/>
        <v/>
      </c>
      <c r="B141" s="45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9" t="str">
        <f t="shared" ca="1" si="32"/>
        <v/>
      </c>
      <c r="J141" s="122"/>
      <c r="N141" s="168" t="str">
        <f t="shared" si="34"/>
        <v/>
      </c>
      <c r="O141" s="168" t="str">
        <f t="shared" si="33"/>
        <v/>
      </c>
    </row>
    <row r="142" spans="1:15">
      <c r="A142" s="173" t="str">
        <f t="shared" ca="1" si="27"/>
        <v/>
      </c>
      <c r="B142" s="45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9" t="str">
        <f t="shared" ca="1" si="32"/>
        <v/>
      </c>
      <c r="J142" s="122"/>
      <c r="N142" s="168" t="str">
        <f t="shared" si="34"/>
        <v/>
      </c>
      <c r="O142" s="168" t="str">
        <f t="shared" si="33"/>
        <v/>
      </c>
    </row>
    <row r="143" spans="1:15">
      <c r="A143" s="173" t="str">
        <f t="shared" ca="1" si="27"/>
        <v/>
      </c>
      <c r="B143" s="45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9" t="str">
        <f t="shared" ca="1" si="32"/>
        <v/>
      </c>
      <c r="J143" s="122"/>
      <c r="N143" s="168" t="str">
        <f t="shared" si="34"/>
        <v/>
      </c>
      <c r="O143" s="168" t="str">
        <f t="shared" si="33"/>
        <v/>
      </c>
    </row>
    <row r="144" spans="1:15">
      <c r="A144" s="173" t="str">
        <f t="shared" ca="1" si="27"/>
        <v/>
      </c>
      <c r="B144" s="45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9" t="str">
        <f t="shared" ca="1" si="32"/>
        <v/>
      </c>
      <c r="N144" s="168" t="str">
        <f t="shared" si="34"/>
        <v/>
      </c>
      <c r="O144" s="168" t="str">
        <f t="shared" si="33"/>
        <v/>
      </c>
    </row>
    <row r="145" spans="1:15">
      <c r="A145" s="173" t="str">
        <f t="shared" ca="1" si="27"/>
        <v/>
      </c>
      <c r="B145" s="45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9" t="str">
        <f t="shared" ca="1" si="32"/>
        <v/>
      </c>
      <c r="N145" s="168" t="str">
        <f t="shared" si="34"/>
        <v/>
      </c>
      <c r="O145" s="168" t="str">
        <f t="shared" si="33"/>
        <v/>
      </c>
    </row>
    <row r="146" spans="1:15">
      <c r="A146" s="173" t="str">
        <f t="shared" ca="1" si="27"/>
        <v/>
      </c>
      <c r="B146" s="45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9" t="str">
        <f t="shared" ca="1" si="32"/>
        <v/>
      </c>
      <c r="N146" s="168" t="str">
        <f t="shared" si="34"/>
        <v/>
      </c>
      <c r="O146" s="168" t="str">
        <f t="shared" si="33"/>
        <v/>
      </c>
    </row>
    <row r="147" spans="1:15">
      <c r="A147" s="173" t="str">
        <f t="shared" ca="1" si="27"/>
        <v/>
      </c>
      <c r="B147" s="45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9" t="str">
        <f t="shared" ca="1" si="32"/>
        <v/>
      </c>
      <c r="N147" s="168" t="str">
        <f t="shared" si="34"/>
        <v/>
      </c>
      <c r="O147" s="168" t="str">
        <f t="shared" si="33"/>
        <v/>
      </c>
    </row>
    <row r="148" spans="1:15">
      <c r="A148" s="173" t="str">
        <f t="shared" ca="1" si="27"/>
        <v/>
      </c>
      <c r="B148" s="45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9" t="str">
        <f t="shared" ca="1" si="32"/>
        <v/>
      </c>
      <c r="N148" s="168" t="str">
        <f t="shared" si="34"/>
        <v/>
      </c>
      <c r="O148" s="168" t="str">
        <f t="shared" si="33"/>
        <v/>
      </c>
    </row>
    <row r="149" spans="1:15">
      <c r="A149" s="173" t="str">
        <f t="shared" ca="1" si="27"/>
        <v/>
      </c>
      <c r="B149" s="45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9" t="str">
        <f t="shared" ca="1" si="32"/>
        <v/>
      </c>
      <c r="N149" s="168" t="str">
        <f t="shared" si="34"/>
        <v/>
      </c>
      <c r="O149" s="168" t="str">
        <f t="shared" si="33"/>
        <v/>
      </c>
    </row>
    <row r="150" spans="1:15">
      <c r="A150" s="173" t="str">
        <f t="shared" ca="1" si="27"/>
        <v/>
      </c>
      <c r="B150" s="45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9" t="str">
        <f t="shared" ca="1" si="32"/>
        <v/>
      </c>
      <c r="N150" s="168" t="str">
        <f t="shared" si="34"/>
        <v/>
      </c>
      <c r="O150" s="168" t="str">
        <f t="shared" si="33"/>
        <v/>
      </c>
    </row>
    <row r="151" spans="1:15">
      <c r="A151" s="173" t="str">
        <f t="shared" ca="1" si="27"/>
        <v/>
      </c>
      <c r="B151" s="45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9" t="str">
        <f t="shared" ca="1" si="32"/>
        <v/>
      </c>
      <c r="N151" s="168" t="str">
        <f t="shared" si="34"/>
        <v/>
      </c>
      <c r="O151" s="168" t="str">
        <f t="shared" si="33"/>
        <v/>
      </c>
    </row>
    <row r="152" spans="1:15">
      <c r="A152" s="173" t="str">
        <f t="shared" ca="1" si="27"/>
        <v/>
      </c>
      <c r="B152" s="45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9" t="str">
        <f t="shared" ca="1" si="32"/>
        <v/>
      </c>
      <c r="N152" s="168" t="str">
        <f t="shared" si="34"/>
        <v/>
      </c>
      <c r="O152" s="168" t="str">
        <f t="shared" si="33"/>
        <v/>
      </c>
    </row>
    <row r="153" spans="1:15">
      <c r="A153" s="173" t="str">
        <f t="shared" ca="1" si="27"/>
        <v/>
      </c>
      <c r="B153" s="45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9" t="str">
        <f t="shared" ca="1" si="32"/>
        <v/>
      </c>
      <c r="N153" s="168" t="str">
        <f t="shared" si="34"/>
        <v/>
      </c>
      <c r="O153" s="168" t="str">
        <f t="shared" si="33"/>
        <v/>
      </c>
    </row>
    <row r="154" spans="1:15">
      <c r="A154" s="173" t="str">
        <f t="shared" ca="1" si="27"/>
        <v/>
      </c>
      <c r="B154" s="45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9" t="str">
        <f t="shared" ca="1" si="32"/>
        <v/>
      </c>
      <c r="N154" s="168" t="str">
        <f t="shared" si="34"/>
        <v/>
      </c>
      <c r="O154" s="168" t="str">
        <f t="shared" si="33"/>
        <v/>
      </c>
    </row>
    <row r="155" spans="1:15">
      <c r="A155" s="173" t="str">
        <f t="shared" ca="1" si="27"/>
        <v/>
      </c>
      <c r="B155" s="45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9" t="str">
        <f t="shared" ca="1" si="32"/>
        <v/>
      </c>
      <c r="N155" s="168" t="str">
        <f t="shared" si="34"/>
        <v/>
      </c>
      <c r="O155" s="168" t="str">
        <f t="shared" si="33"/>
        <v/>
      </c>
    </row>
    <row r="156" spans="1:15">
      <c r="A156" s="173" t="str">
        <f t="shared" ca="1" si="27"/>
        <v/>
      </c>
      <c r="B156" s="45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9" t="str">
        <f t="shared" ca="1" si="32"/>
        <v/>
      </c>
      <c r="N156" s="168" t="str">
        <f t="shared" si="34"/>
        <v/>
      </c>
      <c r="O156" s="168" t="str">
        <f t="shared" si="33"/>
        <v/>
      </c>
    </row>
    <row r="157" spans="1:15">
      <c r="A157" s="173" t="str">
        <f t="shared" ca="1" si="27"/>
        <v/>
      </c>
      <c r="B157" s="45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9" t="str">
        <f t="shared" ca="1" si="32"/>
        <v/>
      </c>
      <c r="N157" s="168" t="str">
        <f t="shared" si="34"/>
        <v/>
      </c>
      <c r="O157" s="168" t="str">
        <f t="shared" si="33"/>
        <v/>
      </c>
    </row>
    <row r="158" spans="1:15">
      <c r="A158" s="173" t="str">
        <f t="shared" ca="1" si="27"/>
        <v/>
      </c>
      <c r="B158" s="45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9" t="str">
        <f t="shared" ca="1" si="32"/>
        <v/>
      </c>
      <c r="N158" s="168" t="str">
        <f t="shared" si="34"/>
        <v/>
      </c>
      <c r="O158" s="168" t="str">
        <f t="shared" si="33"/>
        <v/>
      </c>
    </row>
    <row r="159" spans="1:15">
      <c r="A159" s="173" t="str">
        <f t="shared" ca="1" si="27"/>
        <v/>
      </c>
      <c r="B159" s="45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9" t="str">
        <f t="shared" ca="1" si="32"/>
        <v/>
      </c>
      <c r="N159" s="168" t="str">
        <f t="shared" si="34"/>
        <v/>
      </c>
      <c r="O159" s="168" t="str">
        <f t="shared" si="33"/>
        <v/>
      </c>
    </row>
    <row r="160" spans="1:15">
      <c r="A160" s="173" t="str">
        <f t="shared" ca="1" si="27"/>
        <v/>
      </c>
      <c r="B160" s="45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9" t="str">
        <f t="shared" ca="1" si="32"/>
        <v/>
      </c>
      <c r="N160" s="168" t="str">
        <f t="shared" si="34"/>
        <v/>
      </c>
      <c r="O160" s="168" t="str">
        <f t="shared" si="33"/>
        <v/>
      </c>
    </row>
    <row r="161" spans="1:15">
      <c r="A161" s="173" t="str">
        <f t="shared" ca="1" si="27"/>
        <v/>
      </c>
      <c r="B161" s="45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9" t="str">
        <f t="shared" ca="1" si="32"/>
        <v/>
      </c>
      <c r="N161" s="168" t="str">
        <f t="shared" si="34"/>
        <v/>
      </c>
      <c r="O161" s="168" t="str">
        <f t="shared" si="33"/>
        <v/>
      </c>
    </row>
    <row r="162" spans="1:15">
      <c r="A162" s="173" t="str">
        <f t="shared" ca="1" si="27"/>
        <v/>
      </c>
      <c r="B162" s="45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9" t="str">
        <f t="shared" ca="1" si="32"/>
        <v/>
      </c>
      <c r="N162" s="168" t="str">
        <f t="shared" si="34"/>
        <v/>
      </c>
      <c r="O162" s="168" t="str">
        <f t="shared" si="33"/>
        <v/>
      </c>
    </row>
    <row r="163" spans="1:15">
      <c r="A163" s="173" t="str">
        <f t="shared" ca="1" si="27"/>
        <v/>
      </c>
      <c r="B163" s="45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9" t="str">
        <f t="shared" ca="1" si="32"/>
        <v/>
      </c>
      <c r="N163" s="168" t="str">
        <f t="shared" si="34"/>
        <v/>
      </c>
      <c r="O163" s="168" t="str">
        <f t="shared" si="33"/>
        <v/>
      </c>
    </row>
    <row r="164" spans="1:15">
      <c r="A164" s="173" t="str">
        <f t="shared" ca="1" si="27"/>
        <v/>
      </c>
      <c r="B164" s="45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9" t="str">
        <f t="shared" ca="1" si="32"/>
        <v/>
      </c>
      <c r="N164" s="168" t="str">
        <f t="shared" si="34"/>
        <v/>
      </c>
      <c r="O164" s="168" t="str">
        <f t="shared" si="33"/>
        <v/>
      </c>
    </row>
    <row r="165" spans="1:15">
      <c r="A165" s="173" t="str">
        <f t="shared" ca="1" si="27"/>
        <v/>
      </c>
      <c r="B165" s="45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9" t="str">
        <f t="shared" ca="1" si="32"/>
        <v/>
      </c>
      <c r="N165" s="168" t="str">
        <f t="shared" si="34"/>
        <v/>
      </c>
      <c r="O165" s="168" t="str">
        <f t="shared" si="33"/>
        <v/>
      </c>
    </row>
    <row r="166" spans="1:15">
      <c r="A166" s="173" t="str">
        <f t="shared" ca="1" si="27"/>
        <v/>
      </c>
      <c r="B166" s="45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9" t="str">
        <f t="shared" ca="1" si="32"/>
        <v/>
      </c>
      <c r="N166" s="168" t="str">
        <f t="shared" si="34"/>
        <v/>
      </c>
      <c r="O166" s="168" t="str">
        <f t="shared" si="33"/>
        <v/>
      </c>
    </row>
    <row r="167" spans="1:15">
      <c r="A167" s="173" t="str">
        <f t="shared" ref="A167:A230" ca="1" si="37">IF(AND(ISBLANK(P156), A166 = $P$1),NOW(),IF(ISBLANK(P156),"",P156))</f>
        <v/>
      </c>
      <c r="B167" s="45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9" t="str">
        <f t="shared" ref="H167:H230" ca="1" si="42">IF(ISERROR(E167-2),"",C167+D167-F167-G167)</f>
        <v/>
      </c>
      <c r="N167" s="168" t="str">
        <f t="shared" si="34"/>
        <v/>
      </c>
      <c r="O167" s="168" t="str">
        <f t="shared" si="33"/>
        <v/>
      </c>
    </row>
    <row r="168" spans="1:15">
      <c r="A168" s="173" t="str">
        <f t="shared" ca="1" si="37"/>
        <v/>
      </c>
      <c r="B168" s="45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9" t="str">
        <f t="shared" ca="1" si="42"/>
        <v/>
      </c>
      <c r="N168" s="168" t="str">
        <f t="shared" si="34"/>
        <v/>
      </c>
      <c r="O168" s="168" t="str">
        <f t="shared" si="33"/>
        <v/>
      </c>
    </row>
    <row r="169" spans="1:15">
      <c r="A169" s="173" t="str">
        <f t="shared" ca="1" si="37"/>
        <v/>
      </c>
      <c r="B169" s="45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9" t="str">
        <f t="shared" ca="1" si="42"/>
        <v/>
      </c>
      <c r="N169" s="168" t="str">
        <f t="shared" si="34"/>
        <v/>
      </c>
      <c r="O169" s="168" t="str">
        <f t="shared" si="33"/>
        <v/>
      </c>
    </row>
    <row r="170" spans="1:15">
      <c r="A170" s="173" t="str">
        <f t="shared" ca="1" si="37"/>
        <v/>
      </c>
      <c r="B170" s="45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9" t="str">
        <f t="shared" ca="1" si="42"/>
        <v/>
      </c>
      <c r="N170" s="168" t="str">
        <f t="shared" si="34"/>
        <v/>
      </c>
      <c r="O170" s="168" t="str">
        <f t="shared" si="33"/>
        <v/>
      </c>
    </row>
    <row r="171" spans="1:15">
      <c r="A171" s="173" t="str">
        <f t="shared" ca="1" si="37"/>
        <v/>
      </c>
      <c r="B171" s="45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9" t="str">
        <f t="shared" ca="1" si="42"/>
        <v/>
      </c>
      <c r="N171" s="168" t="str">
        <f t="shared" si="34"/>
        <v/>
      </c>
      <c r="O171" s="168" t="str">
        <f t="shared" si="33"/>
        <v/>
      </c>
    </row>
    <row r="172" spans="1:15">
      <c r="A172" s="173" t="str">
        <f t="shared" ca="1" si="37"/>
        <v/>
      </c>
      <c r="B172" s="45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9" t="str">
        <f t="shared" ca="1" si="42"/>
        <v/>
      </c>
      <c r="N172" s="168" t="str">
        <f t="shared" si="34"/>
        <v/>
      </c>
      <c r="O172" s="168" t="str">
        <f t="shared" si="33"/>
        <v/>
      </c>
    </row>
    <row r="173" spans="1:15">
      <c r="A173" s="173" t="str">
        <f t="shared" ca="1" si="37"/>
        <v/>
      </c>
      <c r="B173" s="45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9" t="str">
        <f t="shared" ca="1" si="42"/>
        <v/>
      </c>
      <c r="N173" s="168" t="str">
        <f t="shared" si="34"/>
        <v/>
      </c>
      <c r="O173" s="168" t="str">
        <f t="shared" si="33"/>
        <v/>
      </c>
    </row>
    <row r="174" spans="1:15">
      <c r="A174" s="173" t="str">
        <f t="shared" ca="1" si="37"/>
        <v/>
      </c>
      <c r="B174" s="45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9" t="str">
        <f t="shared" ca="1" si="42"/>
        <v/>
      </c>
      <c r="N174" s="168" t="str">
        <f t="shared" si="34"/>
        <v/>
      </c>
      <c r="O174" s="168" t="str">
        <f t="shared" si="33"/>
        <v/>
      </c>
    </row>
    <row r="175" spans="1:15">
      <c r="A175" s="173" t="str">
        <f t="shared" ca="1" si="37"/>
        <v/>
      </c>
      <c r="B175" s="45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9" t="str">
        <f t="shared" ca="1" si="42"/>
        <v/>
      </c>
      <c r="N175" s="168" t="str">
        <f t="shared" si="34"/>
        <v/>
      </c>
      <c r="O175" s="168" t="str">
        <f t="shared" si="33"/>
        <v/>
      </c>
    </row>
    <row r="176" spans="1:15">
      <c r="A176" s="173" t="str">
        <f t="shared" ca="1" si="37"/>
        <v/>
      </c>
      <c r="B176" s="45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9" t="str">
        <f t="shared" ca="1" si="42"/>
        <v/>
      </c>
      <c r="N176" s="168" t="str">
        <f t="shared" si="34"/>
        <v/>
      </c>
      <c r="O176" s="168" t="str">
        <f t="shared" si="33"/>
        <v/>
      </c>
    </row>
    <row r="177" spans="1:15">
      <c r="A177" s="173" t="str">
        <f t="shared" ca="1" si="37"/>
        <v/>
      </c>
      <c r="B177" s="45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9" t="str">
        <f t="shared" ca="1" si="42"/>
        <v/>
      </c>
      <c r="N177" s="168" t="str">
        <f t="shared" si="34"/>
        <v/>
      </c>
      <c r="O177" s="168" t="str">
        <f t="shared" si="33"/>
        <v/>
      </c>
    </row>
    <row r="178" spans="1:15">
      <c r="A178" s="173" t="str">
        <f t="shared" ca="1" si="37"/>
        <v/>
      </c>
      <c r="B178" s="45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9" t="str">
        <f t="shared" ca="1" si="42"/>
        <v/>
      </c>
      <c r="N178" s="168" t="str">
        <f t="shared" si="34"/>
        <v/>
      </c>
      <c r="O178" s="168" t="str">
        <f t="shared" si="33"/>
        <v/>
      </c>
    </row>
    <row r="179" spans="1:15">
      <c r="A179" s="173" t="str">
        <f t="shared" ca="1" si="37"/>
        <v/>
      </c>
      <c r="B179" s="45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9" t="str">
        <f t="shared" ca="1" si="42"/>
        <v/>
      </c>
      <c r="N179" s="168" t="str">
        <f t="shared" si="34"/>
        <v/>
      </c>
      <c r="O179" s="168" t="str">
        <f t="shared" si="33"/>
        <v/>
      </c>
    </row>
    <row r="180" spans="1:15">
      <c r="A180" s="173" t="str">
        <f t="shared" ca="1" si="37"/>
        <v/>
      </c>
      <c r="B180" s="45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9" t="str">
        <f t="shared" ca="1" si="42"/>
        <v/>
      </c>
      <c r="N180" s="168" t="str">
        <f t="shared" si="34"/>
        <v/>
      </c>
      <c r="O180" s="168" t="str">
        <f t="shared" si="33"/>
        <v/>
      </c>
    </row>
    <row r="181" spans="1:15">
      <c r="A181" s="173" t="str">
        <f t="shared" ca="1" si="37"/>
        <v/>
      </c>
      <c r="B181" s="45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9" t="str">
        <f t="shared" ca="1" si="42"/>
        <v/>
      </c>
      <c r="N181" s="168" t="str">
        <f t="shared" si="34"/>
        <v/>
      </c>
      <c r="O181" s="168" t="str">
        <f t="shared" si="33"/>
        <v/>
      </c>
    </row>
    <row r="182" spans="1:15">
      <c r="A182" s="173" t="str">
        <f t="shared" ca="1" si="37"/>
        <v/>
      </c>
      <c r="B182" s="45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9" t="str">
        <f t="shared" ca="1" si="42"/>
        <v/>
      </c>
      <c r="N182" s="168" t="str">
        <f t="shared" si="34"/>
        <v/>
      </c>
      <c r="O182" s="168" t="str">
        <f t="shared" si="33"/>
        <v/>
      </c>
    </row>
    <row r="183" spans="1:15">
      <c r="A183" s="173" t="str">
        <f t="shared" ca="1" si="37"/>
        <v/>
      </c>
      <c r="B183" s="45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9" t="str">
        <f t="shared" ca="1" si="42"/>
        <v/>
      </c>
      <c r="N183" s="168" t="str">
        <f t="shared" si="34"/>
        <v/>
      </c>
      <c r="O183" s="168" t="str">
        <f t="shared" si="33"/>
        <v/>
      </c>
    </row>
    <row r="184" spans="1:15">
      <c r="A184" s="173" t="str">
        <f t="shared" ca="1" si="37"/>
        <v/>
      </c>
      <c r="B184" s="45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9" t="str">
        <f t="shared" ca="1" si="42"/>
        <v/>
      </c>
      <c r="N184" s="168" t="str">
        <f t="shared" si="34"/>
        <v/>
      </c>
      <c r="O184" s="168" t="str">
        <f t="shared" si="33"/>
        <v/>
      </c>
    </row>
    <row r="185" spans="1:15">
      <c r="A185" s="173" t="str">
        <f t="shared" ca="1" si="37"/>
        <v/>
      </c>
      <c r="B185" s="45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9" t="str">
        <f t="shared" ca="1" si="42"/>
        <v/>
      </c>
      <c r="N185" s="168" t="str">
        <f t="shared" si="34"/>
        <v/>
      </c>
      <c r="O185" s="168" t="str">
        <f t="shared" si="33"/>
        <v/>
      </c>
    </row>
    <row r="186" spans="1:15">
      <c r="A186" s="173" t="str">
        <f t="shared" ca="1" si="37"/>
        <v/>
      </c>
      <c r="B186" s="45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9" t="str">
        <f t="shared" ca="1" si="42"/>
        <v/>
      </c>
      <c r="N186" s="168" t="str">
        <f t="shared" si="34"/>
        <v/>
      </c>
      <c r="O186" s="168" t="str">
        <f t="shared" si="33"/>
        <v/>
      </c>
    </row>
    <row r="187" spans="1:15">
      <c r="A187" s="173" t="str">
        <f t="shared" ca="1" si="37"/>
        <v/>
      </c>
      <c r="B187" s="45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9" t="str">
        <f t="shared" ca="1" si="42"/>
        <v/>
      </c>
      <c r="N187" s="168" t="str">
        <f t="shared" si="34"/>
        <v/>
      </c>
      <c r="O187" s="168" t="str">
        <f t="shared" si="33"/>
        <v/>
      </c>
    </row>
    <row r="188" spans="1:15">
      <c r="A188" s="173" t="str">
        <f t="shared" ca="1" si="37"/>
        <v/>
      </c>
      <c r="B188" s="45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9" t="str">
        <f t="shared" ca="1" si="42"/>
        <v/>
      </c>
      <c r="N188" s="168" t="str">
        <f t="shared" si="34"/>
        <v/>
      </c>
      <c r="O188" s="168" t="str">
        <f t="shared" si="33"/>
        <v/>
      </c>
    </row>
    <row r="189" spans="1:15">
      <c r="A189" s="173" t="str">
        <f t="shared" ca="1" si="37"/>
        <v/>
      </c>
      <c r="B189" s="45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9" t="str">
        <f t="shared" ca="1" si="42"/>
        <v/>
      </c>
      <c r="N189" s="168" t="str">
        <f t="shared" si="34"/>
        <v/>
      </c>
      <c r="O189" s="168" t="str">
        <f t="shared" si="33"/>
        <v/>
      </c>
    </row>
    <row r="190" spans="1:15">
      <c r="A190" s="173" t="str">
        <f t="shared" ca="1" si="37"/>
        <v/>
      </c>
      <c r="B190" s="45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9" t="str">
        <f t="shared" ca="1" si="42"/>
        <v/>
      </c>
      <c r="N190" s="168" t="str">
        <f t="shared" si="34"/>
        <v/>
      </c>
      <c r="O190" s="168" t="str">
        <f t="shared" si="33"/>
        <v/>
      </c>
    </row>
    <row r="191" spans="1:15">
      <c r="A191" s="173" t="str">
        <f t="shared" ca="1" si="37"/>
        <v/>
      </c>
      <c r="B191" s="45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9" t="str">
        <f t="shared" ca="1" si="42"/>
        <v/>
      </c>
      <c r="N191" s="168" t="str">
        <f t="shared" si="34"/>
        <v/>
      </c>
      <c r="O191" s="168" t="str">
        <f t="shared" si="33"/>
        <v/>
      </c>
    </row>
    <row r="192" spans="1:15">
      <c r="A192" s="173" t="str">
        <f t="shared" ca="1" si="37"/>
        <v/>
      </c>
      <c r="B192" s="45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9" t="str">
        <f t="shared" ca="1" si="42"/>
        <v/>
      </c>
      <c r="N192" s="168" t="str">
        <f t="shared" si="34"/>
        <v/>
      </c>
      <c r="O192" s="168" t="str">
        <f t="shared" si="33"/>
        <v/>
      </c>
    </row>
    <row r="193" spans="1:15">
      <c r="A193" s="173" t="str">
        <f t="shared" ca="1" si="37"/>
        <v/>
      </c>
      <c r="B193" s="45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9" t="str">
        <f t="shared" ca="1" si="42"/>
        <v/>
      </c>
      <c r="N193" s="168" t="str">
        <f t="shared" si="34"/>
        <v/>
      </c>
      <c r="O193" s="168" t="str">
        <f t="shared" si="33"/>
        <v/>
      </c>
    </row>
    <row r="194" spans="1:15">
      <c r="A194" s="173" t="str">
        <f t="shared" ca="1" si="37"/>
        <v/>
      </c>
      <c r="B194" s="45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9" t="str">
        <f t="shared" ca="1" si="42"/>
        <v/>
      </c>
      <c r="N194" s="168" t="str">
        <f t="shared" si="34"/>
        <v/>
      </c>
      <c r="O194" s="168" t="str">
        <f t="shared" si="33"/>
        <v/>
      </c>
    </row>
    <row r="195" spans="1:15">
      <c r="A195" s="173" t="str">
        <f t="shared" ca="1" si="37"/>
        <v/>
      </c>
      <c r="B195" s="45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9" t="str">
        <f t="shared" ca="1" si="42"/>
        <v/>
      </c>
      <c r="N195" s="168" t="str">
        <f t="shared" si="34"/>
        <v/>
      </c>
      <c r="O195" s="168" t="str">
        <f t="shared" si="33"/>
        <v/>
      </c>
    </row>
    <row r="196" spans="1:15">
      <c r="A196" s="173" t="str">
        <f t="shared" ca="1" si="37"/>
        <v/>
      </c>
      <c r="B196" s="45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9" t="str">
        <f t="shared" ca="1" si="42"/>
        <v/>
      </c>
      <c r="N196" s="168" t="str">
        <f t="shared" si="34"/>
        <v/>
      </c>
      <c r="O196" s="168" t="str">
        <f t="shared" ref="O196:O259" si="43">IF(N196&gt;$A$14,N196,"")</f>
        <v/>
      </c>
    </row>
    <row r="197" spans="1:15">
      <c r="A197" s="173" t="str">
        <f t="shared" ca="1" si="37"/>
        <v/>
      </c>
      <c r="B197" s="45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9" t="str">
        <f t="shared" ca="1" si="42"/>
        <v/>
      </c>
      <c r="N197" s="168" t="str">
        <f t="shared" si="34"/>
        <v/>
      </c>
      <c r="O197" s="168" t="str">
        <f t="shared" si="43"/>
        <v/>
      </c>
    </row>
    <row r="198" spans="1:15">
      <c r="A198" s="173" t="str">
        <f t="shared" ca="1" si="37"/>
        <v/>
      </c>
      <c r="B198" s="45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9" t="str">
        <f t="shared" ca="1" si="42"/>
        <v/>
      </c>
      <c r="N198" s="168" t="str">
        <f t="shared" si="34"/>
        <v/>
      </c>
      <c r="O198" s="168" t="str">
        <f t="shared" si="43"/>
        <v/>
      </c>
    </row>
    <row r="199" spans="1:15">
      <c r="A199" s="173" t="str">
        <f t="shared" ca="1" si="37"/>
        <v/>
      </c>
      <c r="B199" s="45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9" t="str">
        <f t="shared" ca="1" si="42"/>
        <v/>
      </c>
      <c r="N199" s="168" t="str">
        <f t="shared" si="34"/>
        <v/>
      </c>
      <c r="O199" s="168" t="str">
        <f t="shared" si="43"/>
        <v/>
      </c>
    </row>
    <row r="200" spans="1:15">
      <c r="A200" s="173" t="str">
        <f t="shared" ca="1" si="37"/>
        <v/>
      </c>
      <c r="B200" s="45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9" t="str">
        <f t="shared" ca="1" si="42"/>
        <v/>
      </c>
      <c r="N200" s="168" t="str">
        <f t="shared" ref="N200:N263" si="44">IF(COUNTIF(L:L,J200),J200,"")</f>
        <v/>
      </c>
      <c r="O200" s="168" t="str">
        <f t="shared" si="43"/>
        <v/>
      </c>
    </row>
    <row r="201" spans="1:15">
      <c r="A201" s="173" t="str">
        <f t="shared" ca="1" si="37"/>
        <v/>
      </c>
      <c r="B201" s="45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9" t="str">
        <f t="shared" ca="1" si="42"/>
        <v/>
      </c>
      <c r="N201" s="168" t="str">
        <f t="shared" si="44"/>
        <v/>
      </c>
      <c r="O201" s="168" t="str">
        <f t="shared" si="43"/>
        <v/>
      </c>
    </row>
    <row r="202" spans="1:15">
      <c r="A202" s="173" t="str">
        <f t="shared" ca="1" si="37"/>
        <v/>
      </c>
      <c r="B202" s="45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9" t="str">
        <f t="shared" ca="1" si="42"/>
        <v/>
      </c>
      <c r="N202" s="168" t="str">
        <f t="shared" si="44"/>
        <v/>
      </c>
      <c r="O202" s="168" t="str">
        <f t="shared" si="43"/>
        <v/>
      </c>
    </row>
    <row r="203" spans="1:15">
      <c r="A203" s="173" t="str">
        <f t="shared" ca="1" si="37"/>
        <v/>
      </c>
      <c r="B203" s="45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9" t="str">
        <f t="shared" ca="1" si="42"/>
        <v/>
      </c>
      <c r="N203" s="168" t="str">
        <f t="shared" si="44"/>
        <v/>
      </c>
      <c r="O203" s="168" t="str">
        <f t="shared" si="43"/>
        <v/>
      </c>
    </row>
    <row r="204" spans="1:15">
      <c r="A204" s="173" t="str">
        <f t="shared" ca="1" si="37"/>
        <v/>
      </c>
      <c r="B204" s="45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9" t="str">
        <f t="shared" ca="1" si="42"/>
        <v/>
      </c>
      <c r="N204" s="168" t="str">
        <f t="shared" si="44"/>
        <v/>
      </c>
      <c r="O204" s="168" t="str">
        <f t="shared" si="43"/>
        <v/>
      </c>
    </row>
    <row r="205" spans="1:15">
      <c r="A205" s="173" t="str">
        <f t="shared" ca="1" si="37"/>
        <v/>
      </c>
      <c r="B205" s="45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9" t="str">
        <f t="shared" ca="1" si="42"/>
        <v/>
      </c>
      <c r="N205" s="168" t="str">
        <f t="shared" si="44"/>
        <v/>
      </c>
      <c r="O205" s="168" t="str">
        <f t="shared" si="43"/>
        <v/>
      </c>
    </row>
    <row r="206" spans="1:15">
      <c r="A206" s="173" t="str">
        <f t="shared" ca="1" si="37"/>
        <v/>
      </c>
      <c r="B206" s="45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9" t="str">
        <f t="shared" ca="1" si="42"/>
        <v/>
      </c>
      <c r="N206" s="168" t="str">
        <f t="shared" si="44"/>
        <v/>
      </c>
      <c r="O206" s="168" t="str">
        <f t="shared" si="43"/>
        <v/>
      </c>
    </row>
    <row r="207" spans="1:15">
      <c r="A207" s="173" t="str">
        <f t="shared" ca="1" si="37"/>
        <v/>
      </c>
      <c r="B207" s="45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9" t="str">
        <f t="shared" ca="1" si="42"/>
        <v/>
      </c>
      <c r="N207" s="168" t="str">
        <f t="shared" si="44"/>
        <v/>
      </c>
      <c r="O207" s="168" t="str">
        <f t="shared" si="43"/>
        <v/>
      </c>
    </row>
    <row r="208" spans="1:15">
      <c r="A208" s="173" t="str">
        <f t="shared" ca="1" si="37"/>
        <v/>
      </c>
      <c r="B208" s="45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9" t="str">
        <f t="shared" ca="1" si="42"/>
        <v/>
      </c>
      <c r="N208" s="168" t="str">
        <f t="shared" si="44"/>
        <v/>
      </c>
      <c r="O208" s="168" t="str">
        <f t="shared" si="43"/>
        <v/>
      </c>
    </row>
    <row r="209" spans="1:15">
      <c r="A209" s="173" t="str">
        <f t="shared" ca="1" si="37"/>
        <v/>
      </c>
      <c r="B209" s="45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9" t="str">
        <f t="shared" ca="1" si="42"/>
        <v/>
      </c>
      <c r="N209" s="168" t="str">
        <f t="shared" si="44"/>
        <v/>
      </c>
      <c r="O209" s="168" t="str">
        <f t="shared" si="43"/>
        <v/>
      </c>
    </row>
    <row r="210" spans="1:15">
      <c r="A210" s="173" t="str">
        <f t="shared" ca="1" si="37"/>
        <v/>
      </c>
      <c r="B210" s="45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9" t="str">
        <f t="shared" ca="1" si="42"/>
        <v/>
      </c>
      <c r="N210" s="168" t="str">
        <f t="shared" si="44"/>
        <v/>
      </c>
      <c r="O210" s="168" t="str">
        <f t="shared" si="43"/>
        <v/>
      </c>
    </row>
    <row r="211" spans="1:15">
      <c r="A211" s="173" t="str">
        <f t="shared" ca="1" si="37"/>
        <v/>
      </c>
      <c r="B211" s="45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9" t="str">
        <f t="shared" ca="1" si="42"/>
        <v/>
      </c>
      <c r="N211" s="168" t="str">
        <f t="shared" si="44"/>
        <v/>
      </c>
      <c r="O211" s="168" t="str">
        <f t="shared" si="43"/>
        <v/>
      </c>
    </row>
    <row r="212" spans="1:15">
      <c r="A212" s="173" t="str">
        <f t="shared" ca="1" si="37"/>
        <v/>
      </c>
      <c r="B212" s="45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9" t="str">
        <f t="shared" ca="1" si="42"/>
        <v/>
      </c>
      <c r="N212" s="168" t="str">
        <f t="shared" si="44"/>
        <v/>
      </c>
      <c r="O212" s="168" t="str">
        <f t="shared" si="43"/>
        <v/>
      </c>
    </row>
    <row r="213" spans="1:15">
      <c r="A213" s="173" t="str">
        <f t="shared" ca="1" si="37"/>
        <v/>
      </c>
      <c r="B213" s="45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9" t="str">
        <f t="shared" ca="1" si="42"/>
        <v/>
      </c>
      <c r="N213" s="168" t="str">
        <f t="shared" si="44"/>
        <v/>
      </c>
      <c r="O213" s="168" t="str">
        <f t="shared" si="43"/>
        <v/>
      </c>
    </row>
    <row r="214" spans="1:15">
      <c r="A214" s="173" t="str">
        <f t="shared" ca="1" si="37"/>
        <v/>
      </c>
      <c r="B214" s="45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9" t="str">
        <f t="shared" ca="1" si="42"/>
        <v/>
      </c>
      <c r="N214" s="168" t="str">
        <f t="shared" si="44"/>
        <v/>
      </c>
      <c r="O214" s="168" t="str">
        <f t="shared" si="43"/>
        <v/>
      </c>
    </row>
    <row r="215" spans="1:15">
      <c r="A215" s="173" t="str">
        <f t="shared" ca="1" si="37"/>
        <v/>
      </c>
      <c r="B215" s="45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9" t="str">
        <f t="shared" ca="1" si="42"/>
        <v/>
      </c>
      <c r="N215" s="168" t="str">
        <f t="shared" si="44"/>
        <v/>
      </c>
      <c r="O215" s="168" t="str">
        <f t="shared" si="43"/>
        <v/>
      </c>
    </row>
    <row r="216" spans="1:15">
      <c r="A216" s="173" t="str">
        <f t="shared" ca="1" si="37"/>
        <v/>
      </c>
      <c r="B216" s="45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9" t="str">
        <f t="shared" ca="1" si="42"/>
        <v/>
      </c>
      <c r="N216" s="168" t="str">
        <f t="shared" si="44"/>
        <v/>
      </c>
      <c r="O216" s="168" t="str">
        <f t="shared" si="43"/>
        <v/>
      </c>
    </row>
    <row r="217" spans="1:15">
      <c r="A217" s="173" t="str">
        <f t="shared" ca="1" si="37"/>
        <v/>
      </c>
      <c r="B217" s="45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9" t="str">
        <f t="shared" ca="1" si="42"/>
        <v/>
      </c>
      <c r="N217" s="168" t="str">
        <f t="shared" si="44"/>
        <v/>
      </c>
      <c r="O217" s="168" t="str">
        <f t="shared" si="43"/>
        <v/>
      </c>
    </row>
    <row r="218" spans="1:15">
      <c r="A218" s="173" t="str">
        <f t="shared" ca="1" si="37"/>
        <v/>
      </c>
      <c r="B218" s="45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9" t="str">
        <f t="shared" ca="1" si="42"/>
        <v/>
      </c>
      <c r="N218" s="168" t="str">
        <f t="shared" si="44"/>
        <v/>
      </c>
      <c r="O218" s="168" t="str">
        <f t="shared" si="43"/>
        <v/>
      </c>
    </row>
    <row r="219" spans="1:15">
      <c r="A219" s="173" t="str">
        <f t="shared" ca="1" si="37"/>
        <v/>
      </c>
      <c r="B219" s="45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9" t="str">
        <f t="shared" ca="1" si="42"/>
        <v/>
      </c>
      <c r="N219" s="168" t="str">
        <f t="shared" si="44"/>
        <v/>
      </c>
      <c r="O219" s="168" t="str">
        <f t="shared" si="43"/>
        <v/>
      </c>
    </row>
    <row r="220" spans="1:15">
      <c r="A220" s="173" t="str">
        <f t="shared" ca="1" si="37"/>
        <v/>
      </c>
      <c r="B220" s="45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9" t="str">
        <f t="shared" ca="1" si="42"/>
        <v/>
      </c>
      <c r="N220" s="168" t="str">
        <f t="shared" si="44"/>
        <v/>
      </c>
      <c r="O220" s="168" t="str">
        <f t="shared" si="43"/>
        <v/>
      </c>
    </row>
    <row r="221" spans="1:15">
      <c r="A221" s="173" t="str">
        <f t="shared" ca="1" si="37"/>
        <v/>
      </c>
      <c r="B221" s="45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9" t="str">
        <f t="shared" ca="1" si="42"/>
        <v/>
      </c>
      <c r="N221" s="168" t="str">
        <f t="shared" si="44"/>
        <v/>
      </c>
      <c r="O221" s="168" t="str">
        <f t="shared" si="43"/>
        <v/>
      </c>
    </row>
    <row r="222" spans="1:15">
      <c r="A222" s="173" t="str">
        <f t="shared" ca="1" si="37"/>
        <v/>
      </c>
      <c r="B222" s="45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9" t="str">
        <f t="shared" ca="1" si="42"/>
        <v/>
      </c>
      <c r="N222" s="168" t="str">
        <f t="shared" si="44"/>
        <v/>
      </c>
      <c r="O222" s="168" t="str">
        <f t="shared" si="43"/>
        <v/>
      </c>
    </row>
    <row r="223" spans="1:15">
      <c r="A223" s="173" t="str">
        <f t="shared" ca="1" si="37"/>
        <v/>
      </c>
      <c r="B223" s="45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9" t="str">
        <f t="shared" ca="1" si="42"/>
        <v/>
      </c>
      <c r="N223" s="168" t="str">
        <f t="shared" si="44"/>
        <v/>
      </c>
      <c r="O223" s="168" t="str">
        <f t="shared" si="43"/>
        <v/>
      </c>
    </row>
    <row r="224" spans="1:15">
      <c r="A224" s="173" t="str">
        <f t="shared" ca="1" si="37"/>
        <v/>
      </c>
      <c r="B224" s="45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9" t="str">
        <f t="shared" ca="1" si="42"/>
        <v/>
      </c>
      <c r="N224" s="168" t="str">
        <f t="shared" si="44"/>
        <v/>
      </c>
      <c r="O224" s="168" t="str">
        <f t="shared" si="43"/>
        <v/>
      </c>
    </row>
    <row r="225" spans="1:15">
      <c r="A225" s="173" t="str">
        <f t="shared" ca="1" si="37"/>
        <v/>
      </c>
      <c r="B225" s="45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9" t="str">
        <f t="shared" ca="1" si="42"/>
        <v/>
      </c>
      <c r="N225" s="168" t="str">
        <f t="shared" si="44"/>
        <v/>
      </c>
      <c r="O225" s="168" t="str">
        <f t="shared" si="43"/>
        <v/>
      </c>
    </row>
    <row r="226" spans="1:15">
      <c r="A226" s="173" t="str">
        <f t="shared" ca="1" si="37"/>
        <v/>
      </c>
      <c r="B226" s="45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9" t="str">
        <f t="shared" ca="1" si="42"/>
        <v/>
      </c>
      <c r="N226" s="168" t="str">
        <f t="shared" si="44"/>
        <v/>
      </c>
      <c r="O226" s="168" t="str">
        <f t="shared" si="43"/>
        <v/>
      </c>
    </row>
    <row r="227" spans="1:15">
      <c r="A227" s="173" t="str">
        <f t="shared" ca="1" si="37"/>
        <v/>
      </c>
      <c r="B227" s="45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9" t="str">
        <f t="shared" ca="1" si="42"/>
        <v/>
      </c>
      <c r="N227" s="168" t="str">
        <f t="shared" si="44"/>
        <v/>
      </c>
      <c r="O227" s="168" t="str">
        <f t="shared" si="43"/>
        <v/>
      </c>
    </row>
    <row r="228" spans="1:15">
      <c r="A228" s="173" t="str">
        <f t="shared" ca="1" si="37"/>
        <v/>
      </c>
      <c r="B228" s="45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9" t="str">
        <f t="shared" ca="1" si="42"/>
        <v/>
      </c>
      <c r="N228" s="168" t="str">
        <f t="shared" si="44"/>
        <v/>
      </c>
      <c r="O228" s="168" t="str">
        <f t="shared" si="43"/>
        <v/>
      </c>
    </row>
    <row r="229" spans="1:15">
      <c r="A229" s="173" t="str">
        <f t="shared" ca="1" si="37"/>
        <v/>
      </c>
      <c r="B229" s="45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9" t="str">
        <f t="shared" ca="1" si="42"/>
        <v/>
      </c>
      <c r="N229" s="168" t="str">
        <f t="shared" si="44"/>
        <v/>
      </c>
      <c r="O229" s="168" t="str">
        <f t="shared" si="43"/>
        <v/>
      </c>
    </row>
    <row r="230" spans="1:15">
      <c r="A230" s="173" t="str">
        <f t="shared" ca="1" si="37"/>
        <v/>
      </c>
      <c r="B230" s="45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9" t="str">
        <f t="shared" ca="1" si="42"/>
        <v/>
      </c>
      <c r="N230" s="168" t="str">
        <f t="shared" si="44"/>
        <v/>
      </c>
      <c r="O230" s="168" t="str">
        <f t="shared" si="43"/>
        <v/>
      </c>
    </row>
    <row r="231" spans="1:15">
      <c r="A231" s="173" t="str">
        <f t="shared" ref="A231:A287" ca="1" si="47">IF(AND(ISBLANK(P220), A230 = $P$1),NOW(),IF(ISBLANK(P220),"",P220))</f>
        <v/>
      </c>
      <c r="B231" s="45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9" t="str">
        <f t="shared" ref="H231:H287" ca="1" si="52">IF(ISERROR(E231-2),"",C231+D231-F231-G231)</f>
        <v/>
      </c>
      <c r="N231" s="168" t="str">
        <f t="shared" si="44"/>
        <v/>
      </c>
      <c r="O231" s="168" t="str">
        <f t="shared" si="43"/>
        <v/>
      </c>
    </row>
    <row r="232" spans="1:15">
      <c r="A232" s="173" t="str">
        <f t="shared" ca="1" si="47"/>
        <v/>
      </c>
      <c r="B232" s="45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9" t="str">
        <f t="shared" ca="1" si="52"/>
        <v/>
      </c>
      <c r="N232" s="168" t="str">
        <f t="shared" si="44"/>
        <v/>
      </c>
      <c r="O232" s="168" t="str">
        <f t="shared" si="43"/>
        <v/>
      </c>
    </row>
    <row r="233" spans="1:15">
      <c r="A233" s="173" t="str">
        <f t="shared" ca="1" si="47"/>
        <v/>
      </c>
      <c r="B233" s="45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9" t="str">
        <f t="shared" ca="1" si="52"/>
        <v/>
      </c>
      <c r="N233" s="168" t="str">
        <f t="shared" si="44"/>
        <v/>
      </c>
      <c r="O233" s="168" t="str">
        <f t="shared" si="43"/>
        <v/>
      </c>
    </row>
    <row r="234" spans="1:15">
      <c r="A234" s="173" t="str">
        <f t="shared" ca="1" si="47"/>
        <v/>
      </c>
      <c r="B234" s="45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9" t="str">
        <f t="shared" ca="1" si="52"/>
        <v/>
      </c>
      <c r="N234" s="168" t="str">
        <f t="shared" si="44"/>
        <v/>
      </c>
      <c r="O234" s="168" t="str">
        <f t="shared" si="43"/>
        <v/>
      </c>
    </row>
    <row r="235" spans="1:15">
      <c r="A235" s="173" t="str">
        <f t="shared" ca="1" si="47"/>
        <v/>
      </c>
      <c r="B235" s="45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9" t="str">
        <f t="shared" ca="1" si="52"/>
        <v/>
      </c>
      <c r="N235" s="168" t="str">
        <f t="shared" si="44"/>
        <v/>
      </c>
      <c r="O235" s="168" t="str">
        <f t="shared" si="43"/>
        <v/>
      </c>
    </row>
    <row r="236" spans="1:15">
      <c r="A236" s="173" t="str">
        <f t="shared" ca="1" si="47"/>
        <v/>
      </c>
      <c r="B236" s="45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9" t="str">
        <f t="shared" ca="1" si="52"/>
        <v/>
      </c>
      <c r="N236" s="168" t="str">
        <f t="shared" si="44"/>
        <v/>
      </c>
      <c r="O236" s="168" t="str">
        <f t="shared" si="43"/>
        <v/>
      </c>
    </row>
    <row r="237" spans="1:15">
      <c r="A237" s="173" t="str">
        <f t="shared" ca="1" si="47"/>
        <v/>
      </c>
      <c r="B237" s="45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9" t="str">
        <f t="shared" ca="1" si="52"/>
        <v/>
      </c>
      <c r="N237" s="168" t="str">
        <f t="shared" si="44"/>
        <v/>
      </c>
      <c r="O237" s="168" t="str">
        <f t="shared" si="43"/>
        <v/>
      </c>
    </row>
    <row r="238" spans="1:15">
      <c r="A238" s="173" t="str">
        <f t="shared" ca="1" si="47"/>
        <v/>
      </c>
      <c r="B238" s="45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9" t="str">
        <f t="shared" ca="1" si="52"/>
        <v/>
      </c>
      <c r="N238" s="168" t="str">
        <f t="shared" si="44"/>
        <v/>
      </c>
      <c r="O238" s="168" t="str">
        <f t="shared" si="43"/>
        <v/>
      </c>
    </row>
    <row r="239" spans="1:15">
      <c r="A239" s="173" t="str">
        <f t="shared" ca="1" si="47"/>
        <v/>
      </c>
      <c r="B239" s="45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9" t="str">
        <f t="shared" ca="1" si="52"/>
        <v/>
      </c>
      <c r="N239" s="168" t="str">
        <f t="shared" si="44"/>
        <v/>
      </c>
      <c r="O239" s="168" t="str">
        <f t="shared" si="43"/>
        <v/>
      </c>
    </row>
    <row r="240" spans="1:15">
      <c r="A240" s="173" t="str">
        <f t="shared" ca="1" si="47"/>
        <v/>
      </c>
      <c r="B240" s="45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9" t="str">
        <f t="shared" ca="1" si="52"/>
        <v/>
      </c>
      <c r="N240" s="168" t="str">
        <f t="shared" si="44"/>
        <v/>
      </c>
      <c r="O240" s="168" t="str">
        <f t="shared" si="43"/>
        <v/>
      </c>
    </row>
    <row r="241" spans="1:15">
      <c r="A241" s="173" t="str">
        <f t="shared" ca="1" si="47"/>
        <v/>
      </c>
      <c r="B241" s="45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9" t="str">
        <f t="shared" ca="1" si="52"/>
        <v/>
      </c>
      <c r="N241" s="168" t="str">
        <f t="shared" si="44"/>
        <v/>
      </c>
      <c r="O241" s="168" t="str">
        <f t="shared" si="43"/>
        <v/>
      </c>
    </row>
    <row r="242" spans="1:15">
      <c r="A242" s="173" t="str">
        <f t="shared" ca="1" si="47"/>
        <v/>
      </c>
      <c r="B242" s="45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9" t="str">
        <f t="shared" ca="1" si="52"/>
        <v/>
      </c>
      <c r="N242" s="168" t="str">
        <f t="shared" si="44"/>
        <v/>
      </c>
      <c r="O242" s="168" t="str">
        <f t="shared" si="43"/>
        <v/>
      </c>
    </row>
    <row r="243" spans="1:15">
      <c r="A243" s="173" t="str">
        <f t="shared" ca="1" si="47"/>
        <v/>
      </c>
      <c r="B243" s="45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9" t="str">
        <f t="shared" ca="1" si="52"/>
        <v/>
      </c>
      <c r="N243" s="168" t="str">
        <f t="shared" si="44"/>
        <v/>
      </c>
      <c r="O243" s="168" t="str">
        <f t="shared" si="43"/>
        <v/>
      </c>
    </row>
    <row r="244" spans="1:15">
      <c r="A244" s="173" t="str">
        <f t="shared" ca="1" si="47"/>
        <v/>
      </c>
      <c r="B244" s="45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9" t="str">
        <f t="shared" ca="1" si="52"/>
        <v/>
      </c>
      <c r="N244" s="168" t="str">
        <f t="shared" si="44"/>
        <v/>
      </c>
      <c r="O244" s="168" t="str">
        <f t="shared" si="43"/>
        <v/>
      </c>
    </row>
    <row r="245" spans="1:15">
      <c r="A245" s="173" t="str">
        <f t="shared" ca="1" si="47"/>
        <v/>
      </c>
      <c r="B245" s="45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9" t="str">
        <f t="shared" ca="1" si="52"/>
        <v/>
      </c>
      <c r="N245" s="168" t="str">
        <f t="shared" si="44"/>
        <v/>
      </c>
      <c r="O245" s="168" t="str">
        <f t="shared" si="43"/>
        <v/>
      </c>
    </row>
    <row r="246" spans="1:15">
      <c r="A246" s="173" t="str">
        <f t="shared" ca="1" si="47"/>
        <v/>
      </c>
      <c r="B246" s="45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9" t="str">
        <f t="shared" ca="1" si="52"/>
        <v/>
      </c>
      <c r="N246" s="168" t="str">
        <f t="shared" si="44"/>
        <v/>
      </c>
      <c r="O246" s="168" t="str">
        <f t="shared" si="43"/>
        <v/>
      </c>
    </row>
    <row r="247" spans="1:15">
      <c r="A247" s="173" t="str">
        <f t="shared" ca="1" si="47"/>
        <v/>
      </c>
      <c r="B247" s="45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9" t="str">
        <f t="shared" ca="1" si="52"/>
        <v/>
      </c>
      <c r="N247" s="168" t="str">
        <f t="shared" si="44"/>
        <v/>
      </c>
      <c r="O247" s="168" t="str">
        <f t="shared" si="43"/>
        <v/>
      </c>
    </row>
    <row r="248" spans="1:15">
      <c r="A248" s="173" t="str">
        <f t="shared" ca="1" si="47"/>
        <v/>
      </c>
      <c r="B248" s="45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9" t="str">
        <f t="shared" ca="1" si="52"/>
        <v/>
      </c>
      <c r="N248" s="168" t="str">
        <f t="shared" si="44"/>
        <v/>
      </c>
      <c r="O248" s="168" t="str">
        <f t="shared" si="43"/>
        <v/>
      </c>
    </row>
    <row r="249" spans="1:15">
      <c r="A249" s="173" t="str">
        <f t="shared" ca="1" si="47"/>
        <v/>
      </c>
      <c r="B249" s="45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9" t="str">
        <f t="shared" ca="1" si="52"/>
        <v/>
      </c>
      <c r="N249" s="168" t="str">
        <f t="shared" si="44"/>
        <v/>
      </c>
      <c r="O249" s="168" t="str">
        <f t="shared" si="43"/>
        <v/>
      </c>
    </row>
    <row r="250" spans="1:15">
      <c r="A250" s="173" t="str">
        <f t="shared" ca="1" si="47"/>
        <v/>
      </c>
      <c r="B250" s="45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9" t="str">
        <f t="shared" ca="1" si="52"/>
        <v/>
      </c>
      <c r="N250" s="168" t="str">
        <f t="shared" si="44"/>
        <v/>
      </c>
      <c r="O250" s="168" t="str">
        <f t="shared" si="43"/>
        <v/>
      </c>
    </row>
    <row r="251" spans="1:15">
      <c r="A251" s="173" t="str">
        <f t="shared" ca="1" si="47"/>
        <v/>
      </c>
      <c r="B251" s="45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9" t="str">
        <f t="shared" ca="1" si="52"/>
        <v/>
      </c>
      <c r="N251" s="168" t="str">
        <f t="shared" si="44"/>
        <v/>
      </c>
      <c r="O251" s="168" t="str">
        <f t="shared" si="43"/>
        <v/>
      </c>
    </row>
    <row r="252" spans="1:15">
      <c r="A252" s="173" t="str">
        <f t="shared" ca="1" si="47"/>
        <v/>
      </c>
      <c r="B252" s="45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9" t="str">
        <f t="shared" ca="1" si="52"/>
        <v/>
      </c>
      <c r="N252" s="168" t="str">
        <f t="shared" si="44"/>
        <v/>
      </c>
      <c r="O252" s="168" t="str">
        <f t="shared" si="43"/>
        <v/>
      </c>
    </row>
    <row r="253" spans="1:15">
      <c r="A253" s="173" t="str">
        <f t="shared" ca="1" si="47"/>
        <v/>
      </c>
      <c r="B253" s="45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9" t="str">
        <f t="shared" ca="1" si="52"/>
        <v/>
      </c>
      <c r="N253" s="168" t="str">
        <f t="shared" si="44"/>
        <v/>
      </c>
      <c r="O253" s="168" t="str">
        <f t="shared" si="43"/>
        <v/>
      </c>
    </row>
    <row r="254" spans="1:15">
      <c r="A254" s="173" t="str">
        <f t="shared" ca="1" si="47"/>
        <v/>
      </c>
      <c r="B254" s="45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9" t="str">
        <f t="shared" ca="1" si="52"/>
        <v/>
      </c>
      <c r="N254" s="168" t="str">
        <f t="shared" si="44"/>
        <v/>
      </c>
      <c r="O254" s="168" t="str">
        <f t="shared" si="43"/>
        <v/>
      </c>
    </row>
    <row r="255" spans="1:15">
      <c r="A255" s="173" t="str">
        <f t="shared" ca="1" si="47"/>
        <v/>
      </c>
      <c r="B255" s="45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9" t="str">
        <f t="shared" ca="1" si="52"/>
        <v/>
      </c>
      <c r="N255" s="168" t="str">
        <f t="shared" si="44"/>
        <v/>
      </c>
      <c r="O255" s="168" t="str">
        <f t="shared" si="43"/>
        <v/>
      </c>
    </row>
    <row r="256" spans="1:15">
      <c r="A256" s="173" t="str">
        <f t="shared" ca="1" si="47"/>
        <v/>
      </c>
      <c r="B256" s="45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9" t="str">
        <f t="shared" ca="1" si="52"/>
        <v/>
      </c>
      <c r="N256" s="168" t="str">
        <f t="shared" si="44"/>
        <v/>
      </c>
      <c r="O256" s="168" t="str">
        <f t="shared" si="43"/>
        <v/>
      </c>
    </row>
    <row r="257" spans="1:15">
      <c r="A257" s="173" t="str">
        <f t="shared" ca="1" si="47"/>
        <v/>
      </c>
      <c r="B257" s="45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9" t="str">
        <f t="shared" ca="1" si="52"/>
        <v/>
      </c>
      <c r="N257" s="168" t="str">
        <f t="shared" si="44"/>
        <v/>
      </c>
      <c r="O257" s="168" t="str">
        <f t="shared" si="43"/>
        <v/>
      </c>
    </row>
    <row r="258" spans="1:15">
      <c r="A258" s="173" t="str">
        <f t="shared" ca="1" si="47"/>
        <v/>
      </c>
      <c r="B258" s="45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9" t="str">
        <f t="shared" ca="1" si="52"/>
        <v/>
      </c>
      <c r="N258" s="168" t="str">
        <f t="shared" si="44"/>
        <v/>
      </c>
      <c r="O258" s="168" t="str">
        <f t="shared" si="43"/>
        <v/>
      </c>
    </row>
    <row r="259" spans="1:15">
      <c r="A259" s="173" t="str">
        <f t="shared" ca="1" si="47"/>
        <v/>
      </c>
      <c r="B259" s="45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9" t="str">
        <f t="shared" ca="1" si="52"/>
        <v/>
      </c>
      <c r="N259" s="168" t="str">
        <f t="shared" si="44"/>
        <v/>
      </c>
      <c r="O259" s="168" t="str">
        <f t="shared" si="43"/>
        <v/>
      </c>
    </row>
    <row r="260" spans="1:15">
      <c r="A260" s="173" t="str">
        <f t="shared" ca="1" si="47"/>
        <v/>
      </c>
      <c r="B260" s="45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9" t="str">
        <f t="shared" ca="1" si="52"/>
        <v/>
      </c>
      <c r="N260" s="168" t="str">
        <f t="shared" si="44"/>
        <v/>
      </c>
      <c r="O260" s="168" t="str">
        <f t="shared" ref="O260:O323" si="53">IF(N260&gt;$A$14,N260,"")</f>
        <v/>
      </c>
    </row>
    <row r="261" spans="1:15">
      <c r="A261" s="173" t="str">
        <f t="shared" ca="1" si="47"/>
        <v/>
      </c>
      <c r="B261" s="45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9" t="str">
        <f t="shared" ca="1" si="52"/>
        <v/>
      </c>
      <c r="N261" s="168" t="str">
        <f t="shared" si="44"/>
        <v/>
      </c>
      <c r="O261" s="168" t="str">
        <f t="shared" si="53"/>
        <v/>
      </c>
    </row>
    <row r="262" spans="1:15">
      <c r="A262" s="173" t="str">
        <f t="shared" ca="1" si="47"/>
        <v/>
      </c>
      <c r="B262" s="45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9" t="str">
        <f t="shared" ca="1" si="52"/>
        <v/>
      </c>
      <c r="N262" s="168" t="str">
        <f t="shared" si="44"/>
        <v/>
      </c>
      <c r="O262" s="168" t="str">
        <f t="shared" si="53"/>
        <v/>
      </c>
    </row>
    <row r="263" spans="1:15">
      <c r="A263" s="173" t="str">
        <f t="shared" ca="1" si="47"/>
        <v/>
      </c>
      <c r="B263" s="45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9" t="str">
        <f t="shared" ca="1" si="52"/>
        <v/>
      </c>
      <c r="N263" s="168" t="str">
        <f t="shared" si="44"/>
        <v/>
      </c>
      <c r="O263" s="168" t="str">
        <f t="shared" si="53"/>
        <v/>
      </c>
    </row>
    <row r="264" spans="1:15">
      <c r="A264" s="173" t="str">
        <f t="shared" ca="1" si="47"/>
        <v/>
      </c>
      <c r="B264" s="45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9" t="str">
        <f t="shared" ca="1" si="52"/>
        <v/>
      </c>
      <c r="N264" s="168" t="str">
        <f t="shared" ref="N264:N327" si="54">IF(COUNTIF(L:L,J264),J264,"")</f>
        <v/>
      </c>
      <c r="O264" s="168" t="str">
        <f t="shared" si="53"/>
        <v/>
      </c>
    </row>
    <row r="265" spans="1:15">
      <c r="A265" s="173" t="str">
        <f t="shared" ca="1" si="47"/>
        <v/>
      </c>
      <c r="B265" s="45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9" t="str">
        <f t="shared" ca="1" si="52"/>
        <v/>
      </c>
      <c r="N265" s="168" t="str">
        <f t="shared" si="54"/>
        <v/>
      </c>
      <c r="O265" s="168" t="str">
        <f t="shared" si="53"/>
        <v/>
      </c>
    </row>
    <row r="266" spans="1:15">
      <c r="A266" s="173" t="str">
        <f t="shared" ca="1" si="47"/>
        <v/>
      </c>
      <c r="B266" s="45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9" t="str">
        <f t="shared" ca="1" si="52"/>
        <v/>
      </c>
      <c r="N266" s="168" t="str">
        <f t="shared" si="54"/>
        <v/>
      </c>
      <c r="O266" s="168" t="str">
        <f t="shared" si="53"/>
        <v/>
      </c>
    </row>
    <row r="267" spans="1:15">
      <c r="A267" s="173" t="str">
        <f t="shared" ca="1" si="47"/>
        <v/>
      </c>
      <c r="B267" s="45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9" t="str">
        <f t="shared" ca="1" si="52"/>
        <v/>
      </c>
      <c r="N267" s="168" t="str">
        <f t="shared" si="54"/>
        <v/>
      </c>
      <c r="O267" s="168" t="str">
        <f t="shared" si="53"/>
        <v/>
      </c>
    </row>
    <row r="268" spans="1:15">
      <c r="A268" s="173" t="str">
        <f t="shared" ca="1" si="47"/>
        <v/>
      </c>
      <c r="B268" s="45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9" t="str">
        <f t="shared" ca="1" si="52"/>
        <v/>
      </c>
      <c r="N268" s="168" t="str">
        <f t="shared" si="54"/>
        <v/>
      </c>
      <c r="O268" s="168" t="str">
        <f t="shared" si="53"/>
        <v/>
      </c>
    </row>
    <row r="269" spans="1:15">
      <c r="A269" s="173" t="str">
        <f t="shared" ca="1" si="47"/>
        <v/>
      </c>
      <c r="B269" s="45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9" t="str">
        <f t="shared" ca="1" si="52"/>
        <v/>
      </c>
      <c r="N269" s="168" t="str">
        <f t="shared" si="54"/>
        <v/>
      </c>
      <c r="O269" s="168" t="str">
        <f t="shared" si="53"/>
        <v/>
      </c>
    </row>
    <row r="270" spans="1:15">
      <c r="A270" s="173" t="str">
        <f t="shared" ca="1" si="47"/>
        <v/>
      </c>
      <c r="B270" s="45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9" t="str">
        <f t="shared" ca="1" si="52"/>
        <v/>
      </c>
      <c r="N270" s="168" t="str">
        <f t="shared" si="54"/>
        <v/>
      </c>
      <c r="O270" s="168" t="str">
        <f t="shared" si="53"/>
        <v/>
      </c>
    </row>
    <row r="271" spans="1:15">
      <c r="A271" s="173" t="str">
        <f t="shared" ca="1" si="47"/>
        <v/>
      </c>
      <c r="B271" s="45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9" t="str">
        <f t="shared" ca="1" si="52"/>
        <v/>
      </c>
      <c r="N271" s="168" t="str">
        <f t="shared" si="54"/>
        <v/>
      </c>
      <c r="O271" s="168" t="str">
        <f t="shared" si="53"/>
        <v/>
      </c>
    </row>
    <row r="272" spans="1:15">
      <c r="A272" s="173" t="str">
        <f t="shared" ca="1" si="47"/>
        <v/>
      </c>
      <c r="B272" s="45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9" t="str">
        <f t="shared" ca="1" si="52"/>
        <v/>
      </c>
      <c r="N272" s="168" t="str">
        <f t="shared" si="54"/>
        <v/>
      </c>
      <c r="O272" s="168" t="str">
        <f t="shared" si="53"/>
        <v/>
      </c>
    </row>
    <row r="273" spans="1:15">
      <c r="A273" s="173" t="str">
        <f t="shared" ca="1" si="47"/>
        <v/>
      </c>
      <c r="B273" s="45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9" t="str">
        <f t="shared" ca="1" si="52"/>
        <v/>
      </c>
      <c r="N273" s="168" t="str">
        <f t="shared" si="54"/>
        <v/>
      </c>
      <c r="O273" s="168" t="str">
        <f t="shared" si="53"/>
        <v/>
      </c>
    </row>
    <row r="274" spans="1:15">
      <c r="A274" s="173" t="str">
        <f t="shared" ca="1" si="47"/>
        <v/>
      </c>
      <c r="B274" s="45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9" t="str">
        <f t="shared" ca="1" si="52"/>
        <v/>
      </c>
      <c r="N274" s="168" t="str">
        <f t="shared" si="54"/>
        <v/>
      </c>
      <c r="O274" s="168" t="str">
        <f t="shared" si="53"/>
        <v/>
      </c>
    </row>
    <row r="275" spans="1:15">
      <c r="A275" s="173" t="str">
        <f t="shared" ca="1" si="47"/>
        <v/>
      </c>
      <c r="B275" s="45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9" t="str">
        <f t="shared" ca="1" si="52"/>
        <v/>
      </c>
      <c r="N275" s="168" t="str">
        <f t="shared" si="54"/>
        <v/>
      </c>
      <c r="O275" s="168" t="str">
        <f t="shared" si="53"/>
        <v/>
      </c>
    </row>
    <row r="276" spans="1:15">
      <c r="A276" s="173" t="str">
        <f t="shared" ca="1" si="47"/>
        <v/>
      </c>
      <c r="B276" s="45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9" t="str">
        <f t="shared" ca="1" si="52"/>
        <v/>
      </c>
      <c r="N276" s="168" t="str">
        <f t="shared" si="54"/>
        <v/>
      </c>
      <c r="O276" s="168" t="str">
        <f t="shared" si="53"/>
        <v/>
      </c>
    </row>
    <row r="277" spans="1:15">
      <c r="A277" s="173" t="str">
        <f t="shared" ca="1" si="47"/>
        <v/>
      </c>
      <c r="B277" s="45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9" t="str">
        <f t="shared" ca="1" si="52"/>
        <v/>
      </c>
      <c r="N277" s="168" t="str">
        <f t="shared" si="54"/>
        <v/>
      </c>
      <c r="O277" s="168" t="str">
        <f t="shared" si="53"/>
        <v/>
      </c>
    </row>
    <row r="278" spans="1:15">
      <c r="A278" s="173" t="str">
        <f t="shared" ca="1" si="47"/>
        <v/>
      </c>
      <c r="B278" s="45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9" t="str">
        <f t="shared" ca="1" si="52"/>
        <v/>
      </c>
      <c r="N278" s="168" t="str">
        <f t="shared" si="54"/>
        <v/>
      </c>
      <c r="O278" s="168" t="str">
        <f t="shared" si="53"/>
        <v/>
      </c>
    </row>
    <row r="279" spans="1:15">
      <c r="A279" s="173" t="str">
        <f t="shared" ca="1" si="47"/>
        <v/>
      </c>
      <c r="B279" s="45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9" t="str">
        <f t="shared" ca="1" si="52"/>
        <v/>
      </c>
      <c r="N279" s="168" t="str">
        <f t="shared" si="54"/>
        <v/>
      </c>
      <c r="O279" s="168" t="str">
        <f t="shared" si="53"/>
        <v/>
      </c>
    </row>
    <row r="280" spans="1:15">
      <c r="A280" s="173" t="str">
        <f t="shared" ca="1" si="47"/>
        <v/>
      </c>
      <c r="B280" s="45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9" t="str">
        <f t="shared" ca="1" si="52"/>
        <v/>
      </c>
      <c r="N280" s="168" t="str">
        <f t="shared" si="54"/>
        <v/>
      </c>
      <c r="O280" s="168" t="str">
        <f t="shared" si="53"/>
        <v/>
      </c>
    </row>
    <row r="281" spans="1:15">
      <c r="A281" s="173" t="str">
        <f t="shared" ca="1" si="47"/>
        <v/>
      </c>
      <c r="B281" s="45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9" t="str">
        <f t="shared" ca="1" si="52"/>
        <v/>
      </c>
      <c r="N281" s="168" t="str">
        <f t="shared" si="54"/>
        <v/>
      </c>
      <c r="O281" s="168" t="str">
        <f t="shared" si="53"/>
        <v/>
      </c>
    </row>
    <row r="282" spans="1:15">
      <c r="A282" s="173" t="str">
        <f t="shared" ca="1" si="47"/>
        <v/>
      </c>
      <c r="B282" s="45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9" t="str">
        <f t="shared" ca="1" si="52"/>
        <v/>
      </c>
      <c r="N282" s="168" t="str">
        <f t="shared" si="54"/>
        <v/>
      </c>
      <c r="O282" s="168" t="str">
        <f t="shared" si="53"/>
        <v/>
      </c>
    </row>
    <row r="283" spans="1:15">
      <c r="A283" s="173" t="str">
        <f t="shared" ca="1" si="47"/>
        <v/>
      </c>
      <c r="B283" s="45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9" t="str">
        <f t="shared" ca="1" si="52"/>
        <v/>
      </c>
      <c r="N283" s="168" t="str">
        <f t="shared" si="54"/>
        <v/>
      </c>
      <c r="O283" s="168" t="str">
        <f t="shared" si="53"/>
        <v/>
      </c>
    </row>
    <row r="284" spans="1:15">
      <c r="A284" s="173" t="str">
        <f t="shared" ca="1" si="47"/>
        <v/>
      </c>
      <c r="B284" s="45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9" t="str">
        <f t="shared" ca="1" si="52"/>
        <v/>
      </c>
      <c r="N284" s="168" t="str">
        <f t="shared" si="54"/>
        <v/>
      </c>
      <c r="O284" s="168" t="str">
        <f t="shared" si="53"/>
        <v/>
      </c>
    </row>
    <row r="285" spans="1:15">
      <c r="A285" s="173" t="str">
        <f t="shared" ca="1" si="47"/>
        <v/>
      </c>
      <c r="B285" s="45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9" t="str">
        <f t="shared" ca="1" si="52"/>
        <v/>
      </c>
      <c r="N285" s="168" t="str">
        <f t="shared" si="54"/>
        <v/>
      </c>
      <c r="O285" s="168" t="str">
        <f t="shared" si="53"/>
        <v/>
      </c>
    </row>
    <row r="286" spans="1:15">
      <c r="A286" s="173" t="str">
        <f t="shared" ca="1" si="47"/>
        <v/>
      </c>
      <c r="B286" s="45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9" t="str">
        <f t="shared" ca="1" si="52"/>
        <v/>
      </c>
      <c r="N286" s="168" t="str">
        <f t="shared" si="54"/>
        <v/>
      </c>
      <c r="O286" s="168" t="str">
        <f t="shared" si="53"/>
        <v/>
      </c>
    </row>
    <row r="287" spans="1:15">
      <c r="A287" s="173" t="str">
        <f t="shared" ca="1" si="47"/>
        <v/>
      </c>
      <c r="B287" s="45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9" t="str">
        <f t="shared" ca="1" si="52"/>
        <v/>
      </c>
      <c r="N287" s="168" t="str">
        <f t="shared" si="54"/>
        <v/>
      </c>
      <c r="O287" s="168" t="str">
        <f t="shared" si="53"/>
        <v/>
      </c>
    </row>
    <row r="288" spans="1:15">
      <c r="N288" s="168" t="str">
        <f t="shared" si="54"/>
        <v/>
      </c>
      <c r="O288" s="168" t="str">
        <f t="shared" si="53"/>
        <v/>
      </c>
    </row>
    <row r="289" spans="14:15">
      <c r="N289" s="168" t="str">
        <f t="shared" si="54"/>
        <v/>
      </c>
      <c r="O289" s="168" t="str">
        <f t="shared" si="53"/>
        <v/>
      </c>
    </row>
    <row r="290" spans="14:15">
      <c r="N290" s="168" t="str">
        <f t="shared" si="54"/>
        <v/>
      </c>
      <c r="O290" s="168" t="str">
        <f t="shared" si="53"/>
        <v/>
      </c>
    </row>
    <row r="291" spans="14:15">
      <c r="N291" s="168" t="str">
        <f t="shared" si="54"/>
        <v/>
      </c>
      <c r="O291" s="168" t="str">
        <f t="shared" si="53"/>
        <v/>
      </c>
    </row>
    <row r="292" spans="14:15">
      <c r="N292" s="168" t="str">
        <f t="shared" si="54"/>
        <v/>
      </c>
      <c r="O292" s="168" t="str">
        <f t="shared" si="53"/>
        <v/>
      </c>
    </row>
    <row r="293" spans="14:15">
      <c r="N293" s="168" t="str">
        <f t="shared" si="54"/>
        <v/>
      </c>
      <c r="O293" s="168" t="str">
        <f t="shared" si="53"/>
        <v/>
      </c>
    </row>
    <row r="294" spans="14:15">
      <c r="N294" s="168" t="str">
        <f t="shared" si="54"/>
        <v/>
      </c>
      <c r="O294" s="168" t="str">
        <f t="shared" si="53"/>
        <v/>
      </c>
    </row>
    <row r="295" spans="14:15">
      <c r="N295" s="168" t="str">
        <f t="shared" si="54"/>
        <v/>
      </c>
      <c r="O295" s="168" t="str">
        <f t="shared" si="53"/>
        <v/>
      </c>
    </row>
    <row r="296" spans="14:15">
      <c r="N296" s="168" t="str">
        <f t="shared" si="54"/>
        <v/>
      </c>
      <c r="O296" s="168" t="str">
        <f t="shared" si="53"/>
        <v/>
      </c>
    </row>
    <row r="297" spans="14:15">
      <c r="N297" s="168" t="str">
        <f t="shared" si="54"/>
        <v/>
      </c>
      <c r="O297" s="168" t="str">
        <f t="shared" si="53"/>
        <v/>
      </c>
    </row>
    <row r="298" spans="14:15">
      <c r="N298" s="168" t="str">
        <f t="shared" si="54"/>
        <v/>
      </c>
      <c r="O298" s="168" t="str">
        <f t="shared" si="53"/>
        <v/>
      </c>
    </row>
    <row r="299" spans="14:15">
      <c r="N299" s="168" t="str">
        <f t="shared" si="54"/>
        <v/>
      </c>
      <c r="O299" s="168" t="str">
        <f t="shared" si="53"/>
        <v/>
      </c>
    </row>
    <row r="300" spans="14:15">
      <c r="N300" s="168" t="str">
        <f t="shared" si="54"/>
        <v/>
      </c>
      <c r="O300" s="168" t="str">
        <f t="shared" si="53"/>
        <v/>
      </c>
    </row>
    <row r="301" spans="14:15">
      <c r="N301" s="168" t="str">
        <f t="shared" si="54"/>
        <v/>
      </c>
      <c r="O301" s="168" t="str">
        <f t="shared" si="53"/>
        <v/>
      </c>
    </row>
    <row r="302" spans="14:15">
      <c r="N302" s="168" t="str">
        <f t="shared" si="54"/>
        <v/>
      </c>
      <c r="O302" s="168" t="str">
        <f t="shared" si="53"/>
        <v/>
      </c>
    </row>
    <row r="303" spans="14:15">
      <c r="N303" s="168" t="str">
        <f t="shared" si="54"/>
        <v/>
      </c>
      <c r="O303" s="168" t="str">
        <f t="shared" si="53"/>
        <v/>
      </c>
    </row>
    <row r="304" spans="14:15">
      <c r="N304" s="168" t="str">
        <f t="shared" si="54"/>
        <v/>
      </c>
      <c r="O304" s="168" t="str">
        <f t="shared" si="53"/>
        <v/>
      </c>
    </row>
    <row r="305" spans="14:15">
      <c r="N305" s="168" t="str">
        <f t="shared" si="54"/>
        <v/>
      </c>
      <c r="O305" s="168" t="str">
        <f t="shared" si="53"/>
        <v/>
      </c>
    </row>
    <row r="306" spans="14:15">
      <c r="N306" s="168" t="str">
        <f t="shared" si="54"/>
        <v/>
      </c>
      <c r="O306" s="168" t="str">
        <f t="shared" si="53"/>
        <v/>
      </c>
    </row>
    <row r="307" spans="14:15">
      <c r="N307" s="168" t="str">
        <f t="shared" si="54"/>
        <v/>
      </c>
      <c r="O307" s="168" t="str">
        <f t="shared" si="53"/>
        <v/>
      </c>
    </row>
    <row r="308" spans="14:15">
      <c r="N308" s="168" t="str">
        <f t="shared" si="54"/>
        <v/>
      </c>
      <c r="O308" s="168" t="str">
        <f t="shared" si="53"/>
        <v/>
      </c>
    </row>
    <row r="309" spans="14:15">
      <c r="N309" s="168" t="str">
        <f t="shared" si="54"/>
        <v/>
      </c>
      <c r="O309" s="168" t="str">
        <f t="shared" si="53"/>
        <v/>
      </c>
    </row>
    <row r="310" spans="14:15">
      <c r="N310" s="168" t="str">
        <f t="shared" si="54"/>
        <v/>
      </c>
      <c r="O310" s="168" t="str">
        <f t="shared" si="53"/>
        <v/>
      </c>
    </row>
    <row r="311" spans="14:15">
      <c r="N311" s="168" t="str">
        <f t="shared" si="54"/>
        <v/>
      </c>
      <c r="O311" s="168" t="str">
        <f t="shared" si="53"/>
        <v/>
      </c>
    </row>
    <row r="312" spans="14:15">
      <c r="N312" s="168" t="str">
        <f t="shared" si="54"/>
        <v/>
      </c>
      <c r="O312" s="168" t="str">
        <f t="shared" si="53"/>
        <v/>
      </c>
    </row>
    <row r="313" spans="14:15">
      <c r="N313" s="168" t="str">
        <f t="shared" si="54"/>
        <v/>
      </c>
      <c r="O313" s="168" t="str">
        <f t="shared" si="53"/>
        <v/>
      </c>
    </row>
    <row r="314" spans="14:15">
      <c r="N314" s="168" t="str">
        <f t="shared" si="54"/>
        <v/>
      </c>
      <c r="O314" s="168" t="str">
        <f t="shared" si="53"/>
        <v/>
      </c>
    </row>
    <row r="315" spans="14:15">
      <c r="N315" s="168" t="str">
        <f t="shared" si="54"/>
        <v/>
      </c>
      <c r="O315" s="168" t="str">
        <f t="shared" si="53"/>
        <v/>
      </c>
    </row>
    <row r="316" spans="14:15">
      <c r="N316" s="168" t="str">
        <f t="shared" si="54"/>
        <v/>
      </c>
      <c r="O316" s="168" t="str">
        <f t="shared" si="53"/>
        <v/>
      </c>
    </row>
    <row r="317" spans="14:15">
      <c r="N317" s="168" t="str">
        <f t="shared" si="54"/>
        <v/>
      </c>
      <c r="O317" s="168" t="str">
        <f t="shared" si="53"/>
        <v/>
      </c>
    </row>
    <row r="318" spans="14:15">
      <c r="N318" s="168" t="str">
        <f t="shared" si="54"/>
        <v/>
      </c>
      <c r="O318" s="168" t="str">
        <f t="shared" si="53"/>
        <v/>
      </c>
    </row>
    <row r="319" spans="14:15">
      <c r="N319" s="168" t="str">
        <f t="shared" si="54"/>
        <v/>
      </c>
      <c r="O319" s="168" t="str">
        <f t="shared" si="53"/>
        <v/>
      </c>
    </row>
    <row r="320" spans="14:15">
      <c r="N320" s="168" t="str">
        <f t="shared" si="54"/>
        <v/>
      </c>
      <c r="O320" s="168" t="str">
        <f t="shared" si="53"/>
        <v/>
      </c>
    </row>
    <row r="321" spans="14:15">
      <c r="N321" s="168" t="str">
        <f t="shared" si="54"/>
        <v/>
      </c>
      <c r="O321" s="168" t="str">
        <f t="shared" si="53"/>
        <v/>
      </c>
    </row>
    <row r="322" spans="14:15">
      <c r="N322" s="168" t="str">
        <f t="shared" si="54"/>
        <v/>
      </c>
      <c r="O322" s="168" t="str">
        <f t="shared" si="53"/>
        <v/>
      </c>
    </row>
    <row r="323" spans="14:15">
      <c r="N323" s="168" t="str">
        <f t="shared" si="54"/>
        <v/>
      </c>
      <c r="O323" s="168" t="str">
        <f t="shared" si="53"/>
        <v/>
      </c>
    </row>
    <row r="324" spans="14:15">
      <c r="N324" s="168" t="str">
        <f t="shared" si="54"/>
        <v/>
      </c>
      <c r="O324" s="168" t="str">
        <f t="shared" ref="O324:O387" si="57">IF(N324&gt;$A$14,N324,"")</f>
        <v/>
      </c>
    </row>
    <row r="325" spans="14:15">
      <c r="N325" s="168" t="str">
        <f t="shared" si="54"/>
        <v/>
      </c>
      <c r="O325" s="168" t="str">
        <f t="shared" si="57"/>
        <v/>
      </c>
    </row>
    <row r="326" spans="14:15">
      <c r="N326" s="168" t="str">
        <f t="shared" si="54"/>
        <v/>
      </c>
      <c r="O326" s="168" t="str">
        <f t="shared" si="57"/>
        <v/>
      </c>
    </row>
    <row r="327" spans="14:15">
      <c r="N327" s="168" t="str">
        <f t="shared" si="54"/>
        <v/>
      </c>
      <c r="O327" s="168" t="str">
        <f t="shared" si="57"/>
        <v/>
      </c>
    </row>
    <row r="328" spans="14:15">
      <c r="N328" s="168" t="str">
        <f t="shared" ref="N328:N391" si="58">IF(COUNTIF(L:L,J328),J328,"")</f>
        <v/>
      </c>
      <c r="O328" s="168" t="str">
        <f t="shared" si="57"/>
        <v/>
      </c>
    </row>
    <row r="329" spans="14:15">
      <c r="N329" s="168" t="str">
        <f t="shared" si="58"/>
        <v/>
      </c>
      <c r="O329" s="168" t="str">
        <f t="shared" si="57"/>
        <v/>
      </c>
    </row>
    <row r="330" spans="14:15">
      <c r="N330" s="168" t="str">
        <f t="shared" si="58"/>
        <v/>
      </c>
      <c r="O330" s="168" t="str">
        <f t="shared" si="57"/>
        <v/>
      </c>
    </row>
    <row r="331" spans="14:15">
      <c r="N331" s="168" t="str">
        <f t="shared" si="58"/>
        <v/>
      </c>
      <c r="O331" s="168" t="str">
        <f t="shared" si="57"/>
        <v/>
      </c>
    </row>
    <row r="332" spans="14:15">
      <c r="N332" s="168" t="str">
        <f t="shared" si="58"/>
        <v/>
      </c>
      <c r="O332" s="168" t="str">
        <f t="shared" si="57"/>
        <v/>
      </c>
    </row>
    <row r="333" spans="14:15">
      <c r="N333" s="168" t="str">
        <f t="shared" si="58"/>
        <v/>
      </c>
      <c r="O333" s="168" t="str">
        <f t="shared" si="57"/>
        <v/>
      </c>
    </row>
    <row r="334" spans="14:15">
      <c r="N334" s="168" t="str">
        <f t="shared" si="58"/>
        <v/>
      </c>
      <c r="O334" s="168" t="str">
        <f t="shared" si="57"/>
        <v/>
      </c>
    </row>
    <row r="335" spans="14:15">
      <c r="N335" s="168" t="str">
        <f t="shared" si="58"/>
        <v/>
      </c>
      <c r="O335" s="168" t="str">
        <f t="shared" si="57"/>
        <v/>
      </c>
    </row>
    <row r="336" spans="14:15">
      <c r="N336" s="168" t="str">
        <f t="shared" si="58"/>
        <v/>
      </c>
      <c r="O336" s="168" t="str">
        <f t="shared" si="57"/>
        <v/>
      </c>
    </row>
    <row r="337" spans="14:15">
      <c r="N337" s="168" t="str">
        <f t="shared" si="58"/>
        <v/>
      </c>
      <c r="O337" s="168" t="str">
        <f t="shared" si="57"/>
        <v/>
      </c>
    </row>
    <row r="338" spans="14:15">
      <c r="N338" s="168" t="str">
        <f t="shared" si="58"/>
        <v/>
      </c>
      <c r="O338" s="168" t="str">
        <f t="shared" si="57"/>
        <v/>
      </c>
    </row>
    <row r="339" spans="14:15">
      <c r="N339" s="168" t="str">
        <f t="shared" si="58"/>
        <v/>
      </c>
      <c r="O339" s="168" t="str">
        <f t="shared" si="57"/>
        <v/>
      </c>
    </row>
    <row r="340" spans="14:15">
      <c r="N340" s="168" t="str">
        <f t="shared" si="58"/>
        <v/>
      </c>
      <c r="O340" s="168" t="str">
        <f t="shared" si="57"/>
        <v/>
      </c>
    </row>
    <row r="341" spans="14:15">
      <c r="N341" s="168" t="str">
        <f t="shared" si="58"/>
        <v/>
      </c>
      <c r="O341" s="168" t="str">
        <f t="shared" si="57"/>
        <v/>
      </c>
    </row>
    <row r="342" spans="14:15">
      <c r="N342" s="168" t="str">
        <f t="shared" si="58"/>
        <v/>
      </c>
      <c r="O342" s="168" t="str">
        <f t="shared" si="57"/>
        <v/>
      </c>
    </row>
    <row r="343" spans="14:15">
      <c r="N343" s="168" t="str">
        <f t="shared" si="58"/>
        <v/>
      </c>
      <c r="O343" s="168" t="str">
        <f t="shared" si="57"/>
        <v/>
      </c>
    </row>
    <row r="344" spans="14:15">
      <c r="N344" s="168" t="str">
        <f t="shared" si="58"/>
        <v/>
      </c>
      <c r="O344" s="168" t="str">
        <f t="shared" si="57"/>
        <v/>
      </c>
    </row>
    <row r="345" spans="14:15">
      <c r="N345" s="168" t="str">
        <f t="shared" si="58"/>
        <v/>
      </c>
      <c r="O345" s="168" t="str">
        <f t="shared" si="57"/>
        <v/>
      </c>
    </row>
    <row r="346" spans="14:15">
      <c r="N346" s="168" t="str">
        <f t="shared" si="58"/>
        <v/>
      </c>
      <c r="O346" s="168" t="str">
        <f t="shared" si="57"/>
        <v/>
      </c>
    </row>
    <row r="347" spans="14:15">
      <c r="N347" s="168" t="str">
        <f t="shared" si="58"/>
        <v/>
      </c>
      <c r="O347" s="168" t="str">
        <f t="shared" si="57"/>
        <v/>
      </c>
    </row>
    <row r="348" spans="14:15">
      <c r="N348" s="168" t="str">
        <f t="shared" si="58"/>
        <v/>
      </c>
      <c r="O348" s="168" t="str">
        <f t="shared" si="57"/>
        <v/>
      </c>
    </row>
    <row r="349" spans="14:15">
      <c r="N349" s="168" t="str">
        <f t="shared" si="58"/>
        <v/>
      </c>
      <c r="O349" s="168" t="str">
        <f t="shared" si="57"/>
        <v/>
      </c>
    </row>
    <row r="350" spans="14:15">
      <c r="N350" s="168" t="str">
        <f t="shared" si="58"/>
        <v/>
      </c>
      <c r="O350" s="168" t="str">
        <f t="shared" si="57"/>
        <v/>
      </c>
    </row>
    <row r="351" spans="14:15">
      <c r="N351" s="168" t="str">
        <f t="shared" si="58"/>
        <v/>
      </c>
      <c r="O351" s="168" t="str">
        <f t="shared" si="57"/>
        <v/>
      </c>
    </row>
    <row r="352" spans="14:15">
      <c r="N352" s="168" t="str">
        <f t="shared" si="58"/>
        <v/>
      </c>
      <c r="O352" s="168" t="str">
        <f t="shared" si="57"/>
        <v/>
      </c>
    </row>
    <row r="353" spans="14:15">
      <c r="N353" s="168" t="str">
        <f t="shared" si="58"/>
        <v/>
      </c>
      <c r="O353" s="168" t="str">
        <f t="shared" si="57"/>
        <v/>
      </c>
    </row>
    <row r="354" spans="14:15">
      <c r="N354" s="168" t="str">
        <f t="shared" si="58"/>
        <v/>
      </c>
      <c r="O354" s="168" t="str">
        <f t="shared" si="57"/>
        <v/>
      </c>
    </row>
    <row r="355" spans="14:15">
      <c r="N355" s="168" t="str">
        <f t="shared" si="58"/>
        <v/>
      </c>
      <c r="O355" s="168" t="str">
        <f t="shared" si="57"/>
        <v/>
      </c>
    </row>
    <row r="356" spans="14:15">
      <c r="N356" s="168" t="str">
        <f t="shared" si="58"/>
        <v/>
      </c>
      <c r="O356" s="168" t="str">
        <f t="shared" si="57"/>
        <v/>
      </c>
    </row>
    <row r="357" spans="14:15">
      <c r="N357" s="168" t="str">
        <f t="shared" si="58"/>
        <v/>
      </c>
      <c r="O357" s="168" t="str">
        <f t="shared" si="57"/>
        <v/>
      </c>
    </row>
    <row r="358" spans="14:15">
      <c r="N358" s="168" t="str">
        <f t="shared" si="58"/>
        <v/>
      </c>
      <c r="O358" s="168" t="str">
        <f t="shared" si="57"/>
        <v/>
      </c>
    </row>
    <row r="359" spans="14:15">
      <c r="N359" s="168" t="str">
        <f t="shared" si="58"/>
        <v/>
      </c>
      <c r="O359" s="168" t="str">
        <f t="shared" si="57"/>
        <v/>
      </c>
    </row>
    <row r="360" spans="14:15">
      <c r="N360" s="168" t="str">
        <f t="shared" si="58"/>
        <v/>
      </c>
      <c r="O360" s="168" t="str">
        <f t="shared" si="57"/>
        <v/>
      </c>
    </row>
    <row r="361" spans="14:15">
      <c r="N361" s="168" t="str">
        <f t="shared" si="58"/>
        <v/>
      </c>
      <c r="O361" s="168" t="str">
        <f t="shared" si="57"/>
        <v/>
      </c>
    </row>
    <row r="362" spans="14:15">
      <c r="N362" s="168" t="str">
        <f t="shared" si="58"/>
        <v/>
      </c>
      <c r="O362" s="168" t="str">
        <f t="shared" si="57"/>
        <v/>
      </c>
    </row>
    <row r="363" spans="14:15">
      <c r="N363" s="168" t="str">
        <f t="shared" si="58"/>
        <v/>
      </c>
      <c r="O363" s="168" t="str">
        <f t="shared" si="57"/>
        <v/>
      </c>
    </row>
    <row r="364" spans="14:15">
      <c r="N364" s="168" t="str">
        <f t="shared" si="58"/>
        <v/>
      </c>
      <c r="O364" s="168" t="str">
        <f t="shared" si="57"/>
        <v/>
      </c>
    </row>
    <row r="365" spans="14:15">
      <c r="N365" s="168" t="str">
        <f t="shared" si="58"/>
        <v/>
      </c>
      <c r="O365" s="168" t="str">
        <f t="shared" si="57"/>
        <v/>
      </c>
    </row>
    <row r="366" spans="14:15">
      <c r="N366" s="168" t="str">
        <f t="shared" si="58"/>
        <v/>
      </c>
      <c r="O366" s="168" t="str">
        <f t="shared" si="57"/>
        <v/>
      </c>
    </row>
    <row r="367" spans="14:15">
      <c r="N367" s="168" t="str">
        <f t="shared" si="58"/>
        <v/>
      </c>
      <c r="O367" s="168" t="str">
        <f t="shared" si="57"/>
        <v/>
      </c>
    </row>
    <row r="368" spans="14:15">
      <c r="N368" s="168" t="str">
        <f t="shared" si="58"/>
        <v/>
      </c>
      <c r="O368" s="168" t="str">
        <f t="shared" si="57"/>
        <v/>
      </c>
    </row>
    <row r="369" spans="14:15">
      <c r="N369" s="168" t="str">
        <f t="shared" si="58"/>
        <v/>
      </c>
      <c r="O369" s="168" t="str">
        <f t="shared" si="57"/>
        <v/>
      </c>
    </row>
    <row r="370" spans="14:15">
      <c r="N370" s="168" t="str">
        <f t="shared" si="58"/>
        <v/>
      </c>
      <c r="O370" s="168" t="str">
        <f t="shared" si="57"/>
        <v/>
      </c>
    </row>
    <row r="371" spans="14:15">
      <c r="N371" s="168" t="str">
        <f t="shared" si="58"/>
        <v/>
      </c>
      <c r="O371" s="168" t="str">
        <f t="shared" si="57"/>
        <v/>
      </c>
    </row>
    <row r="372" spans="14:15">
      <c r="N372" s="168" t="str">
        <f t="shared" si="58"/>
        <v/>
      </c>
      <c r="O372" s="168" t="str">
        <f t="shared" si="57"/>
        <v/>
      </c>
    </row>
    <row r="373" spans="14:15">
      <c r="N373" s="168" t="str">
        <f t="shared" si="58"/>
        <v/>
      </c>
      <c r="O373" s="168" t="str">
        <f t="shared" si="57"/>
        <v/>
      </c>
    </row>
    <row r="374" spans="14:15">
      <c r="N374" s="168" t="str">
        <f t="shared" si="58"/>
        <v/>
      </c>
      <c r="O374" s="168" t="str">
        <f t="shared" si="57"/>
        <v/>
      </c>
    </row>
    <row r="375" spans="14:15">
      <c r="N375" s="168" t="str">
        <f t="shared" si="58"/>
        <v/>
      </c>
      <c r="O375" s="168" t="str">
        <f t="shared" si="57"/>
        <v/>
      </c>
    </row>
    <row r="376" spans="14:15">
      <c r="N376" s="168" t="str">
        <f t="shared" si="58"/>
        <v/>
      </c>
      <c r="O376" s="168" t="str">
        <f t="shared" si="57"/>
        <v/>
      </c>
    </row>
    <row r="377" spans="14:15">
      <c r="N377" s="168" t="str">
        <f t="shared" si="58"/>
        <v/>
      </c>
      <c r="O377" s="168" t="str">
        <f t="shared" si="57"/>
        <v/>
      </c>
    </row>
    <row r="378" spans="14:15">
      <c r="N378" s="168" t="str">
        <f t="shared" si="58"/>
        <v/>
      </c>
      <c r="O378" s="168" t="str">
        <f t="shared" si="57"/>
        <v/>
      </c>
    </row>
    <row r="379" spans="14:15">
      <c r="N379" s="168" t="str">
        <f t="shared" si="58"/>
        <v/>
      </c>
      <c r="O379" s="168" t="str">
        <f t="shared" si="57"/>
        <v/>
      </c>
    </row>
    <row r="380" spans="14:15">
      <c r="N380" s="168" t="str">
        <f t="shared" si="58"/>
        <v/>
      </c>
      <c r="O380" s="168" t="str">
        <f t="shared" si="57"/>
        <v/>
      </c>
    </row>
    <row r="381" spans="14:15">
      <c r="N381" s="168" t="str">
        <f t="shared" si="58"/>
        <v/>
      </c>
      <c r="O381" s="168" t="str">
        <f t="shared" si="57"/>
        <v/>
      </c>
    </row>
    <row r="382" spans="14:15">
      <c r="N382" s="168" t="str">
        <f t="shared" si="58"/>
        <v/>
      </c>
      <c r="O382" s="168" t="str">
        <f t="shared" si="57"/>
        <v/>
      </c>
    </row>
    <row r="383" spans="14:15">
      <c r="N383" s="168" t="str">
        <f t="shared" si="58"/>
        <v/>
      </c>
      <c r="O383" s="168" t="str">
        <f t="shared" si="57"/>
        <v/>
      </c>
    </row>
    <row r="384" spans="14:15">
      <c r="N384" s="168" t="str">
        <f t="shared" si="58"/>
        <v/>
      </c>
      <c r="O384" s="168" t="str">
        <f t="shared" si="57"/>
        <v/>
      </c>
    </row>
    <row r="385" spans="14:15">
      <c r="N385" s="168" t="str">
        <f t="shared" si="58"/>
        <v/>
      </c>
      <c r="O385" s="168" t="str">
        <f t="shared" si="57"/>
        <v/>
      </c>
    </row>
    <row r="386" spans="14:15">
      <c r="N386" s="168" t="str">
        <f t="shared" si="58"/>
        <v/>
      </c>
      <c r="O386" s="168" t="str">
        <f t="shared" si="57"/>
        <v/>
      </c>
    </row>
    <row r="387" spans="14:15">
      <c r="N387" s="168" t="str">
        <f t="shared" si="58"/>
        <v/>
      </c>
      <c r="O387" s="168" t="str">
        <f t="shared" si="57"/>
        <v/>
      </c>
    </row>
    <row r="388" spans="14:15">
      <c r="N388" s="168" t="str">
        <f t="shared" si="58"/>
        <v/>
      </c>
      <c r="O388" s="168" t="str">
        <f t="shared" ref="O388:O451" si="59">IF(N388&gt;$A$14,N388,"")</f>
        <v/>
      </c>
    </row>
    <row r="389" spans="14:15">
      <c r="N389" s="168" t="str">
        <f t="shared" si="58"/>
        <v/>
      </c>
      <c r="O389" s="168" t="str">
        <f t="shared" si="59"/>
        <v/>
      </c>
    </row>
    <row r="390" spans="14:15">
      <c r="N390" s="168" t="str">
        <f t="shared" si="58"/>
        <v/>
      </c>
      <c r="O390" s="168" t="str">
        <f t="shared" si="59"/>
        <v/>
      </c>
    </row>
    <row r="391" spans="14:15">
      <c r="N391" s="168" t="str">
        <f t="shared" si="58"/>
        <v/>
      </c>
      <c r="O391" s="168" t="str">
        <f t="shared" si="59"/>
        <v/>
      </c>
    </row>
    <row r="392" spans="14:15">
      <c r="N392" s="168" t="str">
        <f t="shared" ref="N392:N455" si="60">IF(COUNTIF(L:L,J392),J392,"")</f>
        <v/>
      </c>
      <c r="O392" s="168" t="str">
        <f t="shared" si="59"/>
        <v/>
      </c>
    </row>
    <row r="393" spans="14:15">
      <c r="N393" s="168" t="str">
        <f t="shared" si="60"/>
        <v/>
      </c>
      <c r="O393" s="168" t="str">
        <f t="shared" si="59"/>
        <v/>
      </c>
    </row>
    <row r="394" spans="14:15">
      <c r="N394" s="168" t="str">
        <f t="shared" si="60"/>
        <v/>
      </c>
      <c r="O394" s="168" t="str">
        <f t="shared" si="59"/>
        <v/>
      </c>
    </row>
    <row r="395" spans="14:15">
      <c r="N395" s="168" t="str">
        <f t="shared" si="60"/>
        <v/>
      </c>
      <c r="O395" s="168" t="str">
        <f t="shared" si="59"/>
        <v/>
      </c>
    </row>
    <row r="396" spans="14:15">
      <c r="N396" s="168" t="str">
        <f t="shared" si="60"/>
        <v/>
      </c>
      <c r="O396" s="168" t="str">
        <f t="shared" si="59"/>
        <v/>
      </c>
    </row>
    <row r="397" spans="14:15">
      <c r="N397" s="168" t="str">
        <f t="shared" si="60"/>
        <v/>
      </c>
      <c r="O397" s="168" t="str">
        <f t="shared" si="59"/>
        <v/>
      </c>
    </row>
    <row r="398" spans="14:15">
      <c r="N398" s="168" t="str">
        <f t="shared" si="60"/>
        <v/>
      </c>
      <c r="O398" s="168" t="str">
        <f t="shared" si="59"/>
        <v/>
      </c>
    </row>
    <row r="399" spans="14:15">
      <c r="N399" s="168" t="str">
        <f t="shared" si="60"/>
        <v/>
      </c>
      <c r="O399" s="168" t="str">
        <f t="shared" si="59"/>
        <v/>
      </c>
    </row>
    <row r="400" spans="14:15">
      <c r="N400" s="168" t="str">
        <f t="shared" si="60"/>
        <v/>
      </c>
      <c r="O400" s="168" t="str">
        <f t="shared" si="59"/>
        <v/>
      </c>
    </row>
    <row r="401" spans="14:15">
      <c r="N401" s="168" t="str">
        <f t="shared" si="60"/>
        <v/>
      </c>
      <c r="O401" s="168" t="str">
        <f t="shared" si="59"/>
        <v/>
      </c>
    </row>
    <row r="402" spans="14:15">
      <c r="N402" s="168" t="str">
        <f t="shared" si="60"/>
        <v/>
      </c>
      <c r="O402" s="168" t="str">
        <f t="shared" si="59"/>
        <v/>
      </c>
    </row>
    <row r="403" spans="14:15">
      <c r="N403" s="168" t="str">
        <f t="shared" si="60"/>
        <v/>
      </c>
      <c r="O403" s="168" t="str">
        <f t="shared" si="59"/>
        <v/>
      </c>
    </row>
    <row r="404" spans="14:15">
      <c r="N404" s="168" t="str">
        <f t="shared" si="60"/>
        <v/>
      </c>
      <c r="O404" s="168" t="str">
        <f t="shared" si="59"/>
        <v/>
      </c>
    </row>
    <row r="405" spans="14:15">
      <c r="N405" s="168" t="str">
        <f t="shared" si="60"/>
        <v/>
      </c>
      <c r="O405" s="168" t="str">
        <f t="shared" si="59"/>
        <v/>
      </c>
    </row>
    <row r="406" spans="14:15">
      <c r="N406" s="168" t="str">
        <f t="shared" si="60"/>
        <v/>
      </c>
      <c r="O406" s="168" t="str">
        <f t="shared" si="59"/>
        <v/>
      </c>
    </row>
    <row r="407" spans="14:15">
      <c r="N407" s="168" t="str">
        <f t="shared" si="60"/>
        <v/>
      </c>
      <c r="O407" s="168" t="str">
        <f t="shared" si="59"/>
        <v/>
      </c>
    </row>
    <row r="408" spans="14:15">
      <c r="N408" s="168" t="str">
        <f t="shared" si="60"/>
        <v/>
      </c>
      <c r="O408" s="168" t="str">
        <f t="shared" si="59"/>
        <v/>
      </c>
    </row>
    <row r="409" spans="14:15">
      <c r="N409" s="168" t="str">
        <f t="shared" si="60"/>
        <v/>
      </c>
      <c r="O409" s="168" t="str">
        <f t="shared" si="59"/>
        <v/>
      </c>
    </row>
    <row r="410" spans="14:15">
      <c r="N410" s="168" t="str">
        <f t="shared" si="60"/>
        <v/>
      </c>
      <c r="O410" s="168" t="str">
        <f t="shared" si="59"/>
        <v/>
      </c>
    </row>
    <row r="411" spans="14:15">
      <c r="N411" s="168" t="str">
        <f t="shared" si="60"/>
        <v/>
      </c>
      <c r="O411" s="168" t="str">
        <f t="shared" si="59"/>
        <v/>
      </c>
    </row>
    <row r="412" spans="14:15">
      <c r="N412" s="168" t="str">
        <f t="shared" si="60"/>
        <v/>
      </c>
      <c r="O412" s="168" t="str">
        <f t="shared" si="59"/>
        <v/>
      </c>
    </row>
    <row r="413" spans="14:15">
      <c r="N413" s="168" t="str">
        <f t="shared" si="60"/>
        <v/>
      </c>
      <c r="O413" s="168" t="str">
        <f t="shared" si="59"/>
        <v/>
      </c>
    </row>
    <row r="414" spans="14:15">
      <c r="N414" s="168" t="str">
        <f t="shared" si="60"/>
        <v/>
      </c>
      <c r="O414" s="168" t="str">
        <f t="shared" si="59"/>
        <v/>
      </c>
    </row>
    <row r="415" spans="14:15">
      <c r="N415" s="168" t="str">
        <f t="shared" si="60"/>
        <v/>
      </c>
      <c r="O415" s="168" t="str">
        <f t="shared" si="59"/>
        <v/>
      </c>
    </row>
    <row r="416" spans="14:15">
      <c r="N416" s="168" t="str">
        <f t="shared" si="60"/>
        <v/>
      </c>
      <c r="O416" s="168" t="str">
        <f t="shared" si="59"/>
        <v/>
      </c>
    </row>
    <row r="417" spans="14:15">
      <c r="N417" s="168" t="str">
        <f t="shared" si="60"/>
        <v/>
      </c>
      <c r="O417" s="168" t="str">
        <f t="shared" si="59"/>
        <v/>
      </c>
    </row>
    <row r="418" spans="14:15">
      <c r="N418" s="168" t="str">
        <f t="shared" si="60"/>
        <v/>
      </c>
      <c r="O418" s="168" t="str">
        <f t="shared" si="59"/>
        <v/>
      </c>
    </row>
    <row r="419" spans="14:15">
      <c r="N419" s="168" t="str">
        <f t="shared" si="60"/>
        <v/>
      </c>
      <c r="O419" s="168" t="str">
        <f t="shared" si="59"/>
        <v/>
      </c>
    </row>
    <row r="420" spans="14:15">
      <c r="N420" s="168" t="str">
        <f t="shared" si="60"/>
        <v/>
      </c>
      <c r="O420" s="168" t="str">
        <f t="shared" si="59"/>
        <v/>
      </c>
    </row>
    <row r="421" spans="14:15">
      <c r="N421" s="168" t="str">
        <f t="shared" si="60"/>
        <v/>
      </c>
      <c r="O421" s="168" t="str">
        <f t="shared" si="59"/>
        <v/>
      </c>
    </row>
    <row r="422" spans="14:15">
      <c r="N422" s="168" t="str">
        <f t="shared" si="60"/>
        <v/>
      </c>
      <c r="O422" s="168" t="str">
        <f t="shared" si="59"/>
        <v/>
      </c>
    </row>
    <row r="423" spans="14:15">
      <c r="N423" s="168" t="str">
        <f t="shared" si="60"/>
        <v/>
      </c>
      <c r="O423" s="168" t="str">
        <f t="shared" si="59"/>
        <v/>
      </c>
    </row>
    <row r="424" spans="14:15">
      <c r="N424" s="168" t="str">
        <f t="shared" si="60"/>
        <v/>
      </c>
      <c r="O424" s="168" t="str">
        <f t="shared" si="59"/>
        <v/>
      </c>
    </row>
    <row r="425" spans="14:15">
      <c r="N425" s="168" t="str">
        <f t="shared" si="60"/>
        <v/>
      </c>
      <c r="O425" s="168" t="str">
        <f t="shared" si="59"/>
        <v/>
      </c>
    </row>
    <row r="426" spans="14:15">
      <c r="N426" s="168" t="str">
        <f t="shared" si="60"/>
        <v/>
      </c>
      <c r="O426" s="168" t="str">
        <f t="shared" si="59"/>
        <v/>
      </c>
    </row>
    <row r="427" spans="14:15">
      <c r="N427" s="168" t="str">
        <f t="shared" si="60"/>
        <v/>
      </c>
      <c r="O427" s="168" t="str">
        <f t="shared" si="59"/>
        <v/>
      </c>
    </row>
    <row r="428" spans="14:15">
      <c r="N428" s="168" t="str">
        <f t="shared" si="60"/>
        <v/>
      </c>
      <c r="O428" s="168" t="str">
        <f t="shared" si="59"/>
        <v/>
      </c>
    </row>
    <row r="429" spans="14:15">
      <c r="N429" s="168" t="str">
        <f t="shared" si="60"/>
        <v/>
      </c>
      <c r="O429" s="168" t="str">
        <f t="shared" si="59"/>
        <v/>
      </c>
    </row>
    <row r="430" spans="14:15">
      <c r="N430" s="168" t="str">
        <f t="shared" si="60"/>
        <v/>
      </c>
      <c r="O430" s="168" t="str">
        <f t="shared" si="59"/>
        <v/>
      </c>
    </row>
    <row r="431" spans="14:15">
      <c r="N431" s="168" t="str">
        <f t="shared" si="60"/>
        <v/>
      </c>
      <c r="O431" s="168" t="str">
        <f t="shared" si="59"/>
        <v/>
      </c>
    </row>
    <row r="432" spans="14:15">
      <c r="N432" s="168" t="str">
        <f t="shared" si="60"/>
        <v/>
      </c>
      <c r="O432" s="168" t="str">
        <f t="shared" si="59"/>
        <v/>
      </c>
    </row>
    <row r="433" spans="14:15">
      <c r="N433" s="168" t="str">
        <f t="shared" si="60"/>
        <v/>
      </c>
      <c r="O433" s="168" t="str">
        <f t="shared" si="59"/>
        <v/>
      </c>
    </row>
    <row r="434" spans="14:15">
      <c r="N434" s="168" t="str">
        <f t="shared" si="60"/>
        <v/>
      </c>
      <c r="O434" s="168" t="str">
        <f t="shared" si="59"/>
        <v/>
      </c>
    </row>
    <row r="435" spans="14:15">
      <c r="N435" s="168" t="str">
        <f t="shared" si="60"/>
        <v/>
      </c>
      <c r="O435" s="168" t="str">
        <f t="shared" si="59"/>
        <v/>
      </c>
    </row>
    <row r="436" spans="14:15">
      <c r="N436" s="168" t="str">
        <f t="shared" si="60"/>
        <v/>
      </c>
      <c r="O436" s="168" t="str">
        <f t="shared" si="59"/>
        <v/>
      </c>
    </row>
    <row r="437" spans="14:15">
      <c r="N437" s="168" t="str">
        <f t="shared" si="60"/>
        <v/>
      </c>
      <c r="O437" s="168" t="str">
        <f t="shared" si="59"/>
        <v/>
      </c>
    </row>
    <row r="438" spans="14:15">
      <c r="N438" s="168" t="str">
        <f t="shared" si="60"/>
        <v/>
      </c>
      <c r="O438" s="168" t="str">
        <f t="shared" si="59"/>
        <v/>
      </c>
    </row>
    <row r="439" spans="14:15">
      <c r="N439" s="168" t="str">
        <f t="shared" si="60"/>
        <v/>
      </c>
      <c r="O439" s="168" t="str">
        <f t="shared" si="59"/>
        <v/>
      </c>
    </row>
    <row r="440" spans="14:15">
      <c r="N440" s="168" t="str">
        <f t="shared" si="60"/>
        <v/>
      </c>
      <c r="O440" s="168" t="str">
        <f t="shared" si="59"/>
        <v/>
      </c>
    </row>
    <row r="441" spans="14:15">
      <c r="N441" s="168" t="str">
        <f t="shared" si="60"/>
        <v/>
      </c>
      <c r="O441" s="168" t="str">
        <f t="shared" si="59"/>
        <v/>
      </c>
    </row>
    <row r="442" spans="14:15">
      <c r="N442" s="168" t="str">
        <f t="shared" si="60"/>
        <v/>
      </c>
      <c r="O442" s="168" t="str">
        <f t="shared" si="59"/>
        <v/>
      </c>
    </row>
    <row r="443" spans="14:15">
      <c r="N443" s="168" t="str">
        <f t="shared" si="60"/>
        <v/>
      </c>
      <c r="O443" s="168" t="str">
        <f t="shared" si="59"/>
        <v/>
      </c>
    </row>
    <row r="444" spans="14:15">
      <c r="N444" s="168" t="str">
        <f t="shared" si="60"/>
        <v/>
      </c>
      <c r="O444" s="168" t="str">
        <f t="shared" si="59"/>
        <v/>
      </c>
    </row>
    <row r="445" spans="14:15">
      <c r="N445" s="168" t="str">
        <f t="shared" si="60"/>
        <v/>
      </c>
      <c r="O445" s="168" t="str">
        <f t="shared" si="59"/>
        <v/>
      </c>
    </row>
    <row r="446" spans="14:15">
      <c r="N446" s="168" t="str">
        <f t="shared" si="60"/>
        <v/>
      </c>
      <c r="O446" s="168" t="str">
        <f t="shared" si="59"/>
        <v/>
      </c>
    </row>
    <row r="447" spans="14:15">
      <c r="N447" s="168" t="str">
        <f t="shared" si="60"/>
        <v/>
      </c>
      <c r="O447" s="168" t="str">
        <f t="shared" si="59"/>
        <v/>
      </c>
    </row>
    <row r="448" spans="14:15">
      <c r="N448" s="168" t="str">
        <f t="shared" si="60"/>
        <v/>
      </c>
      <c r="O448" s="168" t="str">
        <f t="shared" si="59"/>
        <v/>
      </c>
    </row>
    <row r="449" spans="14:15">
      <c r="N449" s="168" t="str">
        <f t="shared" si="60"/>
        <v/>
      </c>
      <c r="O449" s="168" t="str">
        <f t="shared" si="59"/>
        <v/>
      </c>
    </row>
    <row r="450" spans="14:15">
      <c r="N450" s="168" t="str">
        <f t="shared" si="60"/>
        <v/>
      </c>
      <c r="O450" s="168" t="str">
        <f t="shared" si="59"/>
        <v/>
      </c>
    </row>
    <row r="451" spans="14:15">
      <c r="N451" s="168" t="str">
        <f t="shared" si="60"/>
        <v/>
      </c>
      <c r="O451" s="168" t="str">
        <f t="shared" si="59"/>
        <v/>
      </c>
    </row>
    <row r="452" spans="14:15">
      <c r="N452" s="168" t="str">
        <f t="shared" si="60"/>
        <v/>
      </c>
      <c r="O452" s="168" t="str">
        <f t="shared" ref="O452:O515" si="61">IF(N452&gt;$A$14,N452,"")</f>
        <v/>
      </c>
    </row>
    <row r="453" spans="14:15">
      <c r="N453" s="168" t="str">
        <f t="shared" si="60"/>
        <v/>
      </c>
      <c r="O453" s="168" t="str">
        <f t="shared" si="61"/>
        <v/>
      </c>
    </row>
    <row r="454" spans="14:15">
      <c r="N454" s="168" t="str">
        <f t="shared" si="60"/>
        <v/>
      </c>
      <c r="O454" s="168" t="str">
        <f t="shared" si="61"/>
        <v/>
      </c>
    </row>
    <row r="455" spans="14:15">
      <c r="N455" s="168" t="str">
        <f t="shared" si="60"/>
        <v/>
      </c>
      <c r="O455" s="168" t="str">
        <f t="shared" si="61"/>
        <v/>
      </c>
    </row>
    <row r="456" spans="14:15">
      <c r="N456" s="168" t="str">
        <f t="shared" ref="N456:N519" si="62">IF(COUNTIF(L:L,J456),J456,"")</f>
        <v/>
      </c>
      <c r="O456" s="168" t="str">
        <f t="shared" si="61"/>
        <v/>
      </c>
    </row>
    <row r="457" spans="14:15">
      <c r="N457" s="168" t="str">
        <f t="shared" si="62"/>
        <v/>
      </c>
      <c r="O457" s="168" t="str">
        <f t="shared" si="61"/>
        <v/>
      </c>
    </row>
    <row r="458" spans="14:15">
      <c r="N458" s="168" t="str">
        <f t="shared" si="62"/>
        <v/>
      </c>
      <c r="O458" s="168" t="str">
        <f t="shared" si="61"/>
        <v/>
      </c>
    </row>
    <row r="459" spans="14:15">
      <c r="N459" s="168" t="str">
        <f t="shared" si="62"/>
        <v/>
      </c>
      <c r="O459" s="168" t="str">
        <f t="shared" si="61"/>
        <v/>
      </c>
    </row>
    <row r="460" spans="14:15">
      <c r="N460" s="168" t="str">
        <f t="shared" si="62"/>
        <v/>
      </c>
      <c r="O460" s="168" t="str">
        <f t="shared" si="61"/>
        <v/>
      </c>
    </row>
    <row r="461" spans="14:15">
      <c r="N461" s="168" t="str">
        <f t="shared" si="62"/>
        <v/>
      </c>
      <c r="O461" s="168" t="str">
        <f t="shared" si="61"/>
        <v/>
      </c>
    </row>
    <row r="462" spans="14:15">
      <c r="N462" s="168" t="str">
        <f t="shared" si="62"/>
        <v/>
      </c>
      <c r="O462" s="168" t="str">
        <f t="shared" si="61"/>
        <v/>
      </c>
    </row>
    <row r="463" spans="14:15">
      <c r="N463" s="168" t="str">
        <f t="shared" si="62"/>
        <v/>
      </c>
      <c r="O463" s="168" t="str">
        <f t="shared" si="61"/>
        <v/>
      </c>
    </row>
    <row r="464" spans="14:15">
      <c r="N464" s="168" t="str">
        <f t="shared" si="62"/>
        <v/>
      </c>
      <c r="O464" s="168" t="str">
        <f t="shared" si="61"/>
        <v/>
      </c>
    </row>
    <row r="465" spans="14:15">
      <c r="N465" s="168" t="str">
        <f t="shared" si="62"/>
        <v/>
      </c>
      <c r="O465" s="168" t="str">
        <f t="shared" si="61"/>
        <v/>
      </c>
    </row>
    <row r="466" spans="14:15">
      <c r="N466" s="168" t="str">
        <f t="shared" si="62"/>
        <v/>
      </c>
      <c r="O466" s="168" t="str">
        <f t="shared" si="61"/>
        <v/>
      </c>
    </row>
    <row r="467" spans="14:15">
      <c r="N467" s="168" t="str">
        <f t="shared" si="62"/>
        <v/>
      </c>
      <c r="O467" s="168" t="str">
        <f t="shared" si="61"/>
        <v/>
      </c>
    </row>
    <row r="468" spans="14:15">
      <c r="N468" s="168" t="str">
        <f t="shared" si="62"/>
        <v/>
      </c>
      <c r="O468" s="168" t="str">
        <f t="shared" si="61"/>
        <v/>
      </c>
    </row>
    <row r="469" spans="14:15">
      <c r="N469" s="168" t="str">
        <f t="shared" si="62"/>
        <v/>
      </c>
      <c r="O469" s="168" t="str">
        <f t="shared" si="61"/>
        <v/>
      </c>
    </row>
    <row r="470" spans="14:15">
      <c r="N470" s="168" t="str">
        <f t="shared" si="62"/>
        <v/>
      </c>
      <c r="O470" s="168" t="str">
        <f t="shared" si="61"/>
        <v/>
      </c>
    </row>
    <row r="471" spans="14:15">
      <c r="N471" s="168" t="str">
        <f t="shared" si="62"/>
        <v/>
      </c>
      <c r="O471" s="168" t="str">
        <f t="shared" si="61"/>
        <v/>
      </c>
    </row>
    <row r="472" spans="14:15">
      <c r="N472" s="168" t="str">
        <f t="shared" si="62"/>
        <v/>
      </c>
      <c r="O472" s="168" t="str">
        <f t="shared" si="61"/>
        <v/>
      </c>
    </row>
    <row r="473" spans="14:15">
      <c r="N473" s="168" t="str">
        <f t="shared" si="62"/>
        <v/>
      </c>
      <c r="O473" s="168" t="str">
        <f t="shared" si="61"/>
        <v/>
      </c>
    </row>
    <row r="474" spans="14:15">
      <c r="N474" s="168" t="str">
        <f t="shared" si="62"/>
        <v/>
      </c>
      <c r="O474" s="168" t="str">
        <f t="shared" si="61"/>
        <v/>
      </c>
    </row>
    <row r="475" spans="14:15">
      <c r="N475" s="168" t="str">
        <f t="shared" si="62"/>
        <v/>
      </c>
      <c r="O475" s="168" t="str">
        <f t="shared" si="61"/>
        <v/>
      </c>
    </row>
    <row r="476" spans="14:15">
      <c r="N476" s="168" t="str">
        <f t="shared" si="62"/>
        <v/>
      </c>
      <c r="O476" s="168" t="str">
        <f t="shared" si="61"/>
        <v/>
      </c>
    </row>
    <row r="477" spans="14:15">
      <c r="N477" s="168" t="str">
        <f t="shared" si="62"/>
        <v/>
      </c>
      <c r="O477" s="168" t="str">
        <f t="shared" si="61"/>
        <v/>
      </c>
    </row>
    <row r="478" spans="14:15">
      <c r="N478" s="168" t="str">
        <f t="shared" si="62"/>
        <v/>
      </c>
      <c r="O478" s="168" t="str">
        <f t="shared" si="61"/>
        <v/>
      </c>
    </row>
    <row r="479" spans="14:15">
      <c r="N479" s="168" t="str">
        <f t="shared" si="62"/>
        <v/>
      </c>
      <c r="O479" s="168" t="str">
        <f t="shared" si="61"/>
        <v/>
      </c>
    </row>
    <row r="480" spans="14:15">
      <c r="N480" s="168" t="str">
        <f t="shared" si="62"/>
        <v/>
      </c>
      <c r="O480" s="168" t="str">
        <f t="shared" si="61"/>
        <v/>
      </c>
    </row>
    <row r="481" spans="14:15">
      <c r="N481" s="168" t="str">
        <f t="shared" si="62"/>
        <v/>
      </c>
      <c r="O481" s="168" t="str">
        <f t="shared" si="61"/>
        <v/>
      </c>
    </row>
    <row r="482" spans="14:15">
      <c r="N482" s="168" t="str">
        <f t="shared" si="62"/>
        <v/>
      </c>
      <c r="O482" s="168" t="str">
        <f t="shared" si="61"/>
        <v/>
      </c>
    </row>
    <row r="483" spans="14:15">
      <c r="N483" s="168" t="str">
        <f t="shared" si="62"/>
        <v/>
      </c>
      <c r="O483" s="168" t="str">
        <f t="shared" si="61"/>
        <v/>
      </c>
    </row>
    <row r="484" spans="14:15">
      <c r="N484" s="168" t="str">
        <f t="shared" si="62"/>
        <v/>
      </c>
      <c r="O484" s="168" t="str">
        <f t="shared" si="61"/>
        <v/>
      </c>
    </row>
    <row r="485" spans="14:15">
      <c r="N485" s="168" t="str">
        <f t="shared" si="62"/>
        <v/>
      </c>
      <c r="O485" s="168" t="str">
        <f t="shared" si="61"/>
        <v/>
      </c>
    </row>
    <row r="486" spans="14:15">
      <c r="N486" s="168" t="str">
        <f t="shared" si="62"/>
        <v/>
      </c>
      <c r="O486" s="168" t="str">
        <f t="shared" si="61"/>
        <v/>
      </c>
    </row>
    <row r="487" spans="14:15">
      <c r="N487" s="168" t="str">
        <f t="shared" si="62"/>
        <v/>
      </c>
      <c r="O487" s="168" t="str">
        <f t="shared" si="61"/>
        <v/>
      </c>
    </row>
    <row r="488" spans="14:15">
      <c r="N488" s="168" t="str">
        <f t="shared" si="62"/>
        <v/>
      </c>
      <c r="O488" s="168" t="str">
        <f t="shared" si="61"/>
        <v/>
      </c>
    </row>
    <row r="489" spans="14:15">
      <c r="N489" s="168" t="str">
        <f t="shared" si="62"/>
        <v/>
      </c>
      <c r="O489" s="168" t="str">
        <f t="shared" si="61"/>
        <v/>
      </c>
    </row>
    <row r="490" spans="14:15">
      <c r="N490" s="168" t="str">
        <f t="shared" si="62"/>
        <v/>
      </c>
      <c r="O490" s="168" t="str">
        <f t="shared" si="61"/>
        <v/>
      </c>
    </row>
    <row r="491" spans="14:15">
      <c r="N491" s="168" t="str">
        <f t="shared" si="62"/>
        <v/>
      </c>
      <c r="O491" s="168" t="str">
        <f t="shared" si="61"/>
        <v/>
      </c>
    </row>
    <row r="492" spans="14:15">
      <c r="N492" s="168" t="str">
        <f t="shared" si="62"/>
        <v/>
      </c>
      <c r="O492" s="168" t="str">
        <f t="shared" si="61"/>
        <v/>
      </c>
    </row>
    <row r="493" spans="14:15">
      <c r="N493" s="168" t="str">
        <f t="shared" si="62"/>
        <v/>
      </c>
      <c r="O493" s="168" t="str">
        <f t="shared" si="61"/>
        <v/>
      </c>
    </row>
    <row r="494" spans="14:15">
      <c r="N494" s="168" t="str">
        <f t="shared" si="62"/>
        <v/>
      </c>
      <c r="O494" s="168" t="str">
        <f t="shared" si="61"/>
        <v/>
      </c>
    </row>
    <row r="495" spans="14:15">
      <c r="N495" s="168" t="str">
        <f t="shared" si="62"/>
        <v/>
      </c>
      <c r="O495" s="168" t="str">
        <f t="shared" si="61"/>
        <v/>
      </c>
    </row>
    <row r="496" spans="14:15">
      <c r="N496" s="168" t="str">
        <f t="shared" si="62"/>
        <v/>
      </c>
      <c r="O496" s="168" t="str">
        <f t="shared" si="61"/>
        <v/>
      </c>
    </row>
    <row r="497" spans="14:15">
      <c r="N497" s="168" t="str">
        <f t="shared" si="62"/>
        <v/>
      </c>
      <c r="O497" s="168" t="str">
        <f t="shared" si="61"/>
        <v/>
      </c>
    </row>
    <row r="498" spans="14:15">
      <c r="N498" s="168" t="str">
        <f t="shared" si="62"/>
        <v/>
      </c>
      <c r="O498" s="168" t="str">
        <f t="shared" si="61"/>
        <v/>
      </c>
    </row>
    <row r="499" spans="14:15">
      <c r="N499" s="168" t="str">
        <f t="shared" si="62"/>
        <v/>
      </c>
      <c r="O499" s="168" t="str">
        <f t="shared" si="61"/>
        <v/>
      </c>
    </row>
    <row r="500" spans="14:15">
      <c r="N500" s="168" t="str">
        <f t="shared" si="62"/>
        <v/>
      </c>
      <c r="O500" s="168" t="str">
        <f t="shared" si="61"/>
        <v/>
      </c>
    </row>
    <row r="501" spans="14:15">
      <c r="N501" s="168" t="str">
        <f t="shared" si="62"/>
        <v/>
      </c>
      <c r="O501" s="168" t="str">
        <f t="shared" si="61"/>
        <v/>
      </c>
    </row>
    <row r="502" spans="14:15">
      <c r="N502" s="168" t="str">
        <f t="shared" si="62"/>
        <v/>
      </c>
      <c r="O502" s="168" t="str">
        <f t="shared" si="61"/>
        <v/>
      </c>
    </row>
    <row r="503" spans="14:15">
      <c r="N503" s="168" t="str">
        <f t="shared" si="62"/>
        <v/>
      </c>
      <c r="O503" s="168" t="str">
        <f t="shared" si="61"/>
        <v/>
      </c>
    </row>
    <row r="504" spans="14:15">
      <c r="N504" s="168" t="str">
        <f t="shared" si="62"/>
        <v/>
      </c>
      <c r="O504" s="168" t="str">
        <f t="shared" si="61"/>
        <v/>
      </c>
    </row>
    <row r="505" spans="14:15">
      <c r="N505" s="168" t="str">
        <f t="shared" si="62"/>
        <v/>
      </c>
      <c r="O505" s="168" t="str">
        <f t="shared" si="61"/>
        <v/>
      </c>
    </row>
    <row r="506" spans="14:15">
      <c r="N506" s="168" t="str">
        <f t="shared" si="62"/>
        <v/>
      </c>
      <c r="O506" s="168" t="str">
        <f t="shared" si="61"/>
        <v/>
      </c>
    </row>
    <row r="507" spans="14:15">
      <c r="N507" s="168" t="str">
        <f t="shared" si="62"/>
        <v/>
      </c>
      <c r="O507" s="168" t="str">
        <f t="shared" si="61"/>
        <v/>
      </c>
    </row>
    <row r="508" spans="14:15">
      <c r="N508" s="168" t="str">
        <f t="shared" si="62"/>
        <v/>
      </c>
      <c r="O508" s="168" t="str">
        <f t="shared" si="61"/>
        <v/>
      </c>
    </row>
    <row r="509" spans="14:15">
      <c r="N509" s="168" t="str">
        <f t="shared" si="62"/>
        <v/>
      </c>
      <c r="O509" s="168" t="str">
        <f t="shared" si="61"/>
        <v/>
      </c>
    </row>
    <row r="510" spans="14:15">
      <c r="N510" s="168" t="str">
        <f t="shared" si="62"/>
        <v/>
      </c>
      <c r="O510" s="168" t="str">
        <f t="shared" si="61"/>
        <v/>
      </c>
    </row>
    <row r="511" spans="14:15">
      <c r="N511" s="168" t="str">
        <f t="shared" si="62"/>
        <v/>
      </c>
      <c r="O511" s="168" t="str">
        <f t="shared" si="61"/>
        <v/>
      </c>
    </row>
    <row r="512" spans="14:15">
      <c r="N512" s="168" t="str">
        <f t="shared" si="62"/>
        <v/>
      </c>
      <c r="O512" s="168" t="str">
        <f t="shared" si="61"/>
        <v/>
      </c>
    </row>
    <row r="513" spans="14:15">
      <c r="N513" s="168" t="str">
        <f t="shared" si="62"/>
        <v/>
      </c>
      <c r="O513" s="168" t="str">
        <f t="shared" si="61"/>
        <v/>
      </c>
    </row>
    <row r="514" spans="14:15">
      <c r="N514" s="168" t="str">
        <f t="shared" si="62"/>
        <v/>
      </c>
      <c r="O514" s="168" t="str">
        <f t="shared" si="61"/>
        <v/>
      </c>
    </row>
    <row r="515" spans="14:15">
      <c r="N515" s="168" t="str">
        <f t="shared" si="62"/>
        <v/>
      </c>
      <c r="O515" s="168" t="str">
        <f t="shared" si="61"/>
        <v/>
      </c>
    </row>
    <row r="516" spans="14:15">
      <c r="N516" s="168" t="str">
        <f t="shared" si="62"/>
        <v/>
      </c>
      <c r="O516" s="168" t="str">
        <f t="shared" ref="O516:O579" si="63">IF(N516&gt;$A$14,N516,"")</f>
        <v/>
      </c>
    </row>
    <row r="517" spans="14:15">
      <c r="N517" s="168" t="str">
        <f t="shared" si="62"/>
        <v/>
      </c>
      <c r="O517" s="168" t="str">
        <f t="shared" si="63"/>
        <v/>
      </c>
    </row>
    <row r="518" spans="14:15">
      <c r="N518" s="168" t="str">
        <f t="shared" si="62"/>
        <v/>
      </c>
      <c r="O518" s="168" t="str">
        <f t="shared" si="63"/>
        <v/>
      </c>
    </row>
    <row r="519" spans="14:15">
      <c r="N519" s="168" t="str">
        <f t="shared" si="62"/>
        <v/>
      </c>
      <c r="O519" s="168" t="str">
        <f t="shared" si="63"/>
        <v/>
      </c>
    </row>
    <row r="520" spans="14:15">
      <c r="N520" s="168" t="str">
        <f t="shared" ref="N520:N583" si="64">IF(COUNTIF(L:L,J520),J520,"")</f>
        <v/>
      </c>
      <c r="O520" s="168" t="str">
        <f t="shared" si="63"/>
        <v/>
      </c>
    </row>
    <row r="521" spans="14:15">
      <c r="N521" s="168" t="str">
        <f t="shared" si="64"/>
        <v/>
      </c>
      <c r="O521" s="168" t="str">
        <f t="shared" si="63"/>
        <v/>
      </c>
    </row>
    <row r="522" spans="14:15">
      <c r="N522" s="168" t="str">
        <f t="shared" si="64"/>
        <v/>
      </c>
      <c r="O522" s="168" t="str">
        <f t="shared" si="63"/>
        <v/>
      </c>
    </row>
    <row r="523" spans="14:15">
      <c r="N523" s="168" t="str">
        <f t="shared" si="64"/>
        <v/>
      </c>
      <c r="O523" s="168" t="str">
        <f t="shared" si="63"/>
        <v/>
      </c>
    </row>
    <row r="524" spans="14:15">
      <c r="N524" s="168" t="str">
        <f t="shared" si="64"/>
        <v/>
      </c>
      <c r="O524" s="168" t="str">
        <f t="shared" si="63"/>
        <v/>
      </c>
    </row>
    <row r="525" spans="14:15">
      <c r="N525" s="168" t="str">
        <f t="shared" si="64"/>
        <v/>
      </c>
      <c r="O525" s="168" t="str">
        <f t="shared" si="63"/>
        <v/>
      </c>
    </row>
    <row r="526" spans="14:15">
      <c r="N526" s="168" t="str">
        <f t="shared" si="64"/>
        <v/>
      </c>
      <c r="O526" s="168" t="str">
        <f t="shared" si="63"/>
        <v/>
      </c>
    </row>
    <row r="527" spans="14:15">
      <c r="N527" s="168" t="str">
        <f t="shared" si="64"/>
        <v/>
      </c>
      <c r="O527" s="168" t="str">
        <f t="shared" si="63"/>
        <v/>
      </c>
    </row>
    <row r="528" spans="14:15">
      <c r="N528" s="168" t="str">
        <f t="shared" si="64"/>
        <v/>
      </c>
      <c r="O528" s="168" t="str">
        <f t="shared" si="63"/>
        <v/>
      </c>
    </row>
    <row r="529" spans="14:15">
      <c r="N529" s="168" t="str">
        <f t="shared" si="64"/>
        <v/>
      </c>
      <c r="O529" s="168" t="str">
        <f t="shared" si="63"/>
        <v/>
      </c>
    </row>
    <row r="530" spans="14:15">
      <c r="N530" s="168" t="str">
        <f t="shared" si="64"/>
        <v/>
      </c>
      <c r="O530" s="168" t="str">
        <f t="shared" si="63"/>
        <v/>
      </c>
    </row>
    <row r="531" spans="14:15">
      <c r="N531" s="168" t="str">
        <f t="shared" si="64"/>
        <v/>
      </c>
      <c r="O531" s="168" t="str">
        <f t="shared" si="63"/>
        <v/>
      </c>
    </row>
    <row r="532" spans="14:15">
      <c r="N532" s="168" t="str">
        <f t="shared" si="64"/>
        <v/>
      </c>
      <c r="O532" s="168" t="str">
        <f t="shared" si="63"/>
        <v/>
      </c>
    </row>
    <row r="533" spans="14:15">
      <c r="N533" s="168" t="str">
        <f t="shared" si="64"/>
        <v/>
      </c>
      <c r="O533" s="168" t="str">
        <f t="shared" si="63"/>
        <v/>
      </c>
    </row>
    <row r="534" spans="14:15">
      <c r="N534" s="168" t="str">
        <f t="shared" si="64"/>
        <v/>
      </c>
      <c r="O534" s="168" t="str">
        <f t="shared" si="63"/>
        <v/>
      </c>
    </row>
    <row r="535" spans="14:15">
      <c r="N535" s="168" t="str">
        <f t="shared" si="64"/>
        <v/>
      </c>
      <c r="O535" s="168" t="str">
        <f t="shared" si="63"/>
        <v/>
      </c>
    </row>
    <row r="536" spans="14:15">
      <c r="N536" s="168" t="str">
        <f t="shared" si="64"/>
        <v/>
      </c>
      <c r="O536" s="168" t="str">
        <f t="shared" si="63"/>
        <v/>
      </c>
    </row>
    <row r="537" spans="14:15">
      <c r="N537" s="168" t="str">
        <f t="shared" si="64"/>
        <v/>
      </c>
      <c r="O537" s="168" t="str">
        <f t="shared" si="63"/>
        <v/>
      </c>
    </row>
    <row r="538" spans="14:15">
      <c r="N538" s="168" t="str">
        <f t="shared" si="64"/>
        <v/>
      </c>
      <c r="O538" s="168" t="str">
        <f t="shared" si="63"/>
        <v/>
      </c>
    </row>
    <row r="539" spans="14:15">
      <c r="N539" s="168" t="str">
        <f t="shared" si="64"/>
        <v/>
      </c>
      <c r="O539" s="168" t="str">
        <f t="shared" si="63"/>
        <v/>
      </c>
    </row>
    <row r="540" spans="14:15">
      <c r="N540" s="168" t="str">
        <f t="shared" si="64"/>
        <v/>
      </c>
      <c r="O540" s="168" t="str">
        <f t="shared" si="63"/>
        <v/>
      </c>
    </row>
    <row r="541" spans="14:15">
      <c r="N541" s="168" t="str">
        <f t="shared" si="64"/>
        <v/>
      </c>
      <c r="O541" s="168" t="str">
        <f t="shared" si="63"/>
        <v/>
      </c>
    </row>
    <row r="542" spans="14:15">
      <c r="N542" s="168" t="str">
        <f t="shared" si="64"/>
        <v/>
      </c>
      <c r="O542" s="168" t="str">
        <f t="shared" si="63"/>
        <v/>
      </c>
    </row>
    <row r="543" spans="14:15">
      <c r="N543" s="168" t="str">
        <f t="shared" si="64"/>
        <v/>
      </c>
      <c r="O543" s="168" t="str">
        <f t="shared" si="63"/>
        <v/>
      </c>
    </row>
    <row r="544" spans="14:15">
      <c r="N544" s="168" t="str">
        <f t="shared" si="64"/>
        <v/>
      </c>
      <c r="O544" s="168" t="str">
        <f t="shared" si="63"/>
        <v/>
      </c>
    </row>
    <row r="545" spans="14:15">
      <c r="N545" s="168" t="str">
        <f t="shared" si="64"/>
        <v/>
      </c>
      <c r="O545" s="168" t="str">
        <f t="shared" si="63"/>
        <v/>
      </c>
    </row>
    <row r="546" spans="14:15">
      <c r="N546" s="168" t="str">
        <f t="shared" si="64"/>
        <v/>
      </c>
      <c r="O546" s="168" t="str">
        <f t="shared" si="63"/>
        <v/>
      </c>
    </row>
    <row r="547" spans="14:15">
      <c r="N547" s="168" t="str">
        <f t="shared" si="64"/>
        <v/>
      </c>
      <c r="O547" s="168" t="str">
        <f t="shared" si="63"/>
        <v/>
      </c>
    </row>
    <row r="548" spans="14:15">
      <c r="N548" s="168" t="str">
        <f t="shared" si="64"/>
        <v/>
      </c>
      <c r="O548" s="168" t="str">
        <f t="shared" si="63"/>
        <v/>
      </c>
    </row>
    <row r="549" spans="14:15">
      <c r="N549" s="168" t="str">
        <f t="shared" si="64"/>
        <v/>
      </c>
      <c r="O549" s="168" t="str">
        <f t="shared" si="63"/>
        <v/>
      </c>
    </row>
    <row r="550" spans="14:15">
      <c r="N550" s="168" t="str">
        <f t="shared" si="64"/>
        <v/>
      </c>
      <c r="O550" s="168" t="str">
        <f t="shared" si="63"/>
        <v/>
      </c>
    </row>
    <row r="551" spans="14:15">
      <c r="N551" s="168" t="str">
        <f t="shared" si="64"/>
        <v/>
      </c>
      <c r="O551" s="168" t="str">
        <f t="shared" si="63"/>
        <v/>
      </c>
    </row>
    <row r="552" spans="14:15">
      <c r="N552" s="168" t="str">
        <f t="shared" si="64"/>
        <v/>
      </c>
      <c r="O552" s="168" t="str">
        <f t="shared" si="63"/>
        <v/>
      </c>
    </row>
    <row r="553" spans="14:15">
      <c r="N553" s="168" t="str">
        <f t="shared" si="64"/>
        <v/>
      </c>
      <c r="O553" s="168" t="str">
        <f t="shared" si="63"/>
        <v/>
      </c>
    </row>
    <row r="554" spans="14:15">
      <c r="N554" s="168" t="str">
        <f t="shared" si="64"/>
        <v/>
      </c>
      <c r="O554" s="168" t="str">
        <f t="shared" si="63"/>
        <v/>
      </c>
    </row>
    <row r="555" spans="14:15">
      <c r="N555" s="168" t="str">
        <f t="shared" si="64"/>
        <v/>
      </c>
      <c r="O555" s="168" t="str">
        <f t="shared" si="63"/>
        <v/>
      </c>
    </row>
    <row r="556" spans="14:15">
      <c r="N556" s="168" t="str">
        <f t="shared" si="64"/>
        <v/>
      </c>
      <c r="O556" s="168" t="str">
        <f t="shared" si="63"/>
        <v/>
      </c>
    </row>
    <row r="557" spans="14:15">
      <c r="N557" s="168" t="str">
        <f t="shared" si="64"/>
        <v/>
      </c>
      <c r="O557" s="168" t="str">
        <f t="shared" si="63"/>
        <v/>
      </c>
    </row>
    <row r="558" spans="14:15">
      <c r="N558" s="168" t="str">
        <f t="shared" si="64"/>
        <v/>
      </c>
      <c r="O558" s="168" t="str">
        <f t="shared" si="63"/>
        <v/>
      </c>
    </row>
    <row r="559" spans="14:15">
      <c r="N559" s="168" t="str">
        <f t="shared" si="64"/>
        <v/>
      </c>
      <c r="O559" s="168" t="str">
        <f t="shared" si="63"/>
        <v/>
      </c>
    </row>
    <row r="560" spans="14:15">
      <c r="N560" s="168" t="str">
        <f t="shared" si="64"/>
        <v/>
      </c>
      <c r="O560" s="168" t="str">
        <f t="shared" si="63"/>
        <v/>
      </c>
    </row>
    <row r="561" spans="14:15">
      <c r="N561" s="168" t="str">
        <f t="shared" si="64"/>
        <v/>
      </c>
      <c r="O561" s="168" t="str">
        <f t="shared" si="63"/>
        <v/>
      </c>
    </row>
    <row r="562" spans="14:15">
      <c r="N562" s="168" t="str">
        <f t="shared" si="64"/>
        <v/>
      </c>
      <c r="O562" s="168" t="str">
        <f t="shared" si="63"/>
        <v/>
      </c>
    </row>
    <row r="563" spans="14:15">
      <c r="N563" s="168" t="str">
        <f t="shared" si="64"/>
        <v/>
      </c>
      <c r="O563" s="168" t="str">
        <f t="shared" si="63"/>
        <v/>
      </c>
    </row>
    <row r="564" spans="14:15">
      <c r="N564" s="168" t="str">
        <f t="shared" si="64"/>
        <v/>
      </c>
      <c r="O564" s="168" t="str">
        <f t="shared" si="63"/>
        <v/>
      </c>
    </row>
    <row r="565" spans="14:15">
      <c r="N565" s="168" t="str">
        <f t="shared" si="64"/>
        <v/>
      </c>
      <c r="O565" s="168" t="str">
        <f t="shared" si="63"/>
        <v/>
      </c>
    </row>
    <row r="566" spans="14:15">
      <c r="N566" s="168" t="str">
        <f t="shared" si="64"/>
        <v/>
      </c>
      <c r="O566" s="168" t="str">
        <f t="shared" si="63"/>
        <v/>
      </c>
    </row>
    <row r="567" spans="14:15">
      <c r="N567" s="168" t="str">
        <f t="shared" si="64"/>
        <v/>
      </c>
      <c r="O567" s="168" t="str">
        <f t="shared" si="63"/>
        <v/>
      </c>
    </row>
    <row r="568" spans="14:15">
      <c r="N568" s="168" t="str">
        <f t="shared" si="64"/>
        <v/>
      </c>
      <c r="O568" s="168" t="str">
        <f t="shared" si="63"/>
        <v/>
      </c>
    </row>
    <row r="569" spans="14:15">
      <c r="N569" s="168" t="str">
        <f t="shared" si="64"/>
        <v/>
      </c>
      <c r="O569" s="168" t="str">
        <f t="shared" si="63"/>
        <v/>
      </c>
    </row>
    <row r="570" spans="14:15">
      <c r="N570" s="168" t="str">
        <f t="shared" si="64"/>
        <v/>
      </c>
      <c r="O570" s="168" t="str">
        <f t="shared" si="63"/>
        <v/>
      </c>
    </row>
    <row r="571" spans="14:15">
      <c r="N571" s="168" t="str">
        <f t="shared" si="64"/>
        <v/>
      </c>
      <c r="O571" s="168" t="str">
        <f t="shared" si="63"/>
        <v/>
      </c>
    </row>
    <row r="572" spans="14:15">
      <c r="N572" s="168" t="str">
        <f t="shared" si="64"/>
        <v/>
      </c>
      <c r="O572" s="168" t="str">
        <f t="shared" si="63"/>
        <v/>
      </c>
    </row>
    <row r="573" spans="14:15">
      <c r="N573" s="168" t="str">
        <f t="shared" si="64"/>
        <v/>
      </c>
      <c r="O573" s="168" t="str">
        <f t="shared" si="63"/>
        <v/>
      </c>
    </row>
    <row r="574" spans="14:15">
      <c r="N574" s="168" t="str">
        <f t="shared" si="64"/>
        <v/>
      </c>
      <c r="O574" s="168" t="str">
        <f t="shared" si="63"/>
        <v/>
      </c>
    </row>
    <row r="575" spans="14:15">
      <c r="N575" s="168" t="str">
        <f t="shared" si="64"/>
        <v/>
      </c>
      <c r="O575" s="168" t="str">
        <f t="shared" si="63"/>
        <v/>
      </c>
    </row>
    <row r="576" spans="14:15">
      <c r="N576" s="168" t="str">
        <f t="shared" si="64"/>
        <v/>
      </c>
      <c r="O576" s="168" t="str">
        <f t="shared" si="63"/>
        <v/>
      </c>
    </row>
    <row r="577" spans="14:15">
      <c r="N577" s="168" t="str">
        <f t="shared" si="64"/>
        <v/>
      </c>
      <c r="O577" s="168" t="str">
        <f t="shared" si="63"/>
        <v/>
      </c>
    </row>
    <row r="578" spans="14:15">
      <c r="N578" s="168" t="str">
        <f t="shared" si="64"/>
        <v/>
      </c>
      <c r="O578" s="168" t="str">
        <f t="shared" si="63"/>
        <v/>
      </c>
    </row>
    <row r="579" spans="14:15">
      <c r="N579" s="168" t="str">
        <f t="shared" si="64"/>
        <v/>
      </c>
      <c r="O579" s="168" t="str">
        <f t="shared" si="63"/>
        <v/>
      </c>
    </row>
    <row r="580" spans="14:15">
      <c r="N580" s="168" t="str">
        <f t="shared" si="64"/>
        <v/>
      </c>
      <c r="O580" s="168" t="str">
        <f t="shared" ref="O580:O643" si="65">IF(N580&gt;$A$14,N580,"")</f>
        <v/>
      </c>
    </row>
    <row r="581" spans="14:15">
      <c r="N581" s="168" t="str">
        <f t="shared" si="64"/>
        <v/>
      </c>
      <c r="O581" s="168" t="str">
        <f t="shared" si="65"/>
        <v/>
      </c>
    </row>
    <row r="582" spans="14:15">
      <c r="N582" s="168" t="str">
        <f t="shared" si="64"/>
        <v/>
      </c>
      <c r="O582" s="168" t="str">
        <f t="shared" si="65"/>
        <v/>
      </c>
    </row>
    <row r="583" spans="14:15">
      <c r="N583" s="168" t="str">
        <f t="shared" si="64"/>
        <v/>
      </c>
      <c r="O583" s="168" t="str">
        <f t="shared" si="65"/>
        <v/>
      </c>
    </row>
    <row r="584" spans="14:15">
      <c r="N584" s="168" t="str">
        <f t="shared" ref="N584:N647" si="66">IF(COUNTIF(L:L,J584),J584,"")</f>
        <v/>
      </c>
      <c r="O584" s="168" t="str">
        <f t="shared" si="65"/>
        <v/>
      </c>
    </row>
    <row r="585" spans="14:15">
      <c r="N585" s="168" t="str">
        <f t="shared" si="66"/>
        <v/>
      </c>
      <c r="O585" s="168" t="str">
        <f t="shared" si="65"/>
        <v/>
      </c>
    </row>
    <row r="586" spans="14:15">
      <c r="N586" s="168" t="str">
        <f t="shared" si="66"/>
        <v/>
      </c>
      <c r="O586" s="168" t="str">
        <f t="shared" si="65"/>
        <v/>
      </c>
    </row>
    <row r="587" spans="14:15">
      <c r="N587" s="168" t="str">
        <f t="shared" si="66"/>
        <v/>
      </c>
      <c r="O587" s="168" t="str">
        <f t="shared" si="65"/>
        <v/>
      </c>
    </row>
    <row r="588" spans="14:15">
      <c r="N588" s="168" t="str">
        <f t="shared" si="66"/>
        <v/>
      </c>
      <c r="O588" s="168" t="str">
        <f t="shared" si="65"/>
        <v/>
      </c>
    </row>
    <row r="589" spans="14:15">
      <c r="N589" s="168" t="str">
        <f t="shared" si="66"/>
        <v/>
      </c>
      <c r="O589" s="168" t="str">
        <f t="shared" si="65"/>
        <v/>
      </c>
    </row>
    <row r="590" spans="14:15">
      <c r="N590" s="168" t="str">
        <f t="shared" si="66"/>
        <v/>
      </c>
      <c r="O590" s="168" t="str">
        <f t="shared" si="65"/>
        <v/>
      </c>
    </row>
    <row r="591" spans="14:15">
      <c r="N591" s="168" t="str">
        <f t="shared" si="66"/>
        <v/>
      </c>
      <c r="O591" s="168" t="str">
        <f t="shared" si="65"/>
        <v/>
      </c>
    </row>
    <row r="592" spans="14:15">
      <c r="N592" s="168" t="str">
        <f t="shared" si="66"/>
        <v/>
      </c>
      <c r="O592" s="168" t="str">
        <f t="shared" si="65"/>
        <v/>
      </c>
    </row>
    <row r="593" spans="14:15">
      <c r="N593" s="168" t="str">
        <f t="shared" si="66"/>
        <v/>
      </c>
      <c r="O593" s="168" t="str">
        <f t="shared" si="65"/>
        <v/>
      </c>
    </row>
    <row r="594" spans="14:15">
      <c r="N594" s="168" t="str">
        <f t="shared" si="66"/>
        <v/>
      </c>
      <c r="O594" s="168" t="str">
        <f t="shared" si="65"/>
        <v/>
      </c>
    </row>
    <row r="595" spans="14:15">
      <c r="N595" s="168" t="str">
        <f t="shared" si="66"/>
        <v/>
      </c>
      <c r="O595" s="168" t="str">
        <f t="shared" si="65"/>
        <v/>
      </c>
    </row>
    <row r="596" spans="14:15">
      <c r="N596" s="168" t="str">
        <f t="shared" si="66"/>
        <v/>
      </c>
      <c r="O596" s="168" t="str">
        <f t="shared" si="65"/>
        <v/>
      </c>
    </row>
    <row r="597" spans="14:15">
      <c r="N597" s="168" t="str">
        <f t="shared" si="66"/>
        <v/>
      </c>
      <c r="O597" s="168" t="str">
        <f t="shared" si="65"/>
        <v/>
      </c>
    </row>
    <row r="598" spans="14:15">
      <c r="N598" s="168" t="str">
        <f t="shared" si="66"/>
        <v/>
      </c>
      <c r="O598" s="168" t="str">
        <f t="shared" si="65"/>
        <v/>
      </c>
    </row>
    <row r="599" spans="14:15">
      <c r="N599" s="168" t="str">
        <f t="shared" si="66"/>
        <v/>
      </c>
      <c r="O599" s="168" t="str">
        <f t="shared" si="65"/>
        <v/>
      </c>
    </row>
    <row r="600" spans="14:15">
      <c r="N600" s="168" t="str">
        <f t="shared" si="66"/>
        <v/>
      </c>
      <c r="O600" s="168" t="str">
        <f t="shared" si="65"/>
        <v/>
      </c>
    </row>
    <row r="601" spans="14:15">
      <c r="N601" s="168" t="str">
        <f t="shared" si="66"/>
        <v/>
      </c>
      <c r="O601" s="168" t="str">
        <f t="shared" si="65"/>
        <v/>
      </c>
    </row>
    <row r="602" spans="14:15">
      <c r="N602" s="168" t="str">
        <f t="shared" si="66"/>
        <v/>
      </c>
      <c r="O602" s="168" t="str">
        <f t="shared" si="65"/>
        <v/>
      </c>
    </row>
    <row r="603" spans="14:15">
      <c r="N603" s="168" t="str">
        <f t="shared" si="66"/>
        <v/>
      </c>
      <c r="O603" s="168" t="str">
        <f t="shared" si="65"/>
        <v/>
      </c>
    </row>
    <row r="604" spans="14:15">
      <c r="N604" s="168" t="str">
        <f t="shared" si="66"/>
        <v/>
      </c>
      <c r="O604" s="168" t="str">
        <f t="shared" si="65"/>
        <v/>
      </c>
    </row>
    <row r="605" spans="14:15">
      <c r="N605" s="168" t="str">
        <f t="shared" si="66"/>
        <v/>
      </c>
      <c r="O605" s="168" t="str">
        <f t="shared" si="65"/>
        <v/>
      </c>
    </row>
    <row r="606" spans="14:15">
      <c r="N606" s="168" t="str">
        <f t="shared" si="66"/>
        <v/>
      </c>
      <c r="O606" s="168" t="str">
        <f t="shared" si="65"/>
        <v/>
      </c>
    </row>
    <row r="607" spans="14:15">
      <c r="N607" s="168" t="str">
        <f t="shared" si="66"/>
        <v/>
      </c>
      <c r="O607" s="168" t="str">
        <f t="shared" si="65"/>
        <v/>
      </c>
    </row>
    <row r="608" spans="14:15">
      <c r="N608" s="168" t="str">
        <f t="shared" si="66"/>
        <v/>
      </c>
      <c r="O608" s="168" t="str">
        <f t="shared" si="65"/>
        <v/>
      </c>
    </row>
    <row r="609" spans="14:15">
      <c r="N609" s="168" t="str">
        <f t="shared" si="66"/>
        <v/>
      </c>
      <c r="O609" s="168" t="str">
        <f t="shared" si="65"/>
        <v/>
      </c>
    </row>
    <row r="610" spans="14:15">
      <c r="N610" s="168" t="str">
        <f t="shared" si="66"/>
        <v/>
      </c>
      <c r="O610" s="168" t="str">
        <f t="shared" si="65"/>
        <v/>
      </c>
    </row>
    <row r="611" spans="14:15">
      <c r="N611" s="168" t="str">
        <f t="shared" si="66"/>
        <v/>
      </c>
      <c r="O611" s="168" t="str">
        <f t="shared" si="65"/>
        <v/>
      </c>
    </row>
    <row r="612" spans="14:15">
      <c r="N612" s="168" t="str">
        <f t="shared" si="66"/>
        <v/>
      </c>
      <c r="O612" s="168" t="str">
        <f t="shared" si="65"/>
        <v/>
      </c>
    </row>
    <row r="613" spans="14:15">
      <c r="N613" s="168" t="str">
        <f t="shared" si="66"/>
        <v/>
      </c>
      <c r="O613" s="168" t="str">
        <f t="shared" si="65"/>
        <v/>
      </c>
    </row>
    <row r="614" spans="14:15">
      <c r="N614" s="168" t="str">
        <f t="shared" si="66"/>
        <v/>
      </c>
      <c r="O614" s="168" t="str">
        <f t="shared" si="65"/>
        <v/>
      </c>
    </row>
    <row r="615" spans="14:15">
      <c r="N615" s="168" t="str">
        <f t="shared" si="66"/>
        <v/>
      </c>
      <c r="O615" s="168" t="str">
        <f t="shared" si="65"/>
        <v/>
      </c>
    </row>
    <row r="616" spans="14:15">
      <c r="N616" s="168" t="str">
        <f t="shared" si="66"/>
        <v/>
      </c>
      <c r="O616" s="168" t="str">
        <f t="shared" si="65"/>
        <v/>
      </c>
    </row>
    <row r="617" spans="14:15">
      <c r="N617" s="168" t="str">
        <f t="shared" si="66"/>
        <v/>
      </c>
      <c r="O617" s="168" t="str">
        <f t="shared" si="65"/>
        <v/>
      </c>
    </row>
    <row r="618" spans="14:15">
      <c r="N618" s="168" t="str">
        <f t="shared" si="66"/>
        <v/>
      </c>
      <c r="O618" s="168" t="str">
        <f t="shared" si="65"/>
        <v/>
      </c>
    </row>
    <row r="619" spans="14:15">
      <c r="N619" s="168" t="str">
        <f t="shared" si="66"/>
        <v/>
      </c>
      <c r="O619" s="168" t="str">
        <f t="shared" si="65"/>
        <v/>
      </c>
    </row>
    <row r="620" spans="14:15">
      <c r="N620" s="168" t="str">
        <f t="shared" si="66"/>
        <v/>
      </c>
      <c r="O620" s="168" t="str">
        <f t="shared" si="65"/>
        <v/>
      </c>
    </row>
    <row r="621" spans="14:15">
      <c r="N621" s="168" t="str">
        <f t="shared" si="66"/>
        <v/>
      </c>
      <c r="O621" s="168" t="str">
        <f t="shared" si="65"/>
        <v/>
      </c>
    </row>
    <row r="622" spans="14:15">
      <c r="N622" s="168" t="str">
        <f t="shared" si="66"/>
        <v/>
      </c>
      <c r="O622" s="168" t="str">
        <f t="shared" si="65"/>
        <v/>
      </c>
    </row>
    <row r="623" spans="14:15">
      <c r="N623" s="168" t="str">
        <f t="shared" si="66"/>
        <v/>
      </c>
      <c r="O623" s="168" t="str">
        <f t="shared" si="65"/>
        <v/>
      </c>
    </row>
    <row r="624" spans="14:15">
      <c r="N624" s="168" t="str">
        <f t="shared" si="66"/>
        <v/>
      </c>
      <c r="O624" s="168" t="str">
        <f t="shared" si="65"/>
        <v/>
      </c>
    </row>
    <row r="625" spans="14:15">
      <c r="N625" s="168" t="str">
        <f t="shared" si="66"/>
        <v/>
      </c>
      <c r="O625" s="168" t="str">
        <f t="shared" si="65"/>
        <v/>
      </c>
    </row>
    <row r="626" spans="14:15">
      <c r="N626" s="168" t="str">
        <f t="shared" si="66"/>
        <v/>
      </c>
      <c r="O626" s="168" t="str">
        <f t="shared" si="65"/>
        <v/>
      </c>
    </row>
    <row r="627" spans="14:15">
      <c r="N627" s="168" t="str">
        <f t="shared" si="66"/>
        <v/>
      </c>
      <c r="O627" s="168" t="str">
        <f t="shared" si="65"/>
        <v/>
      </c>
    </row>
    <row r="628" spans="14:15">
      <c r="N628" s="168" t="str">
        <f t="shared" si="66"/>
        <v/>
      </c>
      <c r="O628" s="168" t="str">
        <f t="shared" si="65"/>
        <v/>
      </c>
    </row>
    <row r="629" spans="14:15">
      <c r="N629" s="168" t="str">
        <f t="shared" si="66"/>
        <v/>
      </c>
      <c r="O629" s="168" t="str">
        <f t="shared" si="65"/>
        <v/>
      </c>
    </row>
    <row r="630" spans="14:15">
      <c r="N630" s="168" t="str">
        <f t="shared" si="66"/>
        <v/>
      </c>
      <c r="O630" s="168" t="str">
        <f t="shared" si="65"/>
        <v/>
      </c>
    </row>
    <row r="631" spans="14:15">
      <c r="N631" s="168" t="str">
        <f t="shared" si="66"/>
        <v/>
      </c>
      <c r="O631" s="168" t="str">
        <f t="shared" si="65"/>
        <v/>
      </c>
    </row>
    <row r="632" spans="14:15">
      <c r="N632" s="168" t="str">
        <f t="shared" si="66"/>
        <v/>
      </c>
      <c r="O632" s="168" t="str">
        <f t="shared" si="65"/>
        <v/>
      </c>
    </row>
    <row r="633" spans="14:15">
      <c r="N633" s="168" t="str">
        <f t="shared" si="66"/>
        <v/>
      </c>
      <c r="O633" s="168" t="str">
        <f t="shared" si="65"/>
        <v/>
      </c>
    </row>
    <row r="634" spans="14:15">
      <c r="N634" s="168" t="str">
        <f t="shared" si="66"/>
        <v/>
      </c>
      <c r="O634" s="168" t="str">
        <f t="shared" si="65"/>
        <v/>
      </c>
    </row>
    <row r="635" spans="14:15">
      <c r="N635" s="168" t="str">
        <f t="shared" si="66"/>
        <v/>
      </c>
      <c r="O635" s="168" t="str">
        <f t="shared" si="65"/>
        <v/>
      </c>
    </row>
    <row r="636" spans="14:15">
      <c r="N636" s="168" t="str">
        <f t="shared" si="66"/>
        <v/>
      </c>
      <c r="O636" s="168" t="str">
        <f t="shared" si="65"/>
        <v/>
      </c>
    </row>
    <row r="637" spans="14:15">
      <c r="N637" s="168" t="str">
        <f t="shared" si="66"/>
        <v/>
      </c>
      <c r="O637" s="168" t="str">
        <f t="shared" si="65"/>
        <v/>
      </c>
    </row>
    <row r="638" spans="14:15">
      <c r="N638" s="168" t="str">
        <f t="shared" si="66"/>
        <v/>
      </c>
      <c r="O638" s="168" t="str">
        <f t="shared" si="65"/>
        <v/>
      </c>
    </row>
    <row r="639" spans="14:15">
      <c r="N639" s="168" t="str">
        <f t="shared" si="66"/>
        <v/>
      </c>
      <c r="O639" s="168" t="str">
        <f t="shared" si="65"/>
        <v/>
      </c>
    </row>
    <row r="640" spans="14:15">
      <c r="N640" s="168" t="str">
        <f t="shared" si="66"/>
        <v/>
      </c>
      <c r="O640" s="168" t="str">
        <f t="shared" si="65"/>
        <v/>
      </c>
    </row>
    <row r="641" spans="14:15">
      <c r="N641" s="168" t="str">
        <f t="shared" si="66"/>
        <v/>
      </c>
      <c r="O641" s="168" t="str">
        <f t="shared" si="65"/>
        <v/>
      </c>
    </row>
    <row r="642" spans="14:15">
      <c r="N642" s="168" t="str">
        <f t="shared" si="66"/>
        <v/>
      </c>
      <c r="O642" s="168" t="str">
        <f t="shared" si="65"/>
        <v/>
      </c>
    </row>
    <row r="643" spans="14:15">
      <c r="N643" s="168" t="str">
        <f t="shared" si="66"/>
        <v/>
      </c>
      <c r="O643" s="168" t="str">
        <f t="shared" si="65"/>
        <v/>
      </c>
    </row>
    <row r="644" spans="14:15">
      <c r="N644" s="168" t="str">
        <f t="shared" si="66"/>
        <v/>
      </c>
      <c r="O644" s="168" t="str">
        <f t="shared" ref="O644:O707" si="67">IF(N644&gt;$A$14,N644,"")</f>
        <v/>
      </c>
    </row>
    <row r="645" spans="14:15">
      <c r="N645" s="168" t="str">
        <f t="shared" si="66"/>
        <v/>
      </c>
      <c r="O645" s="168" t="str">
        <f t="shared" si="67"/>
        <v/>
      </c>
    </row>
    <row r="646" spans="14:15">
      <c r="N646" s="168" t="str">
        <f t="shared" si="66"/>
        <v/>
      </c>
      <c r="O646" s="168" t="str">
        <f t="shared" si="67"/>
        <v/>
      </c>
    </row>
    <row r="647" spans="14:15">
      <c r="N647" s="168" t="str">
        <f t="shared" si="66"/>
        <v/>
      </c>
      <c r="O647" s="168" t="str">
        <f t="shared" si="67"/>
        <v/>
      </c>
    </row>
    <row r="648" spans="14:15">
      <c r="N648" s="168" t="str">
        <f t="shared" ref="N648:N711" si="68">IF(COUNTIF(L:L,J648),J648,"")</f>
        <v/>
      </c>
      <c r="O648" s="168" t="str">
        <f t="shared" si="67"/>
        <v/>
      </c>
    </row>
    <row r="649" spans="14:15">
      <c r="N649" s="168" t="str">
        <f t="shared" si="68"/>
        <v/>
      </c>
      <c r="O649" s="168" t="str">
        <f t="shared" si="67"/>
        <v/>
      </c>
    </row>
    <row r="650" spans="14:15">
      <c r="N650" s="168" t="str">
        <f t="shared" si="68"/>
        <v/>
      </c>
      <c r="O650" s="168" t="str">
        <f t="shared" si="67"/>
        <v/>
      </c>
    </row>
    <row r="651" spans="14:15">
      <c r="N651" s="168" t="str">
        <f t="shared" si="68"/>
        <v/>
      </c>
      <c r="O651" s="168" t="str">
        <f t="shared" si="67"/>
        <v/>
      </c>
    </row>
    <row r="652" spans="14:15">
      <c r="N652" s="168" t="str">
        <f t="shared" si="68"/>
        <v/>
      </c>
      <c r="O652" s="168" t="str">
        <f t="shared" si="67"/>
        <v/>
      </c>
    </row>
    <row r="653" spans="14:15">
      <c r="N653" s="168" t="str">
        <f t="shared" si="68"/>
        <v/>
      </c>
      <c r="O653" s="168" t="str">
        <f t="shared" si="67"/>
        <v/>
      </c>
    </row>
    <row r="654" spans="14:15">
      <c r="N654" s="168" t="str">
        <f t="shared" si="68"/>
        <v/>
      </c>
      <c r="O654" s="168" t="str">
        <f t="shared" si="67"/>
        <v/>
      </c>
    </row>
    <row r="655" spans="14:15">
      <c r="N655" s="168" t="str">
        <f t="shared" si="68"/>
        <v/>
      </c>
      <c r="O655" s="168" t="str">
        <f t="shared" si="67"/>
        <v/>
      </c>
    </row>
    <row r="656" spans="14:15">
      <c r="N656" s="168" t="str">
        <f t="shared" si="68"/>
        <v/>
      </c>
      <c r="O656" s="168" t="str">
        <f t="shared" si="67"/>
        <v/>
      </c>
    </row>
    <row r="657" spans="14:15">
      <c r="N657" s="168" t="str">
        <f t="shared" si="68"/>
        <v/>
      </c>
      <c r="O657" s="168" t="str">
        <f t="shared" si="67"/>
        <v/>
      </c>
    </row>
    <row r="658" spans="14:15">
      <c r="N658" s="168" t="str">
        <f t="shared" si="68"/>
        <v/>
      </c>
      <c r="O658" s="168" t="str">
        <f t="shared" si="67"/>
        <v/>
      </c>
    </row>
    <row r="659" spans="14:15">
      <c r="N659" s="168" t="str">
        <f t="shared" si="68"/>
        <v/>
      </c>
      <c r="O659" s="168" t="str">
        <f t="shared" si="67"/>
        <v/>
      </c>
    </row>
    <row r="660" spans="14:15">
      <c r="N660" s="168" t="str">
        <f t="shared" si="68"/>
        <v/>
      </c>
      <c r="O660" s="168" t="str">
        <f t="shared" si="67"/>
        <v/>
      </c>
    </row>
    <row r="661" spans="14:15">
      <c r="N661" s="168" t="str">
        <f t="shared" si="68"/>
        <v/>
      </c>
      <c r="O661" s="168" t="str">
        <f t="shared" si="67"/>
        <v/>
      </c>
    </row>
    <row r="662" spans="14:15">
      <c r="N662" s="168" t="str">
        <f t="shared" si="68"/>
        <v/>
      </c>
      <c r="O662" s="168" t="str">
        <f t="shared" si="67"/>
        <v/>
      </c>
    </row>
    <row r="663" spans="14:15">
      <c r="N663" s="168" t="str">
        <f t="shared" si="68"/>
        <v/>
      </c>
      <c r="O663" s="168" t="str">
        <f t="shared" si="67"/>
        <v/>
      </c>
    </row>
    <row r="664" spans="14:15">
      <c r="N664" s="168" t="str">
        <f t="shared" si="68"/>
        <v/>
      </c>
      <c r="O664" s="168" t="str">
        <f t="shared" si="67"/>
        <v/>
      </c>
    </row>
    <row r="665" spans="14:15">
      <c r="N665" s="168" t="str">
        <f t="shared" si="68"/>
        <v/>
      </c>
      <c r="O665" s="168" t="str">
        <f t="shared" si="67"/>
        <v/>
      </c>
    </row>
    <row r="666" spans="14:15">
      <c r="N666" s="168" t="str">
        <f t="shared" si="68"/>
        <v/>
      </c>
      <c r="O666" s="168" t="str">
        <f t="shared" si="67"/>
        <v/>
      </c>
    </row>
    <row r="667" spans="14:15">
      <c r="N667" s="168" t="str">
        <f t="shared" si="68"/>
        <v/>
      </c>
      <c r="O667" s="168" t="str">
        <f t="shared" si="67"/>
        <v/>
      </c>
    </row>
    <row r="668" spans="14:15">
      <c r="N668" s="168" t="str">
        <f t="shared" si="68"/>
        <v/>
      </c>
      <c r="O668" s="168" t="str">
        <f t="shared" si="67"/>
        <v/>
      </c>
    </row>
    <row r="669" spans="14:15">
      <c r="N669" s="168" t="str">
        <f t="shared" si="68"/>
        <v/>
      </c>
      <c r="O669" s="168" t="str">
        <f t="shared" si="67"/>
        <v/>
      </c>
    </row>
    <row r="670" spans="14:15">
      <c r="N670" s="168" t="str">
        <f t="shared" si="68"/>
        <v/>
      </c>
      <c r="O670" s="168" t="str">
        <f t="shared" si="67"/>
        <v/>
      </c>
    </row>
    <row r="671" spans="14:15">
      <c r="N671" s="168" t="str">
        <f t="shared" si="68"/>
        <v/>
      </c>
      <c r="O671" s="168" t="str">
        <f t="shared" si="67"/>
        <v/>
      </c>
    </row>
    <row r="672" spans="14:15">
      <c r="N672" s="168" t="str">
        <f t="shared" si="68"/>
        <v/>
      </c>
      <c r="O672" s="168" t="str">
        <f t="shared" si="67"/>
        <v/>
      </c>
    </row>
    <row r="673" spans="14:15">
      <c r="N673" s="168" t="str">
        <f t="shared" si="68"/>
        <v/>
      </c>
      <c r="O673" s="168" t="str">
        <f t="shared" si="67"/>
        <v/>
      </c>
    </row>
    <row r="674" spans="14:15">
      <c r="N674" s="168" t="str">
        <f t="shared" si="68"/>
        <v/>
      </c>
      <c r="O674" s="168" t="str">
        <f t="shared" si="67"/>
        <v/>
      </c>
    </row>
    <row r="675" spans="14:15">
      <c r="N675" s="168" t="str">
        <f t="shared" si="68"/>
        <v/>
      </c>
      <c r="O675" s="168" t="str">
        <f t="shared" si="67"/>
        <v/>
      </c>
    </row>
    <row r="676" spans="14:15">
      <c r="N676" s="168" t="str">
        <f t="shared" si="68"/>
        <v/>
      </c>
      <c r="O676" s="168" t="str">
        <f t="shared" si="67"/>
        <v/>
      </c>
    </row>
    <row r="677" spans="14:15">
      <c r="N677" s="168" t="str">
        <f t="shared" si="68"/>
        <v/>
      </c>
      <c r="O677" s="168" t="str">
        <f t="shared" si="67"/>
        <v/>
      </c>
    </row>
    <row r="678" spans="14:15">
      <c r="N678" s="168" t="str">
        <f t="shared" si="68"/>
        <v/>
      </c>
      <c r="O678" s="168" t="str">
        <f t="shared" si="67"/>
        <v/>
      </c>
    </row>
    <row r="679" spans="14:15">
      <c r="N679" s="168" t="str">
        <f t="shared" si="68"/>
        <v/>
      </c>
      <c r="O679" s="168" t="str">
        <f t="shared" si="67"/>
        <v/>
      </c>
    </row>
    <row r="680" spans="14:15">
      <c r="N680" s="168" t="str">
        <f t="shared" si="68"/>
        <v/>
      </c>
      <c r="O680" s="168" t="str">
        <f t="shared" si="67"/>
        <v/>
      </c>
    </row>
    <row r="681" spans="14:15">
      <c r="N681" s="168" t="str">
        <f t="shared" si="68"/>
        <v/>
      </c>
      <c r="O681" s="168" t="str">
        <f t="shared" si="67"/>
        <v/>
      </c>
    </row>
    <row r="682" spans="14:15">
      <c r="N682" s="168" t="str">
        <f t="shared" si="68"/>
        <v/>
      </c>
      <c r="O682" s="168" t="str">
        <f t="shared" si="67"/>
        <v/>
      </c>
    </row>
    <row r="683" spans="14:15">
      <c r="N683" s="168" t="str">
        <f t="shared" si="68"/>
        <v/>
      </c>
      <c r="O683" s="168" t="str">
        <f t="shared" si="67"/>
        <v/>
      </c>
    </row>
    <row r="684" spans="14:15">
      <c r="N684" s="168" t="str">
        <f t="shared" si="68"/>
        <v/>
      </c>
      <c r="O684" s="168" t="str">
        <f t="shared" si="67"/>
        <v/>
      </c>
    </row>
    <row r="685" spans="14:15">
      <c r="N685" s="168" t="str">
        <f t="shared" si="68"/>
        <v/>
      </c>
      <c r="O685" s="168" t="str">
        <f t="shared" si="67"/>
        <v/>
      </c>
    </row>
    <row r="686" spans="14:15">
      <c r="N686" s="168" t="str">
        <f t="shared" si="68"/>
        <v/>
      </c>
      <c r="O686" s="168" t="str">
        <f t="shared" si="67"/>
        <v/>
      </c>
    </row>
    <row r="687" spans="14:15">
      <c r="N687" s="168" t="str">
        <f t="shared" si="68"/>
        <v/>
      </c>
      <c r="O687" s="168" t="str">
        <f t="shared" si="67"/>
        <v/>
      </c>
    </row>
    <row r="688" spans="14:15">
      <c r="N688" s="168" t="str">
        <f t="shared" si="68"/>
        <v/>
      </c>
      <c r="O688" s="168" t="str">
        <f t="shared" si="67"/>
        <v/>
      </c>
    </row>
    <row r="689" spans="14:15">
      <c r="N689" s="168" t="str">
        <f t="shared" si="68"/>
        <v/>
      </c>
      <c r="O689" s="168" t="str">
        <f t="shared" si="67"/>
        <v/>
      </c>
    </row>
    <row r="690" spans="14:15">
      <c r="N690" s="168" t="str">
        <f t="shared" si="68"/>
        <v/>
      </c>
      <c r="O690" s="168" t="str">
        <f t="shared" si="67"/>
        <v/>
      </c>
    </row>
    <row r="691" spans="14:15">
      <c r="N691" s="168" t="str">
        <f t="shared" si="68"/>
        <v/>
      </c>
      <c r="O691" s="168" t="str">
        <f t="shared" si="67"/>
        <v/>
      </c>
    </row>
    <row r="692" spans="14:15">
      <c r="N692" s="168" t="str">
        <f t="shared" si="68"/>
        <v/>
      </c>
      <c r="O692" s="168" t="str">
        <f t="shared" si="67"/>
        <v/>
      </c>
    </row>
    <row r="693" spans="14:15">
      <c r="N693" s="168" t="str">
        <f t="shared" si="68"/>
        <v/>
      </c>
      <c r="O693" s="168" t="str">
        <f t="shared" si="67"/>
        <v/>
      </c>
    </row>
    <row r="694" spans="14:15">
      <c r="N694" s="168" t="str">
        <f t="shared" si="68"/>
        <v/>
      </c>
      <c r="O694" s="168" t="str">
        <f t="shared" si="67"/>
        <v/>
      </c>
    </row>
    <row r="695" spans="14:15">
      <c r="N695" s="168" t="str">
        <f t="shared" si="68"/>
        <v/>
      </c>
      <c r="O695" s="168" t="str">
        <f t="shared" si="67"/>
        <v/>
      </c>
    </row>
    <row r="696" spans="14:15">
      <c r="N696" s="168" t="str">
        <f t="shared" si="68"/>
        <v/>
      </c>
      <c r="O696" s="168" t="str">
        <f t="shared" si="67"/>
        <v/>
      </c>
    </row>
    <row r="697" spans="14:15">
      <c r="N697" s="168" t="str">
        <f t="shared" si="68"/>
        <v/>
      </c>
      <c r="O697" s="168" t="str">
        <f t="shared" si="67"/>
        <v/>
      </c>
    </row>
    <row r="698" spans="14:15">
      <c r="N698" s="168" t="str">
        <f t="shared" si="68"/>
        <v/>
      </c>
      <c r="O698" s="168" t="str">
        <f t="shared" si="67"/>
        <v/>
      </c>
    </row>
    <row r="699" spans="14:15">
      <c r="N699" s="168" t="str">
        <f t="shared" si="68"/>
        <v/>
      </c>
      <c r="O699" s="168" t="str">
        <f t="shared" si="67"/>
        <v/>
      </c>
    </row>
    <row r="700" spans="14:15">
      <c r="N700" s="168" t="str">
        <f t="shared" si="68"/>
        <v/>
      </c>
      <c r="O700" s="168" t="str">
        <f t="shared" si="67"/>
        <v/>
      </c>
    </row>
    <row r="701" spans="14:15">
      <c r="N701" s="168" t="str">
        <f t="shared" si="68"/>
        <v/>
      </c>
      <c r="O701" s="168" t="str">
        <f t="shared" si="67"/>
        <v/>
      </c>
    </row>
    <row r="702" spans="14:15">
      <c r="N702" s="168" t="str">
        <f t="shared" si="68"/>
        <v/>
      </c>
      <c r="O702" s="168" t="str">
        <f t="shared" si="67"/>
        <v/>
      </c>
    </row>
    <row r="703" spans="14:15">
      <c r="N703" s="168" t="str">
        <f t="shared" si="68"/>
        <v/>
      </c>
      <c r="O703" s="168" t="str">
        <f t="shared" si="67"/>
        <v/>
      </c>
    </row>
    <row r="704" spans="14:15">
      <c r="N704" s="168" t="str">
        <f t="shared" si="68"/>
        <v/>
      </c>
      <c r="O704" s="168" t="str">
        <f t="shared" si="67"/>
        <v/>
      </c>
    </row>
    <row r="705" spans="14:15">
      <c r="N705" s="168" t="str">
        <f t="shared" si="68"/>
        <v/>
      </c>
      <c r="O705" s="168" t="str">
        <f t="shared" si="67"/>
        <v/>
      </c>
    </row>
    <row r="706" spans="14:15">
      <c r="N706" s="168" t="str">
        <f t="shared" si="68"/>
        <v/>
      </c>
      <c r="O706" s="168" t="str">
        <f t="shared" si="67"/>
        <v/>
      </c>
    </row>
    <row r="707" spans="14:15">
      <c r="N707" s="168" t="str">
        <f t="shared" si="68"/>
        <v/>
      </c>
      <c r="O707" s="168" t="str">
        <f t="shared" si="67"/>
        <v/>
      </c>
    </row>
    <row r="708" spans="14:15">
      <c r="N708" s="168" t="str">
        <f t="shared" si="68"/>
        <v/>
      </c>
      <c r="O708" s="168" t="str">
        <f t="shared" ref="O708:O771" si="69">IF(N708&gt;$A$14,N708,"")</f>
        <v/>
      </c>
    </row>
    <row r="709" spans="14:15">
      <c r="N709" s="168" t="str">
        <f t="shared" si="68"/>
        <v/>
      </c>
      <c r="O709" s="168" t="str">
        <f t="shared" si="69"/>
        <v/>
      </c>
    </row>
    <row r="710" spans="14:15">
      <c r="N710" s="168" t="str">
        <f t="shared" si="68"/>
        <v/>
      </c>
      <c r="O710" s="168" t="str">
        <f t="shared" si="69"/>
        <v/>
      </c>
    </row>
    <row r="711" spans="14:15">
      <c r="N711" s="168" t="str">
        <f t="shared" si="68"/>
        <v/>
      </c>
      <c r="O711" s="168" t="str">
        <f t="shared" si="69"/>
        <v/>
      </c>
    </row>
    <row r="712" spans="14:15">
      <c r="N712" s="168" t="str">
        <f t="shared" ref="N712:N775" si="70">IF(COUNTIF(L:L,J712),J712,"")</f>
        <v/>
      </c>
      <c r="O712" s="168" t="str">
        <f t="shared" si="69"/>
        <v/>
      </c>
    </row>
    <row r="713" spans="14:15">
      <c r="N713" s="168" t="str">
        <f t="shared" si="70"/>
        <v/>
      </c>
      <c r="O713" s="168" t="str">
        <f t="shared" si="69"/>
        <v/>
      </c>
    </row>
    <row r="714" spans="14:15">
      <c r="N714" s="168" t="str">
        <f t="shared" si="70"/>
        <v/>
      </c>
      <c r="O714" s="168" t="str">
        <f t="shared" si="69"/>
        <v/>
      </c>
    </row>
    <row r="715" spans="14:15">
      <c r="N715" s="168" t="str">
        <f t="shared" si="70"/>
        <v/>
      </c>
      <c r="O715" s="168" t="str">
        <f t="shared" si="69"/>
        <v/>
      </c>
    </row>
    <row r="716" spans="14:15">
      <c r="N716" s="168" t="str">
        <f t="shared" si="70"/>
        <v/>
      </c>
      <c r="O716" s="168" t="str">
        <f t="shared" si="69"/>
        <v/>
      </c>
    </row>
    <row r="717" spans="14:15">
      <c r="N717" s="168" t="str">
        <f t="shared" si="70"/>
        <v/>
      </c>
      <c r="O717" s="168" t="str">
        <f t="shared" si="69"/>
        <v/>
      </c>
    </row>
    <row r="718" spans="14:15">
      <c r="N718" s="168" t="str">
        <f t="shared" si="70"/>
        <v/>
      </c>
      <c r="O718" s="168" t="str">
        <f t="shared" si="69"/>
        <v/>
      </c>
    </row>
    <row r="719" spans="14:15">
      <c r="N719" s="168" t="str">
        <f t="shared" si="70"/>
        <v/>
      </c>
      <c r="O719" s="168" t="str">
        <f t="shared" si="69"/>
        <v/>
      </c>
    </row>
    <row r="720" spans="14:15">
      <c r="N720" s="168" t="str">
        <f t="shared" si="70"/>
        <v/>
      </c>
      <c r="O720" s="168" t="str">
        <f t="shared" si="69"/>
        <v/>
      </c>
    </row>
    <row r="721" spans="14:15">
      <c r="N721" s="168" t="str">
        <f t="shared" si="70"/>
        <v/>
      </c>
      <c r="O721" s="168" t="str">
        <f t="shared" si="69"/>
        <v/>
      </c>
    </row>
    <row r="722" spans="14:15">
      <c r="N722" s="168" t="str">
        <f t="shared" si="70"/>
        <v/>
      </c>
      <c r="O722" s="168" t="str">
        <f t="shared" si="69"/>
        <v/>
      </c>
    </row>
    <row r="723" spans="14:15">
      <c r="N723" s="168" t="str">
        <f t="shared" si="70"/>
        <v/>
      </c>
      <c r="O723" s="168" t="str">
        <f t="shared" si="69"/>
        <v/>
      </c>
    </row>
    <row r="724" spans="14:15">
      <c r="N724" s="168" t="str">
        <f t="shared" si="70"/>
        <v/>
      </c>
      <c r="O724" s="168" t="str">
        <f t="shared" si="69"/>
        <v/>
      </c>
    </row>
    <row r="725" spans="14:15">
      <c r="N725" s="168" t="str">
        <f t="shared" si="70"/>
        <v/>
      </c>
      <c r="O725" s="168" t="str">
        <f t="shared" si="69"/>
        <v/>
      </c>
    </row>
    <row r="726" spans="14:15">
      <c r="N726" s="168" t="str">
        <f t="shared" si="70"/>
        <v/>
      </c>
      <c r="O726" s="168" t="str">
        <f t="shared" si="69"/>
        <v/>
      </c>
    </row>
    <row r="727" spans="14:15">
      <c r="N727" s="168" t="str">
        <f t="shared" si="70"/>
        <v/>
      </c>
      <c r="O727" s="168" t="str">
        <f t="shared" si="69"/>
        <v/>
      </c>
    </row>
    <row r="728" spans="14:15">
      <c r="N728" s="168" t="str">
        <f t="shared" si="70"/>
        <v/>
      </c>
      <c r="O728" s="168" t="str">
        <f t="shared" si="69"/>
        <v/>
      </c>
    </row>
    <row r="729" spans="14:15">
      <c r="N729" s="168" t="str">
        <f t="shared" si="70"/>
        <v/>
      </c>
      <c r="O729" s="168" t="str">
        <f t="shared" si="69"/>
        <v/>
      </c>
    </row>
    <row r="730" spans="14:15">
      <c r="N730" s="168" t="str">
        <f t="shared" si="70"/>
        <v/>
      </c>
      <c r="O730" s="168" t="str">
        <f t="shared" si="69"/>
        <v/>
      </c>
    </row>
    <row r="731" spans="14:15">
      <c r="N731" s="168" t="str">
        <f t="shared" si="70"/>
        <v/>
      </c>
      <c r="O731" s="168" t="str">
        <f t="shared" si="69"/>
        <v/>
      </c>
    </row>
    <row r="732" spans="14:15">
      <c r="N732" s="168" t="str">
        <f t="shared" si="70"/>
        <v/>
      </c>
      <c r="O732" s="168" t="str">
        <f t="shared" si="69"/>
        <v/>
      </c>
    </row>
    <row r="733" spans="14:15">
      <c r="N733" s="168" t="str">
        <f t="shared" si="70"/>
        <v/>
      </c>
      <c r="O733" s="168" t="str">
        <f t="shared" si="69"/>
        <v/>
      </c>
    </row>
    <row r="734" spans="14:15">
      <c r="N734" s="168" t="str">
        <f t="shared" si="70"/>
        <v/>
      </c>
      <c r="O734" s="168" t="str">
        <f t="shared" si="69"/>
        <v/>
      </c>
    </row>
    <row r="735" spans="14:15">
      <c r="N735" s="168" t="str">
        <f t="shared" si="70"/>
        <v/>
      </c>
      <c r="O735" s="168" t="str">
        <f t="shared" si="69"/>
        <v/>
      </c>
    </row>
    <row r="736" spans="14:15">
      <c r="N736" s="168" t="str">
        <f t="shared" si="70"/>
        <v/>
      </c>
      <c r="O736" s="168" t="str">
        <f t="shared" si="69"/>
        <v/>
      </c>
    </row>
    <row r="737" spans="14:15">
      <c r="N737" s="168" t="str">
        <f t="shared" si="70"/>
        <v/>
      </c>
      <c r="O737" s="168" t="str">
        <f t="shared" si="69"/>
        <v/>
      </c>
    </row>
    <row r="738" spans="14:15">
      <c r="N738" s="168" t="str">
        <f t="shared" si="70"/>
        <v/>
      </c>
      <c r="O738" s="168" t="str">
        <f t="shared" si="69"/>
        <v/>
      </c>
    </row>
    <row r="739" spans="14:15">
      <c r="N739" s="168" t="str">
        <f t="shared" si="70"/>
        <v/>
      </c>
      <c r="O739" s="168" t="str">
        <f t="shared" si="69"/>
        <v/>
      </c>
    </row>
    <row r="740" spans="14:15">
      <c r="N740" s="168" t="str">
        <f t="shared" si="70"/>
        <v/>
      </c>
      <c r="O740" s="168" t="str">
        <f t="shared" si="69"/>
        <v/>
      </c>
    </row>
    <row r="741" spans="14:15">
      <c r="N741" s="168" t="str">
        <f t="shared" si="70"/>
        <v/>
      </c>
      <c r="O741" s="168" t="str">
        <f t="shared" si="69"/>
        <v/>
      </c>
    </row>
    <row r="742" spans="14:15">
      <c r="N742" s="168" t="str">
        <f t="shared" si="70"/>
        <v/>
      </c>
      <c r="O742" s="168" t="str">
        <f t="shared" si="69"/>
        <v/>
      </c>
    </row>
    <row r="743" spans="14:15">
      <c r="N743" s="168" t="str">
        <f t="shared" si="70"/>
        <v/>
      </c>
      <c r="O743" s="168" t="str">
        <f t="shared" si="69"/>
        <v/>
      </c>
    </row>
    <row r="744" spans="14:15">
      <c r="N744" s="168" t="str">
        <f t="shared" si="70"/>
        <v/>
      </c>
      <c r="O744" s="168" t="str">
        <f t="shared" si="69"/>
        <v/>
      </c>
    </row>
    <row r="745" spans="14:15">
      <c r="N745" s="168" t="str">
        <f t="shared" si="70"/>
        <v/>
      </c>
      <c r="O745" s="168" t="str">
        <f t="shared" si="69"/>
        <v/>
      </c>
    </row>
    <row r="746" spans="14:15">
      <c r="N746" s="168" t="str">
        <f t="shared" si="70"/>
        <v/>
      </c>
      <c r="O746" s="168" t="str">
        <f t="shared" si="69"/>
        <v/>
      </c>
    </row>
    <row r="747" spans="14:15">
      <c r="N747" s="168" t="str">
        <f t="shared" si="70"/>
        <v/>
      </c>
      <c r="O747" s="168" t="str">
        <f t="shared" si="69"/>
        <v/>
      </c>
    </row>
    <row r="748" spans="14:15">
      <c r="N748" s="168" t="str">
        <f t="shared" si="70"/>
        <v/>
      </c>
      <c r="O748" s="168" t="str">
        <f t="shared" si="69"/>
        <v/>
      </c>
    </row>
    <row r="749" spans="14:15">
      <c r="N749" s="168" t="str">
        <f t="shared" si="70"/>
        <v/>
      </c>
      <c r="O749" s="168" t="str">
        <f t="shared" si="69"/>
        <v/>
      </c>
    </row>
    <row r="750" spans="14:15">
      <c r="N750" s="168" t="str">
        <f t="shared" si="70"/>
        <v/>
      </c>
      <c r="O750" s="168" t="str">
        <f t="shared" si="69"/>
        <v/>
      </c>
    </row>
    <row r="751" spans="14:15">
      <c r="N751" s="168" t="str">
        <f t="shared" si="70"/>
        <v/>
      </c>
      <c r="O751" s="168" t="str">
        <f t="shared" si="69"/>
        <v/>
      </c>
    </row>
    <row r="752" spans="14:15">
      <c r="N752" s="168" t="str">
        <f t="shared" si="70"/>
        <v/>
      </c>
      <c r="O752" s="168" t="str">
        <f t="shared" si="69"/>
        <v/>
      </c>
    </row>
    <row r="753" spans="14:15">
      <c r="N753" s="168" t="str">
        <f t="shared" si="70"/>
        <v/>
      </c>
      <c r="O753" s="168" t="str">
        <f t="shared" si="69"/>
        <v/>
      </c>
    </row>
    <row r="754" spans="14:15">
      <c r="N754" s="168" t="str">
        <f t="shared" si="70"/>
        <v/>
      </c>
      <c r="O754" s="168" t="str">
        <f t="shared" si="69"/>
        <v/>
      </c>
    </row>
    <row r="755" spans="14:15">
      <c r="N755" s="168" t="str">
        <f t="shared" si="70"/>
        <v/>
      </c>
      <c r="O755" s="168" t="str">
        <f t="shared" si="69"/>
        <v/>
      </c>
    </row>
    <row r="756" spans="14:15">
      <c r="N756" s="168" t="str">
        <f t="shared" si="70"/>
        <v/>
      </c>
      <c r="O756" s="168" t="str">
        <f t="shared" si="69"/>
        <v/>
      </c>
    </row>
    <row r="757" spans="14:15">
      <c r="N757" s="168" t="str">
        <f t="shared" si="70"/>
        <v/>
      </c>
      <c r="O757" s="168" t="str">
        <f t="shared" si="69"/>
        <v/>
      </c>
    </row>
    <row r="758" spans="14:15">
      <c r="N758" s="168" t="str">
        <f t="shared" si="70"/>
        <v/>
      </c>
      <c r="O758" s="168" t="str">
        <f t="shared" si="69"/>
        <v/>
      </c>
    </row>
    <row r="759" spans="14:15">
      <c r="N759" s="168" t="str">
        <f t="shared" si="70"/>
        <v/>
      </c>
      <c r="O759" s="168" t="str">
        <f t="shared" si="69"/>
        <v/>
      </c>
    </row>
    <row r="760" spans="14:15">
      <c r="N760" s="168" t="str">
        <f t="shared" si="70"/>
        <v/>
      </c>
      <c r="O760" s="168" t="str">
        <f t="shared" si="69"/>
        <v/>
      </c>
    </row>
    <row r="761" spans="14:15">
      <c r="N761" s="168" t="str">
        <f t="shared" si="70"/>
        <v/>
      </c>
      <c r="O761" s="168" t="str">
        <f t="shared" si="69"/>
        <v/>
      </c>
    </row>
    <row r="762" spans="14:15">
      <c r="N762" s="168" t="str">
        <f t="shared" si="70"/>
        <v/>
      </c>
      <c r="O762" s="168" t="str">
        <f t="shared" si="69"/>
        <v/>
      </c>
    </row>
    <row r="763" spans="14:15">
      <c r="N763" s="168" t="str">
        <f t="shared" si="70"/>
        <v/>
      </c>
      <c r="O763" s="168" t="str">
        <f t="shared" si="69"/>
        <v/>
      </c>
    </row>
    <row r="764" spans="14:15">
      <c r="N764" s="168" t="str">
        <f t="shared" si="70"/>
        <v/>
      </c>
      <c r="O764" s="168" t="str">
        <f t="shared" si="69"/>
        <v/>
      </c>
    </row>
    <row r="765" spans="14:15">
      <c r="N765" s="168" t="str">
        <f t="shared" si="70"/>
        <v/>
      </c>
      <c r="O765" s="168" t="str">
        <f t="shared" si="69"/>
        <v/>
      </c>
    </row>
    <row r="766" spans="14:15">
      <c r="N766" s="168" t="str">
        <f t="shared" si="70"/>
        <v/>
      </c>
      <c r="O766" s="168" t="str">
        <f t="shared" si="69"/>
        <v/>
      </c>
    </row>
    <row r="767" spans="14:15">
      <c r="N767" s="168" t="str">
        <f t="shared" si="70"/>
        <v/>
      </c>
      <c r="O767" s="168" t="str">
        <f t="shared" si="69"/>
        <v/>
      </c>
    </row>
    <row r="768" spans="14:15">
      <c r="N768" s="168" t="str">
        <f t="shared" si="70"/>
        <v/>
      </c>
      <c r="O768" s="168" t="str">
        <f t="shared" si="69"/>
        <v/>
      </c>
    </row>
    <row r="769" spans="14:15">
      <c r="N769" s="168" t="str">
        <f t="shared" si="70"/>
        <v/>
      </c>
      <c r="O769" s="168" t="str">
        <f t="shared" si="69"/>
        <v/>
      </c>
    </row>
    <row r="770" spans="14:15">
      <c r="N770" s="168" t="str">
        <f t="shared" si="70"/>
        <v/>
      </c>
      <c r="O770" s="168" t="str">
        <f t="shared" si="69"/>
        <v/>
      </c>
    </row>
    <row r="771" spans="14:15">
      <c r="N771" s="168" t="str">
        <f t="shared" si="70"/>
        <v/>
      </c>
      <c r="O771" s="168" t="str">
        <f t="shared" si="69"/>
        <v/>
      </c>
    </row>
    <row r="772" spans="14:15">
      <c r="N772" s="168" t="str">
        <f t="shared" si="70"/>
        <v/>
      </c>
      <c r="O772" s="168" t="str">
        <f t="shared" ref="O772:O835" si="71">IF(N772&gt;$A$14,N772,"")</f>
        <v/>
      </c>
    </row>
    <row r="773" spans="14:15">
      <c r="N773" s="168" t="str">
        <f t="shared" si="70"/>
        <v/>
      </c>
      <c r="O773" s="168" t="str">
        <f t="shared" si="71"/>
        <v/>
      </c>
    </row>
    <row r="774" spans="14:15">
      <c r="N774" s="168" t="str">
        <f t="shared" si="70"/>
        <v/>
      </c>
      <c r="O774" s="168" t="str">
        <f t="shared" si="71"/>
        <v/>
      </c>
    </row>
    <row r="775" spans="14:15">
      <c r="N775" s="168" t="str">
        <f t="shared" si="70"/>
        <v/>
      </c>
      <c r="O775" s="168" t="str">
        <f t="shared" si="71"/>
        <v/>
      </c>
    </row>
    <row r="776" spans="14:15">
      <c r="N776" s="168" t="str">
        <f t="shared" ref="N776:N839" si="72">IF(COUNTIF(L:L,J776),J776,"")</f>
        <v/>
      </c>
      <c r="O776" s="168" t="str">
        <f t="shared" si="71"/>
        <v/>
      </c>
    </row>
    <row r="777" spans="14:15">
      <c r="N777" s="168" t="str">
        <f t="shared" si="72"/>
        <v/>
      </c>
      <c r="O777" s="168" t="str">
        <f t="shared" si="71"/>
        <v/>
      </c>
    </row>
    <row r="778" spans="14:15">
      <c r="N778" s="168" t="str">
        <f t="shared" si="72"/>
        <v/>
      </c>
      <c r="O778" s="168" t="str">
        <f t="shared" si="71"/>
        <v/>
      </c>
    </row>
    <row r="779" spans="14:15">
      <c r="N779" s="168" t="str">
        <f t="shared" si="72"/>
        <v/>
      </c>
      <c r="O779" s="168" t="str">
        <f t="shared" si="71"/>
        <v/>
      </c>
    </row>
    <row r="780" spans="14:15">
      <c r="N780" s="168" t="str">
        <f t="shared" si="72"/>
        <v/>
      </c>
      <c r="O780" s="168" t="str">
        <f t="shared" si="71"/>
        <v/>
      </c>
    </row>
    <row r="781" spans="14:15">
      <c r="N781" s="168" t="str">
        <f t="shared" si="72"/>
        <v/>
      </c>
      <c r="O781" s="168" t="str">
        <f t="shared" si="71"/>
        <v/>
      </c>
    </row>
    <row r="782" spans="14:15">
      <c r="N782" s="168" t="str">
        <f t="shared" si="72"/>
        <v/>
      </c>
      <c r="O782" s="168" t="str">
        <f t="shared" si="71"/>
        <v/>
      </c>
    </row>
    <row r="783" spans="14:15">
      <c r="N783" s="168" t="str">
        <f t="shared" si="72"/>
        <v/>
      </c>
      <c r="O783" s="168" t="str">
        <f t="shared" si="71"/>
        <v/>
      </c>
    </row>
    <row r="784" spans="14:15">
      <c r="N784" s="168" t="str">
        <f t="shared" si="72"/>
        <v/>
      </c>
      <c r="O784" s="168" t="str">
        <f t="shared" si="71"/>
        <v/>
      </c>
    </row>
    <row r="785" spans="14:15">
      <c r="N785" s="168" t="str">
        <f t="shared" si="72"/>
        <v/>
      </c>
      <c r="O785" s="168" t="str">
        <f t="shared" si="71"/>
        <v/>
      </c>
    </row>
    <row r="786" spans="14:15">
      <c r="N786" s="168" t="str">
        <f t="shared" si="72"/>
        <v/>
      </c>
      <c r="O786" s="168" t="str">
        <f t="shared" si="71"/>
        <v/>
      </c>
    </row>
    <row r="787" spans="14:15">
      <c r="N787" s="168" t="str">
        <f t="shared" si="72"/>
        <v/>
      </c>
      <c r="O787" s="168" t="str">
        <f t="shared" si="71"/>
        <v/>
      </c>
    </row>
    <row r="788" spans="14:15">
      <c r="N788" s="168" t="str">
        <f t="shared" si="72"/>
        <v/>
      </c>
      <c r="O788" s="168" t="str">
        <f t="shared" si="71"/>
        <v/>
      </c>
    </row>
    <row r="789" spans="14:15">
      <c r="N789" s="168" t="str">
        <f t="shared" si="72"/>
        <v/>
      </c>
      <c r="O789" s="168" t="str">
        <f t="shared" si="71"/>
        <v/>
      </c>
    </row>
    <row r="790" spans="14:15">
      <c r="N790" s="168" t="str">
        <f t="shared" si="72"/>
        <v/>
      </c>
      <c r="O790" s="168" t="str">
        <f t="shared" si="71"/>
        <v/>
      </c>
    </row>
    <row r="791" spans="14:15">
      <c r="N791" s="168" t="str">
        <f t="shared" si="72"/>
        <v/>
      </c>
      <c r="O791" s="168" t="str">
        <f t="shared" si="71"/>
        <v/>
      </c>
    </row>
    <row r="792" spans="14:15">
      <c r="N792" s="168" t="str">
        <f t="shared" si="72"/>
        <v/>
      </c>
      <c r="O792" s="168" t="str">
        <f t="shared" si="71"/>
        <v/>
      </c>
    </row>
    <row r="793" spans="14:15">
      <c r="N793" s="168" t="str">
        <f t="shared" si="72"/>
        <v/>
      </c>
      <c r="O793" s="168" t="str">
        <f t="shared" si="71"/>
        <v/>
      </c>
    </row>
    <row r="794" spans="14:15">
      <c r="N794" s="168" t="str">
        <f t="shared" si="72"/>
        <v/>
      </c>
      <c r="O794" s="168" t="str">
        <f t="shared" si="71"/>
        <v/>
      </c>
    </row>
    <row r="795" spans="14:15">
      <c r="N795" s="168" t="str">
        <f t="shared" si="72"/>
        <v/>
      </c>
      <c r="O795" s="168" t="str">
        <f t="shared" si="71"/>
        <v/>
      </c>
    </row>
    <row r="796" spans="14:15">
      <c r="N796" s="168" t="str">
        <f t="shared" si="72"/>
        <v/>
      </c>
      <c r="O796" s="168" t="str">
        <f t="shared" si="71"/>
        <v/>
      </c>
    </row>
    <row r="797" spans="14:15">
      <c r="N797" s="168" t="str">
        <f t="shared" si="72"/>
        <v/>
      </c>
      <c r="O797" s="168" t="str">
        <f t="shared" si="71"/>
        <v/>
      </c>
    </row>
    <row r="798" spans="14:15">
      <c r="N798" s="168" t="str">
        <f t="shared" si="72"/>
        <v/>
      </c>
      <c r="O798" s="168" t="str">
        <f t="shared" si="71"/>
        <v/>
      </c>
    </row>
    <row r="799" spans="14:15">
      <c r="N799" s="168" t="str">
        <f t="shared" si="72"/>
        <v/>
      </c>
      <c r="O799" s="168" t="str">
        <f t="shared" si="71"/>
        <v/>
      </c>
    </row>
    <row r="800" spans="14:15">
      <c r="N800" s="168" t="str">
        <f t="shared" si="72"/>
        <v/>
      </c>
      <c r="O800" s="168" t="str">
        <f t="shared" si="71"/>
        <v/>
      </c>
    </row>
    <row r="801" spans="14:15">
      <c r="N801" s="168" t="str">
        <f t="shared" si="72"/>
        <v/>
      </c>
      <c r="O801" s="168" t="str">
        <f t="shared" si="71"/>
        <v/>
      </c>
    </row>
    <row r="802" spans="14:15">
      <c r="N802" s="168" t="str">
        <f t="shared" si="72"/>
        <v/>
      </c>
      <c r="O802" s="168" t="str">
        <f t="shared" si="71"/>
        <v/>
      </c>
    </row>
    <row r="803" spans="14:15">
      <c r="N803" s="168" t="str">
        <f t="shared" si="72"/>
        <v/>
      </c>
      <c r="O803" s="168" t="str">
        <f t="shared" si="71"/>
        <v/>
      </c>
    </row>
    <row r="804" spans="14:15">
      <c r="N804" s="168" t="str">
        <f t="shared" si="72"/>
        <v/>
      </c>
      <c r="O804" s="168" t="str">
        <f t="shared" si="71"/>
        <v/>
      </c>
    </row>
    <row r="805" spans="14:15">
      <c r="N805" s="168" t="str">
        <f t="shared" si="72"/>
        <v/>
      </c>
      <c r="O805" s="168" t="str">
        <f t="shared" si="71"/>
        <v/>
      </c>
    </row>
    <row r="806" spans="14:15">
      <c r="N806" s="168" t="str">
        <f t="shared" si="72"/>
        <v/>
      </c>
      <c r="O806" s="168" t="str">
        <f t="shared" si="71"/>
        <v/>
      </c>
    </row>
    <row r="807" spans="14:15">
      <c r="N807" s="168" t="str">
        <f t="shared" si="72"/>
        <v/>
      </c>
      <c r="O807" s="168" t="str">
        <f t="shared" si="71"/>
        <v/>
      </c>
    </row>
    <row r="808" spans="14:15">
      <c r="N808" s="168" t="str">
        <f t="shared" si="72"/>
        <v/>
      </c>
      <c r="O808" s="168" t="str">
        <f t="shared" si="71"/>
        <v/>
      </c>
    </row>
    <row r="809" spans="14:15">
      <c r="N809" s="168" t="str">
        <f t="shared" si="72"/>
        <v/>
      </c>
      <c r="O809" s="168" t="str">
        <f t="shared" si="71"/>
        <v/>
      </c>
    </row>
    <row r="810" spans="14:15">
      <c r="N810" s="168" t="str">
        <f t="shared" si="72"/>
        <v/>
      </c>
      <c r="O810" s="168" t="str">
        <f t="shared" si="71"/>
        <v/>
      </c>
    </row>
    <row r="811" spans="14:15">
      <c r="N811" s="168" t="str">
        <f t="shared" si="72"/>
        <v/>
      </c>
      <c r="O811" s="168" t="str">
        <f t="shared" si="71"/>
        <v/>
      </c>
    </row>
    <row r="812" spans="14:15">
      <c r="N812" s="168" t="str">
        <f t="shared" si="72"/>
        <v/>
      </c>
      <c r="O812" s="168" t="str">
        <f t="shared" si="71"/>
        <v/>
      </c>
    </row>
    <row r="813" spans="14:15">
      <c r="N813" s="168" t="str">
        <f t="shared" si="72"/>
        <v/>
      </c>
      <c r="O813" s="168" t="str">
        <f t="shared" si="71"/>
        <v/>
      </c>
    </row>
    <row r="814" spans="14:15">
      <c r="N814" s="168" t="str">
        <f t="shared" si="72"/>
        <v/>
      </c>
      <c r="O814" s="168" t="str">
        <f t="shared" si="71"/>
        <v/>
      </c>
    </row>
    <row r="815" spans="14:15">
      <c r="N815" s="168" t="str">
        <f t="shared" si="72"/>
        <v/>
      </c>
      <c r="O815" s="168" t="str">
        <f t="shared" si="71"/>
        <v/>
      </c>
    </row>
    <row r="816" spans="14:15">
      <c r="N816" s="168" t="str">
        <f t="shared" si="72"/>
        <v/>
      </c>
      <c r="O816" s="168" t="str">
        <f t="shared" si="71"/>
        <v/>
      </c>
    </row>
    <row r="817" spans="14:15">
      <c r="N817" s="168" t="str">
        <f t="shared" si="72"/>
        <v/>
      </c>
      <c r="O817" s="168" t="str">
        <f t="shared" si="71"/>
        <v/>
      </c>
    </row>
    <row r="818" spans="14:15">
      <c r="N818" s="168" t="str">
        <f t="shared" si="72"/>
        <v/>
      </c>
      <c r="O818" s="168" t="str">
        <f t="shared" si="71"/>
        <v/>
      </c>
    </row>
    <row r="819" spans="14:15">
      <c r="N819" s="168" t="str">
        <f t="shared" si="72"/>
        <v/>
      </c>
      <c r="O819" s="168" t="str">
        <f t="shared" si="71"/>
        <v/>
      </c>
    </row>
    <row r="820" spans="14:15">
      <c r="N820" s="168" t="str">
        <f t="shared" si="72"/>
        <v/>
      </c>
      <c r="O820" s="168" t="str">
        <f t="shared" si="71"/>
        <v/>
      </c>
    </row>
    <row r="821" spans="14:15">
      <c r="N821" s="168" t="str">
        <f t="shared" si="72"/>
        <v/>
      </c>
      <c r="O821" s="168" t="str">
        <f t="shared" si="71"/>
        <v/>
      </c>
    </row>
    <row r="822" spans="14:15">
      <c r="N822" s="168" t="str">
        <f t="shared" si="72"/>
        <v/>
      </c>
      <c r="O822" s="168" t="str">
        <f t="shared" si="71"/>
        <v/>
      </c>
    </row>
    <row r="823" spans="14:15">
      <c r="N823" s="168" t="str">
        <f t="shared" si="72"/>
        <v/>
      </c>
      <c r="O823" s="168" t="str">
        <f t="shared" si="71"/>
        <v/>
      </c>
    </row>
    <row r="824" spans="14:15">
      <c r="N824" s="168" t="str">
        <f t="shared" si="72"/>
        <v/>
      </c>
      <c r="O824" s="168" t="str">
        <f t="shared" si="71"/>
        <v/>
      </c>
    </row>
    <row r="825" spans="14:15">
      <c r="N825" s="168" t="str">
        <f t="shared" si="72"/>
        <v/>
      </c>
      <c r="O825" s="168" t="str">
        <f t="shared" si="71"/>
        <v/>
      </c>
    </row>
    <row r="826" spans="14:15">
      <c r="N826" s="168" t="str">
        <f t="shared" si="72"/>
        <v/>
      </c>
      <c r="O826" s="168" t="str">
        <f t="shared" si="71"/>
        <v/>
      </c>
    </row>
    <row r="827" spans="14:15">
      <c r="N827" s="168" t="str">
        <f t="shared" si="72"/>
        <v/>
      </c>
      <c r="O827" s="168" t="str">
        <f t="shared" si="71"/>
        <v/>
      </c>
    </row>
    <row r="828" spans="14:15">
      <c r="N828" s="168" t="str">
        <f t="shared" si="72"/>
        <v/>
      </c>
      <c r="O828" s="168" t="str">
        <f t="shared" si="71"/>
        <v/>
      </c>
    </row>
    <row r="829" spans="14:15">
      <c r="N829" s="168" t="str">
        <f t="shared" si="72"/>
        <v/>
      </c>
      <c r="O829" s="168" t="str">
        <f t="shared" si="71"/>
        <v/>
      </c>
    </row>
    <row r="830" spans="14:15">
      <c r="N830" s="168" t="str">
        <f t="shared" si="72"/>
        <v/>
      </c>
      <c r="O830" s="168" t="str">
        <f t="shared" si="71"/>
        <v/>
      </c>
    </row>
    <row r="831" spans="14:15">
      <c r="N831" s="168" t="str">
        <f t="shared" si="72"/>
        <v/>
      </c>
      <c r="O831" s="168" t="str">
        <f t="shared" si="71"/>
        <v/>
      </c>
    </row>
    <row r="832" spans="14:15">
      <c r="N832" s="168" t="str">
        <f t="shared" si="72"/>
        <v/>
      </c>
      <c r="O832" s="168" t="str">
        <f t="shared" si="71"/>
        <v/>
      </c>
    </row>
    <row r="833" spans="14:15">
      <c r="N833" s="168" t="str">
        <f t="shared" si="72"/>
        <v/>
      </c>
      <c r="O833" s="168" t="str">
        <f t="shared" si="71"/>
        <v/>
      </c>
    </row>
    <row r="834" spans="14:15">
      <c r="N834" s="168" t="str">
        <f t="shared" si="72"/>
        <v/>
      </c>
      <c r="O834" s="168" t="str">
        <f t="shared" si="71"/>
        <v/>
      </c>
    </row>
    <row r="835" spans="14:15">
      <c r="N835" s="168" t="str">
        <f t="shared" si="72"/>
        <v/>
      </c>
      <c r="O835" s="168" t="str">
        <f t="shared" si="71"/>
        <v/>
      </c>
    </row>
    <row r="836" spans="14:15">
      <c r="N836" s="168" t="str">
        <f t="shared" si="72"/>
        <v/>
      </c>
      <c r="O836" s="168" t="str">
        <f t="shared" ref="O836:O899" si="73">IF(N836&gt;$A$14,N836,"")</f>
        <v/>
      </c>
    </row>
    <row r="837" spans="14:15">
      <c r="N837" s="168" t="str">
        <f t="shared" si="72"/>
        <v/>
      </c>
      <c r="O837" s="168" t="str">
        <f t="shared" si="73"/>
        <v/>
      </c>
    </row>
    <row r="838" spans="14:15">
      <c r="N838" s="168" t="str">
        <f t="shared" si="72"/>
        <v/>
      </c>
      <c r="O838" s="168" t="str">
        <f t="shared" si="73"/>
        <v/>
      </c>
    </row>
    <row r="839" spans="14:15">
      <c r="N839" s="168" t="str">
        <f t="shared" si="72"/>
        <v/>
      </c>
      <c r="O839" s="168" t="str">
        <f t="shared" si="73"/>
        <v/>
      </c>
    </row>
    <row r="840" spans="14:15">
      <c r="N840" s="168" t="str">
        <f t="shared" ref="N840:N903" si="74">IF(COUNTIF(L:L,J840),J840,"")</f>
        <v/>
      </c>
      <c r="O840" s="168" t="str">
        <f t="shared" si="73"/>
        <v/>
      </c>
    </row>
    <row r="841" spans="14:15">
      <c r="N841" s="168" t="str">
        <f t="shared" si="74"/>
        <v/>
      </c>
      <c r="O841" s="168" t="str">
        <f t="shared" si="73"/>
        <v/>
      </c>
    </row>
    <row r="842" spans="14:15">
      <c r="N842" s="168" t="str">
        <f t="shared" si="74"/>
        <v/>
      </c>
      <c r="O842" s="168" t="str">
        <f t="shared" si="73"/>
        <v/>
      </c>
    </row>
    <row r="843" spans="14:15">
      <c r="N843" s="168" t="str">
        <f t="shared" si="74"/>
        <v/>
      </c>
      <c r="O843" s="168" t="str">
        <f t="shared" si="73"/>
        <v/>
      </c>
    </row>
    <row r="844" spans="14:15">
      <c r="N844" s="168" t="str">
        <f t="shared" si="74"/>
        <v/>
      </c>
      <c r="O844" s="168" t="str">
        <f t="shared" si="73"/>
        <v/>
      </c>
    </row>
    <row r="845" spans="14:15">
      <c r="N845" s="168" t="str">
        <f t="shared" si="74"/>
        <v/>
      </c>
      <c r="O845" s="168" t="str">
        <f t="shared" si="73"/>
        <v/>
      </c>
    </row>
    <row r="846" spans="14:15">
      <c r="N846" s="168" t="str">
        <f t="shared" si="74"/>
        <v/>
      </c>
      <c r="O846" s="168" t="str">
        <f t="shared" si="73"/>
        <v/>
      </c>
    </row>
    <row r="847" spans="14:15">
      <c r="N847" s="168" t="str">
        <f t="shared" si="74"/>
        <v/>
      </c>
      <c r="O847" s="168" t="str">
        <f t="shared" si="73"/>
        <v/>
      </c>
    </row>
    <row r="848" spans="14:15">
      <c r="N848" s="168" t="str">
        <f t="shared" si="74"/>
        <v/>
      </c>
      <c r="O848" s="168" t="str">
        <f t="shared" si="73"/>
        <v/>
      </c>
    </row>
    <row r="849" spans="14:15">
      <c r="N849" s="168" t="str">
        <f t="shared" si="74"/>
        <v/>
      </c>
      <c r="O849" s="168" t="str">
        <f t="shared" si="73"/>
        <v/>
      </c>
    </row>
    <row r="850" spans="14:15">
      <c r="N850" s="168" t="str">
        <f t="shared" si="74"/>
        <v/>
      </c>
      <c r="O850" s="168" t="str">
        <f t="shared" si="73"/>
        <v/>
      </c>
    </row>
    <row r="851" spans="14:15">
      <c r="N851" s="168" t="str">
        <f t="shared" si="74"/>
        <v/>
      </c>
      <c r="O851" s="168" t="str">
        <f t="shared" si="73"/>
        <v/>
      </c>
    </row>
    <row r="852" spans="14:15">
      <c r="N852" s="168" t="str">
        <f t="shared" si="74"/>
        <v/>
      </c>
      <c r="O852" s="168" t="str">
        <f t="shared" si="73"/>
        <v/>
      </c>
    </row>
    <row r="853" spans="14:15">
      <c r="N853" s="168" t="str">
        <f t="shared" si="74"/>
        <v/>
      </c>
      <c r="O853" s="168" t="str">
        <f t="shared" si="73"/>
        <v/>
      </c>
    </row>
    <row r="854" spans="14:15">
      <c r="N854" s="168" t="str">
        <f t="shared" si="74"/>
        <v/>
      </c>
      <c r="O854" s="168" t="str">
        <f t="shared" si="73"/>
        <v/>
      </c>
    </row>
    <row r="855" spans="14:15">
      <c r="N855" s="168" t="str">
        <f t="shared" si="74"/>
        <v/>
      </c>
      <c r="O855" s="168" t="str">
        <f t="shared" si="73"/>
        <v/>
      </c>
    </row>
    <row r="856" spans="14:15">
      <c r="N856" s="168" t="str">
        <f t="shared" si="74"/>
        <v/>
      </c>
      <c r="O856" s="168" t="str">
        <f t="shared" si="73"/>
        <v/>
      </c>
    </row>
    <row r="857" spans="14:15">
      <c r="N857" s="168" t="str">
        <f t="shared" si="74"/>
        <v/>
      </c>
      <c r="O857" s="168" t="str">
        <f t="shared" si="73"/>
        <v/>
      </c>
    </row>
    <row r="858" spans="14:15">
      <c r="N858" s="168" t="str">
        <f t="shared" si="74"/>
        <v/>
      </c>
      <c r="O858" s="168" t="str">
        <f t="shared" si="73"/>
        <v/>
      </c>
    </row>
    <row r="859" spans="14:15">
      <c r="N859" s="168" t="str">
        <f t="shared" si="74"/>
        <v/>
      </c>
      <c r="O859" s="168" t="str">
        <f t="shared" si="73"/>
        <v/>
      </c>
    </row>
    <row r="860" spans="14:15">
      <c r="N860" s="168" t="str">
        <f t="shared" si="74"/>
        <v/>
      </c>
      <c r="O860" s="168" t="str">
        <f t="shared" si="73"/>
        <v/>
      </c>
    </row>
    <row r="861" spans="14:15">
      <c r="N861" s="168" t="str">
        <f t="shared" si="74"/>
        <v/>
      </c>
      <c r="O861" s="168" t="str">
        <f t="shared" si="73"/>
        <v/>
      </c>
    </row>
    <row r="862" spans="14:15">
      <c r="N862" s="168" t="str">
        <f t="shared" si="74"/>
        <v/>
      </c>
      <c r="O862" s="168" t="str">
        <f t="shared" si="73"/>
        <v/>
      </c>
    </row>
    <row r="863" spans="14:15">
      <c r="N863" s="168" t="str">
        <f t="shared" si="74"/>
        <v/>
      </c>
      <c r="O863" s="168" t="str">
        <f t="shared" si="73"/>
        <v/>
      </c>
    </row>
    <row r="864" spans="14:15">
      <c r="N864" s="168" t="str">
        <f t="shared" si="74"/>
        <v/>
      </c>
      <c r="O864" s="168" t="str">
        <f t="shared" si="73"/>
        <v/>
      </c>
    </row>
    <row r="865" spans="14:15">
      <c r="N865" s="168" t="str">
        <f t="shared" si="74"/>
        <v/>
      </c>
      <c r="O865" s="168" t="str">
        <f t="shared" si="73"/>
        <v/>
      </c>
    </row>
    <row r="866" spans="14:15">
      <c r="N866" s="168" t="str">
        <f t="shared" si="74"/>
        <v/>
      </c>
      <c r="O866" s="168" t="str">
        <f t="shared" si="73"/>
        <v/>
      </c>
    </row>
    <row r="867" spans="14:15">
      <c r="N867" s="168" t="str">
        <f t="shared" si="74"/>
        <v/>
      </c>
      <c r="O867" s="168" t="str">
        <f t="shared" si="73"/>
        <v/>
      </c>
    </row>
    <row r="868" spans="14:15">
      <c r="N868" s="168" t="str">
        <f t="shared" si="74"/>
        <v/>
      </c>
      <c r="O868" s="168" t="str">
        <f t="shared" si="73"/>
        <v/>
      </c>
    </row>
    <row r="869" spans="14:15">
      <c r="N869" s="168" t="str">
        <f t="shared" si="74"/>
        <v/>
      </c>
      <c r="O869" s="168" t="str">
        <f t="shared" si="73"/>
        <v/>
      </c>
    </row>
    <row r="870" spans="14:15">
      <c r="N870" s="168" t="str">
        <f t="shared" si="74"/>
        <v/>
      </c>
      <c r="O870" s="168" t="str">
        <f t="shared" si="73"/>
        <v/>
      </c>
    </row>
    <row r="871" spans="14:15">
      <c r="N871" s="168" t="str">
        <f t="shared" si="74"/>
        <v/>
      </c>
      <c r="O871" s="168" t="str">
        <f t="shared" si="73"/>
        <v/>
      </c>
    </row>
    <row r="872" spans="14:15">
      <c r="N872" s="168" t="str">
        <f t="shared" si="74"/>
        <v/>
      </c>
      <c r="O872" s="168" t="str">
        <f t="shared" si="73"/>
        <v/>
      </c>
    </row>
    <row r="873" spans="14:15">
      <c r="N873" s="168" t="str">
        <f t="shared" si="74"/>
        <v/>
      </c>
      <c r="O873" s="168" t="str">
        <f t="shared" si="73"/>
        <v/>
      </c>
    </row>
    <row r="874" spans="14:15">
      <c r="N874" s="168" t="str">
        <f t="shared" si="74"/>
        <v/>
      </c>
      <c r="O874" s="168" t="str">
        <f t="shared" si="73"/>
        <v/>
      </c>
    </row>
    <row r="875" spans="14:15">
      <c r="N875" s="168" t="str">
        <f t="shared" si="74"/>
        <v/>
      </c>
      <c r="O875" s="168" t="str">
        <f t="shared" si="73"/>
        <v/>
      </c>
    </row>
    <row r="876" spans="14:15">
      <c r="N876" s="168" t="str">
        <f t="shared" si="74"/>
        <v/>
      </c>
      <c r="O876" s="168" t="str">
        <f t="shared" si="73"/>
        <v/>
      </c>
    </row>
    <row r="877" spans="14:15">
      <c r="N877" s="168" t="str">
        <f t="shared" si="74"/>
        <v/>
      </c>
      <c r="O877" s="168" t="str">
        <f t="shared" si="73"/>
        <v/>
      </c>
    </row>
    <row r="878" spans="14:15">
      <c r="N878" s="168" t="str">
        <f t="shared" si="74"/>
        <v/>
      </c>
      <c r="O878" s="168" t="str">
        <f t="shared" si="73"/>
        <v/>
      </c>
    </row>
    <row r="879" spans="14:15">
      <c r="N879" s="168" t="str">
        <f t="shared" si="74"/>
        <v/>
      </c>
      <c r="O879" s="168" t="str">
        <f t="shared" si="73"/>
        <v/>
      </c>
    </row>
    <row r="880" spans="14:15">
      <c r="N880" s="168" t="str">
        <f t="shared" si="74"/>
        <v/>
      </c>
      <c r="O880" s="168" t="str">
        <f t="shared" si="73"/>
        <v/>
      </c>
    </row>
    <row r="881" spans="14:15">
      <c r="N881" s="168" t="str">
        <f t="shared" si="74"/>
        <v/>
      </c>
      <c r="O881" s="168" t="str">
        <f t="shared" si="73"/>
        <v/>
      </c>
    </row>
    <row r="882" spans="14:15">
      <c r="N882" s="168" t="str">
        <f t="shared" si="74"/>
        <v/>
      </c>
      <c r="O882" s="168" t="str">
        <f t="shared" si="73"/>
        <v/>
      </c>
    </row>
    <row r="883" spans="14:15">
      <c r="N883" s="168" t="str">
        <f t="shared" si="74"/>
        <v/>
      </c>
      <c r="O883" s="168" t="str">
        <f t="shared" si="73"/>
        <v/>
      </c>
    </row>
    <row r="884" spans="14:15">
      <c r="N884" s="168" t="str">
        <f t="shared" si="74"/>
        <v/>
      </c>
      <c r="O884" s="168" t="str">
        <f t="shared" si="73"/>
        <v/>
      </c>
    </row>
    <row r="885" spans="14:15">
      <c r="N885" s="168" t="str">
        <f t="shared" si="74"/>
        <v/>
      </c>
      <c r="O885" s="168" t="str">
        <f t="shared" si="73"/>
        <v/>
      </c>
    </row>
    <row r="886" spans="14:15">
      <c r="N886" s="168" t="str">
        <f t="shared" si="74"/>
        <v/>
      </c>
      <c r="O886" s="168" t="str">
        <f t="shared" si="73"/>
        <v/>
      </c>
    </row>
    <row r="887" spans="14:15">
      <c r="N887" s="168" t="str">
        <f t="shared" si="74"/>
        <v/>
      </c>
      <c r="O887" s="168" t="str">
        <f t="shared" si="73"/>
        <v/>
      </c>
    </row>
    <row r="888" spans="14:15">
      <c r="N888" s="168" t="str">
        <f t="shared" si="74"/>
        <v/>
      </c>
      <c r="O888" s="168" t="str">
        <f t="shared" si="73"/>
        <v/>
      </c>
    </row>
    <row r="889" spans="14:15">
      <c r="N889" s="168" t="str">
        <f t="shared" si="74"/>
        <v/>
      </c>
      <c r="O889" s="168" t="str">
        <f t="shared" si="73"/>
        <v/>
      </c>
    </row>
    <row r="890" spans="14:15">
      <c r="N890" s="168" t="str">
        <f t="shared" si="74"/>
        <v/>
      </c>
      <c r="O890" s="168" t="str">
        <f t="shared" si="73"/>
        <v/>
      </c>
    </row>
    <row r="891" spans="14:15">
      <c r="N891" s="168" t="str">
        <f t="shared" si="74"/>
        <v/>
      </c>
      <c r="O891" s="168" t="str">
        <f t="shared" si="73"/>
        <v/>
      </c>
    </row>
    <row r="892" spans="14:15">
      <c r="N892" s="168" t="str">
        <f t="shared" si="74"/>
        <v/>
      </c>
      <c r="O892" s="168" t="str">
        <f t="shared" si="73"/>
        <v/>
      </c>
    </row>
    <row r="893" spans="14:15">
      <c r="N893" s="168" t="str">
        <f t="shared" si="74"/>
        <v/>
      </c>
      <c r="O893" s="168" t="str">
        <f t="shared" si="73"/>
        <v/>
      </c>
    </row>
    <row r="894" spans="14:15">
      <c r="N894" s="168" t="str">
        <f t="shared" si="74"/>
        <v/>
      </c>
      <c r="O894" s="168" t="str">
        <f t="shared" si="73"/>
        <v/>
      </c>
    </row>
    <row r="895" spans="14:15">
      <c r="N895" s="168" t="str">
        <f t="shared" si="74"/>
        <v/>
      </c>
      <c r="O895" s="168" t="str">
        <f t="shared" si="73"/>
        <v/>
      </c>
    </row>
    <row r="896" spans="14:15">
      <c r="N896" s="168" t="str">
        <f t="shared" si="74"/>
        <v/>
      </c>
      <c r="O896" s="168" t="str">
        <f t="shared" si="73"/>
        <v/>
      </c>
    </row>
    <row r="897" spans="14:15">
      <c r="N897" s="168" t="str">
        <f t="shared" si="74"/>
        <v/>
      </c>
      <c r="O897" s="168" t="str">
        <f t="shared" si="73"/>
        <v/>
      </c>
    </row>
    <row r="898" spans="14:15">
      <c r="N898" s="168" t="str">
        <f t="shared" si="74"/>
        <v/>
      </c>
      <c r="O898" s="168" t="str">
        <f t="shared" si="73"/>
        <v/>
      </c>
    </row>
    <row r="899" spans="14:15">
      <c r="N899" s="168" t="str">
        <f t="shared" si="74"/>
        <v/>
      </c>
      <c r="O899" s="168" t="str">
        <f t="shared" si="73"/>
        <v/>
      </c>
    </row>
    <row r="900" spans="14:15">
      <c r="N900" s="168" t="str">
        <f t="shared" si="74"/>
        <v/>
      </c>
      <c r="O900" s="168" t="str">
        <f t="shared" ref="O900:O963" si="75">IF(N900&gt;$A$14,N900,"")</f>
        <v/>
      </c>
    </row>
    <row r="901" spans="14:15">
      <c r="N901" s="168" t="str">
        <f t="shared" si="74"/>
        <v/>
      </c>
      <c r="O901" s="168" t="str">
        <f t="shared" si="75"/>
        <v/>
      </c>
    </row>
    <row r="902" spans="14:15">
      <c r="N902" s="168" t="str">
        <f t="shared" si="74"/>
        <v/>
      </c>
      <c r="O902" s="168" t="str">
        <f t="shared" si="75"/>
        <v/>
      </c>
    </row>
    <row r="903" spans="14:15">
      <c r="N903" s="168" t="str">
        <f t="shared" si="74"/>
        <v/>
      </c>
      <c r="O903" s="168" t="str">
        <f t="shared" si="75"/>
        <v/>
      </c>
    </row>
    <row r="904" spans="14:15">
      <c r="N904" s="168" t="str">
        <f t="shared" ref="N904:N967" si="76">IF(COUNTIF(L:L,J904),J904,"")</f>
        <v/>
      </c>
      <c r="O904" s="168" t="str">
        <f t="shared" si="75"/>
        <v/>
      </c>
    </row>
    <row r="905" spans="14:15">
      <c r="N905" s="168" t="str">
        <f t="shared" si="76"/>
        <v/>
      </c>
      <c r="O905" s="168" t="str">
        <f t="shared" si="75"/>
        <v/>
      </c>
    </row>
    <row r="906" spans="14:15">
      <c r="N906" s="168" t="str">
        <f t="shared" si="76"/>
        <v/>
      </c>
      <c r="O906" s="168" t="str">
        <f t="shared" si="75"/>
        <v/>
      </c>
    </row>
    <row r="907" spans="14:15">
      <c r="N907" s="168" t="str">
        <f t="shared" si="76"/>
        <v/>
      </c>
      <c r="O907" s="168" t="str">
        <f t="shared" si="75"/>
        <v/>
      </c>
    </row>
    <row r="908" spans="14:15">
      <c r="N908" s="168" t="str">
        <f t="shared" si="76"/>
        <v/>
      </c>
      <c r="O908" s="168" t="str">
        <f t="shared" si="75"/>
        <v/>
      </c>
    </row>
    <row r="909" spans="14:15">
      <c r="N909" s="168" t="str">
        <f t="shared" si="76"/>
        <v/>
      </c>
      <c r="O909" s="168" t="str">
        <f t="shared" si="75"/>
        <v/>
      </c>
    </row>
    <row r="910" spans="14:15">
      <c r="N910" s="168" t="str">
        <f t="shared" si="76"/>
        <v/>
      </c>
      <c r="O910" s="168" t="str">
        <f t="shared" si="75"/>
        <v/>
      </c>
    </row>
    <row r="911" spans="14:15">
      <c r="N911" s="168" t="str">
        <f t="shared" si="76"/>
        <v/>
      </c>
      <c r="O911" s="168" t="str">
        <f t="shared" si="75"/>
        <v/>
      </c>
    </row>
    <row r="912" spans="14:15">
      <c r="N912" s="168" t="str">
        <f t="shared" si="76"/>
        <v/>
      </c>
      <c r="O912" s="168" t="str">
        <f t="shared" si="75"/>
        <v/>
      </c>
    </row>
    <row r="913" spans="14:15">
      <c r="N913" s="168" t="str">
        <f t="shared" si="76"/>
        <v/>
      </c>
      <c r="O913" s="168" t="str">
        <f t="shared" si="75"/>
        <v/>
      </c>
    </row>
    <row r="914" spans="14:15">
      <c r="N914" s="168" t="str">
        <f t="shared" si="76"/>
        <v/>
      </c>
      <c r="O914" s="168" t="str">
        <f t="shared" si="75"/>
        <v/>
      </c>
    </row>
    <row r="915" spans="14:15">
      <c r="N915" s="168" t="str">
        <f t="shared" si="76"/>
        <v/>
      </c>
      <c r="O915" s="168" t="str">
        <f t="shared" si="75"/>
        <v/>
      </c>
    </row>
    <row r="916" spans="14:15">
      <c r="N916" s="168" t="str">
        <f t="shared" si="76"/>
        <v/>
      </c>
      <c r="O916" s="168" t="str">
        <f t="shared" si="75"/>
        <v/>
      </c>
    </row>
    <row r="917" spans="14:15">
      <c r="N917" s="168" t="str">
        <f t="shared" si="76"/>
        <v/>
      </c>
      <c r="O917" s="168" t="str">
        <f t="shared" si="75"/>
        <v/>
      </c>
    </row>
    <row r="918" spans="14:15">
      <c r="N918" s="168" t="str">
        <f t="shared" si="76"/>
        <v/>
      </c>
      <c r="O918" s="168" t="str">
        <f t="shared" si="75"/>
        <v/>
      </c>
    </row>
    <row r="919" spans="14:15">
      <c r="N919" s="168" t="str">
        <f t="shared" si="76"/>
        <v/>
      </c>
      <c r="O919" s="168" t="str">
        <f t="shared" si="75"/>
        <v/>
      </c>
    </row>
    <row r="920" spans="14:15">
      <c r="N920" s="168" t="str">
        <f t="shared" si="76"/>
        <v/>
      </c>
      <c r="O920" s="168" t="str">
        <f t="shared" si="75"/>
        <v/>
      </c>
    </row>
    <row r="921" spans="14:15">
      <c r="N921" s="168" t="str">
        <f t="shared" si="76"/>
        <v/>
      </c>
      <c r="O921" s="168" t="str">
        <f t="shared" si="75"/>
        <v/>
      </c>
    </row>
    <row r="922" spans="14:15">
      <c r="N922" s="168" t="str">
        <f t="shared" si="76"/>
        <v/>
      </c>
      <c r="O922" s="168" t="str">
        <f t="shared" si="75"/>
        <v/>
      </c>
    </row>
    <row r="923" spans="14:15">
      <c r="N923" s="168" t="str">
        <f t="shared" si="76"/>
        <v/>
      </c>
      <c r="O923" s="168" t="str">
        <f t="shared" si="75"/>
        <v/>
      </c>
    </row>
    <row r="924" spans="14:15">
      <c r="N924" s="168" t="str">
        <f t="shared" si="76"/>
        <v/>
      </c>
      <c r="O924" s="168" t="str">
        <f t="shared" si="75"/>
        <v/>
      </c>
    </row>
    <row r="925" spans="14:15">
      <c r="N925" s="168" t="str">
        <f t="shared" si="76"/>
        <v/>
      </c>
      <c r="O925" s="168" t="str">
        <f t="shared" si="75"/>
        <v/>
      </c>
    </row>
    <row r="926" spans="14:15">
      <c r="N926" s="168" t="str">
        <f t="shared" si="76"/>
        <v/>
      </c>
      <c r="O926" s="168" t="str">
        <f t="shared" si="75"/>
        <v/>
      </c>
    </row>
    <row r="927" spans="14:15">
      <c r="N927" s="168" t="str">
        <f t="shared" si="76"/>
        <v/>
      </c>
      <c r="O927" s="168" t="str">
        <f t="shared" si="75"/>
        <v/>
      </c>
    </row>
    <row r="928" spans="14:15">
      <c r="N928" s="168" t="str">
        <f t="shared" si="76"/>
        <v/>
      </c>
      <c r="O928" s="168" t="str">
        <f t="shared" si="75"/>
        <v/>
      </c>
    </row>
    <row r="929" spans="14:15">
      <c r="N929" s="168" t="str">
        <f t="shared" si="76"/>
        <v/>
      </c>
      <c r="O929" s="168" t="str">
        <f t="shared" si="75"/>
        <v/>
      </c>
    </row>
    <row r="930" spans="14:15">
      <c r="N930" s="168" t="str">
        <f t="shared" si="76"/>
        <v/>
      </c>
      <c r="O930" s="168" t="str">
        <f t="shared" si="75"/>
        <v/>
      </c>
    </row>
    <row r="931" spans="14:15">
      <c r="N931" s="168" t="str">
        <f t="shared" si="76"/>
        <v/>
      </c>
      <c r="O931" s="168" t="str">
        <f t="shared" si="75"/>
        <v/>
      </c>
    </row>
    <row r="932" spans="14:15">
      <c r="N932" s="168" t="str">
        <f t="shared" si="76"/>
        <v/>
      </c>
      <c r="O932" s="168" t="str">
        <f t="shared" si="75"/>
        <v/>
      </c>
    </row>
    <row r="933" spans="14:15">
      <c r="N933" s="168" t="str">
        <f t="shared" si="76"/>
        <v/>
      </c>
      <c r="O933" s="168" t="str">
        <f t="shared" si="75"/>
        <v/>
      </c>
    </row>
    <row r="934" spans="14:15">
      <c r="N934" s="168" t="str">
        <f t="shared" si="76"/>
        <v/>
      </c>
      <c r="O934" s="168" t="str">
        <f t="shared" si="75"/>
        <v/>
      </c>
    </row>
    <row r="935" spans="14:15">
      <c r="N935" s="168" t="str">
        <f t="shared" si="76"/>
        <v/>
      </c>
      <c r="O935" s="168" t="str">
        <f t="shared" si="75"/>
        <v/>
      </c>
    </row>
    <row r="936" spans="14:15">
      <c r="N936" s="168" t="str">
        <f t="shared" si="76"/>
        <v/>
      </c>
      <c r="O936" s="168" t="str">
        <f t="shared" si="75"/>
        <v/>
      </c>
    </row>
    <row r="937" spans="14:15">
      <c r="N937" s="168" t="str">
        <f t="shared" si="76"/>
        <v/>
      </c>
      <c r="O937" s="168" t="str">
        <f t="shared" si="75"/>
        <v/>
      </c>
    </row>
    <row r="938" spans="14:15">
      <c r="N938" s="168" t="str">
        <f t="shared" si="76"/>
        <v/>
      </c>
      <c r="O938" s="168" t="str">
        <f t="shared" si="75"/>
        <v/>
      </c>
    </row>
    <row r="939" spans="14:15">
      <c r="N939" s="168" t="str">
        <f t="shared" si="76"/>
        <v/>
      </c>
      <c r="O939" s="168" t="str">
        <f t="shared" si="75"/>
        <v/>
      </c>
    </row>
    <row r="940" spans="14:15">
      <c r="N940" s="168" t="str">
        <f t="shared" si="76"/>
        <v/>
      </c>
      <c r="O940" s="168" t="str">
        <f t="shared" si="75"/>
        <v/>
      </c>
    </row>
    <row r="941" spans="14:15">
      <c r="N941" s="168" t="str">
        <f t="shared" si="76"/>
        <v/>
      </c>
      <c r="O941" s="168" t="str">
        <f t="shared" si="75"/>
        <v/>
      </c>
    </row>
    <row r="942" spans="14:15">
      <c r="N942" s="168" t="str">
        <f t="shared" si="76"/>
        <v/>
      </c>
      <c r="O942" s="168" t="str">
        <f t="shared" si="75"/>
        <v/>
      </c>
    </row>
    <row r="943" spans="14:15">
      <c r="N943" s="168" t="str">
        <f t="shared" si="76"/>
        <v/>
      </c>
      <c r="O943" s="168" t="str">
        <f t="shared" si="75"/>
        <v/>
      </c>
    </row>
    <row r="944" spans="14:15">
      <c r="N944" s="168" t="str">
        <f t="shared" si="76"/>
        <v/>
      </c>
      <c r="O944" s="168" t="str">
        <f t="shared" si="75"/>
        <v/>
      </c>
    </row>
    <row r="945" spans="14:15">
      <c r="N945" s="168" t="str">
        <f t="shared" si="76"/>
        <v/>
      </c>
      <c r="O945" s="168" t="str">
        <f t="shared" si="75"/>
        <v/>
      </c>
    </row>
    <row r="946" spans="14:15">
      <c r="N946" s="168" t="str">
        <f t="shared" si="76"/>
        <v/>
      </c>
      <c r="O946" s="168" t="str">
        <f t="shared" si="75"/>
        <v/>
      </c>
    </row>
    <row r="947" spans="14:15">
      <c r="N947" s="168" t="str">
        <f t="shared" si="76"/>
        <v/>
      </c>
      <c r="O947" s="168" t="str">
        <f t="shared" si="75"/>
        <v/>
      </c>
    </row>
    <row r="948" spans="14:15">
      <c r="N948" s="168" t="str">
        <f t="shared" si="76"/>
        <v/>
      </c>
      <c r="O948" s="168" t="str">
        <f t="shared" si="75"/>
        <v/>
      </c>
    </row>
    <row r="949" spans="14:15">
      <c r="N949" s="168" t="str">
        <f t="shared" si="76"/>
        <v/>
      </c>
      <c r="O949" s="168" t="str">
        <f t="shared" si="75"/>
        <v/>
      </c>
    </row>
    <row r="950" spans="14:15">
      <c r="N950" s="168" t="str">
        <f t="shared" si="76"/>
        <v/>
      </c>
      <c r="O950" s="168" t="str">
        <f t="shared" si="75"/>
        <v/>
      </c>
    </row>
    <row r="951" spans="14:15">
      <c r="N951" s="168" t="str">
        <f t="shared" si="76"/>
        <v/>
      </c>
      <c r="O951" s="168" t="str">
        <f t="shared" si="75"/>
        <v/>
      </c>
    </row>
    <row r="952" spans="14:15">
      <c r="N952" s="168" t="str">
        <f t="shared" si="76"/>
        <v/>
      </c>
      <c r="O952" s="168" t="str">
        <f t="shared" si="75"/>
        <v/>
      </c>
    </row>
    <row r="953" spans="14:15">
      <c r="N953" s="168" t="str">
        <f t="shared" si="76"/>
        <v/>
      </c>
      <c r="O953" s="168" t="str">
        <f t="shared" si="75"/>
        <v/>
      </c>
    </row>
    <row r="954" spans="14:15">
      <c r="N954" s="168" t="str">
        <f t="shared" si="76"/>
        <v/>
      </c>
      <c r="O954" s="168" t="str">
        <f t="shared" si="75"/>
        <v/>
      </c>
    </row>
    <row r="955" spans="14:15">
      <c r="N955" s="168" t="str">
        <f t="shared" si="76"/>
        <v/>
      </c>
      <c r="O955" s="168" t="str">
        <f t="shared" si="75"/>
        <v/>
      </c>
    </row>
    <row r="956" spans="14:15">
      <c r="N956" s="168" t="str">
        <f t="shared" si="76"/>
        <v/>
      </c>
      <c r="O956" s="168" t="str">
        <f t="shared" si="75"/>
        <v/>
      </c>
    </row>
    <row r="957" spans="14:15">
      <c r="N957" s="168" t="str">
        <f t="shared" si="76"/>
        <v/>
      </c>
      <c r="O957" s="168" t="str">
        <f t="shared" si="75"/>
        <v/>
      </c>
    </row>
    <row r="958" spans="14:15">
      <c r="N958" s="168" t="str">
        <f t="shared" si="76"/>
        <v/>
      </c>
      <c r="O958" s="168" t="str">
        <f t="shared" si="75"/>
        <v/>
      </c>
    </row>
    <row r="959" spans="14:15">
      <c r="N959" s="168" t="str">
        <f t="shared" si="76"/>
        <v/>
      </c>
      <c r="O959" s="168" t="str">
        <f t="shared" si="75"/>
        <v/>
      </c>
    </row>
    <row r="960" spans="14:15">
      <c r="N960" s="168" t="str">
        <f t="shared" si="76"/>
        <v/>
      </c>
      <c r="O960" s="168" t="str">
        <f t="shared" si="75"/>
        <v/>
      </c>
    </row>
    <row r="961" spans="14:15">
      <c r="N961" s="168" t="str">
        <f t="shared" si="76"/>
        <v/>
      </c>
      <c r="O961" s="168" t="str">
        <f t="shared" si="75"/>
        <v/>
      </c>
    </row>
    <row r="962" spans="14:15">
      <c r="N962" s="168" t="str">
        <f t="shared" si="76"/>
        <v/>
      </c>
      <c r="O962" s="168" t="str">
        <f t="shared" si="75"/>
        <v/>
      </c>
    </row>
    <row r="963" spans="14:15">
      <c r="N963" s="168" t="str">
        <f t="shared" si="76"/>
        <v/>
      </c>
      <c r="O963" s="168" t="str">
        <f t="shared" si="75"/>
        <v/>
      </c>
    </row>
    <row r="964" spans="14:15">
      <c r="N964" s="168" t="str">
        <f t="shared" si="76"/>
        <v/>
      </c>
      <c r="O964" s="168" t="str">
        <f t="shared" ref="O964:O1027" si="77">IF(N964&gt;$A$14,N964,"")</f>
        <v/>
      </c>
    </row>
    <row r="965" spans="14:15">
      <c r="N965" s="168" t="str">
        <f t="shared" si="76"/>
        <v/>
      </c>
      <c r="O965" s="168" t="str">
        <f t="shared" si="77"/>
        <v/>
      </c>
    </row>
    <row r="966" spans="14:15">
      <c r="N966" s="168" t="str">
        <f t="shared" si="76"/>
        <v/>
      </c>
      <c r="O966" s="168" t="str">
        <f t="shared" si="77"/>
        <v/>
      </c>
    </row>
    <row r="967" spans="14:15">
      <c r="N967" s="168" t="str">
        <f t="shared" si="76"/>
        <v/>
      </c>
      <c r="O967" s="168" t="str">
        <f t="shared" si="77"/>
        <v/>
      </c>
    </row>
    <row r="968" spans="14:15">
      <c r="N968" s="168" t="str">
        <f t="shared" ref="N968:N1031" si="78">IF(COUNTIF(L:L,J968),J968,"")</f>
        <v/>
      </c>
      <c r="O968" s="168" t="str">
        <f t="shared" si="77"/>
        <v/>
      </c>
    </row>
    <row r="969" spans="14:15">
      <c r="N969" s="168" t="str">
        <f t="shared" si="78"/>
        <v/>
      </c>
      <c r="O969" s="168" t="str">
        <f t="shared" si="77"/>
        <v/>
      </c>
    </row>
    <row r="970" spans="14:15">
      <c r="N970" s="168" t="str">
        <f t="shared" si="78"/>
        <v/>
      </c>
      <c r="O970" s="168" t="str">
        <f t="shared" si="77"/>
        <v/>
      </c>
    </row>
    <row r="971" spans="14:15">
      <c r="N971" s="168" t="str">
        <f t="shared" si="78"/>
        <v/>
      </c>
      <c r="O971" s="168" t="str">
        <f t="shared" si="77"/>
        <v/>
      </c>
    </row>
    <row r="972" spans="14:15">
      <c r="N972" s="168" t="str">
        <f t="shared" si="78"/>
        <v/>
      </c>
      <c r="O972" s="168" t="str">
        <f t="shared" si="77"/>
        <v/>
      </c>
    </row>
    <row r="973" spans="14:15">
      <c r="N973" s="168" t="str">
        <f t="shared" si="78"/>
        <v/>
      </c>
      <c r="O973" s="168" t="str">
        <f t="shared" si="77"/>
        <v/>
      </c>
    </row>
    <row r="974" spans="14:15">
      <c r="N974" s="168" t="str">
        <f t="shared" si="78"/>
        <v/>
      </c>
      <c r="O974" s="168" t="str">
        <f t="shared" si="77"/>
        <v/>
      </c>
    </row>
    <row r="975" spans="14:15">
      <c r="N975" s="168" t="str">
        <f t="shared" si="78"/>
        <v/>
      </c>
      <c r="O975" s="168" t="str">
        <f t="shared" si="77"/>
        <v/>
      </c>
    </row>
    <row r="976" spans="14:15">
      <c r="N976" s="168" t="str">
        <f t="shared" si="78"/>
        <v/>
      </c>
      <c r="O976" s="168" t="str">
        <f t="shared" si="77"/>
        <v/>
      </c>
    </row>
    <row r="977" spans="14:15">
      <c r="N977" s="168" t="str">
        <f t="shared" si="78"/>
        <v/>
      </c>
      <c r="O977" s="168" t="str">
        <f t="shared" si="77"/>
        <v/>
      </c>
    </row>
    <row r="978" spans="14:15">
      <c r="N978" s="168" t="str">
        <f t="shared" si="78"/>
        <v/>
      </c>
      <c r="O978" s="168" t="str">
        <f t="shared" si="77"/>
        <v/>
      </c>
    </row>
    <row r="979" spans="14:15">
      <c r="N979" s="168" t="str">
        <f t="shared" si="78"/>
        <v/>
      </c>
      <c r="O979" s="168" t="str">
        <f t="shared" si="77"/>
        <v/>
      </c>
    </row>
    <row r="980" spans="14:15">
      <c r="N980" s="168" t="str">
        <f t="shared" si="78"/>
        <v/>
      </c>
      <c r="O980" s="168" t="str">
        <f t="shared" si="77"/>
        <v/>
      </c>
    </row>
    <row r="981" spans="14:15">
      <c r="N981" s="168" t="str">
        <f t="shared" si="78"/>
        <v/>
      </c>
      <c r="O981" s="168" t="str">
        <f t="shared" si="77"/>
        <v/>
      </c>
    </row>
    <row r="982" spans="14:15">
      <c r="N982" s="168" t="str">
        <f t="shared" si="78"/>
        <v/>
      </c>
      <c r="O982" s="168" t="str">
        <f t="shared" si="77"/>
        <v/>
      </c>
    </row>
    <row r="983" spans="14:15">
      <c r="N983" s="168" t="str">
        <f t="shared" si="78"/>
        <v/>
      </c>
      <c r="O983" s="168" t="str">
        <f t="shared" si="77"/>
        <v/>
      </c>
    </row>
    <row r="984" spans="14:15">
      <c r="N984" s="168" t="str">
        <f t="shared" si="78"/>
        <v/>
      </c>
      <c r="O984" s="168" t="str">
        <f t="shared" si="77"/>
        <v/>
      </c>
    </row>
    <row r="985" spans="14:15">
      <c r="N985" s="168" t="str">
        <f t="shared" si="78"/>
        <v/>
      </c>
      <c r="O985" s="168" t="str">
        <f t="shared" si="77"/>
        <v/>
      </c>
    </row>
    <row r="986" spans="14:15">
      <c r="N986" s="168" t="str">
        <f t="shared" si="78"/>
        <v/>
      </c>
      <c r="O986" s="168" t="str">
        <f t="shared" si="77"/>
        <v/>
      </c>
    </row>
    <row r="987" spans="14:15">
      <c r="N987" s="168" t="str">
        <f t="shared" si="78"/>
        <v/>
      </c>
      <c r="O987" s="168" t="str">
        <f t="shared" si="77"/>
        <v/>
      </c>
    </row>
    <row r="988" spans="14:15">
      <c r="N988" s="168" t="str">
        <f t="shared" si="78"/>
        <v/>
      </c>
      <c r="O988" s="168" t="str">
        <f t="shared" si="77"/>
        <v/>
      </c>
    </row>
    <row r="989" spans="14:15">
      <c r="N989" s="168" t="str">
        <f t="shared" si="78"/>
        <v/>
      </c>
      <c r="O989" s="168" t="str">
        <f t="shared" si="77"/>
        <v/>
      </c>
    </row>
    <row r="990" spans="14:15">
      <c r="N990" s="168" t="str">
        <f t="shared" si="78"/>
        <v/>
      </c>
      <c r="O990" s="168" t="str">
        <f t="shared" si="77"/>
        <v/>
      </c>
    </row>
    <row r="991" spans="14:15">
      <c r="N991" s="168" t="str">
        <f t="shared" si="78"/>
        <v/>
      </c>
      <c r="O991" s="168" t="str">
        <f t="shared" si="77"/>
        <v/>
      </c>
    </row>
    <row r="992" spans="14:15">
      <c r="N992" s="168" t="str">
        <f t="shared" si="78"/>
        <v/>
      </c>
      <c r="O992" s="168" t="str">
        <f t="shared" si="77"/>
        <v/>
      </c>
    </row>
    <row r="993" spans="14:15">
      <c r="N993" s="168" t="str">
        <f t="shared" si="78"/>
        <v/>
      </c>
      <c r="O993" s="168" t="str">
        <f t="shared" si="77"/>
        <v/>
      </c>
    </row>
    <row r="994" spans="14:15">
      <c r="N994" s="168" t="str">
        <f t="shared" si="78"/>
        <v/>
      </c>
      <c r="O994" s="168" t="str">
        <f t="shared" si="77"/>
        <v/>
      </c>
    </row>
    <row r="995" spans="14:15">
      <c r="N995" s="168" t="str">
        <f t="shared" si="78"/>
        <v/>
      </c>
      <c r="O995" s="168" t="str">
        <f t="shared" si="77"/>
        <v/>
      </c>
    </row>
    <row r="996" spans="14:15">
      <c r="N996" s="168" t="str">
        <f t="shared" si="78"/>
        <v/>
      </c>
      <c r="O996" s="168" t="str">
        <f t="shared" si="77"/>
        <v/>
      </c>
    </row>
    <row r="997" spans="14:15">
      <c r="N997" s="168" t="str">
        <f t="shared" si="78"/>
        <v/>
      </c>
      <c r="O997" s="168" t="str">
        <f t="shared" si="77"/>
        <v/>
      </c>
    </row>
    <row r="998" spans="14:15">
      <c r="N998" s="168" t="str">
        <f t="shared" si="78"/>
        <v/>
      </c>
      <c r="O998" s="168" t="str">
        <f t="shared" si="77"/>
        <v/>
      </c>
    </row>
    <row r="999" spans="14:15">
      <c r="N999" s="168" t="str">
        <f t="shared" si="78"/>
        <v/>
      </c>
      <c r="O999" s="168" t="str">
        <f t="shared" si="77"/>
        <v/>
      </c>
    </row>
    <row r="1000" spans="14:15">
      <c r="N1000" s="168" t="str">
        <f t="shared" si="78"/>
        <v/>
      </c>
      <c r="O1000" s="168" t="str">
        <f t="shared" si="77"/>
        <v/>
      </c>
    </row>
    <row r="1001" spans="14:15">
      <c r="N1001" s="168" t="str">
        <f t="shared" si="78"/>
        <v/>
      </c>
      <c r="O1001" s="168" t="str">
        <f t="shared" si="77"/>
        <v/>
      </c>
    </row>
    <row r="1002" spans="14:15">
      <c r="N1002" s="168" t="str">
        <f t="shared" si="78"/>
        <v/>
      </c>
      <c r="O1002" s="168" t="str">
        <f t="shared" si="77"/>
        <v/>
      </c>
    </row>
    <row r="1003" spans="14:15">
      <c r="N1003" s="168" t="str">
        <f t="shared" si="78"/>
        <v/>
      </c>
      <c r="O1003" s="168" t="str">
        <f t="shared" si="77"/>
        <v/>
      </c>
    </row>
    <row r="1004" spans="14:15">
      <c r="N1004" s="168" t="str">
        <f t="shared" si="78"/>
        <v/>
      </c>
      <c r="O1004" s="168" t="str">
        <f t="shared" si="77"/>
        <v/>
      </c>
    </row>
    <row r="1005" spans="14:15">
      <c r="N1005" s="168" t="str">
        <f t="shared" si="78"/>
        <v/>
      </c>
      <c r="O1005" s="168" t="str">
        <f t="shared" si="77"/>
        <v/>
      </c>
    </row>
    <row r="1006" spans="14:15">
      <c r="N1006" s="168" t="str">
        <f t="shared" si="78"/>
        <v/>
      </c>
      <c r="O1006" s="168" t="str">
        <f t="shared" si="77"/>
        <v/>
      </c>
    </row>
    <row r="1007" spans="14:15">
      <c r="N1007" s="168" t="str">
        <f t="shared" si="78"/>
        <v/>
      </c>
      <c r="O1007" s="168" t="str">
        <f t="shared" si="77"/>
        <v/>
      </c>
    </row>
    <row r="1008" spans="14:15">
      <c r="N1008" s="168" t="str">
        <f t="shared" si="78"/>
        <v/>
      </c>
      <c r="O1008" s="168" t="str">
        <f t="shared" si="77"/>
        <v/>
      </c>
    </row>
    <row r="1009" spans="14:15">
      <c r="N1009" s="168" t="str">
        <f t="shared" si="78"/>
        <v/>
      </c>
      <c r="O1009" s="168" t="str">
        <f t="shared" si="77"/>
        <v/>
      </c>
    </row>
    <row r="1010" spans="14:15">
      <c r="N1010" s="168" t="str">
        <f t="shared" si="78"/>
        <v/>
      </c>
      <c r="O1010" s="168" t="str">
        <f t="shared" si="77"/>
        <v/>
      </c>
    </row>
    <row r="1011" spans="14:15">
      <c r="N1011" s="168" t="str">
        <f t="shared" si="78"/>
        <v/>
      </c>
      <c r="O1011" s="168" t="str">
        <f t="shared" si="77"/>
        <v/>
      </c>
    </row>
    <row r="1012" spans="14:15">
      <c r="N1012" s="168" t="str">
        <f t="shared" si="78"/>
        <v/>
      </c>
      <c r="O1012" s="168" t="str">
        <f t="shared" si="77"/>
        <v/>
      </c>
    </row>
    <row r="1013" spans="14:15">
      <c r="N1013" s="168" t="str">
        <f t="shared" si="78"/>
        <v/>
      </c>
      <c r="O1013" s="168" t="str">
        <f t="shared" si="77"/>
        <v/>
      </c>
    </row>
    <row r="1014" spans="14:15">
      <c r="N1014" s="168" t="str">
        <f t="shared" si="78"/>
        <v/>
      </c>
      <c r="O1014" s="168" t="str">
        <f t="shared" si="77"/>
        <v/>
      </c>
    </row>
    <row r="1015" spans="14:15">
      <c r="N1015" s="168" t="str">
        <f t="shared" si="78"/>
        <v/>
      </c>
      <c r="O1015" s="168" t="str">
        <f t="shared" si="77"/>
        <v/>
      </c>
    </row>
    <row r="1016" spans="14:15">
      <c r="N1016" s="168" t="str">
        <f t="shared" si="78"/>
        <v/>
      </c>
      <c r="O1016" s="168" t="str">
        <f t="shared" si="77"/>
        <v/>
      </c>
    </row>
    <row r="1017" spans="14:15">
      <c r="N1017" s="168" t="str">
        <f t="shared" si="78"/>
        <v/>
      </c>
      <c r="O1017" s="168" t="str">
        <f t="shared" si="77"/>
        <v/>
      </c>
    </row>
    <row r="1018" spans="14:15">
      <c r="N1018" s="168" t="str">
        <f t="shared" si="78"/>
        <v/>
      </c>
      <c r="O1018" s="168" t="str">
        <f t="shared" si="77"/>
        <v/>
      </c>
    </row>
    <row r="1019" spans="14:15">
      <c r="N1019" s="168" t="str">
        <f t="shared" si="78"/>
        <v/>
      </c>
      <c r="O1019" s="168" t="str">
        <f t="shared" si="77"/>
        <v/>
      </c>
    </row>
    <row r="1020" spans="14:15">
      <c r="N1020" s="168" t="str">
        <f t="shared" si="78"/>
        <v/>
      </c>
      <c r="O1020" s="168" t="str">
        <f t="shared" si="77"/>
        <v/>
      </c>
    </row>
    <row r="1021" spans="14:15">
      <c r="N1021" s="168" t="str">
        <f t="shared" si="78"/>
        <v/>
      </c>
      <c r="O1021" s="168" t="str">
        <f t="shared" si="77"/>
        <v/>
      </c>
    </row>
    <row r="1022" spans="14:15">
      <c r="N1022" s="168" t="str">
        <f t="shared" si="78"/>
        <v/>
      </c>
      <c r="O1022" s="168" t="str">
        <f t="shared" si="77"/>
        <v/>
      </c>
    </row>
    <row r="1023" spans="14:15">
      <c r="N1023" s="168" t="str">
        <f t="shared" si="78"/>
        <v/>
      </c>
      <c r="O1023" s="168" t="str">
        <f t="shared" si="77"/>
        <v/>
      </c>
    </row>
    <row r="1024" spans="14:15">
      <c r="N1024" s="168" t="str">
        <f t="shared" si="78"/>
        <v/>
      </c>
      <c r="O1024" s="168" t="str">
        <f t="shared" si="77"/>
        <v/>
      </c>
    </row>
    <row r="1025" spans="14:15">
      <c r="N1025" s="168" t="str">
        <f t="shared" si="78"/>
        <v/>
      </c>
      <c r="O1025" s="168" t="str">
        <f t="shared" si="77"/>
        <v/>
      </c>
    </row>
    <row r="1026" spans="14:15">
      <c r="N1026" s="168" t="str">
        <f t="shared" si="78"/>
        <v/>
      </c>
      <c r="O1026" s="168" t="str">
        <f t="shared" si="77"/>
        <v/>
      </c>
    </row>
    <row r="1027" spans="14:15">
      <c r="N1027" s="168" t="str">
        <f t="shared" si="78"/>
        <v/>
      </c>
      <c r="O1027" s="168" t="str">
        <f t="shared" si="77"/>
        <v/>
      </c>
    </row>
    <row r="1028" spans="14:15">
      <c r="N1028" s="168" t="str">
        <f t="shared" si="78"/>
        <v/>
      </c>
      <c r="O1028" s="168" t="str">
        <f t="shared" ref="O1028:O1032" si="79">IF(N1028&gt;$A$14,N1028,"")</f>
        <v/>
      </c>
    </row>
    <row r="1029" spans="14:15">
      <c r="N1029" s="168" t="str">
        <f t="shared" si="78"/>
        <v/>
      </c>
      <c r="O1029" s="168" t="str">
        <f t="shared" si="79"/>
        <v/>
      </c>
    </row>
    <row r="1030" spans="14:15">
      <c r="N1030" s="168" t="str">
        <f t="shared" si="78"/>
        <v/>
      </c>
      <c r="O1030" s="168" t="str">
        <f t="shared" si="79"/>
        <v/>
      </c>
    </row>
    <row r="1031" spans="14:15">
      <c r="N1031" s="168" t="str">
        <f t="shared" si="78"/>
        <v/>
      </c>
      <c r="O1031" s="168" t="str">
        <f t="shared" si="79"/>
        <v/>
      </c>
    </row>
    <row r="1032" spans="14:15">
      <c r="N1032" s="168" t="str">
        <f t="shared" ref="N1032" si="80">IF(COUNTIF(L:L,J1032),J1032,"")</f>
        <v/>
      </c>
      <c r="O1032" s="168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K16" sqref="K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10.4414062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1.88671875" style="54" bestFit="1" customWidth="1"/>
    <col min="15" max="15" width="9.109375"/>
    <col min="16" max="16" width="15.6640625" style="54" customWidth="1"/>
    <col min="17" max="17" width="8.88671875" style="54" customWidth="1"/>
    <col min="18" max="18" width="15.6640625" style="54" customWidth="1"/>
    <col min="19" max="19" width="8.88671875" style="54" customWidth="1"/>
    <col min="20" max="20" width="15.6640625" style="54" customWidth="1"/>
    <col min="21" max="21" width="8.88671875" style="54" customWidth="1"/>
    <col min="22" max="22" width="15.6640625" style="54" customWidth="1"/>
    <col min="23" max="23" width="8.88671875" style="54" customWidth="1"/>
    <col min="24" max="26" width="15.6640625" style="172" bestFit="1" customWidth="1"/>
    <col min="27" max="31" width="8.88671875" style="172"/>
    <col min="32" max="16384" width="8.88671875" style="54"/>
  </cols>
  <sheetData>
    <row r="1" spans="1:26" ht="15" thickBot="1">
      <c r="A1" s="1"/>
      <c r="B1" s="1"/>
      <c r="C1" s="1"/>
      <c r="D1" s="1"/>
      <c r="E1" s="1"/>
      <c r="P1" s="53"/>
      <c r="Q1" s="1"/>
      <c r="R1" s="1"/>
      <c r="S1" s="1"/>
      <c r="T1" s="1"/>
      <c r="U1" s="1"/>
      <c r="V1" s="1"/>
      <c r="Z1" s="172" cm="1">
        <f t="array" ref="Z1">LOOKUP(2,1/(Z:Z&lt;&gt;""),Z:Z)</f>
        <v>45961.625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123"/>
      <c r="H2" s="124"/>
      <c r="P2" s="27" t="s">
        <v>0</v>
      </c>
      <c r="Q2" s="1"/>
      <c r="R2" s="44" t="s">
        <v>1</v>
      </c>
      <c r="S2" s="2"/>
      <c r="T2" s="28" t="s">
        <v>1</v>
      </c>
      <c r="U2" s="1"/>
      <c r="V2" s="69" t="s">
        <v>0</v>
      </c>
      <c r="Z2" s="54" cm="1">
        <f t="array" ref="Z2:Z24">_xlfn.UNIQUE(Y:Y)</f>
        <v>0</v>
      </c>
    </row>
    <row r="3" spans="1:26">
      <c r="A3" s="15" t="s">
        <v>32</v>
      </c>
      <c r="B3" s="61" t="s">
        <v>44</v>
      </c>
      <c r="C3" s="70" t="s">
        <v>45</v>
      </c>
      <c r="D3" s="70" t="s">
        <v>46</v>
      </c>
      <c r="E3" s="62" t="s">
        <v>47</v>
      </c>
      <c r="P3" s="122" cm="1">
        <f t="array" ref="P3:Q44">_xll.BDH(B4, "LAST_PRICE", "01/01/2025 15:00:00", "01/01/2035 16:00:00", "BarSize=60", "BarType=T", "RecurDaily=True", "TZ=New_York")</f>
        <v>45903.625</v>
      </c>
      <c r="Q3" s="46">
        <v>99.248999999999995</v>
      </c>
      <c r="R3" s="122" cm="1">
        <f t="array" ref="R3:S128">_xll.BDH(C4, "LAST_PRICE", "01/01/2025 15:00:00", "01/01/2035 16:00:00", "BarSize=60", "BarType=T", "RecurDaily=True", "TZ=New_York")</f>
        <v>45783.625</v>
      </c>
      <c r="S3" s="46">
        <v>99.515625</v>
      </c>
      <c r="T3" s="122" cm="1">
        <f t="array" ref="T3:U135">_xll.BDH(D4, "LAST_PRICE", "01/01/2025 15:00:00", "01/01/2035 16:00:00", "BarSize=60", "BarType=T", "RecurDaily=True", "TZ=New_York")</f>
        <v>45768.625</v>
      </c>
      <c r="U3" s="1">
        <v>85.063999999999993</v>
      </c>
      <c r="V3" s="122" cm="1">
        <f t="array" ref="V3:W126">_xll.BDH(E4, "LAST_PRICE", "01/01/2025 15:00:00", "01/01/2035 16:00:00", "BarSize=60", "BarType=T", "RecurDaily=True", "TZ=New_York")</f>
        <v>45785.625</v>
      </c>
      <c r="W3" s="54">
        <v>98.578125</v>
      </c>
      <c r="X3" s="172">
        <f>IF(COUNTIF(R:R,P3)*COUNTIF(T:T,P3)*COUNTIF(V:V,P3),P3,"")</f>
        <v>45903.625</v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48</v>
      </c>
      <c r="C4" s="41" t="s">
        <v>49</v>
      </c>
      <c r="D4" s="41" t="s">
        <v>50</v>
      </c>
      <c r="E4" s="42" t="s">
        <v>51</v>
      </c>
      <c r="P4" s="125">
        <v>45904.625</v>
      </c>
      <c r="Q4" s="1">
        <v>99.715000000000003</v>
      </c>
      <c r="R4" s="126">
        <v>45784.625</v>
      </c>
      <c r="S4" s="1">
        <v>99.796875</v>
      </c>
      <c r="T4" s="126">
        <v>45769.625</v>
      </c>
      <c r="U4" s="1">
        <v>85.619</v>
      </c>
      <c r="V4" s="126">
        <v>45786.625</v>
      </c>
      <c r="W4" s="54">
        <v>98.65625</v>
      </c>
      <c r="X4" s="172">
        <f t="shared" ref="X4:X67" si="0">IF(COUNTIF(R:R,P4)*COUNTIF(T:T,P4)*COUNTIF(V:V,P4),P4,"")</f>
        <v>45904.625</v>
      </c>
      <c r="Y4" s="172" t="str">
        <f t="shared" ref="Y4:Y67" si="1">IF(X4&gt;$A$14,X4,"")</f>
        <v/>
      </c>
      <c r="Z4" s="172">
        <v>45932.625</v>
      </c>
    </row>
    <row r="5" spans="1:26">
      <c r="A5" s="15" t="s">
        <v>8</v>
      </c>
      <c r="B5" s="64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5">
        <v>45905.625</v>
      </c>
      <c r="Q5" s="1">
        <v>100.001</v>
      </c>
      <c r="R5" s="126">
        <v>45785.625</v>
      </c>
      <c r="S5" s="1">
        <v>98.921875</v>
      </c>
      <c r="T5" s="126">
        <v>45770.625</v>
      </c>
      <c r="U5" s="1">
        <v>87.418000000000006</v>
      </c>
      <c r="V5" s="126">
        <v>45789.625</v>
      </c>
      <c r="W5" s="54">
        <v>97.703125</v>
      </c>
      <c r="X5" s="172">
        <f t="shared" si="0"/>
        <v>45905.625</v>
      </c>
      <c r="Y5" s="172" t="str">
        <f t="shared" si="1"/>
        <v/>
      </c>
      <c r="Z5" s="172">
        <v>45933.625</v>
      </c>
    </row>
    <row r="6" spans="1:26">
      <c r="A6" s="15" t="s">
        <v>10</v>
      </c>
      <c r="B6" s="66">
        <v>4.8750000000000002E-2</v>
      </c>
      <c r="C6" s="71">
        <v>4.2500000000000003E-2</v>
      </c>
      <c r="D6" s="71">
        <v>5.3749999999999999E-2</v>
      </c>
      <c r="E6" s="10">
        <v>4.7500000000000001E-2</v>
      </c>
      <c r="P6" s="125">
        <v>45908.625</v>
      </c>
      <c r="Q6" s="1">
        <v>100.20399999999999</v>
      </c>
      <c r="R6" s="126">
        <v>45786.625</v>
      </c>
      <c r="S6" s="1">
        <v>98.984375</v>
      </c>
      <c r="T6" s="126">
        <v>45771.625</v>
      </c>
      <c r="U6" s="1">
        <v>87.713999999999999</v>
      </c>
      <c r="V6" s="126">
        <v>45790.625</v>
      </c>
      <c r="W6" s="54">
        <v>97.296875</v>
      </c>
      <c r="X6" s="172">
        <f t="shared" si="0"/>
        <v>45908.625</v>
      </c>
      <c r="Y6" s="172" t="str">
        <f t="shared" si="1"/>
        <v/>
      </c>
      <c r="Z6" s="172">
        <v>45936.625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P7" s="126">
        <v>45909.625</v>
      </c>
      <c r="Q7" s="1">
        <v>100.259</v>
      </c>
      <c r="R7" s="126">
        <v>45789.625</v>
      </c>
      <c r="S7" s="1">
        <v>98.28125</v>
      </c>
      <c r="T7" s="126">
        <v>45772.625</v>
      </c>
      <c r="U7" s="1">
        <v>88.004999999999995</v>
      </c>
      <c r="V7" s="126">
        <v>45791.625</v>
      </c>
      <c r="W7" s="1">
        <v>96.65625</v>
      </c>
      <c r="X7" s="172">
        <f t="shared" si="0"/>
        <v>45909.625</v>
      </c>
      <c r="Y7" s="172" t="str">
        <f t="shared" si="1"/>
        <v/>
      </c>
      <c r="Z7" s="172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5">
        <v>45910.625</v>
      </c>
      <c r="Q8" s="54">
        <v>100.4</v>
      </c>
      <c r="R8" s="125">
        <v>45790.625</v>
      </c>
      <c r="S8" s="54">
        <v>98.15625</v>
      </c>
      <c r="T8" s="125">
        <v>45775.625</v>
      </c>
      <c r="U8" s="54">
        <v>87.984999999999999</v>
      </c>
      <c r="V8" s="125">
        <v>45792.625</v>
      </c>
      <c r="W8" s="54">
        <v>97.46875</v>
      </c>
      <c r="X8" s="172">
        <f t="shared" si="0"/>
        <v>45910.625</v>
      </c>
      <c r="Y8" s="172" t="str">
        <f t="shared" si="1"/>
        <v/>
      </c>
      <c r="Z8" s="172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5">
        <v>45911.625</v>
      </c>
      <c r="Q9" s="54">
        <v>100.831</v>
      </c>
      <c r="R9" s="125">
        <v>45791.625</v>
      </c>
      <c r="S9" s="54">
        <v>97.75</v>
      </c>
      <c r="T9" s="125">
        <v>45776.625</v>
      </c>
      <c r="U9" s="54">
        <v>88.3</v>
      </c>
      <c r="V9" s="125">
        <v>45793.625</v>
      </c>
      <c r="W9" s="54">
        <v>97.65625</v>
      </c>
      <c r="X9" s="172">
        <f t="shared" si="0"/>
        <v>45911.625</v>
      </c>
      <c r="Y9" s="172" t="str">
        <f t="shared" si="1"/>
        <v/>
      </c>
      <c r="Z9" s="172">
        <v>45939.625</v>
      </c>
    </row>
    <row r="10" spans="1:26" ht="15" thickBot="1">
      <c r="A10" s="16" t="s">
        <v>28</v>
      </c>
      <c r="B10" s="11" cm="1">
        <f t="array" ref="B10">_xll.BDP(B4,"px_last")</f>
        <v>101.345</v>
      </c>
      <c r="C10" s="21" cm="1">
        <f t="array" ref="C10">_xll.BDP(C4,"px_last")</f>
        <v>101.25</v>
      </c>
      <c r="D10" s="21" cm="1">
        <f t="array" ref="D10">_xll.BDP(D4,"px_last")</f>
        <v>95.881</v>
      </c>
      <c r="E10" s="22" cm="1">
        <f t="array" ref="E10">_xll.BDP(E4,"px_last")</f>
        <v>101</v>
      </c>
      <c r="F10" s="1"/>
      <c r="G10" s="1"/>
      <c r="H10" s="1"/>
      <c r="I10" s="1"/>
      <c r="J10" s="1"/>
      <c r="K10" s="1"/>
      <c r="L10" s="1"/>
      <c r="M10" s="1"/>
      <c r="N10" s="1"/>
      <c r="P10" s="125">
        <v>45912.625</v>
      </c>
      <c r="Q10" s="54">
        <v>100.739</v>
      </c>
      <c r="R10" s="125">
        <v>45792.625</v>
      </c>
      <c r="S10" s="54">
        <v>98.421875</v>
      </c>
      <c r="T10" s="125">
        <v>45777.625</v>
      </c>
      <c r="U10" s="54">
        <v>88.176000000000002</v>
      </c>
      <c r="V10" s="125">
        <v>45796.625</v>
      </c>
      <c r="W10" s="54">
        <v>97.3125</v>
      </c>
      <c r="X10" s="172">
        <f t="shared" si="0"/>
        <v>45912.625</v>
      </c>
      <c r="Y10" s="172" t="str">
        <f t="shared" si="1"/>
        <v/>
      </c>
      <c r="Z10" s="172">
        <v>45940.625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5">
        <v>45915.625</v>
      </c>
      <c r="Q11" s="54">
        <v>100.795</v>
      </c>
      <c r="R11" s="125">
        <v>45793.625</v>
      </c>
      <c r="S11" s="54">
        <v>98.453125</v>
      </c>
      <c r="T11" s="125">
        <v>45778.625</v>
      </c>
      <c r="U11" s="54">
        <v>87.49</v>
      </c>
      <c r="V11" s="125">
        <v>45797.625</v>
      </c>
      <c r="W11" s="54">
        <v>96.609375</v>
      </c>
      <c r="X11" s="172">
        <f t="shared" si="0"/>
        <v>45915.625</v>
      </c>
      <c r="Y11" s="172" t="str">
        <f t="shared" si="1"/>
        <v/>
      </c>
      <c r="Z11" s="172">
        <v>45944.625</v>
      </c>
    </row>
    <row r="12" spans="1:26" ht="15" thickBot="1">
      <c r="A12" s="39" t="s">
        <v>22</v>
      </c>
      <c r="B12" s="186" t="s">
        <v>0</v>
      </c>
      <c r="C12" s="187"/>
      <c r="D12" s="187"/>
      <c r="E12" s="192" t="s">
        <v>1</v>
      </c>
      <c r="F12" s="193"/>
      <c r="G12" s="194"/>
      <c r="H12" s="189" t="s">
        <v>1</v>
      </c>
      <c r="I12" s="190"/>
      <c r="J12" s="191"/>
      <c r="K12" s="195" t="s">
        <v>0</v>
      </c>
      <c r="L12" s="196"/>
      <c r="M12" s="197"/>
      <c r="N12" s="39" t="s">
        <v>16</v>
      </c>
      <c r="P12" s="125">
        <v>45916.625</v>
      </c>
      <c r="Q12" s="54">
        <v>101.098</v>
      </c>
      <c r="R12" s="125">
        <v>45796.625</v>
      </c>
      <c r="S12" s="54">
        <v>98.34375</v>
      </c>
      <c r="T12" s="125">
        <v>45779.625</v>
      </c>
      <c r="U12" s="54">
        <v>87.135999999999996</v>
      </c>
      <c r="V12" s="125">
        <v>45798.625</v>
      </c>
      <c r="W12" s="54">
        <v>94.953125</v>
      </c>
      <c r="X12" s="172">
        <f t="shared" si="0"/>
        <v>45916.625</v>
      </c>
      <c r="Y12" s="172" t="str">
        <f t="shared" si="1"/>
        <v/>
      </c>
      <c r="Z12" s="172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125">
        <v>45917.625</v>
      </c>
      <c r="Q13" s="54">
        <v>100.999</v>
      </c>
      <c r="R13" s="125">
        <v>45797.625</v>
      </c>
      <c r="S13" s="54">
        <v>98.140625</v>
      </c>
      <c r="T13" s="125">
        <v>45782.625</v>
      </c>
      <c r="U13" s="54">
        <v>86.95</v>
      </c>
      <c r="V13" s="125">
        <v>45799.625</v>
      </c>
      <c r="W13" s="54">
        <v>95.421875</v>
      </c>
      <c r="X13" s="172">
        <f t="shared" si="0"/>
        <v>45917.625</v>
      </c>
      <c r="Y13" s="172" t="str">
        <f t="shared" si="1"/>
        <v/>
      </c>
      <c r="Z13" s="172">
        <v>45946.625</v>
      </c>
    </row>
    <row r="14" spans="1:26">
      <c r="A14" s="175">
        <v>45931.625</v>
      </c>
      <c r="B14" s="174">
        <v>100.65</v>
      </c>
      <c r="C14" s="46"/>
      <c r="D14" s="47"/>
      <c r="E14" s="174">
        <v>100.898</v>
      </c>
      <c r="F14" s="46"/>
      <c r="G14" s="47"/>
      <c r="H14" s="174">
        <v>94.375</v>
      </c>
      <c r="I14" s="46"/>
      <c r="J14" s="47"/>
      <c r="K14" s="174">
        <v>100.297</v>
      </c>
      <c r="L14" s="1"/>
      <c r="M14" s="5"/>
      <c r="N14" s="79">
        <v>0</v>
      </c>
      <c r="P14" s="125">
        <v>45918.625</v>
      </c>
      <c r="Q14" s="54">
        <v>101.124</v>
      </c>
      <c r="R14" s="125">
        <v>45798.625</v>
      </c>
      <c r="S14" s="54">
        <v>97.34375</v>
      </c>
      <c r="T14" s="125">
        <v>45783.625</v>
      </c>
      <c r="U14" s="54">
        <v>86.616</v>
      </c>
      <c r="V14" s="125">
        <v>45804.625</v>
      </c>
      <c r="W14" s="54">
        <v>96.921875</v>
      </c>
      <c r="X14" s="172">
        <f t="shared" si="0"/>
        <v>45918.625</v>
      </c>
      <c r="Y14" s="172" t="str">
        <f t="shared" si="1"/>
        <v/>
      </c>
      <c r="Z14" s="172">
        <v>45947.625</v>
      </c>
    </row>
    <row r="15" spans="1:26">
      <c r="A15" s="173">
        <f ca="1">IF(AND(ISBLANK(Z4), A14 = $Z$1),NOW(),IF(ISBLANK(Z4),"",Z4))</f>
        <v>45932.625</v>
      </c>
      <c r="B15" s="45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3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3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9">
        <f ca="1">IF(ISERROR(B15-2),"",C15+D15-F15-G15-I15-J15+L15+M15)</f>
        <v>-33999.438363333589</v>
      </c>
      <c r="P15" s="125">
        <v>45919.625</v>
      </c>
      <c r="Q15" s="54">
        <v>101.01</v>
      </c>
      <c r="R15" s="125">
        <v>45799.625</v>
      </c>
      <c r="S15" s="54">
        <v>97.71875</v>
      </c>
      <c r="T15" s="125">
        <v>45784.625</v>
      </c>
      <c r="U15" s="54">
        <v>86.994</v>
      </c>
      <c r="V15" s="125">
        <v>45805.625</v>
      </c>
      <c r="W15" s="54">
        <v>96.484375</v>
      </c>
      <c r="X15" s="172">
        <f t="shared" si="0"/>
        <v>45919.625</v>
      </c>
      <c r="Y15" s="172" t="str">
        <f t="shared" si="1"/>
        <v/>
      </c>
      <c r="Z15" s="172">
        <v>45950.625</v>
      </c>
    </row>
    <row r="16" spans="1:26">
      <c r="A16" s="173">
        <f t="shared" ref="A16:A35" ca="1" si="2">IF(AND(ISBLANK(Z5), A15 = $Z$1),NOW(),IF(ISBLANK(Z5),"",Z5))</f>
        <v>45933.625</v>
      </c>
      <c r="B16" s="45">
        <f t="shared" ref="B16:B35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5" ca="1" si="5">IF(ISERROR(B16-2), "", ROUNDUP(A16-$A$14,0)/360*$B$6*$B$5-ROUNDUP(A16-$A$14,0)/360*$B$7*$B$5*$B$14/100)</f>
        <v>480.28166666666721</v>
      </c>
      <c r="E16" s="73">
        <f t="shared" ref="E16:E35" ca="1" si="6">IF(COUNTIF(P:P,A16)=1,VLOOKUP(A16,R:S,2), IF(COUNTIF(P:P,A16)=0,$C$10,""))</f>
        <v>101.15625</v>
      </c>
      <c r="F16" s="31">
        <f t="shared" ref="F16:F35" ca="1" si="7">IF(ISERROR(B16-2),"",(E16-$E$14)/100*$C$5)</f>
        <v>35122.000000000524</v>
      </c>
      <c r="G16" s="32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1">
        <f t="shared" ref="I16:I35" ca="1" si="10">IF(ISERROR(B16-2),"",(H16-$H$14)/100*$D$5)</f>
        <v>23049.999999999927</v>
      </c>
      <c r="J16" s="32">
        <f t="shared" ref="J16:J35" ca="1" si="11">IF(ISERROR(B16-2),"",ROUNDUP(A16-$A$14,0)/360*$D$6*$D$5-ROUNDUP(A16-$A$14,0)/360*$D$7*$D$5*$H$14/100)</f>
        <v>384.14930555555543</v>
      </c>
      <c r="K16" s="73">
        <f t="shared" ref="K16:K35" ca="1" si="12">IF(COUNTIF(P:P,A16)=1,VLOOKUP(A16,V:W,2), IF(COUNTIF(P:P,A16)=0,$E$10,""))</f>
        <v>100.5625</v>
      </c>
      <c r="L16" s="31">
        <f t="shared" ref="L16:L35" ca="1" si="13">IF(ISERROR(B16-2),"",(K16-$K$14)/100*$E$5)</f>
        <v>11151.000000000126</v>
      </c>
      <c r="M16" s="32">
        <f t="shared" ref="M16:M35" ca="1" si="14">IF(ISERROR(B16-2),"",ROUNDUP(A16-$A$14,0)/360*$E$6*$E$5-ROUNDUP(A16-$A$14,0)/360*$E$7*$E$5*$K$14/100)</f>
        <v>118.40194333333352</v>
      </c>
      <c r="N16" s="79">
        <f t="shared" ref="N16:N35" ca="1" si="15">IF(ISERROR(B16-2),"",C16+D16-F16-G16-I16-J16+L16+M16)</f>
        <v>-21872.876726667379</v>
      </c>
      <c r="P16" s="125">
        <v>45922.625</v>
      </c>
      <c r="Q16" s="54">
        <v>100.876</v>
      </c>
      <c r="R16" s="125">
        <v>45804.625</v>
      </c>
      <c r="S16" s="54">
        <v>98.46875</v>
      </c>
      <c r="T16" s="125">
        <v>45785.625</v>
      </c>
      <c r="U16" s="54">
        <v>86.653999999999996</v>
      </c>
      <c r="V16" s="125">
        <v>45806.625</v>
      </c>
      <c r="W16" s="54">
        <v>97.28125</v>
      </c>
      <c r="X16" s="172">
        <f t="shared" si="0"/>
        <v>45922.625</v>
      </c>
      <c r="Y16" s="172" t="str">
        <f t="shared" si="1"/>
        <v/>
      </c>
      <c r="Z16" s="172">
        <v>45951.625</v>
      </c>
    </row>
    <row r="17" spans="1:26">
      <c r="A17" s="173">
        <f t="shared" ca="1" si="2"/>
        <v>45936.625</v>
      </c>
      <c r="B17" s="45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3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3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9">
        <f t="shared" ca="1" si="15"/>
        <v>-18600.691816667229</v>
      </c>
      <c r="P17" s="125">
        <v>45923.625</v>
      </c>
      <c r="Q17" s="54">
        <v>101.107</v>
      </c>
      <c r="R17" s="125">
        <v>45805.625</v>
      </c>
      <c r="S17" s="54">
        <v>98.171875</v>
      </c>
      <c r="T17" s="125">
        <v>45786.625</v>
      </c>
      <c r="U17" s="54">
        <v>86.421999999999997</v>
      </c>
      <c r="V17" s="125">
        <v>45807.625</v>
      </c>
      <c r="W17" s="54">
        <v>97.484375</v>
      </c>
      <c r="X17" s="172">
        <f t="shared" si="0"/>
        <v>45923.625</v>
      </c>
      <c r="Y17" s="172" t="str">
        <f t="shared" si="1"/>
        <v/>
      </c>
      <c r="Z17" s="172">
        <v>45952.625</v>
      </c>
    </row>
    <row r="18" spans="1:26">
      <c r="A18" s="173">
        <f t="shared" ca="1" si="2"/>
        <v>45937.625</v>
      </c>
      <c r="B18" s="45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3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3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9">
        <f t="shared" ca="1" si="15"/>
        <v>-17319.130180001801</v>
      </c>
      <c r="P18" s="125">
        <v>45924.625</v>
      </c>
      <c r="Q18" s="54">
        <v>100.976</v>
      </c>
      <c r="R18" s="125">
        <v>45806.625</v>
      </c>
      <c r="S18" s="54">
        <v>98.578125</v>
      </c>
      <c r="T18" s="125">
        <v>45789.625</v>
      </c>
      <c r="U18" s="54">
        <v>86.483000000000004</v>
      </c>
      <c r="V18" s="125">
        <v>45810.625</v>
      </c>
      <c r="W18" s="54">
        <v>96.5</v>
      </c>
      <c r="X18" s="172">
        <f t="shared" si="0"/>
        <v>45924.625</v>
      </c>
      <c r="Y18" s="172" t="str">
        <f t="shared" si="1"/>
        <v/>
      </c>
      <c r="Z18" s="172">
        <v>45953.625</v>
      </c>
    </row>
    <row r="19" spans="1:26">
      <c r="A19" s="173">
        <f t="shared" ca="1" si="2"/>
        <v>45938.625</v>
      </c>
      <c r="B19" s="45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3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3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9">
        <f t="shared" ca="1" si="15"/>
        <v>-2621.318543333357</v>
      </c>
      <c r="P19" s="125">
        <v>45925.625</v>
      </c>
      <c r="Q19" s="54">
        <v>100.703</v>
      </c>
      <c r="R19" s="125">
        <v>45807.625</v>
      </c>
      <c r="S19" s="54">
        <v>98.921875</v>
      </c>
      <c r="T19" s="125">
        <v>45790.625</v>
      </c>
      <c r="U19" s="54">
        <v>86.486000000000004</v>
      </c>
      <c r="V19" s="125">
        <v>45811.625</v>
      </c>
      <c r="W19" s="54">
        <v>96.390625</v>
      </c>
      <c r="X19" s="172">
        <f t="shared" si="0"/>
        <v>45925.625</v>
      </c>
      <c r="Y19" s="172" t="str">
        <f t="shared" si="1"/>
        <v/>
      </c>
      <c r="Z19" s="172">
        <v>45954.625</v>
      </c>
    </row>
    <row r="20" spans="1:26">
      <c r="A20" s="173">
        <f t="shared" ca="1" si="2"/>
        <v>45939.625</v>
      </c>
      <c r="B20" s="45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3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3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9">
        <f t="shared" ca="1" si="15"/>
        <v>-1704.7569066679584</v>
      </c>
      <c r="P20" s="125">
        <v>45926.625</v>
      </c>
      <c r="Q20" s="54">
        <v>100.732</v>
      </c>
      <c r="R20" s="125">
        <v>45810.625</v>
      </c>
      <c r="S20" s="54">
        <v>98.453125</v>
      </c>
      <c r="T20" s="125">
        <v>45791.625</v>
      </c>
      <c r="U20" s="54">
        <v>86.606999999999999</v>
      </c>
      <c r="V20" s="125">
        <v>45812.625</v>
      </c>
      <c r="W20" s="54">
        <v>97.890625</v>
      </c>
      <c r="X20" s="172">
        <f t="shared" si="0"/>
        <v>45926.625</v>
      </c>
      <c r="Y20" s="172" t="str">
        <f t="shared" si="1"/>
        <v/>
      </c>
      <c r="Z20" s="172">
        <v>45957.625</v>
      </c>
    </row>
    <row r="21" spans="1:26">
      <c r="A21" s="173">
        <f t="shared" ca="1" si="2"/>
        <v>45940.625</v>
      </c>
      <c r="B21" s="45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3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3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9">
        <f t="shared" ca="1" si="15"/>
        <v>-21558.195270002099</v>
      </c>
      <c r="P21" s="125">
        <v>45929.625</v>
      </c>
      <c r="Q21" s="54">
        <v>100.789</v>
      </c>
      <c r="R21" s="125">
        <v>45811.625</v>
      </c>
      <c r="S21" s="54">
        <v>98.34375</v>
      </c>
      <c r="T21" s="125">
        <v>45792.625</v>
      </c>
      <c r="U21" s="54">
        <v>86.656999999999996</v>
      </c>
      <c r="V21" s="125">
        <v>45813.625</v>
      </c>
      <c r="W21" s="54">
        <v>97.953125</v>
      </c>
      <c r="X21" s="172">
        <f t="shared" si="0"/>
        <v>45929.625</v>
      </c>
      <c r="Y21" s="172" t="str">
        <f t="shared" si="1"/>
        <v/>
      </c>
      <c r="Z21" s="172">
        <v>45958.625</v>
      </c>
    </row>
    <row r="22" spans="1:26">
      <c r="A22" s="173">
        <f t="shared" ca="1" si="2"/>
        <v>45944.625</v>
      </c>
      <c r="B22" s="45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3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3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9">
        <f t="shared" ca="1" si="15"/>
        <v>-13894.448723334845</v>
      </c>
      <c r="P22" s="125">
        <v>45930.625</v>
      </c>
      <c r="Q22" s="54">
        <v>100.753</v>
      </c>
      <c r="R22" s="125">
        <v>45812.625</v>
      </c>
      <c r="S22" s="54">
        <v>99.125</v>
      </c>
      <c r="T22" s="125">
        <v>45793.625</v>
      </c>
      <c r="U22" s="54">
        <v>87.087000000000003</v>
      </c>
      <c r="V22" s="125">
        <v>45814.625</v>
      </c>
      <c r="W22" s="54">
        <v>96.71875</v>
      </c>
      <c r="X22" s="172">
        <f t="shared" si="0"/>
        <v>45930.625</v>
      </c>
      <c r="Y22" s="172" t="str">
        <f t="shared" si="1"/>
        <v/>
      </c>
      <c r="Z22" s="172">
        <v>45959.625</v>
      </c>
    </row>
    <row r="23" spans="1:26">
      <c r="A23" s="173">
        <f t="shared" ca="1" si="2"/>
        <v>45945.625</v>
      </c>
      <c r="B23" s="45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3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3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9">
        <f t="shared" ca="1" si="15"/>
        <v>-23517.887086668132</v>
      </c>
      <c r="P23" s="125">
        <v>45931.625</v>
      </c>
      <c r="Q23" s="54">
        <v>100.90300000000001</v>
      </c>
      <c r="R23" s="125">
        <v>45813.625</v>
      </c>
      <c r="S23" s="54">
        <v>98.859375</v>
      </c>
      <c r="T23" s="125">
        <v>45796.625</v>
      </c>
      <c r="U23" s="54">
        <v>86.361000000000004</v>
      </c>
      <c r="V23" s="125">
        <v>45817.625</v>
      </c>
      <c r="W23" s="54">
        <v>96.8125</v>
      </c>
      <c r="X23" s="172">
        <f t="shared" si="0"/>
        <v>45931.625</v>
      </c>
      <c r="Y23" s="172" t="str">
        <f t="shared" si="1"/>
        <v/>
      </c>
      <c r="Z23" s="172">
        <v>45960.625</v>
      </c>
    </row>
    <row r="24" spans="1:26">
      <c r="A24" s="173">
        <f t="shared" ca="1" si="2"/>
        <v>45946.625</v>
      </c>
      <c r="B24" s="45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3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3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9">
        <f t="shared" ca="1" si="15"/>
        <v>-32467.575450000637</v>
      </c>
      <c r="P24" s="125">
        <v>45932.625</v>
      </c>
      <c r="Q24" s="54">
        <v>100.93300000000001</v>
      </c>
      <c r="R24" s="125">
        <v>45814.625</v>
      </c>
      <c r="S24" s="54">
        <v>97.984375</v>
      </c>
      <c r="T24" s="125">
        <v>45797.625</v>
      </c>
      <c r="U24" s="54">
        <v>86.387</v>
      </c>
      <c r="V24" s="125">
        <v>45818.625</v>
      </c>
      <c r="W24" s="54">
        <v>97.265625</v>
      </c>
      <c r="X24" s="172">
        <f t="shared" si="0"/>
        <v>45932.625</v>
      </c>
      <c r="Y24" s="172">
        <f t="shared" si="1"/>
        <v>45932.625</v>
      </c>
      <c r="Z24" s="172">
        <v>45961.625</v>
      </c>
    </row>
    <row r="25" spans="1:26">
      <c r="A25" s="173">
        <f t="shared" ca="1" si="2"/>
        <v>45947.625</v>
      </c>
      <c r="B25" s="45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3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3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9">
        <f t="shared" ca="1" si="15"/>
        <v>-16834.763813335761</v>
      </c>
      <c r="P25" s="125">
        <v>45933.625</v>
      </c>
      <c r="Q25" s="54">
        <v>100.828</v>
      </c>
      <c r="R25" s="125">
        <v>45817.625</v>
      </c>
      <c r="S25" s="54">
        <v>98.109375</v>
      </c>
      <c r="T25" s="125">
        <v>45798.625</v>
      </c>
      <c r="U25" s="54">
        <v>85.781000000000006</v>
      </c>
      <c r="V25" s="125">
        <v>45819.625</v>
      </c>
      <c r="W25" s="54">
        <v>97.515625</v>
      </c>
      <c r="X25" s="172">
        <f t="shared" si="0"/>
        <v>45933.625</v>
      </c>
      <c r="Y25" s="172">
        <f t="shared" si="1"/>
        <v>45933.625</v>
      </c>
    </row>
    <row r="26" spans="1:26">
      <c r="A26" s="173">
        <f t="shared" ca="1" si="2"/>
        <v>45950.625</v>
      </c>
      <c r="B26" s="45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3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3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9">
        <f t="shared" ca="1" si="15"/>
        <v>-556.32890333517753</v>
      </c>
      <c r="P26" s="125">
        <v>45936.625</v>
      </c>
      <c r="Q26" s="54">
        <v>100.62</v>
      </c>
      <c r="R26" s="125">
        <v>45818.625</v>
      </c>
      <c r="S26" s="54">
        <v>98.296875</v>
      </c>
      <c r="T26" s="125">
        <v>45799.625</v>
      </c>
      <c r="U26" s="54">
        <v>85.341999999999999</v>
      </c>
      <c r="V26" s="125">
        <v>45820.625</v>
      </c>
      <c r="W26" s="54">
        <v>98.640625</v>
      </c>
      <c r="X26" s="172">
        <f t="shared" si="0"/>
        <v>45936.625</v>
      </c>
      <c r="Y26" s="172">
        <f t="shared" si="1"/>
        <v>45936.625</v>
      </c>
    </row>
    <row r="27" spans="1:26">
      <c r="A27" s="173">
        <f t="shared" ca="1" si="2"/>
        <v>45951.625</v>
      </c>
      <c r="B27" s="45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3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3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9">
        <f t="shared" ca="1" si="15"/>
        <v>15552.732733332554</v>
      </c>
      <c r="P27" s="125">
        <v>45937.625</v>
      </c>
      <c r="Q27" s="54">
        <v>100.702</v>
      </c>
      <c r="R27" s="125">
        <v>45819.625</v>
      </c>
      <c r="S27" s="54">
        <v>98.703125</v>
      </c>
      <c r="T27" s="125">
        <v>45804.625</v>
      </c>
      <c r="U27" s="54">
        <v>86.376999999999995</v>
      </c>
      <c r="V27" s="125">
        <v>45821.625</v>
      </c>
      <c r="W27" s="54">
        <v>97.609375</v>
      </c>
      <c r="X27" s="172">
        <f t="shared" si="0"/>
        <v>45937.625</v>
      </c>
      <c r="Y27" s="172">
        <f t="shared" si="1"/>
        <v>45937.625</v>
      </c>
    </row>
    <row r="28" spans="1:26">
      <c r="A28" s="173">
        <f t="shared" ca="1" si="2"/>
        <v>45952.625</v>
      </c>
      <c r="B28" s="45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3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3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9">
        <f t="shared" ca="1" si="15"/>
        <v>17298.044369998373</v>
      </c>
      <c r="P28" s="125">
        <v>45938.625</v>
      </c>
      <c r="Q28" s="54">
        <v>100.80800000000001</v>
      </c>
      <c r="R28" s="125">
        <v>45820.625</v>
      </c>
      <c r="S28" s="54">
        <v>99.1875</v>
      </c>
      <c r="T28" s="125">
        <v>45805.625</v>
      </c>
      <c r="U28" s="54">
        <v>86.234999999999999</v>
      </c>
      <c r="V28" s="125">
        <v>45824.625</v>
      </c>
      <c r="W28" s="54">
        <v>96.6875</v>
      </c>
      <c r="X28" s="172">
        <f t="shared" si="0"/>
        <v>45938.625</v>
      </c>
      <c r="Y28" s="172">
        <f t="shared" si="1"/>
        <v>45938.625</v>
      </c>
    </row>
    <row r="29" spans="1:26">
      <c r="A29" s="173">
        <f t="shared" ca="1" si="2"/>
        <v>45953.625</v>
      </c>
      <c r="B29" s="45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3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3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9">
        <f t="shared" ca="1" si="15"/>
        <v>10450.856006665303</v>
      </c>
      <c r="P29" s="125">
        <v>45939.625</v>
      </c>
      <c r="Q29" s="54">
        <v>100.664</v>
      </c>
      <c r="R29" s="125">
        <v>45821.625</v>
      </c>
      <c r="S29" s="54">
        <v>98.71875</v>
      </c>
      <c r="T29" s="125">
        <v>45806.625</v>
      </c>
      <c r="U29" s="54">
        <v>86.704999999999998</v>
      </c>
      <c r="V29" s="125">
        <v>45825.625</v>
      </c>
      <c r="W29" s="54">
        <v>97.828125</v>
      </c>
      <c r="X29" s="172">
        <f t="shared" si="0"/>
        <v>45939.625</v>
      </c>
      <c r="Y29" s="172">
        <f t="shared" si="1"/>
        <v>45939.625</v>
      </c>
    </row>
    <row r="30" spans="1:26">
      <c r="A30" s="173">
        <f t="shared" ca="1" si="2"/>
        <v>45954.625</v>
      </c>
      <c r="B30" s="45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3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3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9">
        <f t="shared" ca="1" si="15"/>
        <v>17324.917643332756</v>
      </c>
      <c r="P30" s="125">
        <v>45940.625</v>
      </c>
      <c r="Q30" s="54">
        <v>100.752</v>
      </c>
      <c r="R30" s="125">
        <v>45824.625</v>
      </c>
      <c r="S30" s="54">
        <v>98.359375</v>
      </c>
      <c r="T30" s="125">
        <v>45807.625</v>
      </c>
      <c r="U30" s="54">
        <v>86.674999999999997</v>
      </c>
      <c r="V30" s="125">
        <v>45826.625</v>
      </c>
      <c r="W30" s="54">
        <v>97.96875</v>
      </c>
      <c r="X30" s="172">
        <f t="shared" si="0"/>
        <v>45940.625</v>
      </c>
      <c r="Y30" s="172">
        <f t="shared" si="1"/>
        <v>45940.625</v>
      </c>
    </row>
    <row r="31" spans="1:26">
      <c r="A31" s="173">
        <f t="shared" ca="1" si="2"/>
        <v>45957.625</v>
      </c>
      <c r="B31" s="45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3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3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9">
        <f t="shared" ca="1" si="15"/>
        <v>29227.102553332756</v>
      </c>
      <c r="P31" s="125">
        <v>45944.625</v>
      </c>
      <c r="Q31" s="54">
        <v>101.08</v>
      </c>
      <c r="R31" s="125">
        <v>45825.625</v>
      </c>
      <c r="S31" s="54">
        <v>98.90625</v>
      </c>
      <c r="T31" s="125">
        <v>45810.625</v>
      </c>
      <c r="U31" s="54">
        <v>86.381</v>
      </c>
      <c r="V31" s="125">
        <v>45827.625</v>
      </c>
      <c r="W31" s="54">
        <v>97.828125</v>
      </c>
      <c r="X31" s="172">
        <f t="shared" si="0"/>
        <v>45944.625</v>
      </c>
      <c r="Y31" s="172">
        <f t="shared" si="1"/>
        <v>45944.625</v>
      </c>
    </row>
    <row r="32" spans="1:26">
      <c r="A32" s="173">
        <f t="shared" ca="1" si="2"/>
        <v>45958.625</v>
      </c>
      <c r="B32" s="45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3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3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9">
        <f t="shared" ca="1" si="15"/>
        <v>15477.41418999967</v>
      </c>
      <c r="P32" s="125">
        <v>45945.625</v>
      </c>
      <c r="Q32" s="54">
        <v>101.08</v>
      </c>
      <c r="R32" s="125">
        <v>45826.625</v>
      </c>
      <c r="S32" s="54">
        <v>98.953125</v>
      </c>
      <c r="T32" s="125">
        <v>45811.625</v>
      </c>
      <c r="U32" s="54">
        <v>86.587999999999994</v>
      </c>
      <c r="V32" s="125">
        <v>45828.625</v>
      </c>
      <c r="W32" s="54">
        <v>97.734375</v>
      </c>
      <c r="X32" s="172">
        <f t="shared" si="0"/>
        <v>45945.625</v>
      </c>
      <c r="Y32" s="172">
        <f t="shared" si="1"/>
        <v>45945.625</v>
      </c>
    </row>
    <row r="33" spans="1:25">
      <c r="A33" s="173">
        <f t="shared" ca="1" si="2"/>
        <v>45959.625</v>
      </c>
      <c r="B33" s="45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3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3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9">
        <f t="shared" ca="1" si="15"/>
        <v>38606.475826664973</v>
      </c>
      <c r="P33" s="125">
        <v>45946.625</v>
      </c>
      <c r="Q33" s="54">
        <v>101.307</v>
      </c>
      <c r="R33" s="125">
        <v>45827.625</v>
      </c>
      <c r="S33" s="54">
        <v>98.875</v>
      </c>
      <c r="T33" s="125">
        <v>45812.625</v>
      </c>
      <c r="U33" s="54">
        <v>87.248000000000005</v>
      </c>
      <c r="V33" s="125">
        <v>45831.625</v>
      </c>
      <c r="W33" s="54">
        <v>98.03125</v>
      </c>
      <c r="X33" s="172">
        <f t="shared" si="0"/>
        <v>45946.625</v>
      </c>
      <c r="Y33" s="172">
        <f t="shared" si="1"/>
        <v>45946.625</v>
      </c>
    </row>
    <row r="34" spans="1:25">
      <c r="A34" s="173">
        <f t="shared" ca="1" si="2"/>
        <v>45960.625</v>
      </c>
      <c r="B34" s="45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3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3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9">
        <f t="shared" ca="1" si="15"/>
        <v>21604.287463332927</v>
      </c>
      <c r="P34" s="125">
        <v>45947.625</v>
      </c>
      <c r="Q34" s="54">
        <v>101.33199999999999</v>
      </c>
      <c r="R34" s="125">
        <v>45828.625</v>
      </c>
      <c r="S34" s="54">
        <v>98.96875</v>
      </c>
      <c r="T34" s="125">
        <v>45813.625</v>
      </c>
      <c r="U34" s="54">
        <v>87.323999999999998</v>
      </c>
      <c r="V34" s="125">
        <v>45832.625</v>
      </c>
      <c r="W34" s="54">
        <v>98.703125</v>
      </c>
      <c r="X34" s="172">
        <f t="shared" si="0"/>
        <v>45947.625</v>
      </c>
      <c r="Y34" s="172">
        <f t="shared" si="1"/>
        <v>45947.625</v>
      </c>
    </row>
    <row r="35" spans="1:25">
      <c r="A35" s="173">
        <f t="shared" ca="1" si="2"/>
        <v>45961.625</v>
      </c>
      <c r="B35" s="45">
        <f t="shared" ca="1" si="3"/>
        <v>101.276</v>
      </c>
      <c r="C35" s="31">
        <f t="shared" ca="1" si="4"/>
        <v>87639.999999998676</v>
      </c>
      <c r="D35" s="32">
        <f t="shared" ca="1" si="5"/>
        <v>7204.2249999999985</v>
      </c>
      <c r="E35" s="73">
        <f t="shared" ca="1" si="6"/>
        <v>101.375</v>
      </c>
      <c r="F35" s="31">
        <f t="shared" ca="1" si="7"/>
        <v>64872.000000000531</v>
      </c>
      <c r="G35" s="32">
        <f t="shared" ca="1" si="8"/>
        <v>-203.83453333332</v>
      </c>
      <c r="H35" s="4">
        <f t="shared" ca="1" si="9"/>
        <v>95.747</v>
      </c>
      <c r="I35" s="31">
        <f t="shared" ca="1" si="10"/>
        <v>68600</v>
      </c>
      <c r="J35" s="32">
        <f t="shared" ca="1" si="11"/>
        <v>5762.2395833333321</v>
      </c>
      <c r="K35" s="73">
        <f t="shared" ca="1" si="12"/>
        <v>101.34375</v>
      </c>
      <c r="L35" s="31">
        <f t="shared" ca="1" si="13"/>
        <v>43963.500000000124</v>
      </c>
      <c r="M35" s="32">
        <f t="shared" ca="1" si="14"/>
        <v>1776.0291499999985</v>
      </c>
      <c r="N35" s="79">
        <f t="shared" ca="1" si="15"/>
        <v>1553.3490999982496</v>
      </c>
      <c r="P35" s="125">
        <v>45950.625</v>
      </c>
      <c r="Q35" s="54">
        <v>101.574</v>
      </c>
      <c r="R35" s="125">
        <v>45831.625</v>
      </c>
      <c r="S35" s="54">
        <v>99.296875</v>
      </c>
      <c r="T35" s="125">
        <v>45814.625</v>
      </c>
      <c r="U35" s="54">
        <v>86.8</v>
      </c>
      <c r="V35" s="125">
        <v>45833.625</v>
      </c>
      <c r="W35" s="54">
        <v>98.75</v>
      </c>
      <c r="X35" s="172">
        <f t="shared" si="0"/>
        <v>45950.625</v>
      </c>
      <c r="Y35" s="172">
        <f t="shared" si="1"/>
        <v>45950.625</v>
      </c>
    </row>
    <row r="36" spans="1:25">
      <c r="A36" s="173">
        <f t="shared" ref="A36:A99" ca="1" si="16">IF(AND(ISBLANK(Z25), A35 = $Z$1),NOW(),IF(ISBLANK(Z25),"",Z25))</f>
        <v>45964.381276851855</v>
      </c>
      <c r="B36" s="45">
        <f t="shared" ref="B36:B99" ca="1" si="17">IF(COUNTIF(P:P,A36)=1,VLOOKUP(A36,P:Q,2), IF(COUNTIF(P:P,A36)=0,$B$10,""))</f>
        <v>101.345</v>
      </c>
      <c r="C36" s="31">
        <f t="shared" ca="1" si="4"/>
        <v>97299.999999999054</v>
      </c>
      <c r="D36" s="32">
        <f t="shared" ref="D36:D99" ca="1" si="18">IF(ISERROR(B36-2), "", ROUNDUP(A36-$A$14,0)/360*$B$6*$B$5-ROUNDUP(A36-$A$14,0)/360*$B$7*$B$5*$B$14/100)</f>
        <v>7924.6474999999919</v>
      </c>
      <c r="E36" s="73">
        <f t="shared" ref="E36:E99" ca="1" si="19">IF(COUNTIF(P:P,A36)=1,VLOOKUP(A36,R:S,2), IF(COUNTIF(P:P,A36)=0,$C$10,""))</f>
        <v>101.25</v>
      </c>
      <c r="F36" s="31">
        <f t="shared" ref="F36:F99" ca="1" si="20">IF(ISERROR(B36-2),"",(E36-$E$14)/100*$C$5)</f>
        <v>47872.000000000524</v>
      </c>
      <c r="G36" s="32">
        <f t="shared" ref="G36:G99" ca="1" si="21">IF(ISERROR(B36-2), "", ROUNDUP(A36-$A$14,0)/360*$C$6*$C$5-ROUNDUP(A36-$A$14,0)/360*$C$7*$C$5*$E$14/100)</f>
        <v>-224.21798666666291</v>
      </c>
      <c r="H36" s="4">
        <f t="shared" ref="H36:H99" ca="1" si="22">IF(COUNTIF(P:P,A36)=1,VLOOKUP(A36,T:U,2), IF(COUNTIF(P:P,A36)=0,$D$10,""))</f>
        <v>95.881</v>
      </c>
      <c r="I36" s="31">
        <f t="shared" ref="I36:I99" ca="1" si="23">IF(ISERROR(B36-2),"",(H36-$H$14)/100*$D$5)</f>
        <v>75300.000000000015</v>
      </c>
      <c r="J36" s="32">
        <f t="shared" ref="J36:J99" ca="1" si="24">IF(ISERROR(B36-2),"",ROUNDUP(A36-$A$14,0)/360*$D$6*$D$5-ROUNDUP(A36-$A$14,0)/360*$D$7*$D$5*$H$14/100)</f>
        <v>6338.4635416666679</v>
      </c>
      <c r="K36" s="73">
        <f t="shared" ref="K36:K99" ca="1" si="25">IF(COUNTIF(P:P,A36)=1,VLOOKUP(A36,V:W,2), IF(COUNTIF(P:P,A36)=0,$E$10,""))</f>
        <v>101</v>
      </c>
      <c r="L36" s="31">
        <f t="shared" ref="L36:L99" ca="1" si="26">IF(ISERROR(B36-2),"",(K36-$K$14)/100*$E$5)</f>
        <v>29526.000000000124</v>
      </c>
      <c r="M36" s="32">
        <f t="shared" ref="M36:M99" ca="1" si="27">IF(ISERROR(B36-2),"",ROUNDUP(A36-$A$14,0)/360*$E$6*$E$5-ROUNDUP(A36-$A$14,0)/360*$E$7*$E$5*$K$14/100)</f>
        <v>1953.6320650000034</v>
      </c>
      <c r="N36" s="79">
        <f t="shared" ref="N36:N99" ca="1" si="28">IF(ISERROR(B36-2),"",C36+D36-F36-G36-I36-J36+L36+M36)</f>
        <v>7418.0340099986297</v>
      </c>
      <c r="P36" s="125">
        <v>45951.625</v>
      </c>
      <c r="Q36" s="54">
        <v>102.027</v>
      </c>
      <c r="R36" s="125">
        <v>45832.625</v>
      </c>
      <c r="S36" s="54">
        <v>99.671875</v>
      </c>
      <c r="T36" s="125">
        <v>45817.625</v>
      </c>
      <c r="U36" s="54">
        <v>86.730999999999995</v>
      </c>
      <c r="V36" s="125">
        <v>45834.625</v>
      </c>
      <c r="W36" s="54">
        <v>99.203125</v>
      </c>
      <c r="X36" s="172">
        <f t="shared" si="0"/>
        <v>45951.625</v>
      </c>
      <c r="Y36" s="172">
        <f t="shared" si="1"/>
        <v>45951.625</v>
      </c>
    </row>
    <row r="37" spans="1:25">
      <c r="A37" s="173" t="str">
        <f t="shared" ca="1" si="16"/>
        <v/>
      </c>
      <c r="B37" s="45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4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125">
        <v>45952.625</v>
      </c>
      <c r="Q37" s="54">
        <v>102.092</v>
      </c>
      <c r="R37" s="125">
        <v>45833.625</v>
      </c>
      <c r="S37" s="54">
        <v>99.71875</v>
      </c>
      <c r="T37" s="125">
        <v>45818.625</v>
      </c>
      <c r="U37" s="54">
        <v>87.043999999999997</v>
      </c>
      <c r="V37" s="125">
        <v>45835.625</v>
      </c>
      <c r="W37" s="54">
        <v>98.515625</v>
      </c>
      <c r="X37" s="172">
        <f t="shared" si="0"/>
        <v>45952.625</v>
      </c>
      <c r="Y37" s="172">
        <f t="shared" si="1"/>
        <v>45952.625</v>
      </c>
    </row>
    <row r="38" spans="1:25">
      <c r="A38" s="173" t="str">
        <f t="shared" ca="1" si="16"/>
        <v/>
      </c>
      <c r="B38" s="45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125">
        <v>45953.625</v>
      </c>
      <c r="Q38" s="54">
        <v>101.815</v>
      </c>
      <c r="R38" s="125">
        <v>45834.625</v>
      </c>
      <c r="S38" s="54">
        <v>100.0625</v>
      </c>
      <c r="T38" s="125">
        <v>45819.625</v>
      </c>
      <c r="U38" s="54">
        <v>87.248000000000005</v>
      </c>
      <c r="V38" s="125">
        <v>45838.625</v>
      </c>
      <c r="W38" s="54">
        <v>99.453125</v>
      </c>
      <c r="X38" s="172">
        <f t="shared" si="0"/>
        <v>45953.625</v>
      </c>
      <c r="Y38" s="172">
        <f t="shared" si="1"/>
        <v>45953.625</v>
      </c>
    </row>
    <row r="39" spans="1:25">
      <c r="A39" s="173" t="str">
        <f t="shared" ca="1" si="16"/>
        <v/>
      </c>
      <c r="B39" s="45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125">
        <v>45954.625</v>
      </c>
      <c r="Q39" s="54">
        <v>101.90900000000001</v>
      </c>
      <c r="R39" s="125">
        <v>45835.625</v>
      </c>
      <c r="S39" s="54">
        <v>99.734375</v>
      </c>
      <c r="T39" s="125">
        <v>45820.625</v>
      </c>
      <c r="U39" s="54">
        <v>87.465999999999994</v>
      </c>
      <c r="V39" s="125">
        <v>45839.625</v>
      </c>
      <c r="W39" s="54">
        <v>99.65625</v>
      </c>
      <c r="X39" s="172">
        <f t="shared" si="0"/>
        <v>45954.625</v>
      </c>
      <c r="Y39" s="172">
        <f t="shared" si="1"/>
        <v>45954.625</v>
      </c>
    </row>
    <row r="40" spans="1:25">
      <c r="A40" s="173" t="str">
        <f t="shared" ca="1" si="16"/>
        <v/>
      </c>
      <c r="B40" s="45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125">
        <v>45957.625</v>
      </c>
      <c r="Q40" s="54">
        <v>101.873</v>
      </c>
      <c r="R40" s="125">
        <v>45838.625</v>
      </c>
      <c r="S40" s="54">
        <v>100.171875</v>
      </c>
      <c r="T40" s="125">
        <v>45821.625</v>
      </c>
      <c r="U40" s="54">
        <v>86.977999999999994</v>
      </c>
      <c r="V40" s="125">
        <v>45840.625</v>
      </c>
      <c r="W40" s="54">
        <v>99.015625</v>
      </c>
      <c r="X40" s="172">
        <f t="shared" si="0"/>
        <v>45957.625</v>
      </c>
      <c r="Y40" s="172">
        <f t="shared" si="1"/>
        <v>45957.625</v>
      </c>
    </row>
    <row r="41" spans="1:25">
      <c r="A41" s="173" t="str">
        <f t="shared" ca="1" si="16"/>
        <v/>
      </c>
      <c r="B41" s="45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125">
        <v>45958.625</v>
      </c>
      <c r="Q41" s="54">
        <v>101.93</v>
      </c>
      <c r="R41" s="125">
        <v>45839.625</v>
      </c>
      <c r="S41" s="54">
        <v>100</v>
      </c>
      <c r="T41" s="125">
        <v>45824.625</v>
      </c>
      <c r="U41" s="54">
        <v>86.965000000000003</v>
      </c>
      <c r="V41" s="125">
        <v>45842.625</v>
      </c>
      <c r="W41" s="54">
        <v>98.25</v>
      </c>
      <c r="X41" s="172">
        <f t="shared" si="0"/>
        <v>45958.625</v>
      </c>
      <c r="Y41" s="172">
        <f t="shared" si="1"/>
        <v>45958.625</v>
      </c>
    </row>
    <row r="42" spans="1:25">
      <c r="A42" s="173" t="str">
        <f t="shared" ca="1" si="16"/>
        <v/>
      </c>
      <c r="B42" s="45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125">
        <v>45959.625</v>
      </c>
      <c r="Q42" s="54">
        <v>101.666</v>
      </c>
      <c r="R42" s="125">
        <v>45840.625</v>
      </c>
      <c r="S42" s="54">
        <v>99.734375</v>
      </c>
      <c r="T42" s="125">
        <v>45825.625</v>
      </c>
      <c r="U42" s="54">
        <v>87.016999999999996</v>
      </c>
      <c r="V42" s="125">
        <v>45845.625</v>
      </c>
      <c r="W42" s="54">
        <v>97.375</v>
      </c>
      <c r="X42" s="172">
        <f t="shared" si="0"/>
        <v>45959.625</v>
      </c>
      <c r="Y42" s="172">
        <f t="shared" si="1"/>
        <v>45959.625</v>
      </c>
    </row>
    <row r="43" spans="1:25">
      <c r="A43" s="173" t="str">
        <f t="shared" ca="1" si="16"/>
        <v/>
      </c>
      <c r="B43" s="45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125">
        <v>45960.625</v>
      </c>
      <c r="Q43" s="54">
        <v>101.41200000000001</v>
      </c>
      <c r="R43" s="125">
        <v>45842.625</v>
      </c>
      <c r="S43" s="54">
        <v>99.234375</v>
      </c>
      <c r="T43" s="125">
        <v>45826.625</v>
      </c>
      <c r="U43" s="54">
        <v>87.179000000000002</v>
      </c>
      <c r="V43" s="125">
        <v>45846.625</v>
      </c>
      <c r="W43" s="54">
        <v>97.234375</v>
      </c>
      <c r="X43" s="172">
        <f t="shared" si="0"/>
        <v>45960.625</v>
      </c>
      <c r="Y43" s="172">
        <f t="shared" si="1"/>
        <v>45960.625</v>
      </c>
    </row>
    <row r="44" spans="1:25">
      <c r="A44" s="173" t="str">
        <f t="shared" ca="1" si="16"/>
        <v/>
      </c>
      <c r="B44" s="45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125">
        <v>45961.625</v>
      </c>
      <c r="Q44" s="54">
        <v>101.276</v>
      </c>
      <c r="R44" s="125">
        <v>45845.625</v>
      </c>
      <c r="S44" s="54">
        <v>98.9375</v>
      </c>
      <c r="T44" s="125">
        <v>45828.625</v>
      </c>
      <c r="U44" s="54">
        <v>87.057000000000002</v>
      </c>
      <c r="V44" s="125">
        <v>45847.625</v>
      </c>
      <c r="W44" s="54">
        <v>98.15625</v>
      </c>
      <c r="X44" s="172">
        <f t="shared" si="0"/>
        <v>45961.625</v>
      </c>
      <c r="Y44" s="172">
        <f t="shared" si="1"/>
        <v>45961.625</v>
      </c>
    </row>
    <row r="45" spans="1:25">
      <c r="A45" s="173" t="str">
        <f t="shared" ca="1" si="16"/>
        <v/>
      </c>
      <c r="B45" s="45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125"/>
      <c r="R45" s="125">
        <v>45846.625</v>
      </c>
      <c r="S45" s="54">
        <v>98.765625</v>
      </c>
      <c r="T45" s="125">
        <v>45831.625</v>
      </c>
      <c r="U45" s="54">
        <v>87.498999999999995</v>
      </c>
      <c r="V45" s="125">
        <v>45848.625</v>
      </c>
      <c r="W45" s="54">
        <v>98.21875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45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125"/>
      <c r="R46" s="125">
        <v>45847.625</v>
      </c>
      <c r="S46" s="54">
        <v>99.296875</v>
      </c>
      <c r="T46" s="125">
        <v>45832.625</v>
      </c>
      <c r="U46" s="54">
        <v>87.813000000000002</v>
      </c>
      <c r="V46" s="125">
        <v>45849.625</v>
      </c>
      <c r="W46" s="54">
        <v>96.828125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45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125"/>
      <c r="R47" s="125">
        <v>45848.625</v>
      </c>
      <c r="S47" s="54">
        <v>99.25</v>
      </c>
      <c r="T47" s="125">
        <v>45833.625</v>
      </c>
      <c r="U47" s="54">
        <v>88.256</v>
      </c>
      <c r="V47" s="125">
        <v>45852.625</v>
      </c>
      <c r="W47" s="54">
        <v>96.625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45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125"/>
      <c r="R48" s="125">
        <v>45849.625</v>
      </c>
      <c r="S48" s="54">
        <v>98.671875</v>
      </c>
      <c r="T48" s="125">
        <v>45834.625</v>
      </c>
      <c r="U48" s="54">
        <v>88.537999999999997</v>
      </c>
      <c r="V48" s="125">
        <v>45853.625</v>
      </c>
      <c r="W48" s="54">
        <v>95.984375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45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125"/>
      <c r="R49" s="125">
        <v>45852.625</v>
      </c>
      <c r="S49" s="54">
        <v>98.609375</v>
      </c>
      <c r="T49" s="125">
        <v>45835.625</v>
      </c>
      <c r="U49" s="54">
        <v>88.67</v>
      </c>
      <c r="V49" s="125">
        <v>45854.625</v>
      </c>
      <c r="W49" s="54">
        <v>96.078125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45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125"/>
      <c r="R50" s="125">
        <v>45853.625</v>
      </c>
      <c r="S50" s="54">
        <v>98.171875</v>
      </c>
      <c r="T50" s="125">
        <v>45838.625</v>
      </c>
      <c r="U50" s="54">
        <v>88.741</v>
      </c>
      <c r="V50" s="125">
        <v>45855.625</v>
      </c>
      <c r="W50" s="54">
        <v>96.0625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45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R51" s="125">
        <v>45854.625</v>
      </c>
      <c r="S51" s="54">
        <v>98.4375</v>
      </c>
      <c r="T51" s="125">
        <v>45839.625</v>
      </c>
      <c r="U51" s="54">
        <v>89.156000000000006</v>
      </c>
      <c r="V51" s="125">
        <v>45856.625</v>
      </c>
      <c r="W51" s="54">
        <v>96.1875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45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R52" s="125">
        <v>45855.625</v>
      </c>
      <c r="S52" s="54">
        <v>98.375</v>
      </c>
      <c r="T52" s="125">
        <v>45840.625</v>
      </c>
      <c r="U52" s="54">
        <v>89.039000000000001</v>
      </c>
      <c r="V52" s="125">
        <v>45859.625</v>
      </c>
      <c r="W52" s="54">
        <v>96.953125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45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R53" s="125">
        <v>45856.625</v>
      </c>
      <c r="S53" s="54">
        <v>98.609375</v>
      </c>
      <c r="T53" s="125">
        <v>45845.625</v>
      </c>
      <c r="U53" s="54">
        <v>88.873000000000005</v>
      </c>
      <c r="V53" s="125">
        <v>45860.625</v>
      </c>
      <c r="W53" s="54">
        <v>97.46875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45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R54" s="125">
        <v>45859.625</v>
      </c>
      <c r="S54" s="54">
        <v>98.96875</v>
      </c>
      <c r="T54" s="125">
        <v>45846.625</v>
      </c>
      <c r="U54" s="54">
        <v>88.649000000000001</v>
      </c>
      <c r="V54" s="125">
        <v>45861.625</v>
      </c>
      <c r="W54" s="54">
        <v>96.953125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45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R55" s="125">
        <v>45860.625</v>
      </c>
      <c r="S55" s="54">
        <v>99.28125</v>
      </c>
      <c r="T55" s="125">
        <v>45847.625</v>
      </c>
      <c r="U55" s="54">
        <v>89.042000000000002</v>
      </c>
      <c r="V55" s="125">
        <v>45862.625</v>
      </c>
      <c r="W55" s="54">
        <v>96.8125</v>
      </c>
      <c r="X55" s="172" t="str">
        <f t="shared" si="0"/>
        <v/>
      </c>
      <c r="Y55" s="172" t="str">
        <f t="shared" si="1"/>
        <v/>
      </c>
    </row>
    <row r="56" spans="1:25">
      <c r="A56" s="173" t="str">
        <f t="shared" ca="1" si="16"/>
        <v/>
      </c>
      <c r="B56" s="45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R56" s="125">
        <v>45861.625</v>
      </c>
      <c r="S56" s="54">
        <v>98.90625</v>
      </c>
      <c r="T56" s="125">
        <v>45848.625</v>
      </c>
      <c r="U56" s="54">
        <v>89.186000000000007</v>
      </c>
      <c r="V56" s="125">
        <v>45863.625</v>
      </c>
      <c r="W56" s="54">
        <v>97.34375</v>
      </c>
      <c r="X56" s="172" t="str">
        <f t="shared" si="0"/>
        <v/>
      </c>
      <c r="Y56" s="172" t="str">
        <f t="shared" si="1"/>
        <v/>
      </c>
    </row>
    <row r="57" spans="1:25">
      <c r="A57" s="173" t="str">
        <f t="shared" ca="1" si="16"/>
        <v/>
      </c>
      <c r="B57" s="45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R57" s="125">
        <v>45862.625</v>
      </c>
      <c r="S57" s="54">
        <v>98.734375</v>
      </c>
      <c r="T57" s="125">
        <v>45849.625</v>
      </c>
      <c r="U57" s="54">
        <v>88.834000000000003</v>
      </c>
      <c r="V57" s="125">
        <v>45866.625</v>
      </c>
      <c r="W57" s="54">
        <v>96.765625</v>
      </c>
      <c r="X57" s="172" t="str">
        <f t="shared" si="0"/>
        <v/>
      </c>
      <c r="Y57" s="172" t="str">
        <f t="shared" si="1"/>
        <v/>
      </c>
    </row>
    <row r="58" spans="1:25">
      <c r="A58" s="173" t="str">
        <f t="shared" ca="1" si="16"/>
        <v/>
      </c>
      <c r="B58" s="45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R58" s="125">
        <v>45863.625</v>
      </c>
      <c r="S58" s="54">
        <v>98.953125</v>
      </c>
      <c r="T58" s="125">
        <v>45852.625</v>
      </c>
      <c r="U58" s="54">
        <v>88.548000000000002</v>
      </c>
      <c r="V58" s="125">
        <v>45867.625</v>
      </c>
      <c r="W58" s="54">
        <v>98.328125</v>
      </c>
      <c r="X58" s="172" t="str">
        <f t="shared" si="0"/>
        <v/>
      </c>
      <c r="Y58" s="172" t="str">
        <f t="shared" si="1"/>
        <v/>
      </c>
    </row>
    <row r="59" spans="1:25">
      <c r="A59" s="173" t="str">
        <f t="shared" ca="1" si="16"/>
        <v/>
      </c>
      <c r="B59" s="45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R59" s="125">
        <v>45866.625</v>
      </c>
      <c r="S59" s="54">
        <v>98.71875</v>
      </c>
      <c r="T59" s="125">
        <v>45853.625</v>
      </c>
      <c r="U59" s="54">
        <v>88.222999999999999</v>
      </c>
      <c r="V59" s="125">
        <v>45868.625</v>
      </c>
      <c r="W59" s="54">
        <v>97.75</v>
      </c>
      <c r="X59" s="172" t="str">
        <f t="shared" si="0"/>
        <v/>
      </c>
      <c r="Y59" s="172" t="str">
        <f t="shared" si="1"/>
        <v/>
      </c>
    </row>
    <row r="60" spans="1:25">
      <c r="A60" s="173" t="str">
        <f t="shared" ca="1" si="16"/>
        <v/>
      </c>
      <c r="B60" s="45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R60" s="125">
        <v>45867.625</v>
      </c>
      <c r="S60" s="54">
        <v>99.4375</v>
      </c>
      <c r="T60" s="125">
        <v>45854.625</v>
      </c>
      <c r="U60" s="54">
        <v>88.09</v>
      </c>
      <c r="V60" s="125">
        <v>45869.625</v>
      </c>
      <c r="W60" s="54">
        <v>97.828125</v>
      </c>
      <c r="X60" s="172" t="str">
        <f t="shared" si="0"/>
        <v/>
      </c>
      <c r="Y60" s="172" t="str">
        <f t="shared" si="1"/>
        <v/>
      </c>
    </row>
    <row r="61" spans="1:25">
      <c r="A61" s="173" t="str">
        <f t="shared" ca="1" si="16"/>
        <v/>
      </c>
      <c r="B61" s="45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R61" s="125">
        <v>45868.625</v>
      </c>
      <c r="S61" s="54">
        <v>99.078125</v>
      </c>
      <c r="T61" s="125">
        <v>45855.625</v>
      </c>
      <c r="U61" s="54">
        <v>88.257000000000005</v>
      </c>
      <c r="V61" s="125">
        <v>45870.625</v>
      </c>
      <c r="W61" s="54">
        <v>99.046875</v>
      </c>
      <c r="X61" s="172" t="str">
        <f t="shared" si="0"/>
        <v/>
      </c>
      <c r="Y61" s="172" t="str">
        <f t="shared" si="1"/>
        <v/>
      </c>
    </row>
    <row r="62" spans="1:25">
      <c r="A62" s="173" t="str">
        <f t="shared" ca="1" si="16"/>
        <v/>
      </c>
      <c r="B62" s="45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R62" s="125">
        <v>45869.625</v>
      </c>
      <c r="S62" s="54">
        <v>99.140625</v>
      </c>
      <c r="T62" s="125">
        <v>45856.625</v>
      </c>
      <c r="U62" s="54">
        <v>88.397000000000006</v>
      </c>
      <c r="V62" s="125">
        <v>45873.625</v>
      </c>
      <c r="W62" s="54">
        <v>99.296875</v>
      </c>
      <c r="X62" s="172" t="str">
        <f t="shared" si="0"/>
        <v/>
      </c>
      <c r="Y62" s="172" t="str">
        <f t="shared" si="1"/>
        <v/>
      </c>
    </row>
    <row r="63" spans="1:25">
      <c r="A63" s="173" t="str">
        <f t="shared" ca="1" si="16"/>
        <v/>
      </c>
      <c r="B63" s="45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R63" s="125">
        <v>45870.625</v>
      </c>
      <c r="S63" s="54">
        <v>100.296875</v>
      </c>
      <c r="T63" s="125">
        <v>45859.625</v>
      </c>
      <c r="U63" s="54">
        <v>88.954999999999998</v>
      </c>
      <c r="V63" s="125">
        <v>45874.625</v>
      </c>
      <c r="W63" s="54">
        <v>99.625</v>
      </c>
      <c r="X63" s="172" t="str">
        <f t="shared" si="0"/>
        <v/>
      </c>
      <c r="Y63" s="172" t="str">
        <f t="shared" si="1"/>
        <v/>
      </c>
    </row>
    <row r="64" spans="1:25">
      <c r="A64" s="173" t="str">
        <f t="shared" ca="1" si="16"/>
        <v/>
      </c>
      <c r="B64" s="45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R64" s="125">
        <v>45873.625</v>
      </c>
      <c r="S64" s="54">
        <v>100.40625</v>
      </c>
      <c r="T64" s="125">
        <v>45860.625</v>
      </c>
      <c r="U64" s="54">
        <v>89.116</v>
      </c>
      <c r="V64" s="125">
        <v>45875.625</v>
      </c>
      <c r="W64" s="54">
        <v>99</v>
      </c>
      <c r="X64" s="172" t="str">
        <f t="shared" si="0"/>
        <v/>
      </c>
      <c r="Y64" s="172" t="str">
        <f t="shared" si="1"/>
        <v/>
      </c>
    </row>
    <row r="65" spans="1:25">
      <c r="A65" s="173" t="str">
        <f t="shared" ca="1" si="16"/>
        <v/>
      </c>
      <c r="B65" s="45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R65" s="125">
        <v>45874.625</v>
      </c>
      <c r="S65" s="54">
        <v>100.390625</v>
      </c>
      <c r="T65" s="125">
        <v>45861.625</v>
      </c>
      <c r="U65" s="54">
        <v>88.831999999999994</v>
      </c>
      <c r="V65" s="125">
        <v>45876.625</v>
      </c>
      <c r="W65" s="54">
        <v>98.84375</v>
      </c>
      <c r="X65" s="172" t="str">
        <f t="shared" si="0"/>
        <v/>
      </c>
      <c r="Y65" s="172" t="str">
        <f t="shared" si="1"/>
        <v/>
      </c>
    </row>
    <row r="66" spans="1:25">
      <c r="A66" s="173" t="str">
        <f t="shared" ca="1" si="16"/>
        <v/>
      </c>
      <c r="B66" s="45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R66" s="125">
        <v>45875.625</v>
      </c>
      <c r="S66" s="54">
        <v>100.234375</v>
      </c>
      <c r="T66" s="125">
        <v>45862.625</v>
      </c>
      <c r="U66" s="54">
        <v>88.843000000000004</v>
      </c>
      <c r="V66" s="125">
        <v>45877.625</v>
      </c>
      <c r="W66" s="54">
        <v>98.375</v>
      </c>
      <c r="X66" s="172" t="str">
        <f t="shared" si="0"/>
        <v/>
      </c>
      <c r="Y66" s="172" t="str">
        <f t="shared" si="1"/>
        <v/>
      </c>
    </row>
    <row r="67" spans="1:25">
      <c r="A67" s="173" t="str">
        <f t="shared" ca="1" si="16"/>
        <v/>
      </c>
      <c r="B67" s="45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R67" s="125">
        <v>45876.625</v>
      </c>
      <c r="S67" s="54">
        <v>100.171875</v>
      </c>
      <c r="T67" s="125">
        <v>45863.625</v>
      </c>
      <c r="U67" s="54">
        <v>88.879000000000005</v>
      </c>
      <c r="V67" s="125">
        <v>45880.625</v>
      </c>
      <c r="W67" s="54">
        <v>98.46875</v>
      </c>
      <c r="X67" s="172" t="str">
        <f t="shared" si="0"/>
        <v/>
      </c>
      <c r="Y67" s="172" t="str">
        <f t="shared" si="1"/>
        <v/>
      </c>
    </row>
    <row r="68" spans="1:25">
      <c r="A68" s="173" t="str">
        <f t="shared" ca="1" si="16"/>
        <v/>
      </c>
      <c r="B68" s="45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R68" s="125">
        <v>45877.625</v>
      </c>
      <c r="S68" s="54">
        <v>99.859375</v>
      </c>
      <c r="T68" s="125">
        <v>45866.625</v>
      </c>
      <c r="U68" s="54">
        <v>89.033000000000001</v>
      </c>
      <c r="V68" s="125">
        <v>45881.625</v>
      </c>
      <c r="W68" s="54">
        <v>97.953125</v>
      </c>
      <c r="X68" s="172" t="str">
        <f t="shared" ref="X68:X131" si="29">IF(COUNTIF(R:R,P68)*COUNTIF(T:T,P68)*COUNTIF(V:V,P68),P68,"")</f>
        <v/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45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R69" s="125">
        <v>45880.625</v>
      </c>
      <c r="S69" s="54">
        <v>99.921875</v>
      </c>
      <c r="T69" s="125">
        <v>45867.625</v>
      </c>
      <c r="U69" s="54">
        <v>89.569000000000003</v>
      </c>
      <c r="V69" s="125">
        <v>45882.625</v>
      </c>
      <c r="W69" s="54">
        <v>98.765625</v>
      </c>
      <c r="X69" s="172" t="str">
        <f t="shared" si="29"/>
        <v/>
      </c>
      <c r="Y69" s="172" t="str">
        <f t="shared" si="30"/>
        <v/>
      </c>
    </row>
    <row r="70" spans="1:25">
      <c r="A70" s="173" t="str">
        <f t="shared" ca="1" si="16"/>
        <v/>
      </c>
      <c r="B70" s="45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R70" s="125">
        <v>45881.625</v>
      </c>
      <c r="S70" s="54">
        <v>99.796875</v>
      </c>
      <c r="T70" s="125">
        <v>45868.625</v>
      </c>
      <c r="U70" s="54">
        <v>89.222999999999999</v>
      </c>
      <c r="V70" s="125">
        <v>45883.625</v>
      </c>
      <c r="W70" s="54">
        <v>98</v>
      </c>
      <c r="X70" s="172" t="str">
        <f t="shared" si="29"/>
        <v/>
      </c>
      <c r="Y70" s="172" t="str">
        <f t="shared" si="30"/>
        <v/>
      </c>
    </row>
    <row r="71" spans="1:25">
      <c r="A71" s="173" t="str">
        <f t="shared" ca="1" si="16"/>
        <v/>
      </c>
      <c r="B71" s="45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R71" s="125">
        <v>45882.625</v>
      </c>
      <c r="S71" s="54">
        <v>100.21875</v>
      </c>
      <c r="T71" s="125">
        <v>45869.625</v>
      </c>
      <c r="U71" s="54">
        <v>89.516999999999996</v>
      </c>
      <c r="V71" s="125">
        <v>45884.625</v>
      </c>
      <c r="W71" s="54">
        <v>97.328125</v>
      </c>
      <c r="X71" s="172" t="str">
        <f t="shared" si="29"/>
        <v/>
      </c>
      <c r="Y71" s="172" t="str">
        <f t="shared" si="30"/>
        <v/>
      </c>
    </row>
    <row r="72" spans="1:25">
      <c r="A72" s="173" t="str">
        <f t="shared" ca="1" si="16"/>
        <v/>
      </c>
      <c r="B72" s="45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R72" s="125">
        <v>45883.625</v>
      </c>
      <c r="S72" s="54">
        <v>99.8125</v>
      </c>
      <c r="T72" s="125">
        <v>45870.625</v>
      </c>
      <c r="U72" s="54">
        <v>90.073999999999998</v>
      </c>
      <c r="V72" s="125">
        <v>45887.625</v>
      </c>
      <c r="W72" s="54">
        <v>97.015625</v>
      </c>
      <c r="X72" s="172" t="str">
        <f t="shared" si="29"/>
        <v/>
      </c>
      <c r="Y72" s="172" t="str">
        <f t="shared" si="30"/>
        <v/>
      </c>
    </row>
    <row r="73" spans="1:25">
      <c r="A73" s="173" t="str">
        <f t="shared" ca="1" si="16"/>
        <v/>
      </c>
      <c r="B73" s="45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R73" s="125">
        <v>45884.625</v>
      </c>
      <c r="S73" s="54">
        <v>99.546875</v>
      </c>
      <c r="T73" s="125">
        <v>45873.625</v>
      </c>
      <c r="U73" s="54">
        <v>90.417000000000002</v>
      </c>
      <c r="V73" s="125">
        <v>45888.625</v>
      </c>
      <c r="W73" s="54">
        <v>97.59375</v>
      </c>
      <c r="X73" s="172" t="str">
        <f t="shared" si="29"/>
        <v/>
      </c>
      <c r="Y73" s="172" t="str">
        <f t="shared" si="30"/>
        <v/>
      </c>
    </row>
    <row r="74" spans="1:25">
      <c r="A74" s="173" t="str">
        <f t="shared" ca="1" si="16"/>
        <v/>
      </c>
      <c r="B74" s="45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R74" s="125">
        <v>45887.625</v>
      </c>
      <c r="S74" s="54">
        <v>99.421875</v>
      </c>
      <c r="T74" s="125">
        <v>45874.625</v>
      </c>
      <c r="U74" s="54">
        <v>90.712999999999994</v>
      </c>
      <c r="V74" s="125">
        <v>45889.625</v>
      </c>
      <c r="W74" s="54">
        <v>97.75</v>
      </c>
      <c r="X74" s="172" t="str">
        <f t="shared" si="29"/>
        <v/>
      </c>
      <c r="Y74" s="172" t="str">
        <f t="shared" si="30"/>
        <v/>
      </c>
    </row>
    <row r="75" spans="1:25">
      <c r="A75" s="173" t="str">
        <f t="shared" ca="1" si="16"/>
        <v/>
      </c>
      <c r="B75" s="45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R75" s="125">
        <v>45888.625</v>
      </c>
      <c r="S75" s="54">
        <v>99.703125</v>
      </c>
      <c r="T75" s="125">
        <v>45875.625</v>
      </c>
      <c r="U75" s="54">
        <v>90.623000000000005</v>
      </c>
      <c r="V75" s="125">
        <v>45890.625</v>
      </c>
      <c r="W75" s="54">
        <v>97.28125</v>
      </c>
      <c r="X75" s="172" t="str">
        <f t="shared" si="29"/>
        <v/>
      </c>
      <c r="Y75" s="172" t="str">
        <f t="shared" si="30"/>
        <v/>
      </c>
    </row>
    <row r="76" spans="1:25">
      <c r="A76" s="173" t="str">
        <f t="shared" ca="1" si="16"/>
        <v/>
      </c>
      <c r="B76" s="45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R76" s="125">
        <v>45889.625</v>
      </c>
      <c r="S76" s="54">
        <v>99.828125</v>
      </c>
      <c r="T76" s="125">
        <v>45876.625</v>
      </c>
      <c r="U76" s="54">
        <v>90.69</v>
      </c>
      <c r="V76" s="125">
        <v>45891.625</v>
      </c>
      <c r="W76" s="54">
        <v>97.90625</v>
      </c>
      <c r="X76" s="172" t="str">
        <f t="shared" si="29"/>
        <v/>
      </c>
      <c r="Y76" s="172" t="str">
        <f t="shared" si="30"/>
        <v/>
      </c>
    </row>
    <row r="77" spans="1:25">
      <c r="A77" s="173" t="str">
        <f t="shared" ca="1" si="16"/>
        <v/>
      </c>
      <c r="B77" s="45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R77" s="125">
        <v>45890.625</v>
      </c>
      <c r="S77" s="54">
        <v>99.515625</v>
      </c>
      <c r="T77" s="125">
        <v>45877.625</v>
      </c>
      <c r="U77" s="54">
        <v>90.384</v>
      </c>
      <c r="V77" s="125">
        <v>45894.625</v>
      </c>
      <c r="W77" s="54">
        <v>97.6875</v>
      </c>
      <c r="X77" s="172" t="str">
        <f t="shared" si="29"/>
        <v/>
      </c>
      <c r="Y77" s="172" t="str">
        <f t="shared" si="30"/>
        <v/>
      </c>
    </row>
    <row r="78" spans="1:25">
      <c r="A78" s="173" t="str">
        <f t="shared" ca="1" si="16"/>
        <v/>
      </c>
      <c r="B78" s="45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R78" s="125">
        <v>45891.625</v>
      </c>
      <c r="S78" s="54">
        <v>100.0625</v>
      </c>
      <c r="T78" s="125">
        <v>45880.625</v>
      </c>
      <c r="U78" s="54">
        <v>90.596000000000004</v>
      </c>
      <c r="V78" s="125">
        <v>45895.625</v>
      </c>
      <c r="W78" s="54">
        <v>97.578125</v>
      </c>
      <c r="X78" s="172" t="str">
        <f t="shared" si="29"/>
        <v/>
      </c>
      <c r="Y78" s="172" t="str">
        <f t="shared" si="30"/>
        <v/>
      </c>
    </row>
    <row r="79" spans="1:25">
      <c r="A79" s="173" t="str">
        <f t="shared" ca="1" si="16"/>
        <v/>
      </c>
      <c r="B79" s="45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R79" s="125">
        <v>45894.625</v>
      </c>
      <c r="S79" s="54">
        <v>99.890625</v>
      </c>
      <c r="T79" s="125">
        <v>45881.625</v>
      </c>
      <c r="U79" s="54">
        <v>90.510999999999996</v>
      </c>
      <c r="V79" s="125">
        <v>45896.625</v>
      </c>
      <c r="W79" s="54">
        <v>97.4375</v>
      </c>
      <c r="X79" s="172" t="str">
        <f t="shared" si="29"/>
        <v/>
      </c>
      <c r="Y79" s="172" t="str">
        <f t="shared" si="30"/>
        <v/>
      </c>
    </row>
    <row r="80" spans="1:25">
      <c r="A80" s="173" t="str">
        <f t="shared" ca="1" si="16"/>
        <v/>
      </c>
      <c r="B80" s="45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R80" s="125">
        <v>45895.625</v>
      </c>
      <c r="S80" s="54">
        <v>100.109375</v>
      </c>
      <c r="T80" s="125">
        <v>45882.625</v>
      </c>
      <c r="U80" s="54">
        <v>91.340999999999994</v>
      </c>
      <c r="V80" s="125">
        <v>45897.625</v>
      </c>
      <c r="W80" s="54">
        <v>98.03125</v>
      </c>
      <c r="X80" s="172" t="str">
        <f t="shared" si="29"/>
        <v/>
      </c>
      <c r="Y80" s="172" t="str">
        <f t="shared" si="30"/>
        <v/>
      </c>
    </row>
    <row r="81" spans="1:25">
      <c r="A81" s="173" t="str">
        <f t="shared" ca="1" si="16"/>
        <v/>
      </c>
      <c r="B81" s="45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R81" s="125">
        <v>45896.625</v>
      </c>
      <c r="S81" s="54">
        <v>100.25</v>
      </c>
      <c r="T81" s="125">
        <v>45883.625</v>
      </c>
      <c r="U81" s="54">
        <v>91.134</v>
      </c>
      <c r="V81" s="125">
        <v>45898.625</v>
      </c>
      <c r="W81" s="54">
        <v>97.328125</v>
      </c>
      <c r="X81" s="172" t="str">
        <f t="shared" si="29"/>
        <v/>
      </c>
      <c r="Y81" s="172" t="str">
        <f t="shared" si="30"/>
        <v/>
      </c>
    </row>
    <row r="82" spans="1:25">
      <c r="A82" s="173" t="str">
        <f t="shared" ca="1" si="16"/>
        <v/>
      </c>
      <c r="B82" s="45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R82" s="125">
        <v>45897.625</v>
      </c>
      <c r="S82" s="54">
        <v>100.5</v>
      </c>
      <c r="T82" s="125">
        <v>45884.625</v>
      </c>
      <c r="U82" s="54">
        <v>91.073999999999998</v>
      </c>
      <c r="V82" s="125">
        <v>45901.625</v>
      </c>
      <c r="W82" s="54">
        <v>97.21875</v>
      </c>
      <c r="X82" s="172" t="str">
        <f t="shared" si="29"/>
        <v/>
      </c>
      <c r="Y82" s="172" t="str">
        <f t="shared" si="30"/>
        <v/>
      </c>
    </row>
    <row r="83" spans="1:25">
      <c r="A83" s="173" t="str">
        <f t="shared" ca="1" si="16"/>
        <v/>
      </c>
      <c r="B83" s="45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R83" s="125">
        <v>45898.625</v>
      </c>
      <c r="S83" s="54">
        <v>100.359375</v>
      </c>
      <c r="T83" s="125">
        <v>45887.625</v>
      </c>
      <c r="U83" s="54">
        <v>91.28</v>
      </c>
      <c r="V83" s="125">
        <v>45902.625</v>
      </c>
      <c r="W83" s="54">
        <v>96.625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45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R84" s="125">
        <v>45901.625</v>
      </c>
      <c r="S84" s="54">
        <v>100.3125</v>
      </c>
      <c r="T84" s="125">
        <v>45888.625</v>
      </c>
      <c r="U84" s="54">
        <v>91.4</v>
      </c>
      <c r="V84" s="125">
        <v>45903.625</v>
      </c>
      <c r="W84" s="54">
        <v>97.671875</v>
      </c>
      <c r="X84" s="172" t="str">
        <f t="shared" si="29"/>
        <v/>
      </c>
      <c r="Y84" s="172" t="str">
        <f t="shared" si="30"/>
        <v/>
      </c>
    </row>
    <row r="85" spans="1:25">
      <c r="A85" s="173" t="str">
        <f t="shared" ca="1" si="16"/>
        <v/>
      </c>
      <c r="B85" s="45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R85" s="125">
        <v>45902.625</v>
      </c>
      <c r="S85" s="54">
        <v>100</v>
      </c>
      <c r="T85" s="125">
        <v>45889.625</v>
      </c>
      <c r="U85" s="54">
        <v>91.606999999999999</v>
      </c>
      <c r="V85" s="125">
        <v>45904.625</v>
      </c>
      <c r="W85" s="54">
        <v>98.296875</v>
      </c>
      <c r="X85" s="172" t="str">
        <f t="shared" si="29"/>
        <v/>
      </c>
      <c r="Y85" s="172" t="str">
        <f t="shared" si="30"/>
        <v/>
      </c>
    </row>
    <row r="86" spans="1:25">
      <c r="A86" s="173" t="str">
        <f t="shared" ca="1" si="16"/>
        <v/>
      </c>
      <c r="B86" s="45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R86" s="125">
        <v>45903.625</v>
      </c>
      <c r="S86" s="54">
        <v>100.375</v>
      </c>
      <c r="T86" s="125">
        <v>45890.625</v>
      </c>
      <c r="U86" s="54">
        <v>91.453999999999994</v>
      </c>
      <c r="V86" s="125">
        <v>45905.625</v>
      </c>
      <c r="W86" s="54">
        <v>99.6875</v>
      </c>
      <c r="X86" s="172" t="str">
        <f t="shared" si="29"/>
        <v/>
      </c>
      <c r="Y86" s="172" t="str">
        <f t="shared" si="30"/>
        <v/>
      </c>
    </row>
    <row r="87" spans="1:25">
      <c r="A87" s="173" t="str">
        <f t="shared" ca="1" si="16"/>
        <v/>
      </c>
      <c r="B87" s="45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R87" s="125">
        <v>45904.625</v>
      </c>
      <c r="S87" s="54">
        <v>100.84375</v>
      </c>
      <c r="T87" s="125">
        <v>45891.625</v>
      </c>
      <c r="U87" s="54">
        <v>91.677000000000007</v>
      </c>
      <c r="V87" s="125">
        <v>45908.625</v>
      </c>
      <c r="W87" s="54">
        <v>100.984375</v>
      </c>
      <c r="X87" s="172" t="str">
        <f t="shared" si="29"/>
        <v/>
      </c>
      <c r="Y87" s="172" t="str">
        <f t="shared" si="30"/>
        <v/>
      </c>
    </row>
    <row r="88" spans="1:25">
      <c r="A88" s="173" t="str">
        <f t="shared" ca="1" si="16"/>
        <v/>
      </c>
      <c r="B88" s="45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R88" s="125">
        <v>45905.625</v>
      </c>
      <c r="S88" s="54">
        <v>101.421875</v>
      </c>
      <c r="T88" s="125">
        <v>45894.625</v>
      </c>
      <c r="U88" s="54">
        <v>91.754000000000005</v>
      </c>
      <c r="V88" s="125">
        <v>45909.625</v>
      </c>
      <c r="W88" s="54">
        <v>100.421875</v>
      </c>
      <c r="X88" s="172" t="str">
        <f t="shared" si="29"/>
        <v/>
      </c>
      <c r="Y88" s="172" t="str">
        <f t="shared" si="30"/>
        <v/>
      </c>
    </row>
    <row r="89" spans="1:25">
      <c r="A89" s="173" t="str">
        <f t="shared" ca="1" si="16"/>
        <v/>
      </c>
      <c r="B89" s="45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R89" s="125">
        <v>45908.625</v>
      </c>
      <c r="S89" s="54">
        <v>101.765625</v>
      </c>
      <c r="T89" s="125">
        <v>45895.625</v>
      </c>
      <c r="U89" s="54">
        <v>91.52</v>
      </c>
      <c r="V89" s="125">
        <v>45910.625</v>
      </c>
      <c r="W89" s="54">
        <v>100.9375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45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R90" s="125">
        <v>45909.625</v>
      </c>
      <c r="S90" s="54">
        <v>101.484375</v>
      </c>
      <c r="T90" s="125">
        <v>45896.625</v>
      </c>
      <c r="U90" s="54">
        <v>91.337000000000003</v>
      </c>
      <c r="V90" s="125">
        <v>45911.625</v>
      </c>
      <c r="W90" s="54">
        <v>101.609375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45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R91" s="125">
        <v>45910.625</v>
      </c>
      <c r="S91" s="54">
        <v>101.796875</v>
      </c>
      <c r="T91" s="125">
        <v>45897.625</v>
      </c>
      <c r="U91" s="54">
        <v>91.617999999999995</v>
      </c>
      <c r="V91" s="125">
        <v>45912.625</v>
      </c>
      <c r="W91" s="54">
        <v>101.15625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45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R92" s="125">
        <v>45911.625</v>
      </c>
      <c r="S92" s="54">
        <v>101.984375</v>
      </c>
      <c r="T92" s="125">
        <v>45898.625</v>
      </c>
      <c r="U92" s="54">
        <v>91.227000000000004</v>
      </c>
      <c r="V92" s="125">
        <v>45915.625</v>
      </c>
      <c r="W92" s="54">
        <v>101.421875</v>
      </c>
      <c r="X92" s="172" t="str">
        <f t="shared" si="29"/>
        <v/>
      </c>
      <c r="Y92" s="172" t="str">
        <f t="shared" si="30"/>
        <v/>
      </c>
    </row>
    <row r="93" spans="1:25">
      <c r="A93" s="173" t="str">
        <f t="shared" ca="1" si="16"/>
        <v/>
      </c>
      <c r="B93" s="45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R93" s="125">
        <v>45912.625</v>
      </c>
      <c r="S93" s="54">
        <v>101.65625</v>
      </c>
      <c r="T93" s="125">
        <v>45902.625</v>
      </c>
      <c r="U93" s="54">
        <v>90.741</v>
      </c>
      <c r="V93" s="125">
        <v>45916.625</v>
      </c>
      <c r="W93" s="54">
        <v>101.5625</v>
      </c>
      <c r="X93" s="172" t="str">
        <f t="shared" si="29"/>
        <v/>
      </c>
      <c r="Y93" s="172" t="str">
        <f t="shared" si="30"/>
        <v/>
      </c>
    </row>
    <row r="94" spans="1:25">
      <c r="A94" s="173" t="str">
        <f t="shared" ca="1" si="16"/>
        <v/>
      </c>
      <c r="B94" s="45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R94" s="125">
        <v>45915.625</v>
      </c>
      <c r="S94" s="54">
        <v>101.828125</v>
      </c>
      <c r="T94" s="125">
        <v>45903.625</v>
      </c>
      <c r="U94" s="54">
        <v>90.899000000000001</v>
      </c>
      <c r="V94" s="125">
        <v>45917.625</v>
      </c>
      <c r="W94" s="54">
        <v>101.375</v>
      </c>
      <c r="X94" s="172" t="str">
        <f t="shared" si="29"/>
        <v/>
      </c>
      <c r="Y94" s="172" t="str">
        <f t="shared" si="30"/>
        <v/>
      </c>
    </row>
    <row r="95" spans="1:25">
      <c r="A95" s="173" t="str">
        <f t="shared" ca="1" si="16"/>
        <v/>
      </c>
      <c r="B95" s="45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R95" s="125">
        <v>45916.625</v>
      </c>
      <c r="S95" s="54">
        <v>101.875</v>
      </c>
      <c r="T95" s="125">
        <v>45904.625</v>
      </c>
      <c r="U95" s="54">
        <v>91.533000000000001</v>
      </c>
      <c r="V95" s="125">
        <v>45918.625</v>
      </c>
      <c r="W95" s="54">
        <v>100.328125</v>
      </c>
      <c r="X95" s="172" t="str">
        <f t="shared" si="29"/>
        <v/>
      </c>
      <c r="Y95" s="172" t="str">
        <f t="shared" si="30"/>
        <v/>
      </c>
    </row>
    <row r="96" spans="1:25">
      <c r="A96" s="173" t="str">
        <f t="shared" ca="1" si="16"/>
        <v/>
      </c>
      <c r="B96" s="45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R96" s="125">
        <v>45917.625</v>
      </c>
      <c r="S96" s="54">
        <v>101.625</v>
      </c>
      <c r="T96" s="125">
        <v>45905.625</v>
      </c>
      <c r="U96" s="54">
        <v>92.209000000000003</v>
      </c>
      <c r="V96" s="125">
        <v>45919.625</v>
      </c>
      <c r="W96" s="54">
        <v>100.109375</v>
      </c>
      <c r="X96" s="172" t="str">
        <f t="shared" si="29"/>
        <v/>
      </c>
      <c r="Y96" s="172" t="str">
        <f t="shared" si="30"/>
        <v/>
      </c>
    </row>
    <row r="97" spans="1:25">
      <c r="A97" s="173" t="str">
        <f t="shared" ca="1" si="16"/>
        <v/>
      </c>
      <c r="B97" s="45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3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3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9" t="str">
        <f t="shared" ca="1" si="28"/>
        <v/>
      </c>
      <c r="R97" s="125">
        <v>45918.625</v>
      </c>
      <c r="S97" s="54">
        <v>101.234375</v>
      </c>
      <c r="T97" s="125">
        <v>45908.625</v>
      </c>
      <c r="U97" s="54">
        <v>92.653999999999996</v>
      </c>
      <c r="V97" s="125">
        <v>45922.625</v>
      </c>
      <c r="W97" s="54">
        <v>99.734375</v>
      </c>
      <c r="X97" s="172" t="str">
        <f t="shared" si="29"/>
        <v/>
      </c>
      <c r="Y97" s="172" t="str">
        <f t="shared" si="30"/>
        <v/>
      </c>
    </row>
    <row r="98" spans="1:25">
      <c r="A98" s="173" t="str">
        <f t="shared" ca="1" si="16"/>
        <v/>
      </c>
      <c r="B98" s="45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3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3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9" t="str">
        <f t="shared" ca="1" si="28"/>
        <v/>
      </c>
      <c r="R98" s="125">
        <v>45919.625</v>
      </c>
      <c r="S98" s="54">
        <v>101.140625</v>
      </c>
      <c r="T98" s="125">
        <v>45909.625</v>
      </c>
      <c r="U98" s="54">
        <v>92.697999999999993</v>
      </c>
      <c r="V98" s="125">
        <v>45923.625</v>
      </c>
      <c r="W98" s="54">
        <v>100.4375</v>
      </c>
      <c r="X98" s="172" t="str">
        <f t="shared" si="29"/>
        <v/>
      </c>
      <c r="Y98" s="172" t="str">
        <f t="shared" si="30"/>
        <v/>
      </c>
    </row>
    <row r="99" spans="1:25">
      <c r="A99" s="173" t="str">
        <f t="shared" ca="1" si="16"/>
        <v/>
      </c>
      <c r="B99" s="45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3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3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9" t="str">
        <f t="shared" ca="1" si="28"/>
        <v/>
      </c>
      <c r="R99" s="125">
        <v>45922.625</v>
      </c>
      <c r="S99" s="54">
        <v>100.953125</v>
      </c>
      <c r="T99" s="125">
        <v>45910.625</v>
      </c>
      <c r="U99" s="54">
        <v>92.921000000000006</v>
      </c>
      <c r="V99" s="125">
        <v>45924.625</v>
      </c>
      <c r="W99" s="54">
        <v>100</v>
      </c>
      <c r="X99" s="172" t="str">
        <f t="shared" si="29"/>
        <v/>
      </c>
      <c r="Y99" s="172" t="str">
        <f t="shared" si="30"/>
        <v/>
      </c>
    </row>
    <row r="100" spans="1:25">
      <c r="A100" s="173" t="str">
        <f t="shared" ref="A100:A163" ca="1" si="32">IF(AND(ISBLANK(Z89), A99 = $Z$1),NOW(),IF(ISBLANK(Z89),"",Z89))</f>
        <v/>
      </c>
      <c r="B100" s="45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3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3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9" t="str">
        <f t="shared" ref="N100:N163" ca="1" si="44">IF(ISERROR(B100-2),"",C100+D100-F100-G100-I100-J100+L100+M100)</f>
        <v/>
      </c>
      <c r="R100" s="125">
        <v>45923.625</v>
      </c>
      <c r="S100" s="54">
        <v>101.265625</v>
      </c>
      <c r="T100" s="125">
        <v>45911.625</v>
      </c>
      <c r="U100" s="54">
        <v>93.498999999999995</v>
      </c>
      <c r="V100" s="125">
        <v>45925.625</v>
      </c>
      <c r="W100" s="54">
        <v>100.015625</v>
      </c>
      <c r="X100" s="172" t="str">
        <f t="shared" si="29"/>
        <v/>
      </c>
      <c r="Y100" s="172" t="str">
        <f t="shared" si="30"/>
        <v/>
      </c>
    </row>
    <row r="101" spans="1:25">
      <c r="A101" s="173" t="str">
        <f t="shared" ca="1" si="32"/>
        <v/>
      </c>
      <c r="B101" s="45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R101" s="125">
        <v>45924.625</v>
      </c>
      <c r="S101" s="54">
        <v>100.984375</v>
      </c>
      <c r="T101" s="125">
        <v>45912.625</v>
      </c>
      <c r="U101" s="54">
        <v>93.632000000000005</v>
      </c>
      <c r="V101" s="125">
        <v>45926.625</v>
      </c>
      <c r="W101" s="54">
        <v>99.890625</v>
      </c>
      <c r="X101" s="172" t="str">
        <f t="shared" si="29"/>
        <v/>
      </c>
      <c r="Y101" s="172" t="str">
        <f t="shared" si="30"/>
        <v/>
      </c>
    </row>
    <row r="102" spans="1:25">
      <c r="A102" s="173" t="str">
        <f t="shared" ca="1" si="32"/>
        <v/>
      </c>
      <c r="B102" s="45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R102" s="125">
        <v>45925.625</v>
      </c>
      <c r="S102" s="54">
        <v>100.78125</v>
      </c>
      <c r="T102" s="125">
        <v>45915.625</v>
      </c>
      <c r="U102" s="54">
        <v>93.965000000000003</v>
      </c>
      <c r="V102" s="125">
        <v>45929.625</v>
      </c>
      <c r="W102" s="54">
        <v>100.65625</v>
      </c>
      <c r="X102" s="172" t="str">
        <f t="shared" si="29"/>
        <v/>
      </c>
      <c r="Y102" s="172" t="str">
        <f t="shared" si="30"/>
        <v/>
      </c>
    </row>
    <row r="103" spans="1:25">
      <c r="A103" s="173" t="str">
        <f t="shared" ca="1" si="32"/>
        <v/>
      </c>
      <c r="B103" s="45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R103" s="125">
        <v>45926.625</v>
      </c>
      <c r="S103" s="54">
        <v>100.6875</v>
      </c>
      <c r="T103" s="125">
        <v>45916.625</v>
      </c>
      <c r="U103" s="54">
        <v>94.453000000000003</v>
      </c>
      <c r="V103" s="125">
        <v>45930.625</v>
      </c>
      <c r="W103" s="54">
        <v>100.359375</v>
      </c>
      <c r="X103" s="172" t="str">
        <f t="shared" si="29"/>
        <v/>
      </c>
      <c r="Y103" s="172" t="str">
        <f t="shared" si="30"/>
        <v/>
      </c>
    </row>
    <row r="104" spans="1:25">
      <c r="A104" s="173" t="str">
        <f t="shared" ca="1" si="32"/>
        <v/>
      </c>
      <c r="B104" s="45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R104" s="125">
        <v>45929.625</v>
      </c>
      <c r="S104" s="54">
        <v>100.984375</v>
      </c>
      <c r="T104" s="125">
        <v>45917.625</v>
      </c>
      <c r="U104" s="54">
        <v>94.53</v>
      </c>
      <c r="V104" s="125">
        <v>45931.625</v>
      </c>
      <c r="W104" s="54">
        <v>100.5625</v>
      </c>
      <c r="X104" s="172" t="str">
        <f t="shared" si="29"/>
        <v/>
      </c>
      <c r="Y104" s="172" t="str">
        <f t="shared" si="30"/>
        <v/>
      </c>
    </row>
    <row r="105" spans="1:25">
      <c r="A105" s="173" t="str">
        <f t="shared" ca="1" si="32"/>
        <v/>
      </c>
      <c r="B105" s="45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R105" s="125">
        <v>45930.625</v>
      </c>
      <c r="S105" s="54">
        <v>100.953125</v>
      </c>
      <c r="T105" s="125">
        <v>45918.625</v>
      </c>
      <c r="U105" s="54">
        <v>94.84</v>
      </c>
      <c r="V105" s="125">
        <v>45932.625</v>
      </c>
      <c r="W105" s="54">
        <v>100.84375</v>
      </c>
      <c r="X105" s="172" t="str">
        <f t="shared" si="29"/>
        <v/>
      </c>
      <c r="Y105" s="172" t="str">
        <f t="shared" si="30"/>
        <v/>
      </c>
    </row>
    <row r="106" spans="1:25">
      <c r="A106" s="173" t="str">
        <f t="shared" ca="1" si="32"/>
        <v/>
      </c>
      <c r="B106" s="45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R106" s="125">
        <v>45931.625</v>
      </c>
      <c r="S106" s="54">
        <v>101.296875</v>
      </c>
      <c r="T106" s="125">
        <v>45919.625</v>
      </c>
      <c r="U106" s="54">
        <v>94.754999999999995</v>
      </c>
      <c r="V106" s="125">
        <v>45933.625</v>
      </c>
      <c r="W106" s="54">
        <v>100.5625</v>
      </c>
      <c r="X106" s="172" t="str">
        <f t="shared" si="29"/>
        <v/>
      </c>
      <c r="Y106" s="172" t="str">
        <f t="shared" si="30"/>
        <v/>
      </c>
    </row>
    <row r="107" spans="1:25">
      <c r="A107" s="173" t="str">
        <f t="shared" ca="1" si="32"/>
        <v/>
      </c>
      <c r="B107" s="45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R107" s="125">
        <v>45932.625</v>
      </c>
      <c r="S107" s="54">
        <v>101.421875</v>
      </c>
      <c r="T107" s="125">
        <v>45922.625</v>
      </c>
      <c r="U107" s="54">
        <v>94.643000000000001</v>
      </c>
      <c r="V107" s="125">
        <v>45936.625</v>
      </c>
      <c r="W107" s="54">
        <v>99.8125</v>
      </c>
      <c r="X107" s="172" t="str">
        <f t="shared" si="29"/>
        <v/>
      </c>
      <c r="Y107" s="172" t="str">
        <f t="shared" si="30"/>
        <v/>
      </c>
    </row>
    <row r="108" spans="1:25">
      <c r="A108" s="173" t="str">
        <f t="shared" ca="1" si="32"/>
        <v/>
      </c>
      <c r="B108" s="45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R108" s="125">
        <v>45933.625</v>
      </c>
      <c r="S108" s="54">
        <v>101.15625</v>
      </c>
      <c r="T108" s="125">
        <v>45923.625</v>
      </c>
      <c r="U108" s="54">
        <v>94.569000000000003</v>
      </c>
      <c r="V108" s="125">
        <v>45937.625</v>
      </c>
      <c r="W108" s="54">
        <v>100.34375</v>
      </c>
      <c r="X108" s="172" t="str">
        <f t="shared" si="29"/>
        <v/>
      </c>
      <c r="Y108" s="172" t="str">
        <f t="shared" si="30"/>
        <v/>
      </c>
    </row>
    <row r="109" spans="1:25">
      <c r="A109" s="173" t="str">
        <f t="shared" ca="1" si="32"/>
        <v/>
      </c>
      <c r="B109" s="45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R109" s="125">
        <v>45936.625</v>
      </c>
      <c r="S109" s="54">
        <v>100.8125</v>
      </c>
      <c r="T109" s="125">
        <v>45924.625</v>
      </c>
      <c r="U109" s="54">
        <v>94.546000000000006</v>
      </c>
      <c r="V109" s="125">
        <v>45938.625</v>
      </c>
      <c r="W109" s="54">
        <v>100.390625</v>
      </c>
      <c r="X109" s="172" t="str">
        <f t="shared" si="29"/>
        <v/>
      </c>
      <c r="Y109" s="172" t="str">
        <f t="shared" si="30"/>
        <v/>
      </c>
    </row>
    <row r="110" spans="1:25">
      <c r="A110" s="173" t="str">
        <f t="shared" ca="1" si="32"/>
        <v/>
      </c>
      <c r="B110" s="45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R110" s="125">
        <v>45937.625</v>
      </c>
      <c r="S110" s="54">
        <v>101.078125</v>
      </c>
      <c r="T110" s="125">
        <v>45925.625</v>
      </c>
      <c r="U110" s="54">
        <v>94.403999999999996</v>
      </c>
      <c r="V110" s="125">
        <v>45939.625</v>
      </c>
      <c r="W110" s="54">
        <v>100.359375</v>
      </c>
      <c r="X110" s="172" t="str">
        <f t="shared" si="29"/>
        <v/>
      </c>
      <c r="Y110" s="172" t="str">
        <f t="shared" si="30"/>
        <v/>
      </c>
    </row>
    <row r="111" spans="1:25">
      <c r="A111" s="173" t="str">
        <f t="shared" ca="1" si="32"/>
        <v/>
      </c>
      <c r="B111" s="45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R111" s="125">
        <v>45938.625</v>
      </c>
      <c r="S111" s="54">
        <v>101.0625</v>
      </c>
      <c r="T111" s="125">
        <v>45926.625</v>
      </c>
      <c r="U111" s="54">
        <v>94.427999999999997</v>
      </c>
      <c r="V111" s="125">
        <v>45940.625</v>
      </c>
      <c r="W111" s="54">
        <v>101.828125</v>
      </c>
      <c r="X111" s="172" t="str">
        <f t="shared" si="29"/>
        <v/>
      </c>
      <c r="Y111" s="172" t="str">
        <f t="shared" si="30"/>
        <v/>
      </c>
    </row>
    <row r="112" spans="1:25">
      <c r="A112" s="173" t="str">
        <f t="shared" ca="1" si="32"/>
        <v/>
      </c>
      <c r="B112" s="45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R112" s="125">
        <v>45939.625</v>
      </c>
      <c r="S112" s="54">
        <v>100.984375</v>
      </c>
      <c r="T112" s="125">
        <v>45929.625</v>
      </c>
      <c r="U112" s="54">
        <v>94.834999999999994</v>
      </c>
      <c r="V112" s="125">
        <v>45943.625</v>
      </c>
      <c r="W112" s="54">
        <v>102.0625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45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R113" s="125">
        <v>45940.625</v>
      </c>
      <c r="S113" s="54">
        <v>101.6875</v>
      </c>
      <c r="T113" s="125">
        <v>45930.625</v>
      </c>
      <c r="U113" s="54">
        <v>94.778000000000006</v>
      </c>
      <c r="V113" s="125">
        <v>45944.625</v>
      </c>
      <c r="W113" s="54">
        <v>102.109375</v>
      </c>
      <c r="X113" s="172" t="str">
        <f t="shared" si="29"/>
        <v/>
      </c>
      <c r="Y113" s="172" t="str">
        <f t="shared" si="30"/>
        <v/>
      </c>
    </row>
    <row r="114" spans="1:25">
      <c r="A114" s="173" t="str">
        <f t="shared" ca="1" si="32"/>
        <v/>
      </c>
      <c r="B114" s="45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R114" s="125">
        <v>45943.625</v>
      </c>
      <c r="S114" s="54">
        <v>101.84375</v>
      </c>
      <c r="T114" s="125">
        <v>45931.625</v>
      </c>
      <c r="U114" s="54">
        <v>94.77</v>
      </c>
      <c r="V114" s="125">
        <v>45945.625</v>
      </c>
      <c r="W114" s="54">
        <v>101.890625</v>
      </c>
      <c r="X114" s="172" t="str">
        <f t="shared" si="29"/>
        <v/>
      </c>
      <c r="Y114" s="172" t="str">
        <f t="shared" si="30"/>
        <v/>
      </c>
    </row>
    <row r="115" spans="1:25">
      <c r="A115" s="173" t="str">
        <f t="shared" ca="1" si="32"/>
        <v/>
      </c>
      <c r="B115" s="45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R115" s="125">
        <v>45944.625</v>
      </c>
      <c r="S115" s="54">
        <v>101.953125</v>
      </c>
      <c r="T115" s="125">
        <v>45932.625</v>
      </c>
      <c r="U115" s="54">
        <v>94.884</v>
      </c>
      <c r="V115" s="125">
        <v>45946.625</v>
      </c>
      <c r="W115" s="54">
        <v>102.65625</v>
      </c>
      <c r="X115" s="172" t="str">
        <f t="shared" si="29"/>
        <v/>
      </c>
      <c r="Y115" s="172" t="str">
        <f t="shared" si="30"/>
        <v/>
      </c>
    </row>
    <row r="116" spans="1:25">
      <c r="A116" s="173" t="str">
        <f t="shared" ca="1" si="32"/>
        <v/>
      </c>
      <c r="B116" s="45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R116" s="125">
        <v>45945.625</v>
      </c>
      <c r="S116" s="54">
        <v>101.828125</v>
      </c>
      <c r="T116" s="125">
        <v>45933.625</v>
      </c>
      <c r="U116" s="54">
        <v>94.835999999999999</v>
      </c>
      <c r="V116" s="125">
        <v>45947.625</v>
      </c>
      <c r="W116" s="54">
        <v>102.453125</v>
      </c>
      <c r="X116" s="172" t="str">
        <f t="shared" si="29"/>
        <v/>
      </c>
      <c r="Y116" s="172" t="str">
        <f t="shared" si="30"/>
        <v/>
      </c>
    </row>
    <row r="117" spans="1:25">
      <c r="A117" s="173" t="str">
        <f t="shared" ca="1" si="32"/>
        <v/>
      </c>
      <c r="B117" s="45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R117" s="125">
        <v>45946.625</v>
      </c>
      <c r="S117" s="54">
        <v>102.328125</v>
      </c>
      <c r="T117" s="125">
        <v>45936.625</v>
      </c>
      <c r="U117" s="54">
        <v>94.5</v>
      </c>
      <c r="V117" s="125">
        <v>45950.625</v>
      </c>
      <c r="W117" s="54">
        <v>102.84375</v>
      </c>
      <c r="X117" s="172" t="str">
        <f t="shared" si="29"/>
        <v/>
      </c>
      <c r="Y117" s="172" t="str">
        <f t="shared" si="30"/>
        <v/>
      </c>
    </row>
    <row r="118" spans="1:25">
      <c r="A118" s="173" t="str">
        <f t="shared" ca="1" si="32"/>
        <v/>
      </c>
      <c r="B118" s="45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R118" s="125">
        <v>45947.625</v>
      </c>
      <c r="S118" s="54">
        <v>102.109375</v>
      </c>
      <c r="T118" s="125">
        <v>45937.625</v>
      </c>
      <c r="U118" s="54">
        <v>94.43</v>
      </c>
      <c r="V118" s="125">
        <v>45951.625</v>
      </c>
      <c r="W118" s="54">
        <v>103.34375</v>
      </c>
      <c r="X118" s="172" t="str">
        <f t="shared" si="29"/>
        <v/>
      </c>
      <c r="Y118" s="172" t="str">
        <f t="shared" si="30"/>
        <v/>
      </c>
    </row>
    <row r="119" spans="1:25">
      <c r="A119" s="173" t="str">
        <f t="shared" ca="1" si="32"/>
        <v/>
      </c>
      <c r="B119" s="45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R119" s="125">
        <v>45950.625</v>
      </c>
      <c r="S119" s="54">
        <v>102.265625</v>
      </c>
      <c r="T119" s="125">
        <v>45938.625</v>
      </c>
      <c r="U119" s="54">
        <v>94.516999999999996</v>
      </c>
      <c r="V119" s="125">
        <v>45952.625</v>
      </c>
      <c r="W119" s="54">
        <v>103.421875</v>
      </c>
      <c r="X119" s="172" t="str">
        <f t="shared" si="29"/>
        <v/>
      </c>
      <c r="Y119" s="172" t="str">
        <f t="shared" si="30"/>
        <v/>
      </c>
    </row>
    <row r="120" spans="1:25">
      <c r="A120" s="173" t="str">
        <f t="shared" ca="1" si="32"/>
        <v/>
      </c>
      <c r="B120" s="45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R120" s="125">
        <v>45951.625</v>
      </c>
      <c r="S120" s="54">
        <v>102.46875</v>
      </c>
      <c r="T120" s="125">
        <v>45939.625</v>
      </c>
      <c r="U120" s="54">
        <v>94.284000000000006</v>
      </c>
      <c r="V120" s="125">
        <v>45953.625</v>
      </c>
      <c r="W120" s="54">
        <v>102.71875</v>
      </c>
      <c r="X120" s="172" t="str">
        <f t="shared" si="29"/>
        <v/>
      </c>
      <c r="Y120" s="172" t="str">
        <f t="shared" si="30"/>
        <v/>
      </c>
    </row>
    <row r="121" spans="1:25">
      <c r="A121" s="173" t="str">
        <f t="shared" ca="1" si="32"/>
        <v/>
      </c>
      <c r="B121" s="45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R121" s="125">
        <v>45952.625</v>
      </c>
      <c r="S121" s="54">
        <v>102.5</v>
      </c>
      <c r="T121" s="125">
        <v>45940.625</v>
      </c>
      <c r="U121" s="54">
        <v>94.251000000000005</v>
      </c>
      <c r="V121" s="125">
        <v>45954.625</v>
      </c>
      <c r="W121" s="54">
        <v>102.65625</v>
      </c>
      <c r="X121" s="172" t="str">
        <f t="shared" si="29"/>
        <v/>
      </c>
      <c r="Y121" s="172" t="str">
        <f t="shared" si="30"/>
        <v/>
      </c>
    </row>
    <row r="122" spans="1:25">
      <c r="A122" s="173" t="str">
        <f t="shared" ca="1" si="32"/>
        <v/>
      </c>
      <c r="B122" s="45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R122" s="125">
        <v>45953.625</v>
      </c>
      <c r="S122" s="54">
        <v>102.125</v>
      </c>
      <c r="T122" s="125">
        <v>45944.625</v>
      </c>
      <c r="U122" s="54">
        <v>94.539000000000001</v>
      </c>
      <c r="V122" s="125">
        <v>45957.625</v>
      </c>
      <c r="W122" s="54">
        <v>103.03125</v>
      </c>
      <c r="X122" s="172" t="str">
        <f t="shared" si="29"/>
        <v/>
      </c>
      <c r="Y122" s="172" t="str">
        <f t="shared" si="30"/>
        <v/>
      </c>
    </row>
    <row r="123" spans="1:25">
      <c r="A123" s="173" t="str">
        <f t="shared" ca="1" si="32"/>
        <v/>
      </c>
      <c r="B123" s="45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R123" s="125">
        <v>45954.625</v>
      </c>
      <c r="S123" s="54">
        <v>102.171875</v>
      </c>
      <c r="T123" s="125">
        <v>45945.625</v>
      </c>
      <c r="U123" s="54">
        <v>94.89</v>
      </c>
      <c r="V123" s="125">
        <v>45958.625</v>
      </c>
      <c r="W123" s="54">
        <v>103.296875</v>
      </c>
      <c r="X123" s="172" t="str">
        <f t="shared" si="29"/>
        <v/>
      </c>
      <c r="Y123" s="172" t="str">
        <f t="shared" si="30"/>
        <v/>
      </c>
    </row>
    <row r="124" spans="1:25">
      <c r="A124" s="173" t="str">
        <f t="shared" ca="1" si="32"/>
        <v/>
      </c>
      <c r="B124" s="45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R124" s="125">
        <v>45957.625</v>
      </c>
      <c r="S124" s="54">
        <v>102.203125</v>
      </c>
      <c r="T124" s="125">
        <v>45946.625</v>
      </c>
      <c r="U124" s="54">
        <v>94.99</v>
      </c>
      <c r="V124" s="125">
        <v>45959.625</v>
      </c>
      <c r="W124" s="54">
        <v>102.234375</v>
      </c>
      <c r="X124" s="172" t="str">
        <f t="shared" si="29"/>
        <v/>
      </c>
      <c r="Y124" s="172" t="str">
        <f t="shared" si="30"/>
        <v/>
      </c>
    </row>
    <row r="125" spans="1:25">
      <c r="A125" s="173" t="str">
        <f t="shared" ca="1" si="32"/>
        <v/>
      </c>
      <c r="B125" s="45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R125" s="125">
        <v>45958.625</v>
      </c>
      <c r="S125" s="54">
        <v>102.296875</v>
      </c>
      <c r="T125" s="125">
        <v>45947.625</v>
      </c>
      <c r="U125" s="54">
        <v>95.174000000000007</v>
      </c>
      <c r="V125" s="125">
        <v>45960.625</v>
      </c>
      <c r="W125" s="54">
        <v>101.65625</v>
      </c>
      <c r="X125" s="172" t="str">
        <f t="shared" si="29"/>
        <v/>
      </c>
      <c r="Y125" s="172" t="str">
        <f t="shared" si="30"/>
        <v/>
      </c>
    </row>
    <row r="126" spans="1:25">
      <c r="A126" s="173" t="str">
        <f t="shared" ca="1" si="32"/>
        <v/>
      </c>
      <c r="B126" s="45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R126" s="125">
        <v>45959.625</v>
      </c>
      <c r="S126" s="54">
        <v>101.578125</v>
      </c>
      <c r="T126" s="125">
        <v>45950.625</v>
      </c>
      <c r="U126" s="54">
        <v>95.436000000000007</v>
      </c>
      <c r="V126" s="125">
        <v>45961.625</v>
      </c>
      <c r="W126" s="54">
        <v>101.34375</v>
      </c>
      <c r="X126" s="172" t="str">
        <f t="shared" si="29"/>
        <v/>
      </c>
      <c r="Y126" s="172" t="str">
        <f t="shared" si="30"/>
        <v/>
      </c>
    </row>
    <row r="127" spans="1:25">
      <c r="A127" s="173" t="str">
        <f t="shared" ca="1" si="32"/>
        <v/>
      </c>
      <c r="B127" s="45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R127" s="125">
        <v>45960.625</v>
      </c>
      <c r="S127" s="54">
        <v>101.40625</v>
      </c>
      <c r="T127" s="125">
        <v>45951.625</v>
      </c>
      <c r="U127" s="54">
        <v>96.251999999999995</v>
      </c>
      <c r="V127" s="125"/>
      <c r="X127" s="172" t="str">
        <f t="shared" si="29"/>
        <v/>
      </c>
      <c r="Y127" s="172" t="str">
        <f t="shared" si="30"/>
        <v/>
      </c>
    </row>
    <row r="128" spans="1:25">
      <c r="A128" s="173" t="str">
        <f t="shared" ca="1" si="32"/>
        <v/>
      </c>
      <c r="B128" s="45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R128" s="125">
        <v>45961.625</v>
      </c>
      <c r="S128" s="54">
        <v>101.375</v>
      </c>
      <c r="T128" s="125">
        <v>45952.625</v>
      </c>
      <c r="U128" s="54">
        <v>96.382000000000005</v>
      </c>
      <c r="V128" s="125"/>
      <c r="X128" s="172" t="str">
        <f t="shared" si="29"/>
        <v/>
      </c>
      <c r="Y128" s="172" t="str">
        <f t="shared" si="30"/>
        <v/>
      </c>
    </row>
    <row r="129" spans="1:25">
      <c r="A129" s="173" t="str">
        <f t="shared" ca="1" si="32"/>
        <v/>
      </c>
      <c r="B129" s="45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R129" s="125"/>
      <c r="T129" s="125">
        <v>45953.625</v>
      </c>
      <c r="U129" s="54">
        <v>96.174999999999997</v>
      </c>
      <c r="V129" s="125"/>
      <c r="X129" s="172" t="str">
        <f t="shared" si="29"/>
        <v/>
      </c>
      <c r="Y129" s="172" t="str">
        <f t="shared" si="30"/>
        <v/>
      </c>
    </row>
    <row r="130" spans="1:25">
      <c r="A130" s="173" t="str">
        <f t="shared" ca="1" si="32"/>
        <v/>
      </c>
      <c r="B130" s="45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R130" s="125"/>
      <c r="T130" s="125">
        <v>45954.625</v>
      </c>
      <c r="U130" s="54">
        <v>96.123000000000005</v>
      </c>
      <c r="V130" s="125"/>
      <c r="X130" s="172" t="str">
        <f t="shared" si="29"/>
        <v/>
      </c>
      <c r="Y130" s="172" t="str">
        <f t="shared" si="30"/>
        <v/>
      </c>
    </row>
    <row r="131" spans="1:25">
      <c r="A131" s="173" t="str">
        <f t="shared" ca="1" si="32"/>
        <v/>
      </c>
      <c r="B131" s="45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R131" s="125"/>
      <c r="T131" s="125">
        <v>45957.625</v>
      </c>
      <c r="U131" s="54">
        <v>96.021000000000001</v>
      </c>
      <c r="V131" s="125"/>
      <c r="X131" s="172" t="str">
        <f t="shared" si="29"/>
        <v/>
      </c>
      <c r="Y131" s="172" t="str">
        <f t="shared" si="30"/>
        <v/>
      </c>
    </row>
    <row r="132" spans="1:25">
      <c r="A132" s="173" t="str">
        <f t="shared" ca="1" si="32"/>
        <v/>
      </c>
      <c r="B132" s="45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R132" s="125"/>
      <c r="T132" s="125">
        <v>45958.625</v>
      </c>
      <c r="U132" s="54">
        <v>96.426000000000002</v>
      </c>
      <c r="V132" s="125"/>
      <c r="X132" s="172" t="str">
        <f t="shared" ref="X132:X195" si="45">IF(COUNTIF(R:R,P132)*COUNTIF(T:T,P132)*COUNTIF(V:V,P132),P132,"")</f>
        <v/>
      </c>
      <c r="Y132" s="172" t="str">
        <f t="shared" ref="Y132:Y195" si="46">IF(X132&gt;$A$14,X132,"")</f>
        <v/>
      </c>
    </row>
    <row r="133" spans="1:25">
      <c r="A133" s="173" t="str">
        <f t="shared" ca="1" si="32"/>
        <v/>
      </c>
      <c r="B133" s="45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R133" s="125"/>
      <c r="T133" s="125">
        <v>45959.625</v>
      </c>
      <c r="U133" s="54">
        <v>96.289000000000001</v>
      </c>
      <c r="X133" s="172" t="str">
        <f t="shared" si="45"/>
        <v/>
      </c>
      <c r="Y133" s="172" t="str">
        <f t="shared" si="46"/>
        <v/>
      </c>
    </row>
    <row r="134" spans="1:25">
      <c r="A134" s="173" t="str">
        <f t="shared" ca="1" si="32"/>
        <v/>
      </c>
      <c r="B134" s="45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R134" s="125"/>
      <c r="T134" s="125">
        <v>45960.625</v>
      </c>
      <c r="U134" s="54">
        <v>95.902000000000001</v>
      </c>
      <c r="X134" s="172" t="str">
        <f t="shared" si="45"/>
        <v/>
      </c>
      <c r="Y134" s="172" t="str">
        <f t="shared" si="46"/>
        <v/>
      </c>
    </row>
    <row r="135" spans="1:25">
      <c r="A135" s="173" t="str">
        <f t="shared" ca="1" si="32"/>
        <v/>
      </c>
      <c r="B135" s="45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T135" s="125">
        <v>45961.625</v>
      </c>
      <c r="U135" s="54">
        <v>95.747</v>
      </c>
      <c r="X135" s="172" t="str">
        <f t="shared" si="45"/>
        <v/>
      </c>
      <c r="Y135" s="172" t="str">
        <f t="shared" si="46"/>
        <v/>
      </c>
    </row>
    <row r="136" spans="1:25">
      <c r="A136" s="173" t="str">
        <f t="shared" ca="1" si="32"/>
        <v/>
      </c>
      <c r="B136" s="45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T136" s="125"/>
      <c r="X136" s="172" t="str">
        <f t="shared" si="45"/>
        <v/>
      </c>
      <c r="Y136" s="172" t="str">
        <f t="shared" si="46"/>
        <v/>
      </c>
    </row>
    <row r="137" spans="1:25">
      <c r="A137" s="173" t="str">
        <f t="shared" ca="1" si="32"/>
        <v/>
      </c>
      <c r="B137" s="45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T137" s="125"/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45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T138" s="125"/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45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T139" s="125"/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45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T140" s="125"/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45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T141" s="125"/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45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45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45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45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45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45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45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45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45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45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45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45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45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45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45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45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45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45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45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ca="1" si="32"/>
        <v/>
      </c>
      <c r="B161" s="45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3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3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9" t="str">
        <f t="shared" ca="1" si="44"/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32"/>
        <v/>
      </c>
      <c r="B162" s="45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3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3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9" t="str">
        <f t="shared" ca="1" si="44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32"/>
        <v/>
      </c>
      <c r="B163" s="45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3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3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9" t="str">
        <f t="shared" ca="1" si="44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ref="A164:A227" ca="1" si="48">IF(AND(ISBLANK(Z153), A163 = $Z$1),NOW(),IF(ISBLANK(Z153),"",Z153))</f>
        <v/>
      </c>
      <c r="B164" s="45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3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3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9" t="str">
        <f t="shared" ref="N164:N227" ca="1" si="60">IF(ISERROR(B164-2),"",C164+D164-F164-G164-I164-J164+L164+M164)</f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45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45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45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45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45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45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45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45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45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45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45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45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45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45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45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45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45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45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45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45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45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45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45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45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45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45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45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45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45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45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45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45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45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45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45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45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45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45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45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45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45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45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45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45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45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45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45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45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45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45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45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45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45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45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45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45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45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45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45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45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ca="1" si="48"/>
        <v/>
      </c>
      <c r="B225" s="45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3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3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9" t="str">
        <f t="shared" ca="1" si="60"/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48"/>
        <v/>
      </c>
      <c r="B226" s="45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3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3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9" t="str">
        <f t="shared" ca="1" si="60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48"/>
        <v/>
      </c>
      <c r="B227" s="45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3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3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9" t="str">
        <f t="shared" ca="1" si="60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ref="A228:A291" ca="1" si="64">IF(AND(ISBLANK(Z217), A227 = $Z$1),NOW(),IF(ISBLANK(Z217),"",Z217))</f>
        <v/>
      </c>
      <c r="B228" s="45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3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3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9" t="str">
        <f t="shared" ref="N228:N291" ca="1" si="76">IF(ISERROR(B228-2),"",C228+D228-F228-G228-I228-J228+L228+M228)</f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45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45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45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45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45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45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45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45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45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45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45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45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45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45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45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45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45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45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45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45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45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45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45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45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45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45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45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45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45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45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45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45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45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45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45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45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45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45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45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45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45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45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45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45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45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45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45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45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45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45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45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45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45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45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45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45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45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45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45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45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ca="1" si="64"/>
        <v/>
      </c>
      <c r="B289" s="45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3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3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9" t="str">
        <f t="shared" ca="1" si="76"/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64"/>
        <v/>
      </c>
      <c r="B290" s="45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3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3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9" t="str">
        <f t="shared" ca="1" si="76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64"/>
        <v/>
      </c>
      <c r="B291" s="45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3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3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9" t="str">
        <f t="shared" ca="1" si="76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ref="A292:A355" ca="1" si="80">IF(AND(ISBLANK(Z281), A291 = $Z$1),NOW(),IF(ISBLANK(Z281),"",Z281))</f>
        <v/>
      </c>
      <c r="B292" s="45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3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3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9" t="str">
        <f t="shared" ref="N292:N355" ca="1" si="92">IF(ISERROR(B292-2),"",C292+D292-F292-G292-I292-J292+L292+M292)</f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45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45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45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45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45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45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45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45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45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45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45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45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45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45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45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45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45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45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45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45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45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45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45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45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45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45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45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45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45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45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45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45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45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45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45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45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45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45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45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45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45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45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45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45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45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45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45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45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45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45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45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45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45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45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45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45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45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45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45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45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ca="1" si="80"/>
        <v/>
      </c>
      <c r="B353" s="45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3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3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9" t="str">
        <f t="shared" ca="1" si="92"/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80"/>
        <v/>
      </c>
      <c r="B354" s="45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3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3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9" t="str">
        <f t="shared" ca="1" si="92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80"/>
        <v/>
      </c>
      <c r="B355" s="45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3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3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9" t="str">
        <f t="shared" ca="1" si="92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ref="A356:A419" ca="1" si="96">IF(AND(ISBLANK(Z345), A355 = $Z$1),NOW(),IF(ISBLANK(Z345),"",Z345))</f>
        <v/>
      </c>
      <c r="B356" s="45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3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3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9" t="str">
        <f t="shared" ref="N356:N419" ca="1" si="108">IF(ISERROR(B356-2),"",C356+D356-F356-G356-I356-J356+L356+M356)</f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45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45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45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45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45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45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45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45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45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45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45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45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45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45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45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45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45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45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45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45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45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45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45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A380" s="173" t="str">
        <f t="shared" ca="1" si="96"/>
        <v/>
      </c>
      <c r="B380" s="45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3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3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9" t="str">
        <f t="shared" ca="1" si="108"/>
        <v/>
      </c>
      <c r="X380" s="172" t="str">
        <f t="shared" si="93"/>
        <v/>
      </c>
      <c r="Y380" s="172" t="str">
        <f t="shared" si="94"/>
        <v/>
      </c>
    </row>
    <row r="381" spans="1:25">
      <c r="A381" s="173" t="str">
        <f t="shared" ca="1" si="96"/>
        <v/>
      </c>
      <c r="B381" s="45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3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3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9" t="str">
        <f t="shared" ca="1" si="108"/>
        <v/>
      </c>
      <c r="X381" s="172" t="str">
        <f t="shared" si="93"/>
        <v/>
      </c>
      <c r="Y381" s="172" t="str">
        <f t="shared" si="94"/>
        <v/>
      </c>
    </row>
    <row r="382" spans="1:25">
      <c r="A382" s="173" t="str">
        <f t="shared" ca="1" si="96"/>
        <v/>
      </c>
      <c r="B382" s="45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3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3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9" t="str">
        <f t="shared" ca="1" si="108"/>
        <v/>
      </c>
      <c r="X382" s="172" t="str">
        <f t="shared" si="93"/>
        <v/>
      </c>
      <c r="Y382" s="172" t="str">
        <f t="shared" si="94"/>
        <v/>
      </c>
    </row>
    <row r="383" spans="1:25">
      <c r="A383" s="173" t="str">
        <f t="shared" ca="1" si="96"/>
        <v/>
      </c>
      <c r="B383" s="45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3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3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9" t="str">
        <f t="shared" ca="1" si="108"/>
        <v/>
      </c>
      <c r="X383" s="172" t="str">
        <f t="shared" si="93"/>
        <v/>
      </c>
      <c r="Y383" s="172" t="str">
        <f t="shared" si="94"/>
        <v/>
      </c>
    </row>
    <row r="384" spans="1:25">
      <c r="A384" s="173" t="str">
        <f t="shared" ca="1" si="96"/>
        <v/>
      </c>
      <c r="B384" s="45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3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3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9" t="str">
        <f t="shared" ca="1" si="108"/>
        <v/>
      </c>
      <c r="X384" s="172" t="str">
        <f t="shared" si="93"/>
        <v/>
      </c>
      <c r="Y384" s="172" t="str">
        <f t="shared" si="94"/>
        <v/>
      </c>
    </row>
    <row r="385" spans="1:25">
      <c r="A385" s="173" t="str">
        <f t="shared" ca="1" si="96"/>
        <v/>
      </c>
      <c r="B385" s="45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3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3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9" t="str">
        <f t="shared" ca="1" si="108"/>
        <v/>
      </c>
      <c r="X385" s="172" t="str">
        <f t="shared" si="93"/>
        <v/>
      </c>
      <c r="Y385" s="172" t="str">
        <f t="shared" si="94"/>
        <v/>
      </c>
    </row>
    <row r="386" spans="1:25">
      <c r="A386" s="173" t="str">
        <f t="shared" ca="1" si="96"/>
        <v/>
      </c>
      <c r="B386" s="45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3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3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9" t="str">
        <f t="shared" ca="1" si="108"/>
        <v/>
      </c>
      <c r="X386" s="172" t="str">
        <f t="shared" si="93"/>
        <v/>
      </c>
      <c r="Y386" s="172" t="str">
        <f t="shared" si="94"/>
        <v/>
      </c>
    </row>
    <row r="387" spans="1:25">
      <c r="A387" s="173" t="str">
        <f t="shared" ca="1" si="96"/>
        <v/>
      </c>
      <c r="B387" s="45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3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3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9" t="str">
        <f t="shared" ca="1" si="108"/>
        <v/>
      </c>
      <c r="X387" s="172" t="str">
        <f t="shared" si="93"/>
        <v/>
      </c>
      <c r="Y387" s="172" t="str">
        <f t="shared" si="94"/>
        <v/>
      </c>
    </row>
    <row r="388" spans="1:25">
      <c r="A388" s="173" t="str">
        <f t="shared" ca="1" si="96"/>
        <v/>
      </c>
      <c r="B388" s="45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3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3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9" t="str">
        <f t="shared" ca="1" si="108"/>
        <v/>
      </c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1:25">
      <c r="A389" s="173" t="str">
        <f t="shared" ca="1" si="96"/>
        <v/>
      </c>
      <c r="B389" s="45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3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3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9" t="str">
        <f t="shared" ca="1" si="108"/>
        <v/>
      </c>
      <c r="X389" s="172" t="str">
        <f t="shared" si="109"/>
        <v/>
      </c>
      <c r="Y389" s="172" t="str">
        <f t="shared" si="110"/>
        <v/>
      </c>
    </row>
    <row r="390" spans="1:25">
      <c r="A390" s="173" t="str">
        <f t="shared" ca="1" si="96"/>
        <v/>
      </c>
      <c r="B390" s="45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3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3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9" t="str">
        <f t="shared" ca="1" si="108"/>
        <v/>
      </c>
      <c r="X390" s="172" t="str">
        <f t="shared" si="109"/>
        <v/>
      </c>
      <c r="Y390" s="172" t="str">
        <f t="shared" si="110"/>
        <v/>
      </c>
    </row>
    <row r="391" spans="1:25">
      <c r="A391" s="173" t="str">
        <f t="shared" ca="1" si="96"/>
        <v/>
      </c>
      <c r="B391" s="45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3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3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9" t="str">
        <f t="shared" ca="1" si="108"/>
        <v/>
      </c>
      <c r="X391" s="172" t="str">
        <f t="shared" si="109"/>
        <v/>
      </c>
      <c r="Y391" s="172" t="str">
        <f t="shared" si="110"/>
        <v/>
      </c>
    </row>
    <row r="392" spans="1:25">
      <c r="A392" s="173" t="str">
        <f t="shared" ca="1" si="96"/>
        <v/>
      </c>
      <c r="B392" s="45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3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3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9" t="str">
        <f t="shared" ca="1" si="108"/>
        <v/>
      </c>
      <c r="X392" s="172" t="str">
        <f t="shared" si="109"/>
        <v/>
      </c>
      <c r="Y392" s="172" t="str">
        <f t="shared" si="110"/>
        <v/>
      </c>
    </row>
    <row r="393" spans="1:25">
      <c r="A393" s="173" t="str">
        <f t="shared" ca="1" si="96"/>
        <v/>
      </c>
      <c r="B393" s="45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3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3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9" t="str">
        <f t="shared" ca="1" si="108"/>
        <v/>
      </c>
      <c r="X393" s="172" t="str">
        <f t="shared" si="109"/>
        <v/>
      </c>
      <c r="Y393" s="172" t="str">
        <f t="shared" si="110"/>
        <v/>
      </c>
    </row>
    <row r="394" spans="1:25">
      <c r="A394" s="173" t="str">
        <f t="shared" ca="1" si="96"/>
        <v/>
      </c>
      <c r="B394" s="45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3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3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9" t="str">
        <f t="shared" ca="1" si="108"/>
        <v/>
      </c>
      <c r="X394" s="172" t="str">
        <f t="shared" si="109"/>
        <v/>
      </c>
      <c r="Y394" s="172" t="str">
        <f t="shared" si="110"/>
        <v/>
      </c>
    </row>
    <row r="395" spans="1:25">
      <c r="A395" s="173" t="str">
        <f t="shared" ca="1" si="96"/>
        <v/>
      </c>
      <c r="B395" s="45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3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3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9" t="str">
        <f t="shared" ca="1" si="108"/>
        <v/>
      </c>
      <c r="X395" s="172" t="str">
        <f t="shared" si="109"/>
        <v/>
      </c>
      <c r="Y395" s="172" t="str">
        <f t="shared" si="110"/>
        <v/>
      </c>
    </row>
    <row r="396" spans="1:25">
      <c r="A396" s="173" t="str">
        <f t="shared" ca="1" si="96"/>
        <v/>
      </c>
      <c r="B396" s="45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3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3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9" t="str">
        <f t="shared" ca="1" si="108"/>
        <v/>
      </c>
      <c r="X396" s="172" t="str">
        <f t="shared" si="109"/>
        <v/>
      </c>
      <c r="Y396" s="172" t="str">
        <f t="shared" si="110"/>
        <v/>
      </c>
    </row>
    <row r="397" spans="1:25">
      <c r="A397" s="173" t="str">
        <f t="shared" ca="1" si="96"/>
        <v/>
      </c>
      <c r="B397" s="45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3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3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9" t="str">
        <f t="shared" ca="1" si="108"/>
        <v/>
      </c>
      <c r="X397" s="172" t="str">
        <f t="shared" si="109"/>
        <v/>
      </c>
      <c r="Y397" s="172" t="str">
        <f t="shared" si="110"/>
        <v/>
      </c>
    </row>
    <row r="398" spans="1:25">
      <c r="A398" s="173" t="str">
        <f t="shared" ca="1" si="96"/>
        <v/>
      </c>
      <c r="B398" s="45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3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3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9" t="str">
        <f t="shared" ca="1" si="108"/>
        <v/>
      </c>
      <c r="X398" s="172" t="str">
        <f t="shared" si="109"/>
        <v/>
      </c>
      <c r="Y398" s="172" t="str">
        <f t="shared" si="110"/>
        <v/>
      </c>
    </row>
    <row r="399" spans="1:25">
      <c r="A399" s="173" t="str">
        <f t="shared" ca="1" si="96"/>
        <v/>
      </c>
      <c r="B399" s="45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3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3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9" t="str">
        <f t="shared" ca="1" si="108"/>
        <v/>
      </c>
      <c r="X399" s="172" t="str">
        <f t="shared" si="109"/>
        <v/>
      </c>
      <c r="Y399" s="172" t="str">
        <f t="shared" si="110"/>
        <v/>
      </c>
    </row>
    <row r="400" spans="1:25">
      <c r="A400" s="173" t="str">
        <f t="shared" ca="1" si="96"/>
        <v/>
      </c>
      <c r="B400" s="45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3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3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9" t="str">
        <f t="shared" ca="1" si="108"/>
        <v/>
      </c>
      <c r="X400" s="172" t="str">
        <f t="shared" si="109"/>
        <v/>
      </c>
      <c r="Y400" s="172" t="str">
        <f t="shared" si="110"/>
        <v/>
      </c>
    </row>
    <row r="401" spans="1:25">
      <c r="A401" s="173" t="str">
        <f t="shared" ca="1" si="96"/>
        <v/>
      </c>
      <c r="B401" s="45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3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3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9" t="str">
        <f t="shared" ca="1" si="108"/>
        <v/>
      </c>
      <c r="X401" s="172" t="str">
        <f t="shared" si="109"/>
        <v/>
      </c>
      <c r="Y401" s="172" t="str">
        <f t="shared" si="110"/>
        <v/>
      </c>
    </row>
    <row r="402" spans="1:25">
      <c r="A402" s="173" t="str">
        <f t="shared" ca="1" si="96"/>
        <v/>
      </c>
      <c r="B402" s="45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3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3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9" t="str">
        <f t="shared" ca="1" si="108"/>
        <v/>
      </c>
      <c r="X402" s="172" t="str">
        <f t="shared" si="109"/>
        <v/>
      </c>
      <c r="Y402" s="172" t="str">
        <f t="shared" si="110"/>
        <v/>
      </c>
    </row>
    <row r="403" spans="1:25">
      <c r="A403" s="173" t="str">
        <f t="shared" ca="1" si="96"/>
        <v/>
      </c>
      <c r="B403" s="45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3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3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9" t="str">
        <f t="shared" ca="1" si="108"/>
        <v/>
      </c>
      <c r="X403" s="172" t="str">
        <f t="shared" si="109"/>
        <v/>
      </c>
      <c r="Y403" s="172" t="str">
        <f t="shared" si="110"/>
        <v/>
      </c>
    </row>
    <row r="404" spans="1:25">
      <c r="A404" s="173" t="str">
        <f t="shared" ca="1" si="96"/>
        <v/>
      </c>
      <c r="B404" s="45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3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3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9" t="str">
        <f t="shared" ca="1" si="108"/>
        <v/>
      </c>
      <c r="X404" s="172" t="str">
        <f t="shared" si="109"/>
        <v/>
      </c>
      <c r="Y404" s="172" t="str">
        <f t="shared" si="110"/>
        <v/>
      </c>
    </row>
    <row r="405" spans="1:25">
      <c r="A405" s="173" t="str">
        <f t="shared" ca="1" si="96"/>
        <v/>
      </c>
      <c r="B405" s="45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3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3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9" t="str">
        <f t="shared" ca="1" si="108"/>
        <v/>
      </c>
      <c r="X405" s="172" t="str">
        <f t="shared" si="109"/>
        <v/>
      </c>
      <c r="Y405" s="172" t="str">
        <f t="shared" si="110"/>
        <v/>
      </c>
    </row>
    <row r="406" spans="1:25">
      <c r="A406" s="173" t="str">
        <f t="shared" ca="1" si="96"/>
        <v/>
      </c>
      <c r="B406" s="45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3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3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9" t="str">
        <f t="shared" ca="1" si="108"/>
        <v/>
      </c>
      <c r="X406" s="172" t="str">
        <f t="shared" si="109"/>
        <v/>
      </c>
      <c r="Y406" s="172" t="str">
        <f t="shared" si="110"/>
        <v/>
      </c>
    </row>
    <row r="407" spans="1:25">
      <c r="A407" s="173" t="str">
        <f t="shared" ca="1" si="96"/>
        <v/>
      </c>
      <c r="B407" s="45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3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3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9" t="str">
        <f t="shared" ca="1" si="108"/>
        <v/>
      </c>
      <c r="X407" s="172" t="str">
        <f t="shared" si="109"/>
        <v/>
      </c>
      <c r="Y407" s="172" t="str">
        <f t="shared" si="110"/>
        <v/>
      </c>
    </row>
    <row r="408" spans="1:25">
      <c r="A408" s="173" t="str">
        <f t="shared" ca="1" si="96"/>
        <v/>
      </c>
      <c r="B408" s="45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3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3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9" t="str">
        <f t="shared" ca="1" si="108"/>
        <v/>
      </c>
      <c r="X408" s="172" t="str">
        <f t="shared" si="109"/>
        <v/>
      </c>
      <c r="Y408" s="172" t="str">
        <f t="shared" si="110"/>
        <v/>
      </c>
    </row>
    <row r="409" spans="1:25">
      <c r="A409" s="173" t="str">
        <f t="shared" ca="1" si="96"/>
        <v/>
      </c>
      <c r="B409" s="45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3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3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9" t="str">
        <f t="shared" ca="1" si="108"/>
        <v/>
      </c>
      <c r="X409" s="172" t="str">
        <f t="shared" si="109"/>
        <v/>
      </c>
      <c r="Y409" s="172" t="str">
        <f t="shared" si="110"/>
        <v/>
      </c>
    </row>
    <row r="410" spans="1:25">
      <c r="A410" s="173" t="str">
        <f t="shared" ca="1" si="96"/>
        <v/>
      </c>
      <c r="B410" s="45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3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3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9" t="str">
        <f t="shared" ca="1" si="108"/>
        <v/>
      </c>
      <c r="X410" s="172" t="str">
        <f t="shared" si="109"/>
        <v/>
      </c>
      <c r="Y410" s="172" t="str">
        <f t="shared" si="110"/>
        <v/>
      </c>
    </row>
    <row r="411" spans="1:25">
      <c r="A411" s="173" t="str">
        <f t="shared" ca="1" si="96"/>
        <v/>
      </c>
      <c r="B411" s="45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3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3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9" t="str">
        <f t="shared" ca="1" si="108"/>
        <v/>
      </c>
      <c r="X411" s="172" t="str">
        <f t="shared" si="109"/>
        <v/>
      </c>
      <c r="Y411" s="172" t="str">
        <f t="shared" si="110"/>
        <v/>
      </c>
    </row>
    <row r="412" spans="1:25">
      <c r="A412" s="173" t="str">
        <f t="shared" ca="1" si="96"/>
        <v/>
      </c>
      <c r="B412" s="45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3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3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9" t="str">
        <f t="shared" ca="1" si="108"/>
        <v/>
      </c>
      <c r="X412" s="172" t="str">
        <f t="shared" si="109"/>
        <v/>
      </c>
      <c r="Y412" s="172" t="str">
        <f t="shared" si="110"/>
        <v/>
      </c>
    </row>
    <row r="413" spans="1:25">
      <c r="A413" s="173" t="str">
        <f t="shared" ca="1" si="96"/>
        <v/>
      </c>
      <c r="B413" s="45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3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3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9" t="str">
        <f t="shared" ca="1" si="108"/>
        <v/>
      </c>
      <c r="X413" s="172" t="str">
        <f t="shared" si="109"/>
        <v/>
      </c>
      <c r="Y413" s="172" t="str">
        <f t="shared" si="110"/>
        <v/>
      </c>
    </row>
    <row r="414" spans="1:25">
      <c r="A414" s="173" t="str">
        <f t="shared" ca="1" si="96"/>
        <v/>
      </c>
      <c r="B414" s="45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3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3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9" t="str">
        <f t="shared" ca="1" si="108"/>
        <v/>
      </c>
      <c r="X414" s="172" t="str">
        <f t="shared" si="109"/>
        <v/>
      </c>
      <c r="Y414" s="172" t="str">
        <f t="shared" si="110"/>
        <v/>
      </c>
    </row>
    <row r="415" spans="1:25">
      <c r="A415" s="173" t="str">
        <f t="shared" ca="1" si="96"/>
        <v/>
      </c>
      <c r="B415" s="45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3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3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9" t="str">
        <f t="shared" ca="1" si="108"/>
        <v/>
      </c>
      <c r="X415" s="172" t="str">
        <f t="shared" si="109"/>
        <v/>
      </c>
      <c r="Y415" s="172" t="str">
        <f t="shared" si="110"/>
        <v/>
      </c>
    </row>
    <row r="416" spans="1:25">
      <c r="A416" s="173" t="str">
        <f t="shared" ca="1" si="96"/>
        <v/>
      </c>
      <c r="B416" s="45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3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3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9" t="str">
        <f t="shared" ca="1" si="108"/>
        <v/>
      </c>
      <c r="X416" s="172" t="str">
        <f t="shared" si="109"/>
        <v/>
      </c>
      <c r="Y416" s="172" t="str">
        <f t="shared" si="110"/>
        <v/>
      </c>
    </row>
    <row r="417" spans="1:25">
      <c r="A417" s="173" t="str">
        <f t="shared" ca="1" si="96"/>
        <v/>
      </c>
      <c r="B417" s="45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3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3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9" t="str">
        <f t="shared" ca="1" si="108"/>
        <v/>
      </c>
      <c r="X417" s="172" t="str">
        <f t="shared" si="109"/>
        <v/>
      </c>
      <c r="Y417" s="172" t="str">
        <f t="shared" si="110"/>
        <v/>
      </c>
    </row>
    <row r="418" spans="1:25">
      <c r="A418" s="173" t="str">
        <f t="shared" ca="1" si="96"/>
        <v/>
      </c>
      <c r="B418" s="45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3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3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9" t="str">
        <f t="shared" ca="1" si="108"/>
        <v/>
      </c>
      <c r="X418" s="172" t="str">
        <f t="shared" si="109"/>
        <v/>
      </c>
      <c r="Y418" s="172" t="str">
        <f t="shared" si="110"/>
        <v/>
      </c>
    </row>
    <row r="419" spans="1:25">
      <c r="A419" s="173" t="str">
        <f t="shared" ca="1" si="96"/>
        <v/>
      </c>
      <c r="B419" s="45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3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3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9" t="str">
        <f t="shared" ca="1" si="108"/>
        <v/>
      </c>
      <c r="X419" s="172" t="str">
        <f t="shared" si="109"/>
        <v/>
      </c>
      <c r="Y419" s="172" t="str">
        <f t="shared" si="110"/>
        <v/>
      </c>
    </row>
    <row r="420" spans="1:25">
      <c r="A420" s="173" t="str">
        <f t="shared" ref="A420:A483" ca="1" si="112">IF(AND(ISBLANK(Z409), A419 = $Z$1),NOW(),IF(ISBLANK(Z409),"",Z409))</f>
        <v/>
      </c>
      <c r="B420" s="45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3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3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9" t="str">
        <f t="shared" ref="N420:N483" ca="1" si="124">IF(ISERROR(B420-2),"",C420+D420-F420-G420-I420-J420+L420+M420)</f>
        <v/>
      </c>
      <c r="X420" s="172" t="str">
        <f t="shared" si="109"/>
        <v/>
      </c>
      <c r="Y420" s="172" t="str">
        <f t="shared" si="110"/>
        <v/>
      </c>
    </row>
    <row r="421" spans="1:25">
      <c r="A421" s="173" t="str">
        <f t="shared" ca="1" si="112"/>
        <v/>
      </c>
      <c r="B421" s="45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3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3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9" t="str">
        <f t="shared" ca="1" si="124"/>
        <v/>
      </c>
      <c r="X421" s="172" t="str">
        <f t="shared" si="109"/>
        <v/>
      </c>
      <c r="Y421" s="172" t="str">
        <f t="shared" si="110"/>
        <v/>
      </c>
    </row>
    <row r="422" spans="1:25">
      <c r="A422" s="173" t="str">
        <f t="shared" ca="1" si="112"/>
        <v/>
      </c>
      <c r="B422" s="45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3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3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9" t="str">
        <f t="shared" ca="1" si="124"/>
        <v/>
      </c>
      <c r="X422" s="172" t="str">
        <f t="shared" si="109"/>
        <v/>
      </c>
      <c r="Y422" s="172" t="str">
        <f t="shared" si="110"/>
        <v/>
      </c>
    </row>
    <row r="423" spans="1:25">
      <c r="A423" s="173" t="str">
        <f t="shared" ca="1" si="112"/>
        <v/>
      </c>
      <c r="B423" s="45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3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3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9" t="str">
        <f t="shared" ca="1" si="124"/>
        <v/>
      </c>
      <c r="X423" s="172" t="str">
        <f t="shared" si="109"/>
        <v/>
      </c>
      <c r="Y423" s="172" t="str">
        <f t="shared" si="110"/>
        <v/>
      </c>
    </row>
    <row r="424" spans="1:25">
      <c r="A424" s="173" t="str">
        <f t="shared" ca="1" si="112"/>
        <v/>
      </c>
      <c r="B424" s="45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3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3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9" t="str">
        <f t="shared" ca="1" si="124"/>
        <v/>
      </c>
      <c r="X424" s="172" t="str">
        <f t="shared" si="109"/>
        <v/>
      </c>
      <c r="Y424" s="172" t="str">
        <f t="shared" si="110"/>
        <v/>
      </c>
    </row>
    <row r="425" spans="1:25">
      <c r="A425" s="173" t="str">
        <f t="shared" ca="1" si="112"/>
        <v/>
      </c>
      <c r="B425" s="45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3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3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9" t="str">
        <f t="shared" ca="1" si="124"/>
        <v/>
      </c>
      <c r="X425" s="172" t="str">
        <f t="shared" si="109"/>
        <v/>
      </c>
      <c r="Y425" s="172" t="str">
        <f t="shared" si="110"/>
        <v/>
      </c>
    </row>
    <row r="426" spans="1:25">
      <c r="A426" s="173" t="str">
        <f t="shared" ca="1" si="112"/>
        <v/>
      </c>
      <c r="B426" s="45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3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3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9" t="str">
        <f t="shared" ca="1" si="124"/>
        <v/>
      </c>
      <c r="X426" s="172" t="str">
        <f t="shared" si="109"/>
        <v/>
      </c>
      <c r="Y426" s="172" t="str">
        <f t="shared" si="110"/>
        <v/>
      </c>
    </row>
    <row r="427" spans="1:25">
      <c r="A427" s="173" t="str">
        <f t="shared" ca="1" si="112"/>
        <v/>
      </c>
      <c r="B427" s="45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3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3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9" t="str">
        <f t="shared" ca="1" si="124"/>
        <v/>
      </c>
      <c r="X427" s="172" t="str">
        <f t="shared" si="109"/>
        <v/>
      </c>
      <c r="Y427" s="172" t="str">
        <f t="shared" si="110"/>
        <v/>
      </c>
    </row>
    <row r="428" spans="1:25">
      <c r="A428" s="173" t="str">
        <f t="shared" ca="1" si="112"/>
        <v/>
      </c>
      <c r="B428" s="45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3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3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9" t="str">
        <f t="shared" ca="1" si="124"/>
        <v/>
      </c>
      <c r="X428" s="172" t="str">
        <f t="shared" si="109"/>
        <v/>
      </c>
      <c r="Y428" s="172" t="str">
        <f t="shared" si="110"/>
        <v/>
      </c>
    </row>
    <row r="429" spans="1:25">
      <c r="A429" s="173" t="str">
        <f t="shared" ca="1" si="112"/>
        <v/>
      </c>
      <c r="B429" s="45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3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3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9" t="str">
        <f t="shared" ca="1" si="124"/>
        <v/>
      </c>
      <c r="X429" s="172" t="str">
        <f t="shared" si="109"/>
        <v/>
      </c>
      <c r="Y429" s="172" t="str">
        <f t="shared" si="110"/>
        <v/>
      </c>
    </row>
    <row r="430" spans="1:25">
      <c r="A430" s="173" t="str">
        <f t="shared" ca="1" si="112"/>
        <v/>
      </c>
      <c r="B430" s="45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3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3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9" t="str">
        <f t="shared" ca="1" si="124"/>
        <v/>
      </c>
      <c r="X430" s="172" t="str">
        <f t="shared" si="109"/>
        <v/>
      </c>
      <c r="Y430" s="172" t="str">
        <f t="shared" si="110"/>
        <v/>
      </c>
    </row>
    <row r="431" spans="1:25">
      <c r="A431" s="173" t="str">
        <f t="shared" ca="1" si="112"/>
        <v/>
      </c>
      <c r="B431" s="45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3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3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9" t="str">
        <f t="shared" ca="1" si="124"/>
        <v/>
      </c>
      <c r="X431" s="172" t="str">
        <f t="shared" si="109"/>
        <v/>
      </c>
      <c r="Y431" s="172" t="str">
        <f t="shared" si="110"/>
        <v/>
      </c>
    </row>
    <row r="432" spans="1:25">
      <c r="A432" s="173" t="str">
        <f t="shared" ca="1" si="112"/>
        <v/>
      </c>
      <c r="B432" s="45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3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3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9" t="str">
        <f t="shared" ca="1" si="124"/>
        <v/>
      </c>
      <c r="X432" s="172" t="str">
        <f t="shared" si="109"/>
        <v/>
      </c>
      <c r="Y432" s="172" t="str">
        <f t="shared" si="110"/>
        <v/>
      </c>
    </row>
    <row r="433" spans="1:25">
      <c r="A433" s="173" t="str">
        <f t="shared" ca="1" si="112"/>
        <v/>
      </c>
      <c r="B433" s="45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3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3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9" t="str">
        <f t="shared" ca="1" si="124"/>
        <v/>
      </c>
      <c r="X433" s="172" t="str">
        <f t="shared" si="109"/>
        <v/>
      </c>
      <c r="Y433" s="172" t="str">
        <f t="shared" si="110"/>
        <v/>
      </c>
    </row>
    <row r="434" spans="1:25">
      <c r="A434" s="173" t="str">
        <f t="shared" ca="1" si="112"/>
        <v/>
      </c>
      <c r="B434" s="45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3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3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9" t="str">
        <f t="shared" ca="1" si="124"/>
        <v/>
      </c>
      <c r="X434" s="172" t="str">
        <f t="shared" si="109"/>
        <v/>
      </c>
      <c r="Y434" s="172" t="str">
        <f t="shared" si="110"/>
        <v/>
      </c>
    </row>
    <row r="435" spans="1:25">
      <c r="A435" s="173" t="str">
        <f t="shared" ca="1" si="112"/>
        <v/>
      </c>
      <c r="B435" s="45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3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3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9" t="str">
        <f t="shared" ca="1" si="124"/>
        <v/>
      </c>
      <c r="X435" s="172" t="str">
        <f t="shared" si="109"/>
        <v/>
      </c>
      <c r="Y435" s="172" t="str">
        <f t="shared" si="110"/>
        <v/>
      </c>
    </row>
    <row r="436" spans="1:25">
      <c r="A436" s="173" t="str">
        <f t="shared" ca="1" si="112"/>
        <v/>
      </c>
      <c r="B436" s="45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3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3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9" t="str">
        <f t="shared" ca="1" si="124"/>
        <v/>
      </c>
      <c r="X436" s="172" t="str">
        <f t="shared" si="109"/>
        <v/>
      </c>
      <c r="Y436" s="172" t="str">
        <f t="shared" si="110"/>
        <v/>
      </c>
    </row>
    <row r="437" spans="1:25">
      <c r="A437" s="173" t="str">
        <f t="shared" ca="1" si="112"/>
        <v/>
      </c>
      <c r="B437" s="45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3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3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9" t="str">
        <f t="shared" ca="1" si="124"/>
        <v/>
      </c>
      <c r="X437" s="172" t="str">
        <f t="shared" si="109"/>
        <v/>
      </c>
      <c r="Y437" s="172" t="str">
        <f t="shared" si="110"/>
        <v/>
      </c>
    </row>
    <row r="438" spans="1:25">
      <c r="A438" s="173" t="str">
        <f t="shared" ca="1" si="112"/>
        <v/>
      </c>
      <c r="B438" s="45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3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3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9" t="str">
        <f t="shared" ca="1" si="124"/>
        <v/>
      </c>
      <c r="X438" s="172" t="str">
        <f t="shared" si="109"/>
        <v/>
      </c>
      <c r="Y438" s="172" t="str">
        <f t="shared" si="110"/>
        <v/>
      </c>
    </row>
    <row r="439" spans="1:25">
      <c r="A439" s="173" t="str">
        <f t="shared" ca="1" si="112"/>
        <v/>
      </c>
      <c r="B439" s="45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3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3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9" t="str">
        <f t="shared" ca="1" si="124"/>
        <v/>
      </c>
      <c r="X439" s="172" t="str">
        <f t="shared" si="109"/>
        <v/>
      </c>
      <c r="Y439" s="172" t="str">
        <f t="shared" si="110"/>
        <v/>
      </c>
    </row>
    <row r="440" spans="1:25">
      <c r="A440" s="173" t="str">
        <f t="shared" ca="1" si="112"/>
        <v/>
      </c>
      <c r="B440" s="45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3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3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9" t="str">
        <f t="shared" ca="1" si="124"/>
        <v/>
      </c>
      <c r="X440" s="172" t="str">
        <f t="shared" si="109"/>
        <v/>
      </c>
      <c r="Y440" s="172" t="str">
        <f t="shared" si="110"/>
        <v/>
      </c>
    </row>
    <row r="441" spans="1:25">
      <c r="A441" s="173" t="str">
        <f t="shared" ca="1" si="112"/>
        <v/>
      </c>
      <c r="B441" s="45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3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3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9" t="str">
        <f t="shared" ca="1" si="124"/>
        <v/>
      </c>
      <c r="X441" s="172" t="str">
        <f t="shared" si="109"/>
        <v/>
      </c>
      <c r="Y441" s="172" t="str">
        <f t="shared" si="110"/>
        <v/>
      </c>
    </row>
    <row r="442" spans="1:25">
      <c r="A442" s="173" t="str">
        <f t="shared" ca="1" si="112"/>
        <v/>
      </c>
      <c r="B442" s="45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3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3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9" t="str">
        <f t="shared" ca="1" si="124"/>
        <v/>
      </c>
      <c r="X442" s="172" t="str">
        <f t="shared" si="109"/>
        <v/>
      </c>
      <c r="Y442" s="172" t="str">
        <f t="shared" si="110"/>
        <v/>
      </c>
    </row>
    <row r="443" spans="1:25">
      <c r="A443" s="173" t="str">
        <f t="shared" ca="1" si="112"/>
        <v/>
      </c>
      <c r="B443" s="45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3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3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9" t="str">
        <f t="shared" ca="1" si="124"/>
        <v/>
      </c>
      <c r="X443" s="172" t="str">
        <f t="shared" si="109"/>
        <v/>
      </c>
      <c r="Y443" s="172" t="str">
        <f t="shared" si="110"/>
        <v/>
      </c>
    </row>
    <row r="444" spans="1:25">
      <c r="A444" s="173" t="str">
        <f t="shared" ca="1" si="112"/>
        <v/>
      </c>
      <c r="B444" s="45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3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3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9" t="str">
        <f t="shared" ca="1" si="124"/>
        <v/>
      </c>
      <c r="X444" s="172" t="str">
        <f t="shared" si="109"/>
        <v/>
      </c>
      <c r="Y444" s="172" t="str">
        <f t="shared" si="110"/>
        <v/>
      </c>
    </row>
    <row r="445" spans="1:25">
      <c r="A445" s="173" t="str">
        <f t="shared" ca="1" si="112"/>
        <v/>
      </c>
      <c r="B445" s="45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3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3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9" t="str">
        <f t="shared" ca="1" si="124"/>
        <v/>
      </c>
      <c r="X445" s="172" t="str">
        <f t="shared" si="109"/>
        <v/>
      </c>
      <c r="Y445" s="172" t="str">
        <f t="shared" si="110"/>
        <v/>
      </c>
    </row>
    <row r="446" spans="1:25">
      <c r="A446" s="173" t="str">
        <f t="shared" ca="1" si="112"/>
        <v/>
      </c>
      <c r="B446" s="45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3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3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9" t="str">
        <f t="shared" ca="1" si="124"/>
        <v/>
      </c>
      <c r="X446" s="172" t="str">
        <f t="shared" si="109"/>
        <v/>
      </c>
      <c r="Y446" s="172" t="str">
        <f t="shared" si="110"/>
        <v/>
      </c>
    </row>
    <row r="447" spans="1:25">
      <c r="A447" s="173" t="str">
        <f t="shared" ca="1" si="112"/>
        <v/>
      </c>
      <c r="B447" s="45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3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3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9" t="str">
        <f t="shared" ca="1" si="124"/>
        <v/>
      </c>
      <c r="X447" s="172" t="str">
        <f t="shared" si="109"/>
        <v/>
      </c>
      <c r="Y447" s="172" t="str">
        <f t="shared" si="110"/>
        <v/>
      </c>
    </row>
    <row r="448" spans="1:25">
      <c r="A448" s="173" t="str">
        <f t="shared" ca="1" si="112"/>
        <v/>
      </c>
      <c r="B448" s="45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3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3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9" t="str">
        <f t="shared" ca="1" si="124"/>
        <v/>
      </c>
      <c r="X448" s="172" t="str">
        <f t="shared" si="109"/>
        <v/>
      </c>
      <c r="Y448" s="172" t="str">
        <f t="shared" si="110"/>
        <v/>
      </c>
    </row>
    <row r="449" spans="1:25">
      <c r="A449" s="173" t="str">
        <f t="shared" ca="1" si="112"/>
        <v/>
      </c>
      <c r="B449" s="45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3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3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9" t="str">
        <f t="shared" ca="1" si="124"/>
        <v/>
      </c>
      <c r="X449" s="172" t="str">
        <f t="shared" si="109"/>
        <v/>
      </c>
      <c r="Y449" s="172" t="str">
        <f t="shared" si="110"/>
        <v/>
      </c>
    </row>
    <row r="450" spans="1:25">
      <c r="A450" s="173" t="str">
        <f t="shared" ca="1" si="112"/>
        <v/>
      </c>
      <c r="B450" s="45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3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3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9" t="str">
        <f t="shared" ca="1" si="124"/>
        <v/>
      </c>
      <c r="X450" s="172" t="str">
        <f t="shared" si="109"/>
        <v/>
      </c>
      <c r="Y450" s="172" t="str">
        <f t="shared" si="110"/>
        <v/>
      </c>
    </row>
    <row r="451" spans="1:25">
      <c r="A451" s="173" t="str">
        <f t="shared" ca="1" si="112"/>
        <v/>
      </c>
      <c r="B451" s="45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3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3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9" t="str">
        <f t="shared" ca="1" si="124"/>
        <v/>
      </c>
      <c r="X451" s="172" t="str">
        <f t="shared" si="109"/>
        <v/>
      </c>
      <c r="Y451" s="172" t="str">
        <f t="shared" si="110"/>
        <v/>
      </c>
    </row>
    <row r="452" spans="1:25">
      <c r="A452" s="173" t="str">
        <f t="shared" ca="1" si="112"/>
        <v/>
      </c>
      <c r="B452" s="45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3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3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9" t="str">
        <f t="shared" ca="1" si="124"/>
        <v/>
      </c>
      <c r="X452" s="172" t="str">
        <f t="shared" ref="X452:X515" si="125">IF(COUNTIF(R:R,P452)*COUNTIF(T:T,P452)*COUNTIF(V:V,P452),P452,"")</f>
        <v/>
      </c>
      <c r="Y452" s="172" t="str">
        <f t="shared" ref="Y452:Y515" si="126">IF(X452&gt;$A$14,X452,"")</f>
        <v/>
      </c>
    </row>
    <row r="453" spans="1:25">
      <c r="A453" s="173" t="str">
        <f t="shared" ca="1" si="112"/>
        <v/>
      </c>
      <c r="B453" s="45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3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3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9" t="str">
        <f t="shared" ca="1" si="124"/>
        <v/>
      </c>
      <c r="X453" s="172" t="str">
        <f t="shared" si="125"/>
        <v/>
      </c>
      <c r="Y453" s="172" t="str">
        <f t="shared" si="126"/>
        <v/>
      </c>
    </row>
    <row r="454" spans="1:25">
      <c r="A454" s="173" t="str">
        <f t="shared" ca="1" si="112"/>
        <v/>
      </c>
      <c r="B454" s="45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3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3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9" t="str">
        <f t="shared" ca="1" si="124"/>
        <v/>
      </c>
      <c r="X454" s="172" t="str">
        <f t="shared" si="125"/>
        <v/>
      </c>
      <c r="Y454" s="172" t="str">
        <f t="shared" si="126"/>
        <v/>
      </c>
    </row>
    <row r="455" spans="1:25">
      <c r="A455" s="173" t="str">
        <f t="shared" ca="1" si="112"/>
        <v/>
      </c>
      <c r="B455" s="45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3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3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9" t="str">
        <f t="shared" ca="1" si="124"/>
        <v/>
      </c>
      <c r="X455" s="172" t="str">
        <f t="shared" si="125"/>
        <v/>
      </c>
      <c r="Y455" s="172" t="str">
        <f t="shared" si="126"/>
        <v/>
      </c>
    </row>
    <row r="456" spans="1:25">
      <c r="A456" s="173" t="str">
        <f t="shared" ca="1" si="112"/>
        <v/>
      </c>
      <c r="B456" s="45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3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3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9" t="str">
        <f t="shared" ca="1" si="124"/>
        <v/>
      </c>
      <c r="X456" s="172" t="str">
        <f t="shared" si="125"/>
        <v/>
      </c>
      <c r="Y456" s="172" t="str">
        <f t="shared" si="126"/>
        <v/>
      </c>
    </row>
    <row r="457" spans="1:25">
      <c r="A457" s="173" t="str">
        <f t="shared" ca="1" si="112"/>
        <v/>
      </c>
      <c r="B457" s="45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3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3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9" t="str">
        <f t="shared" ca="1" si="124"/>
        <v/>
      </c>
      <c r="X457" s="172" t="str">
        <f t="shared" si="125"/>
        <v/>
      </c>
      <c r="Y457" s="172" t="str">
        <f t="shared" si="126"/>
        <v/>
      </c>
    </row>
    <row r="458" spans="1:25">
      <c r="A458" s="173" t="str">
        <f t="shared" ca="1" si="112"/>
        <v/>
      </c>
      <c r="B458" s="45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3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3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9" t="str">
        <f t="shared" ca="1" si="124"/>
        <v/>
      </c>
      <c r="X458" s="172" t="str">
        <f t="shared" si="125"/>
        <v/>
      </c>
      <c r="Y458" s="172" t="str">
        <f t="shared" si="126"/>
        <v/>
      </c>
    </row>
    <row r="459" spans="1:25">
      <c r="A459" s="173" t="str">
        <f t="shared" ca="1" si="112"/>
        <v/>
      </c>
      <c r="B459" s="45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3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3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9" t="str">
        <f t="shared" ca="1" si="124"/>
        <v/>
      </c>
      <c r="X459" s="172" t="str">
        <f t="shared" si="125"/>
        <v/>
      </c>
      <c r="Y459" s="172" t="str">
        <f t="shared" si="126"/>
        <v/>
      </c>
    </row>
    <row r="460" spans="1:25">
      <c r="A460" s="173" t="str">
        <f t="shared" ca="1" si="112"/>
        <v/>
      </c>
      <c r="B460" s="45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3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3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9" t="str">
        <f t="shared" ca="1" si="124"/>
        <v/>
      </c>
      <c r="X460" s="172" t="str">
        <f t="shared" si="125"/>
        <v/>
      </c>
      <c r="Y460" s="172" t="str">
        <f t="shared" si="126"/>
        <v/>
      </c>
    </row>
    <row r="461" spans="1:25">
      <c r="A461" s="173" t="str">
        <f t="shared" ca="1" si="112"/>
        <v/>
      </c>
      <c r="B461" s="45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3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3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9" t="str">
        <f t="shared" ca="1" si="124"/>
        <v/>
      </c>
      <c r="X461" s="172" t="str">
        <f t="shared" si="125"/>
        <v/>
      </c>
      <c r="Y461" s="172" t="str">
        <f t="shared" si="126"/>
        <v/>
      </c>
    </row>
    <row r="462" spans="1:25">
      <c r="A462" s="173" t="str">
        <f t="shared" ca="1" si="112"/>
        <v/>
      </c>
      <c r="B462" s="45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3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3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9" t="str">
        <f t="shared" ca="1" si="124"/>
        <v/>
      </c>
      <c r="X462" s="172" t="str">
        <f t="shared" si="125"/>
        <v/>
      </c>
      <c r="Y462" s="172" t="str">
        <f t="shared" si="126"/>
        <v/>
      </c>
    </row>
    <row r="463" spans="1:25">
      <c r="A463" s="173" t="str">
        <f t="shared" ca="1" si="112"/>
        <v/>
      </c>
      <c r="B463" s="45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3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3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9" t="str">
        <f t="shared" ca="1" si="124"/>
        <v/>
      </c>
      <c r="X463" s="172" t="str">
        <f t="shared" si="125"/>
        <v/>
      </c>
      <c r="Y463" s="172" t="str">
        <f t="shared" si="126"/>
        <v/>
      </c>
    </row>
    <row r="464" spans="1:25">
      <c r="A464" s="173" t="str">
        <f t="shared" ca="1" si="112"/>
        <v/>
      </c>
      <c r="B464" s="45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3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3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9" t="str">
        <f t="shared" ca="1" si="124"/>
        <v/>
      </c>
      <c r="X464" s="172" t="str">
        <f t="shared" si="125"/>
        <v/>
      </c>
      <c r="Y464" s="172" t="str">
        <f t="shared" si="126"/>
        <v/>
      </c>
    </row>
    <row r="465" spans="1:25">
      <c r="A465" s="173" t="str">
        <f t="shared" ca="1" si="112"/>
        <v/>
      </c>
      <c r="B465" s="45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3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3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9" t="str">
        <f t="shared" ca="1" si="124"/>
        <v/>
      </c>
      <c r="X465" s="172" t="str">
        <f t="shared" si="125"/>
        <v/>
      </c>
      <c r="Y465" s="172" t="str">
        <f t="shared" si="126"/>
        <v/>
      </c>
    </row>
    <row r="466" spans="1:25">
      <c r="A466" s="173" t="str">
        <f t="shared" ca="1" si="112"/>
        <v/>
      </c>
      <c r="B466" s="45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3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3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9" t="str">
        <f t="shared" ca="1" si="124"/>
        <v/>
      </c>
      <c r="X466" s="172" t="str">
        <f t="shared" si="125"/>
        <v/>
      </c>
      <c r="Y466" s="172" t="str">
        <f t="shared" si="126"/>
        <v/>
      </c>
    </row>
    <row r="467" spans="1:25">
      <c r="A467" s="173" t="str">
        <f t="shared" ca="1" si="112"/>
        <v/>
      </c>
      <c r="B467" s="45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3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3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9" t="str">
        <f t="shared" ca="1" si="124"/>
        <v/>
      </c>
      <c r="X467" s="172" t="str">
        <f t="shared" si="125"/>
        <v/>
      </c>
      <c r="Y467" s="172" t="str">
        <f t="shared" si="126"/>
        <v/>
      </c>
    </row>
    <row r="468" spans="1:25">
      <c r="A468" s="173" t="str">
        <f t="shared" ca="1" si="112"/>
        <v/>
      </c>
      <c r="B468" s="45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3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3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9" t="str">
        <f t="shared" ca="1" si="124"/>
        <v/>
      </c>
      <c r="X468" s="172" t="str">
        <f t="shared" si="125"/>
        <v/>
      </c>
      <c r="Y468" s="172" t="str">
        <f t="shared" si="126"/>
        <v/>
      </c>
    </row>
    <row r="469" spans="1:25">
      <c r="A469" s="173" t="str">
        <f t="shared" ca="1" si="112"/>
        <v/>
      </c>
      <c r="B469" s="45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3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3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9" t="str">
        <f t="shared" ca="1" si="124"/>
        <v/>
      </c>
      <c r="X469" s="172" t="str">
        <f t="shared" si="125"/>
        <v/>
      </c>
      <c r="Y469" s="172" t="str">
        <f t="shared" si="126"/>
        <v/>
      </c>
    </row>
    <row r="470" spans="1:25">
      <c r="A470" s="173" t="str">
        <f t="shared" ca="1" si="112"/>
        <v/>
      </c>
      <c r="B470" s="45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3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3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9" t="str">
        <f t="shared" ca="1" si="124"/>
        <v/>
      </c>
      <c r="X470" s="172" t="str">
        <f t="shared" si="125"/>
        <v/>
      </c>
      <c r="Y470" s="172" t="str">
        <f t="shared" si="126"/>
        <v/>
      </c>
    </row>
    <row r="471" spans="1:25">
      <c r="A471" s="173" t="str">
        <f t="shared" ca="1" si="112"/>
        <v/>
      </c>
      <c r="B471" s="45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3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3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9" t="str">
        <f t="shared" ca="1" si="124"/>
        <v/>
      </c>
      <c r="X471" s="172" t="str">
        <f t="shared" si="125"/>
        <v/>
      </c>
      <c r="Y471" s="172" t="str">
        <f t="shared" si="126"/>
        <v/>
      </c>
    </row>
    <row r="472" spans="1:25">
      <c r="A472" s="173" t="str">
        <f t="shared" ca="1" si="112"/>
        <v/>
      </c>
      <c r="B472" s="45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3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3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9" t="str">
        <f t="shared" ca="1" si="124"/>
        <v/>
      </c>
      <c r="X472" s="172" t="str">
        <f t="shared" si="125"/>
        <v/>
      </c>
      <c r="Y472" s="172" t="str">
        <f t="shared" si="126"/>
        <v/>
      </c>
    </row>
    <row r="473" spans="1:25">
      <c r="A473" s="173" t="str">
        <f t="shared" ca="1" si="112"/>
        <v/>
      </c>
      <c r="B473" s="45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3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3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9" t="str">
        <f t="shared" ca="1" si="124"/>
        <v/>
      </c>
      <c r="X473" s="172" t="str">
        <f t="shared" si="125"/>
        <v/>
      </c>
      <c r="Y473" s="172" t="str">
        <f t="shared" si="126"/>
        <v/>
      </c>
    </row>
    <row r="474" spans="1:25">
      <c r="A474" s="173" t="str">
        <f t="shared" ca="1" si="112"/>
        <v/>
      </c>
      <c r="B474" s="45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3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3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9" t="str">
        <f t="shared" ca="1" si="124"/>
        <v/>
      </c>
      <c r="X474" s="172" t="str">
        <f t="shared" si="125"/>
        <v/>
      </c>
      <c r="Y474" s="172" t="str">
        <f t="shared" si="126"/>
        <v/>
      </c>
    </row>
    <row r="475" spans="1:25">
      <c r="A475" s="173" t="str">
        <f t="shared" ca="1" si="112"/>
        <v/>
      </c>
      <c r="B475" s="45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3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3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9" t="str">
        <f t="shared" ca="1" si="124"/>
        <v/>
      </c>
      <c r="X475" s="172" t="str">
        <f t="shared" si="125"/>
        <v/>
      </c>
      <c r="Y475" s="172" t="str">
        <f t="shared" si="126"/>
        <v/>
      </c>
    </row>
    <row r="476" spans="1:25">
      <c r="A476" s="173" t="str">
        <f t="shared" ca="1" si="112"/>
        <v/>
      </c>
      <c r="B476" s="45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3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3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9" t="str">
        <f t="shared" ca="1" si="124"/>
        <v/>
      </c>
      <c r="X476" s="172" t="str">
        <f t="shared" si="125"/>
        <v/>
      </c>
      <c r="Y476" s="172" t="str">
        <f t="shared" si="126"/>
        <v/>
      </c>
    </row>
    <row r="477" spans="1:25">
      <c r="A477" s="173" t="str">
        <f t="shared" ca="1" si="112"/>
        <v/>
      </c>
      <c r="B477" s="45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3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3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9" t="str">
        <f t="shared" ca="1" si="124"/>
        <v/>
      </c>
      <c r="X477" s="172" t="str">
        <f t="shared" si="125"/>
        <v/>
      </c>
      <c r="Y477" s="172" t="str">
        <f t="shared" si="126"/>
        <v/>
      </c>
    </row>
    <row r="478" spans="1:25">
      <c r="A478" s="173" t="str">
        <f t="shared" ca="1" si="112"/>
        <v/>
      </c>
      <c r="B478" s="45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3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3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9" t="str">
        <f t="shared" ca="1" si="124"/>
        <v/>
      </c>
      <c r="X478" s="172" t="str">
        <f t="shared" si="125"/>
        <v/>
      </c>
      <c r="Y478" s="172" t="str">
        <f t="shared" si="126"/>
        <v/>
      </c>
    </row>
    <row r="479" spans="1:25">
      <c r="A479" s="173" t="str">
        <f t="shared" ca="1" si="112"/>
        <v/>
      </c>
      <c r="B479" s="45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3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3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9" t="str">
        <f t="shared" ca="1" si="124"/>
        <v/>
      </c>
      <c r="X479" s="172" t="str">
        <f t="shared" si="125"/>
        <v/>
      </c>
      <c r="Y479" s="172" t="str">
        <f t="shared" si="126"/>
        <v/>
      </c>
    </row>
    <row r="480" spans="1:25">
      <c r="A480" s="173" t="str">
        <f t="shared" ca="1" si="112"/>
        <v/>
      </c>
      <c r="B480" s="45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3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3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9" t="str">
        <f t="shared" ca="1" si="124"/>
        <v/>
      </c>
      <c r="X480" s="172" t="str">
        <f t="shared" si="125"/>
        <v/>
      </c>
      <c r="Y480" s="172" t="str">
        <f t="shared" si="126"/>
        <v/>
      </c>
    </row>
    <row r="481" spans="1:25">
      <c r="A481" s="173" t="str">
        <f t="shared" ca="1" si="112"/>
        <v/>
      </c>
      <c r="B481" s="45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3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3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9" t="str">
        <f t="shared" ca="1" si="124"/>
        <v/>
      </c>
      <c r="X481" s="172" t="str">
        <f t="shared" si="125"/>
        <v/>
      </c>
      <c r="Y481" s="172" t="str">
        <f t="shared" si="126"/>
        <v/>
      </c>
    </row>
    <row r="482" spans="1:25">
      <c r="A482" s="173" t="str">
        <f t="shared" ca="1" si="112"/>
        <v/>
      </c>
      <c r="B482" s="45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3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3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9" t="str">
        <f t="shared" ca="1" si="124"/>
        <v/>
      </c>
      <c r="X482" s="172" t="str">
        <f t="shared" si="125"/>
        <v/>
      </c>
      <c r="Y482" s="172" t="str">
        <f t="shared" si="126"/>
        <v/>
      </c>
    </row>
    <row r="483" spans="1:25">
      <c r="A483" s="173" t="str">
        <f t="shared" ca="1" si="112"/>
        <v/>
      </c>
      <c r="B483" s="45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3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3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9" t="str">
        <f t="shared" ca="1" si="124"/>
        <v/>
      </c>
      <c r="X483" s="172" t="str">
        <f t="shared" si="125"/>
        <v/>
      </c>
      <c r="Y483" s="172" t="str">
        <f t="shared" si="126"/>
        <v/>
      </c>
    </row>
    <row r="484" spans="1:25">
      <c r="A484" s="173" t="str">
        <f t="shared" ref="A484:A547" ca="1" si="128">IF(AND(ISBLANK(Z473), A483 = $Z$1),NOW(),IF(ISBLANK(Z473),"",Z473))</f>
        <v/>
      </c>
      <c r="B484" s="45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3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3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9" t="str">
        <f t="shared" ref="N484:N547" ca="1" si="140">IF(ISERROR(B484-2),"",C484+D484-F484-G484-I484-J484+L484+M484)</f>
        <v/>
      </c>
      <c r="X484" s="172" t="str">
        <f t="shared" si="125"/>
        <v/>
      </c>
      <c r="Y484" s="172" t="str">
        <f t="shared" si="126"/>
        <v/>
      </c>
    </row>
    <row r="485" spans="1:25">
      <c r="A485" s="173" t="str">
        <f t="shared" ca="1" si="128"/>
        <v/>
      </c>
      <c r="B485" s="45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3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3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9" t="str">
        <f t="shared" ca="1" si="140"/>
        <v/>
      </c>
      <c r="X485" s="172" t="str">
        <f t="shared" si="125"/>
        <v/>
      </c>
      <c r="Y485" s="172" t="str">
        <f t="shared" si="126"/>
        <v/>
      </c>
    </row>
    <row r="486" spans="1:25">
      <c r="A486" s="173" t="str">
        <f t="shared" ca="1" si="128"/>
        <v/>
      </c>
      <c r="B486" s="45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3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3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9" t="str">
        <f t="shared" ca="1" si="140"/>
        <v/>
      </c>
      <c r="X486" s="172" t="str">
        <f t="shared" si="125"/>
        <v/>
      </c>
      <c r="Y486" s="172" t="str">
        <f t="shared" si="126"/>
        <v/>
      </c>
    </row>
    <row r="487" spans="1:25">
      <c r="A487" s="173" t="str">
        <f t="shared" ca="1" si="128"/>
        <v/>
      </c>
      <c r="B487" s="45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3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3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9" t="str">
        <f t="shared" ca="1" si="140"/>
        <v/>
      </c>
      <c r="X487" s="172" t="str">
        <f t="shared" si="125"/>
        <v/>
      </c>
      <c r="Y487" s="172" t="str">
        <f t="shared" si="126"/>
        <v/>
      </c>
    </row>
    <row r="488" spans="1:25">
      <c r="A488" s="173" t="str">
        <f t="shared" ca="1" si="128"/>
        <v/>
      </c>
      <c r="B488" s="45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3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3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9" t="str">
        <f t="shared" ca="1" si="140"/>
        <v/>
      </c>
      <c r="X488" s="172" t="str">
        <f t="shared" si="125"/>
        <v/>
      </c>
      <c r="Y488" s="172" t="str">
        <f t="shared" si="126"/>
        <v/>
      </c>
    </row>
    <row r="489" spans="1:25">
      <c r="A489" s="173" t="str">
        <f t="shared" ca="1" si="128"/>
        <v/>
      </c>
      <c r="B489" s="45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3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3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9" t="str">
        <f t="shared" ca="1" si="140"/>
        <v/>
      </c>
      <c r="X489" s="172" t="str">
        <f t="shared" si="125"/>
        <v/>
      </c>
      <c r="Y489" s="172" t="str">
        <f t="shared" si="126"/>
        <v/>
      </c>
    </row>
    <row r="490" spans="1:25">
      <c r="A490" s="173" t="str">
        <f t="shared" ca="1" si="128"/>
        <v/>
      </c>
      <c r="B490" s="45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3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3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9" t="str">
        <f t="shared" ca="1" si="140"/>
        <v/>
      </c>
      <c r="X490" s="172" t="str">
        <f t="shared" si="125"/>
        <v/>
      </c>
      <c r="Y490" s="172" t="str">
        <f t="shared" si="126"/>
        <v/>
      </c>
    </row>
    <row r="491" spans="1:25">
      <c r="A491" s="173" t="str">
        <f t="shared" ca="1" si="128"/>
        <v/>
      </c>
      <c r="B491" s="45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3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3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9" t="str">
        <f t="shared" ca="1" si="140"/>
        <v/>
      </c>
      <c r="X491" s="172" t="str">
        <f t="shared" si="125"/>
        <v/>
      </c>
      <c r="Y491" s="172" t="str">
        <f t="shared" si="126"/>
        <v/>
      </c>
    </row>
    <row r="492" spans="1:25">
      <c r="A492" s="173" t="str">
        <f t="shared" ca="1" si="128"/>
        <v/>
      </c>
      <c r="B492" s="45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3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3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9" t="str">
        <f t="shared" ca="1" si="140"/>
        <v/>
      </c>
      <c r="X492" s="172" t="str">
        <f t="shared" si="125"/>
        <v/>
      </c>
      <c r="Y492" s="172" t="str">
        <f t="shared" si="126"/>
        <v/>
      </c>
    </row>
    <row r="493" spans="1:25">
      <c r="A493" s="173" t="str">
        <f t="shared" ca="1" si="128"/>
        <v/>
      </c>
      <c r="B493" s="45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3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3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9" t="str">
        <f t="shared" ca="1" si="140"/>
        <v/>
      </c>
      <c r="X493" s="172" t="str">
        <f t="shared" si="125"/>
        <v/>
      </c>
      <c r="Y493" s="172" t="str">
        <f t="shared" si="126"/>
        <v/>
      </c>
    </row>
    <row r="494" spans="1:25">
      <c r="A494" s="173" t="str">
        <f t="shared" ca="1" si="128"/>
        <v/>
      </c>
      <c r="B494" s="45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3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3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9" t="str">
        <f t="shared" ca="1" si="140"/>
        <v/>
      </c>
      <c r="X494" s="172" t="str">
        <f t="shared" si="125"/>
        <v/>
      </c>
      <c r="Y494" s="172" t="str">
        <f t="shared" si="126"/>
        <v/>
      </c>
    </row>
    <row r="495" spans="1:25">
      <c r="A495" s="173" t="str">
        <f t="shared" ca="1" si="128"/>
        <v/>
      </c>
      <c r="B495" s="45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3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3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9" t="str">
        <f t="shared" ca="1" si="140"/>
        <v/>
      </c>
      <c r="X495" s="172" t="str">
        <f t="shared" si="125"/>
        <v/>
      </c>
      <c r="Y495" s="172" t="str">
        <f t="shared" si="126"/>
        <v/>
      </c>
    </row>
    <row r="496" spans="1:25">
      <c r="A496" s="173" t="str">
        <f t="shared" ca="1" si="128"/>
        <v/>
      </c>
      <c r="B496" s="45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3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3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9" t="str">
        <f t="shared" ca="1" si="140"/>
        <v/>
      </c>
      <c r="X496" s="172" t="str">
        <f t="shared" si="125"/>
        <v/>
      </c>
      <c r="Y496" s="172" t="str">
        <f t="shared" si="126"/>
        <v/>
      </c>
    </row>
    <row r="497" spans="1:25">
      <c r="A497" s="173" t="str">
        <f t="shared" ca="1" si="128"/>
        <v/>
      </c>
      <c r="B497" s="45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3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3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9" t="str">
        <f t="shared" ca="1" si="140"/>
        <v/>
      </c>
      <c r="X497" s="172" t="str">
        <f t="shared" si="125"/>
        <v/>
      </c>
      <c r="Y497" s="172" t="str">
        <f t="shared" si="126"/>
        <v/>
      </c>
    </row>
    <row r="498" spans="1:25">
      <c r="A498" s="173" t="str">
        <f t="shared" ca="1" si="128"/>
        <v/>
      </c>
      <c r="B498" s="45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3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3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9" t="str">
        <f t="shared" ca="1" si="140"/>
        <v/>
      </c>
      <c r="X498" s="172" t="str">
        <f t="shared" si="125"/>
        <v/>
      </c>
      <c r="Y498" s="172" t="str">
        <f t="shared" si="126"/>
        <v/>
      </c>
    </row>
    <row r="499" spans="1:25">
      <c r="A499" s="173" t="str">
        <f t="shared" ca="1" si="128"/>
        <v/>
      </c>
      <c r="B499" s="45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3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3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9" t="str">
        <f t="shared" ca="1" si="140"/>
        <v/>
      </c>
      <c r="X499" s="172" t="str">
        <f t="shared" si="125"/>
        <v/>
      </c>
      <c r="Y499" s="172" t="str">
        <f t="shared" si="126"/>
        <v/>
      </c>
    </row>
    <row r="500" spans="1:25">
      <c r="A500" s="173" t="str">
        <f t="shared" ca="1" si="128"/>
        <v/>
      </c>
      <c r="B500" s="45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3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3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9" t="str">
        <f t="shared" ca="1" si="140"/>
        <v/>
      </c>
      <c r="X500" s="172" t="str">
        <f t="shared" si="125"/>
        <v/>
      </c>
      <c r="Y500" s="172" t="str">
        <f t="shared" si="126"/>
        <v/>
      </c>
    </row>
    <row r="501" spans="1:25">
      <c r="A501" s="173" t="str">
        <f t="shared" ca="1" si="128"/>
        <v/>
      </c>
      <c r="B501" s="45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3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3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9" t="str">
        <f t="shared" ca="1" si="140"/>
        <v/>
      </c>
      <c r="X501" s="172" t="str">
        <f t="shared" si="125"/>
        <v/>
      </c>
      <c r="Y501" s="172" t="str">
        <f t="shared" si="126"/>
        <v/>
      </c>
    </row>
    <row r="502" spans="1:25">
      <c r="A502" s="173" t="str">
        <f t="shared" ca="1" si="128"/>
        <v/>
      </c>
      <c r="B502" s="45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3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3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9" t="str">
        <f t="shared" ca="1" si="140"/>
        <v/>
      </c>
      <c r="X502" s="172" t="str">
        <f t="shared" si="125"/>
        <v/>
      </c>
      <c r="Y502" s="172" t="str">
        <f t="shared" si="126"/>
        <v/>
      </c>
    </row>
    <row r="503" spans="1:25">
      <c r="A503" s="173" t="str">
        <f t="shared" ca="1" si="128"/>
        <v/>
      </c>
      <c r="B503" s="45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3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3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9" t="str">
        <f t="shared" ca="1" si="140"/>
        <v/>
      </c>
      <c r="X503" s="172" t="str">
        <f t="shared" si="125"/>
        <v/>
      </c>
      <c r="Y503" s="172" t="str">
        <f t="shared" si="126"/>
        <v/>
      </c>
    </row>
    <row r="504" spans="1:25">
      <c r="A504" s="173" t="str">
        <f t="shared" ca="1" si="128"/>
        <v/>
      </c>
      <c r="B504" s="45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3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3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9" t="str">
        <f t="shared" ca="1" si="140"/>
        <v/>
      </c>
      <c r="X504" s="172" t="str">
        <f t="shared" si="125"/>
        <v/>
      </c>
      <c r="Y504" s="172" t="str">
        <f t="shared" si="126"/>
        <v/>
      </c>
    </row>
    <row r="505" spans="1:25">
      <c r="A505" s="173" t="str">
        <f t="shared" ca="1" si="128"/>
        <v/>
      </c>
      <c r="B505" s="45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3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3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9" t="str">
        <f t="shared" ca="1" si="140"/>
        <v/>
      </c>
      <c r="X505" s="172" t="str">
        <f t="shared" si="125"/>
        <v/>
      </c>
      <c r="Y505" s="172" t="str">
        <f t="shared" si="126"/>
        <v/>
      </c>
    </row>
    <row r="506" spans="1:25">
      <c r="A506" s="173" t="str">
        <f t="shared" ca="1" si="128"/>
        <v/>
      </c>
      <c r="B506" s="45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3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3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9" t="str">
        <f t="shared" ca="1" si="140"/>
        <v/>
      </c>
      <c r="X506" s="172" t="str">
        <f t="shared" si="125"/>
        <v/>
      </c>
      <c r="Y506" s="172" t="str">
        <f t="shared" si="126"/>
        <v/>
      </c>
    </row>
    <row r="507" spans="1:25">
      <c r="A507" s="173" t="str">
        <f t="shared" ca="1" si="128"/>
        <v/>
      </c>
      <c r="B507" s="45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3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3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9" t="str">
        <f t="shared" ca="1" si="140"/>
        <v/>
      </c>
      <c r="X507" s="172" t="str">
        <f t="shared" si="125"/>
        <v/>
      </c>
      <c r="Y507" s="172" t="str">
        <f t="shared" si="126"/>
        <v/>
      </c>
    </row>
    <row r="508" spans="1:25">
      <c r="A508" s="173" t="str">
        <f t="shared" ca="1" si="128"/>
        <v/>
      </c>
      <c r="B508" s="45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3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3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9" t="str">
        <f t="shared" ca="1" si="140"/>
        <v/>
      </c>
      <c r="X508" s="172" t="str">
        <f t="shared" si="125"/>
        <v/>
      </c>
      <c r="Y508" s="172" t="str">
        <f t="shared" si="126"/>
        <v/>
      </c>
    </row>
    <row r="509" spans="1:25">
      <c r="A509" s="173" t="str">
        <f t="shared" ca="1" si="128"/>
        <v/>
      </c>
      <c r="B509" s="45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3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3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9" t="str">
        <f t="shared" ca="1" si="140"/>
        <v/>
      </c>
      <c r="X509" s="172" t="str">
        <f t="shared" si="125"/>
        <v/>
      </c>
      <c r="Y509" s="172" t="str">
        <f t="shared" si="126"/>
        <v/>
      </c>
    </row>
    <row r="510" spans="1:25">
      <c r="A510" s="173" t="str">
        <f t="shared" ca="1" si="128"/>
        <v/>
      </c>
      <c r="B510" s="45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3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3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9" t="str">
        <f t="shared" ca="1" si="140"/>
        <v/>
      </c>
      <c r="X510" s="172" t="str">
        <f t="shared" si="125"/>
        <v/>
      </c>
      <c r="Y510" s="172" t="str">
        <f t="shared" si="126"/>
        <v/>
      </c>
    </row>
    <row r="511" spans="1:25">
      <c r="A511" s="173" t="str">
        <f t="shared" ca="1" si="128"/>
        <v/>
      </c>
      <c r="B511" s="45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3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3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9" t="str">
        <f t="shared" ca="1" si="140"/>
        <v/>
      </c>
      <c r="X511" s="172" t="str">
        <f t="shared" si="125"/>
        <v/>
      </c>
      <c r="Y511" s="172" t="str">
        <f t="shared" si="126"/>
        <v/>
      </c>
    </row>
    <row r="512" spans="1:25">
      <c r="A512" s="173" t="str">
        <f t="shared" ca="1" si="128"/>
        <v/>
      </c>
      <c r="B512" s="45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3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3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9" t="str">
        <f t="shared" ca="1" si="140"/>
        <v/>
      </c>
      <c r="X512" s="172" t="str">
        <f t="shared" si="125"/>
        <v/>
      </c>
      <c r="Y512" s="172" t="str">
        <f t="shared" si="126"/>
        <v/>
      </c>
    </row>
    <row r="513" spans="1:25">
      <c r="A513" s="173" t="str">
        <f t="shared" ca="1" si="128"/>
        <v/>
      </c>
      <c r="B513" s="45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3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3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9" t="str">
        <f t="shared" ca="1" si="140"/>
        <v/>
      </c>
      <c r="X513" s="172" t="str">
        <f t="shared" si="125"/>
        <v/>
      </c>
      <c r="Y513" s="172" t="str">
        <f t="shared" si="126"/>
        <v/>
      </c>
    </row>
    <row r="514" spans="1:25">
      <c r="A514" s="173" t="str">
        <f t="shared" ca="1" si="128"/>
        <v/>
      </c>
      <c r="B514" s="45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3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3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9" t="str">
        <f t="shared" ca="1" si="140"/>
        <v/>
      </c>
      <c r="X514" s="172" t="str">
        <f t="shared" si="125"/>
        <v/>
      </c>
      <c r="Y514" s="172" t="str">
        <f t="shared" si="126"/>
        <v/>
      </c>
    </row>
    <row r="515" spans="1:25">
      <c r="A515" s="173" t="str">
        <f t="shared" ca="1" si="128"/>
        <v/>
      </c>
      <c r="B515" s="45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3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3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9" t="str">
        <f t="shared" ca="1" si="140"/>
        <v/>
      </c>
      <c r="X515" s="172" t="str">
        <f t="shared" si="125"/>
        <v/>
      </c>
      <c r="Y515" s="172" t="str">
        <f t="shared" si="126"/>
        <v/>
      </c>
    </row>
    <row r="516" spans="1:25">
      <c r="A516" s="173" t="str">
        <f t="shared" ca="1" si="128"/>
        <v/>
      </c>
      <c r="B516" s="45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3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3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9" t="str">
        <f t="shared" ca="1" si="140"/>
        <v/>
      </c>
      <c r="X516" s="172" t="str">
        <f t="shared" ref="X516:X579" si="141">IF(COUNTIF(R:R,P516)*COUNTIF(T:T,P516)*COUNTIF(V:V,P516),P516,"")</f>
        <v/>
      </c>
      <c r="Y516" s="172" t="str">
        <f t="shared" ref="Y516:Y579" si="142">IF(X516&gt;$A$14,X516,"")</f>
        <v/>
      </c>
    </row>
    <row r="517" spans="1:25">
      <c r="A517" s="173" t="str">
        <f t="shared" ca="1" si="128"/>
        <v/>
      </c>
      <c r="B517" s="45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3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3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9" t="str">
        <f t="shared" ca="1" si="140"/>
        <v/>
      </c>
      <c r="X517" s="172" t="str">
        <f t="shared" si="141"/>
        <v/>
      </c>
      <c r="Y517" s="172" t="str">
        <f t="shared" si="142"/>
        <v/>
      </c>
    </row>
    <row r="518" spans="1:25">
      <c r="A518" s="173" t="str">
        <f t="shared" ca="1" si="128"/>
        <v/>
      </c>
      <c r="B518" s="45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3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3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9" t="str">
        <f t="shared" ca="1" si="140"/>
        <v/>
      </c>
      <c r="X518" s="172" t="str">
        <f t="shared" si="141"/>
        <v/>
      </c>
      <c r="Y518" s="172" t="str">
        <f t="shared" si="142"/>
        <v/>
      </c>
    </row>
    <row r="519" spans="1:25">
      <c r="A519" s="173" t="str">
        <f t="shared" ca="1" si="128"/>
        <v/>
      </c>
      <c r="B519" s="45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3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3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9" t="str">
        <f t="shared" ca="1" si="140"/>
        <v/>
      </c>
      <c r="X519" s="172" t="str">
        <f t="shared" si="141"/>
        <v/>
      </c>
      <c r="Y519" s="172" t="str">
        <f t="shared" si="142"/>
        <v/>
      </c>
    </row>
    <row r="520" spans="1:25">
      <c r="A520" s="173" t="str">
        <f t="shared" ca="1" si="128"/>
        <v/>
      </c>
      <c r="B520" s="45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3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3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9" t="str">
        <f t="shared" ca="1" si="140"/>
        <v/>
      </c>
      <c r="X520" s="172" t="str">
        <f t="shared" si="141"/>
        <v/>
      </c>
      <c r="Y520" s="172" t="str">
        <f t="shared" si="142"/>
        <v/>
      </c>
    </row>
    <row r="521" spans="1:25">
      <c r="A521" s="173" t="str">
        <f t="shared" ca="1" si="128"/>
        <v/>
      </c>
      <c r="B521" s="45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3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3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9" t="str">
        <f t="shared" ca="1" si="140"/>
        <v/>
      </c>
      <c r="X521" s="172" t="str">
        <f t="shared" si="141"/>
        <v/>
      </c>
      <c r="Y521" s="172" t="str">
        <f t="shared" si="142"/>
        <v/>
      </c>
    </row>
    <row r="522" spans="1:25">
      <c r="A522" s="173" t="str">
        <f t="shared" ca="1" si="128"/>
        <v/>
      </c>
      <c r="B522" s="45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3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3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9" t="str">
        <f t="shared" ca="1" si="140"/>
        <v/>
      </c>
      <c r="X522" s="172" t="str">
        <f t="shared" si="141"/>
        <v/>
      </c>
      <c r="Y522" s="172" t="str">
        <f t="shared" si="142"/>
        <v/>
      </c>
    </row>
    <row r="523" spans="1:25">
      <c r="A523" s="173" t="str">
        <f t="shared" ca="1" si="128"/>
        <v/>
      </c>
      <c r="B523" s="45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3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3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9" t="str">
        <f t="shared" ca="1" si="140"/>
        <v/>
      </c>
      <c r="X523" s="172" t="str">
        <f t="shared" si="141"/>
        <v/>
      </c>
      <c r="Y523" s="172" t="str">
        <f t="shared" si="142"/>
        <v/>
      </c>
    </row>
    <row r="524" spans="1:25">
      <c r="A524" s="173" t="str">
        <f t="shared" ca="1" si="128"/>
        <v/>
      </c>
      <c r="B524" s="45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3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3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9" t="str">
        <f t="shared" ca="1" si="140"/>
        <v/>
      </c>
      <c r="X524" s="172" t="str">
        <f t="shared" si="141"/>
        <v/>
      </c>
      <c r="Y524" s="172" t="str">
        <f t="shared" si="142"/>
        <v/>
      </c>
    </row>
    <row r="525" spans="1:25">
      <c r="A525" s="173" t="str">
        <f t="shared" ca="1" si="128"/>
        <v/>
      </c>
      <c r="B525" s="45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3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3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9" t="str">
        <f t="shared" ca="1" si="140"/>
        <v/>
      </c>
      <c r="X525" s="172" t="str">
        <f t="shared" si="141"/>
        <v/>
      </c>
      <c r="Y525" s="172" t="str">
        <f t="shared" si="142"/>
        <v/>
      </c>
    </row>
    <row r="526" spans="1:25">
      <c r="A526" s="173" t="str">
        <f t="shared" ca="1" si="128"/>
        <v/>
      </c>
      <c r="B526" s="45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3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3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9" t="str">
        <f t="shared" ca="1" si="140"/>
        <v/>
      </c>
      <c r="X526" s="172" t="str">
        <f t="shared" si="141"/>
        <v/>
      </c>
      <c r="Y526" s="172" t="str">
        <f t="shared" si="142"/>
        <v/>
      </c>
    </row>
    <row r="527" spans="1:25">
      <c r="A527" s="173" t="str">
        <f t="shared" ca="1" si="128"/>
        <v/>
      </c>
      <c r="B527" s="45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3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3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9" t="str">
        <f t="shared" ca="1" si="140"/>
        <v/>
      </c>
      <c r="X527" s="172" t="str">
        <f t="shared" si="141"/>
        <v/>
      </c>
      <c r="Y527" s="172" t="str">
        <f t="shared" si="142"/>
        <v/>
      </c>
    </row>
    <row r="528" spans="1:25">
      <c r="A528" s="173" t="str">
        <f t="shared" ca="1" si="128"/>
        <v/>
      </c>
      <c r="B528" s="45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3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3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9" t="str">
        <f t="shared" ca="1" si="140"/>
        <v/>
      </c>
      <c r="X528" s="172" t="str">
        <f t="shared" si="141"/>
        <v/>
      </c>
      <c r="Y528" s="172" t="str">
        <f t="shared" si="142"/>
        <v/>
      </c>
    </row>
    <row r="529" spans="1:25">
      <c r="A529" s="173" t="str">
        <f t="shared" ca="1" si="128"/>
        <v/>
      </c>
      <c r="B529" s="45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3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3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9" t="str">
        <f t="shared" ca="1" si="140"/>
        <v/>
      </c>
      <c r="X529" s="172" t="str">
        <f t="shared" si="141"/>
        <v/>
      </c>
      <c r="Y529" s="172" t="str">
        <f t="shared" si="142"/>
        <v/>
      </c>
    </row>
    <row r="530" spans="1:25">
      <c r="A530" s="173" t="str">
        <f t="shared" ca="1" si="128"/>
        <v/>
      </c>
      <c r="B530" s="45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3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3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9" t="str">
        <f t="shared" ca="1" si="140"/>
        <v/>
      </c>
      <c r="X530" s="172" t="str">
        <f t="shared" si="141"/>
        <v/>
      </c>
      <c r="Y530" s="172" t="str">
        <f t="shared" si="142"/>
        <v/>
      </c>
    </row>
    <row r="531" spans="1:25">
      <c r="A531" s="173" t="str">
        <f t="shared" ca="1" si="128"/>
        <v/>
      </c>
      <c r="B531" s="45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3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3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9" t="str">
        <f t="shared" ca="1" si="140"/>
        <v/>
      </c>
      <c r="X531" s="172" t="str">
        <f t="shared" si="141"/>
        <v/>
      </c>
      <c r="Y531" s="172" t="str">
        <f t="shared" si="142"/>
        <v/>
      </c>
    </row>
    <row r="532" spans="1:25">
      <c r="A532" s="173" t="str">
        <f t="shared" ca="1" si="128"/>
        <v/>
      </c>
      <c r="B532" s="45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3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3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9" t="str">
        <f t="shared" ca="1" si="140"/>
        <v/>
      </c>
      <c r="X532" s="172" t="str">
        <f t="shared" si="141"/>
        <v/>
      </c>
      <c r="Y532" s="172" t="str">
        <f t="shared" si="142"/>
        <v/>
      </c>
    </row>
    <row r="533" spans="1:25">
      <c r="A533" s="173" t="str">
        <f t="shared" ca="1" si="128"/>
        <v/>
      </c>
      <c r="B533" s="45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3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3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9" t="str">
        <f t="shared" ca="1" si="140"/>
        <v/>
      </c>
      <c r="X533" s="172" t="str">
        <f t="shared" si="141"/>
        <v/>
      </c>
      <c r="Y533" s="172" t="str">
        <f t="shared" si="142"/>
        <v/>
      </c>
    </row>
    <row r="534" spans="1:25">
      <c r="A534" s="173" t="str">
        <f t="shared" ca="1" si="128"/>
        <v/>
      </c>
      <c r="B534" s="45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3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3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9" t="str">
        <f t="shared" ca="1" si="140"/>
        <v/>
      </c>
      <c r="X534" s="172" t="str">
        <f t="shared" si="141"/>
        <v/>
      </c>
      <c r="Y534" s="172" t="str">
        <f t="shared" si="142"/>
        <v/>
      </c>
    </row>
    <row r="535" spans="1:25">
      <c r="A535" s="173" t="str">
        <f t="shared" ca="1" si="128"/>
        <v/>
      </c>
      <c r="B535" s="45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3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3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9" t="str">
        <f t="shared" ca="1" si="140"/>
        <v/>
      </c>
      <c r="X535" s="172" t="str">
        <f t="shared" si="141"/>
        <v/>
      </c>
      <c r="Y535" s="172" t="str">
        <f t="shared" si="142"/>
        <v/>
      </c>
    </row>
    <row r="536" spans="1:25">
      <c r="A536" s="173" t="str">
        <f t="shared" ca="1" si="128"/>
        <v/>
      </c>
      <c r="B536" s="45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3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3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9" t="str">
        <f t="shared" ca="1" si="140"/>
        <v/>
      </c>
      <c r="X536" s="172" t="str">
        <f t="shared" si="141"/>
        <v/>
      </c>
      <c r="Y536" s="172" t="str">
        <f t="shared" si="142"/>
        <v/>
      </c>
    </row>
    <row r="537" spans="1:25">
      <c r="A537" s="173" t="str">
        <f t="shared" ca="1" si="128"/>
        <v/>
      </c>
      <c r="B537" s="45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3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3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9" t="str">
        <f t="shared" ca="1" si="140"/>
        <v/>
      </c>
      <c r="X537" s="172" t="str">
        <f t="shared" si="141"/>
        <v/>
      </c>
      <c r="Y537" s="172" t="str">
        <f t="shared" si="142"/>
        <v/>
      </c>
    </row>
    <row r="538" spans="1:25">
      <c r="A538" s="173" t="str">
        <f t="shared" ca="1" si="128"/>
        <v/>
      </c>
      <c r="B538" s="45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3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3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9" t="str">
        <f t="shared" ca="1" si="140"/>
        <v/>
      </c>
      <c r="X538" s="172" t="str">
        <f t="shared" si="141"/>
        <v/>
      </c>
      <c r="Y538" s="172" t="str">
        <f t="shared" si="142"/>
        <v/>
      </c>
    </row>
    <row r="539" spans="1:25">
      <c r="A539" s="173" t="str">
        <f t="shared" ca="1" si="128"/>
        <v/>
      </c>
      <c r="B539" s="45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3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3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9" t="str">
        <f t="shared" ca="1" si="140"/>
        <v/>
      </c>
      <c r="X539" s="172" t="str">
        <f t="shared" si="141"/>
        <v/>
      </c>
      <c r="Y539" s="172" t="str">
        <f t="shared" si="142"/>
        <v/>
      </c>
    </row>
    <row r="540" spans="1:25">
      <c r="A540" s="173" t="str">
        <f t="shared" ca="1" si="128"/>
        <v/>
      </c>
      <c r="B540" s="45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3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3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9" t="str">
        <f t="shared" ca="1" si="140"/>
        <v/>
      </c>
      <c r="X540" s="172" t="str">
        <f t="shared" si="141"/>
        <v/>
      </c>
      <c r="Y540" s="172" t="str">
        <f t="shared" si="142"/>
        <v/>
      </c>
    </row>
    <row r="541" spans="1:25">
      <c r="A541" s="173" t="str">
        <f t="shared" ca="1" si="128"/>
        <v/>
      </c>
      <c r="B541" s="45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3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3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9" t="str">
        <f t="shared" ca="1" si="140"/>
        <v/>
      </c>
      <c r="X541" s="172" t="str">
        <f t="shared" si="141"/>
        <v/>
      </c>
      <c r="Y541" s="172" t="str">
        <f t="shared" si="142"/>
        <v/>
      </c>
    </row>
    <row r="542" spans="1:25">
      <c r="A542" s="173" t="str">
        <f t="shared" ca="1" si="128"/>
        <v/>
      </c>
      <c r="B542" s="45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3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3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9" t="str">
        <f t="shared" ca="1" si="140"/>
        <v/>
      </c>
      <c r="X542" s="172" t="str">
        <f t="shared" si="141"/>
        <v/>
      </c>
      <c r="Y542" s="172" t="str">
        <f t="shared" si="142"/>
        <v/>
      </c>
    </row>
    <row r="543" spans="1:25">
      <c r="A543" s="173" t="str">
        <f t="shared" ca="1" si="128"/>
        <v/>
      </c>
      <c r="B543" s="45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3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3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9" t="str">
        <f t="shared" ca="1" si="140"/>
        <v/>
      </c>
      <c r="X543" s="172" t="str">
        <f t="shared" si="141"/>
        <v/>
      </c>
      <c r="Y543" s="172" t="str">
        <f t="shared" si="142"/>
        <v/>
      </c>
    </row>
    <row r="544" spans="1:25">
      <c r="A544" s="173" t="str">
        <f t="shared" ca="1" si="128"/>
        <v/>
      </c>
      <c r="B544" s="45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3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3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9" t="str">
        <f t="shared" ca="1" si="140"/>
        <v/>
      </c>
      <c r="X544" s="172" t="str">
        <f t="shared" si="141"/>
        <v/>
      </c>
      <c r="Y544" s="172" t="str">
        <f t="shared" si="142"/>
        <v/>
      </c>
    </row>
    <row r="545" spans="1:25">
      <c r="A545" s="173" t="str">
        <f t="shared" ca="1" si="128"/>
        <v/>
      </c>
      <c r="B545" s="45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3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3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9" t="str">
        <f t="shared" ca="1" si="140"/>
        <v/>
      </c>
      <c r="X545" s="172" t="str">
        <f t="shared" si="141"/>
        <v/>
      </c>
      <c r="Y545" s="172" t="str">
        <f t="shared" si="142"/>
        <v/>
      </c>
    </row>
    <row r="546" spans="1:25">
      <c r="A546" s="173" t="str">
        <f t="shared" ca="1" si="128"/>
        <v/>
      </c>
      <c r="B546" s="45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3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3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9" t="str">
        <f t="shared" ca="1" si="140"/>
        <v/>
      </c>
      <c r="X546" s="172" t="str">
        <f t="shared" si="141"/>
        <v/>
      </c>
      <c r="Y546" s="172" t="str">
        <f t="shared" si="142"/>
        <v/>
      </c>
    </row>
    <row r="547" spans="1:25">
      <c r="A547" s="173" t="str">
        <f t="shared" ca="1" si="128"/>
        <v/>
      </c>
      <c r="B547" s="45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3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3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9" t="str">
        <f t="shared" ca="1" si="140"/>
        <v/>
      </c>
      <c r="X547" s="172" t="str">
        <f t="shared" si="141"/>
        <v/>
      </c>
      <c r="Y547" s="172" t="str">
        <f t="shared" si="142"/>
        <v/>
      </c>
    </row>
    <row r="548" spans="1:25">
      <c r="A548" s="173" t="str">
        <f t="shared" ref="A548:A611" ca="1" si="144">IF(AND(ISBLANK(Z537), A547 = $Z$1),NOW(),IF(ISBLANK(Z537),"",Z537))</f>
        <v/>
      </c>
      <c r="B548" s="45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3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3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9" t="str">
        <f t="shared" ref="N548:N611" ca="1" si="156">IF(ISERROR(B548-2),"",C548+D548-F548-G548-I548-J548+L548+M548)</f>
        <v/>
      </c>
      <c r="X548" s="172" t="str">
        <f t="shared" si="141"/>
        <v/>
      </c>
      <c r="Y548" s="172" t="str">
        <f t="shared" si="142"/>
        <v/>
      </c>
    </row>
    <row r="549" spans="1:25">
      <c r="A549" s="173" t="str">
        <f t="shared" ca="1" si="144"/>
        <v/>
      </c>
      <c r="B549" s="45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3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3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9" t="str">
        <f t="shared" ca="1" si="156"/>
        <v/>
      </c>
      <c r="X549" s="172" t="str">
        <f t="shared" si="141"/>
        <v/>
      </c>
      <c r="Y549" s="172" t="str">
        <f t="shared" si="142"/>
        <v/>
      </c>
    </row>
    <row r="550" spans="1:25">
      <c r="A550" s="173" t="str">
        <f t="shared" ca="1" si="144"/>
        <v/>
      </c>
      <c r="B550" s="45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3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3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9" t="str">
        <f t="shared" ca="1" si="156"/>
        <v/>
      </c>
      <c r="X550" s="172" t="str">
        <f t="shared" si="141"/>
        <v/>
      </c>
      <c r="Y550" s="172" t="str">
        <f t="shared" si="142"/>
        <v/>
      </c>
    </row>
    <row r="551" spans="1:25">
      <c r="A551" s="173" t="str">
        <f t="shared" ca="1" si="144"/>
        <v/>
      </c>
      <c r="B551" s="45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3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3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9" t="str">
        <f t="shared" ca="1" si="156"/>
        <v/>
      </c>
      <c r="X551" s="172" t="str">
        <f t="shared" si="141"/>
        <v/>
      </c>
      <c r="Y551" s="172" t="str">
        <f t="shared" si="142"/>
        <v/>
      </c>
    </row>
    <row r="552" spans="1:25">
      <c r="A552" s="173" t="str">
        <f t="shared" ca="1" si="144"/>
        <v/>
      </c>
      <c r="B552" s="45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3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3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9" t="str">
        <f t="shared" ca="1" si="156"/>
        <v/>
      </c>
      <c r="X552" s="172" t="str">
        <f t="shared" si="141"/>
        <v/>
      </c>
      <c r="Y552" s="172" t="str">
        <f t="shared" si="142"/>
        <v/>
      </c>
    </row>
    <row r="553" spans="1:25">
      <c r="A553" s="173" t="str">
        <f t="shared" ca="1" si="144"/>
        <v/>
      </c>
      <c r="B553" s="45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3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3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9" t="str">
        <f t="shared" ca="1" si="156"/>
        <v/>
      </c>
      <c r="X553" s="172" t="str">
        <f t="shared" si="141"/>
        <v/>
      </c>
      <c r="Y553" s="172" t="str">
        <f t="shared" si="142"/>
        <v/>
      </c>
    </row>
    <row r="554" spans="1:25">
      <c r="A554" s="173" t="str">
        <f t="shared" ca="1" si="144"/>
        <v/>
      </c>
      <c r="B554" s="45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3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3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9" t="str">
        <f t="shared" ca="1" si="156"/>
        <v/>
      </c>
      <c r="X554" s="172" t="str">
        <f t="shared" si="141"/>
        <v/>
      </c>
      <c r="Y554" s="172" t="str">
        <f t="shared" si="142"/>
        <v/>
      </c>
    </row>
    <row r="555" spans="1:25">
      <c r="A555" s="173" t="str">
        <f t="shared" ca="1" si="144"/>
        <v/>
      </c>
      <c r="B555" s="45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3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3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9" t="str">
        <f t="shared" ca="1" si="156"/>
        <v/>
      </c>
      <c r="X555" s="172" t="str">
        <f t="shared" si="141"/>
        <v/>
      </c>
      <c r="Y555" s="172" t="str">
        <f t="shared" si="142"/>
        <v/>
      </c>
    </row>
    <row r="556" spans="1:25">
      <c r="A556" s="173" t="str">
        <f t="shared" ca="1" si="144"/>
        <v/>
      </c>
      <c r="B556" s="45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3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3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9" t="str">
        <f t="shared" ca="1" si="156"/>
        <v/>
      </c>
      <c r="X556" s="172" t="str">
        <f t="shared" si="141"/>
        <v/>
      </c>
      <c r="Y556" s="172" t="str">
        <f t="shared" si="142"/>
        <v/>
      </c>
    </row>
    <row r="557" spans="1:25">
      <c r="A557" s="173" t="str">
        <f t="shared" ca="1" si="144"/>
        <v/>
      </c>
      <c r="B557" s="45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3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3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9" t="str">
        <f t="shared" ca="1" si="156"/>
        <v/>
      </c>
      <c r="X557" s="172" t="str">
        <f t="shared" si="141"/>
        <v/>
      </c>
      <c r="Y557" s="172" t="str">
        <f t="shared" si="142"/>
        <v/>
      </c>
    </row>
    <row r="558" spans="1:25">
      <c r="A558" s="173" t="str">
        <f t="shared" ca="1" si="144"/>
        <v/>
      </c>
      <c r="B558" s="45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3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3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9" t="str">
        <f t="shared" ca="1" si="156"/>
        <v/>
      </c>
      <c r="X558" s="172" t="str">
        <f t="shared" si="141"/>
        <v/>
      </c>
      <c r="Y558" s="172" t="str">
        <f t="shared" si="142"/>
        <v/>
      </c>
    </row>
    <row r="559" spans="1:25">
      <c r="A559" s="173" t="str">
        <f t="shared" ca="1" si="144"/>
        <v/>
      </c>
      <c r="B559" s="45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3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3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9" t="str">
        <f t="shared" ca="1" si="156"/>
        <v/>
      </c>
      <c r="X559" s="172" t="str">
        <f t="shared" si="141"/>
        <v/>
      </c>
      <c r="Y559" s="172" t="str">
        <f t="shared" si="142"/>
        <v/>
      </c>
    </row>
    <row r="560" spans="1:25">
      <c r="A560" s="173" t="str">
        <f t="shared" ca="1" si="144"/>
        <v/>
      </c>
      <c r="B560" s="45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3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3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9" t="str">
        <f t="shared" ca="1" si="156"/>
        <v/>
      </c>
      <c r="X560" s="172" t="str">
        <f t="shared" si="141"/>
        <v/>
      </c>
      <c r="Y560" s="172" t="str">
        <f t="shared" si="142"/>
        <v/>
      </c>
    </row>
    <row r="561" spans="1:25">
      <c r="A561" s="173" t="str">
        <f t="shared" ca="1" si="144"/>
        <v/>
      </c>
      <c r="B561" s="45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3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3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9" t="str">
        <f t="shared" ca="1" si="156"/>
        <v/>
      </c>
      <c r="X561" s="172" t="str">
        <f t="shared" si="141"/>
        <v/>
      </c>
      <c r="Y561" s="172" t="str">
        <f t="shared" si="142"/>
        <v/>
      </c>
    </row>
    <row r="562" spans="1:25">
      <c r="A562" s="173" t="str">
        <f t="shared" ca="1" si="144"/>
        <v/>
      </c>
      <c r="B562" s="45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3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3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9" t="str">
        <f t="shared" ca="1" si="156"/>
        <v/>
      </c>
      <c r="X562" s="172" t="str">
        <f t="shared" si="141"/>
        <v/>
      </c>
      <c r="Y562" s="172" t="str">
        <f t="shared" si="142"/>
        <v/>
      </c>
    </row>
    <row r="563" spans="1:25">
      <c r="A563" s="173" t="str">
        <f t="shared" ca="1" si="144"/>
        <v/>
      </c>
      <c r="B563" s="45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3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3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9" t="str">
        <f t="shared" ca="1" si="156"/>
        <v/>
      </c>
      <c r="X563" s="172" t="str">
        <f t="shared" si="141"/>
        <v/>
      </c>
      <c r="Y563" s="172" t="str">
        <f t="shared" si="142"/>
        <v/>
      </c>
    </row>
    <row r="564" spans="1:25">
      <c r="A564" s="173" t="str">
        <f t="shared" ca="1" si="144"/>
        <v/>
      </c>
      <c r="B564" s="45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3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3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9" t="str">
        <f t="shared" ca="1" si="156"/>
        <v/>
      </c>
      <c r="X564" s="172" t="str">
        <f t="shared" si="141"/>
        <v/>
      </c>
      <c r="Y564" s="172" t="str">
        <f t="shared" si="142"/>
        <v/>
      </c>
    </row>
    <row r="565" spans="1:25">
      <c r="A565" s="173" t="str">
        <f t="shared" ca="1" si="144"/>
        <v/>
      </c>
      <c r="B565" s="45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3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3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9" t="str">
        <f t="shared" ca="1" si="156"/>
        <v/>
      </c>
      <c r="X565" s="172" t="str">
        <f t="shared" si="141"/>
        <v/>
      </c>
      <c r="Y565" s="172" t="str">
        <f t="shared" si="142"/>
        <v/>
      </c>
    </row>
    <row r="566" spans="1:25">
      <c r="A566" s="173" t="str">
        <f t="shared" ca="1" si="144"/>
        <v/>
      </c>
      <c r="B566" s="45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3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3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9" t="str">
        <f t="shared" ca="1" si="156"/>
        <v/>
      </c>
      <c r="X566" s="172" t="str">
        <f t="shared" si="141"/>
        <v/>
      </c>
      <c r="Y566" s="172" t="str">
        <f t="shared" si="142"/>
        <v/>
      </c>
    </row>
    <row r="567" spans="1:25">
      <c r="A567" s="173" t="str">
        <f t="shared" ca="1" si="144"/>
        <v/>
      </c>
      <c r="B567" s="45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3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3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9" t="str">
        <f t="shared" ca="1" si="156"/>
        <v/>
      </c>
      <c r="X567" s="172" t="str">
        <f t="shared" si="141"/>
        <v/>
      </c>
      <c r="Y567" s="172" t="str">
        <f t="shared" si="142"/>
        <v/>
      </c>
    </row>
    <row r="568" spans="1:25">
      <c r="A568" s="173" t="str">
        <f t="shared" ca="1" si="144"/>
        <v/>
      </c>
      <c r="B568" s="45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3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3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9" t="str">
        <f t="shared" ca="1" si="156"/>
        <v/>
      </c>
      <c r="X568" s="172" t="str">
        <f t="shared" si="141"/>
        <v/>
      </c>
      <c r="Y568" s="172" t="str">
        <f t="shared" si="142"/>
        <v/>
      </c>
    </row>
    <row r="569" spans="1:25">
      <c r="A569" s="173" t="str">
        <f t="shared" ca="1" si="144"/>
        <v/>
      </c>
      <c r="B569" s="45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3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3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9" t="str">
        <f t="shared" ca="1" si="156"/>
        <v/>
      </c>
      <c r="X569" s="172" t="str">
        <f t="shared" si="141"/>
        <v/>
      </c>
      <c r="Y569" s="172" t="str">
        <f t="shared" si="142"/>
        <v/>
      </c>
    </row>
    <row r="570" spans="1:25">
      <c r="A570" s="173" t="str">
        <f t="shared" ca="1" si="144"/>
        <v/>
      </c>
      <c r="B570" s="45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3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3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9" t="str">
        <f t="shared" ca="1" si="156"/>
        <v/>
      </c>
      <c r="X570" s="172" t="str">
        <f t="shared" si="141"/>
        <v/>
      </c>
      <c r="Y570" s="172" t="str">
        <f t="shared" si="142"/>
        <v/>
      </c>
    </row>
    <row r="571" spans="1:25">
      <c r="A571" s="173" t="str">
        <f t="shared" ca="1" si="144"/>
        <v/>
      </c>
      <c r="B571" s="45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3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3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9" t="str">
        <f t="shared" ca="1" si="156"/>
        <v/>
      </c>
      <c r="X571" s="172" t="str">
        <f t="shared" si="141"/>
        <v/>
      </c>
      <c r="Y571" s="172" t="str">
        <f t="shared" si="142"/>
        <v/>
      </c>
    </row>
    <row r="572" spans="1:25">
      <c r="A572" s="173" t="str">
        <f t="shared" ca="1" si="144"/>
        <v/>
      </c>
      <c r="B572" s="45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3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3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9" t="str">
        <f t="shared" ca="1" si="156"/>
        <v/>
      </c>
      <c r="X572" s="172" t="str">
        <f t="shared" si="141"/>
        <v/>
      </c>
      <c r="Y572" s="172" t="str">
        <f t="shared" si="142"/>
        <v/>
      </c>
    </row>
    <row r="573" spans="1:25">
      <c r="A573" s="173" t="str">
        <f t="shared" ca="1" si="144"/>
        <v/>
      </c>
      <c r="B573" s="45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3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3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9" t="str">
        <f t="shared" ca="1" si="156"/>
        <v/>
      </c>
      <c r="X573" s="172" t="str">
        <f t="shared" si="141"/>
        <v/>
      </c>
      <c r="Y573" s="172" t="str">
        <f t="shared" si="142"/>
        <v/>
      </c>
    </row>
    <row r="574" spans="1:25">
      <c r="A574" s="173" t="str">
        <f t="shared" ca="1" si="144"/>
        <v/>
      </c>
      <c r="B574" s="45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3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3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9" t="str">
        <f t="shared" ca="1" si="156"/>
        <v/>
      </c>
      <c r="X574" s="172" t="str">
        <f t="shared" si="141"/>
        <v/>
      </c>
      <c r="Y574" s="172" t="str">
        <f t="shared" si="142"/>
        <v/>
      </c>
    </row>
    <row r="575" spans="1:25">
      <c r="A575" s="173" t="str">
        <f t="shared" ca="1" si="144"/>
        <v/>
      </c>
      <c r="B575" s="45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3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3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9" t="str">
        <f t="shared" ca="1" si="156"/>
        <v/>
      </c>
      <c r="X575" s="172" t="str">
        <f t="shared" si="141"/>
        <v/>
      </c>
      <c r="Y575" s="172" t="str">
        <f t="shared" si="142"/>
        <v/>
      </c>
    </row>
    <row r="576" spans="1:25">
      <c r="A576" s="173" t="str">
        <f t="shared" ca="1" si="144"/>
        <v/>
      </c>
      <c r="B576" s="45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3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3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9" t="str">
        <f t="shared" ca="1" si="156"/>
        <v/>
      </c>
      <c r="X576" s="172" t="str">
        <f t="shared" si="141"/>
        <v/>
      </c>
      <c r="Y576" s="172" t="str">
        <f t="shared" si="142"/>
        <v/>
      </c>
    </row>
    <row r="577" spans="1:25">
      <c r="A577" s="173" t="str">
        <f t="shared" ca="1" si="144"/>
        <v/>
      </c>
      <c r="B577" s="45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3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3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9" t="str">
        <f t="shared" ca="1" si="156"/>
        <v/>
      </c>
      <c r="X577" s="172" t="str">
        <f t="shared" si="141"/>
        <v/>
      </c>
      <c r="Y577" s="172" t="str">
        <f t="shared" si="142"/>
        <v/>
      </c>
    </row>
    <row r="578" spans="1:25">
      <c r="A578" s="173" t="str">
        <f t="shared" ca="1" si="144"/>
        <v/>
      </c>
      <c r="B578" s="45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3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3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9" t="str">
        <f t="shared" ca="1" si="156"/>
        <v/>
      </c>
      <c r="X578" s="172" t="str">
        <f t="shared" si="141"/>
        <v/>
      </c>
      <c r="Y578" s="172" t="str">
        <f t="shared" si="142"/>
        <v/>
      </c>
    </row>
    <row r="579" spans="1:25">
      <c r="A579" s="173" t="str">
        <f t="shared" ca="1" si="144"/>
        <v/>
      </c>
      <c r="B579" s="45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3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3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9" t="str">
        <f t="shared" ca="1" si="156"/>
        <v/>
      </c>
      <c r="X579" s="172" t="str">
        <f t="shared" si="141"/>
        <v/>
      </c>
      <c r="Y579" s="172" t="str">
        <f t="shared" si="142"/>
        <v/>
      </c>
    </row>
    <row r="580" spans="1:25">
      <c r="A580" s="173" t="str">
        <f t="shared" ca="1" si="144"/>
        <v/>
      </c>
      <c r="B580" s="45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3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3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9" t="str">
        <f t="shared" ca="1" si="156"/>
        <v/>
      </c>
      <c r="X580" s="172" t="str">
        <f t="shared" ref="X580:X643" si="157">IF(COUNTIF(R:R,P580)*COUNTIF(T:T,P580)*COUNTIF(V:V,P580),P580,"")</f>
        <v/>
      </c>
      <c r="Y580" s="172" t="str">
        <f t="shared" ref="Y580:Y643" si="158">IF(X580&gt;$A$14,X580,"")</f>
        <v/>
      </c>
    </row>
    <row r="581" spans="1:25">
      <c r="A581" s="173" t="str">
        <f t="shared" ca="1" si="144"/>
        <v/>
      </c>
      <c r="B581" s="45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3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3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9" t="str">
        <f t="shared" ca="1" si="156"/>
        <v/>
      </c>
      <c r="X581" s="172" t="str">
        <f t="shared" si="157"/>
        <v/>
      </c>
      <c r="Y581" s="172" t="str">
        <f t="shared" si="158"/>
        <v/>
      </c>
    </row>
    <row r="582" spans="1:25">
      <c r="A582" s="173" t="str">
        <f t="shared" ca="1" si="144"/>
        <v/>
      </c>
      <c r="B582" s="45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3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3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9" t="str">
        <f t="shared" ca="1" si="156"/>
        <v/>
      </c>
      <c r="X582" s="172" t="str">
        <f t="shared" si="157"/>
        <v/>
      </c>
      <c r="Y582" s="172" t="str">
        <f t="shared" si="158"/>
        <v/>
      </c>
    </row>
    <row r="583" spans="1:25">
      <c r="A583" s="173" t="str">
        <f t="shared" ca="1" si="144"/>
        <v/>
      </c>
      <c r="B583" s="45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3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3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9" t="str">
        <f t="shared" ca="1" si="156"/>
        <v/>
      </c>
      <c r="X583" s="172" t="str">
        <f t="shared" si="157"/>
        <v/>
      </c>
      <c r="Y583" s="172" t="str">
        <f t="shared" si="158"/>
        <v/>
      </c>
    </row>
    <row r="584" spans="1:25">
      <c r="A584" s="173" t="str">
        <f t="shared" ca="1" si="144"/>
        <v/>
      </c>
      <c r="B584" s="45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3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3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9" t="str">
        <f t="shared" ca="1" si="156"/>
        <v/>
      </c>
      <c r="X584" s="172" t="str">
        <f t="shared" si="157"/>
        <v/>
      </c>
      <c r="Y584" s="172" t="str">
        <f t="shared" si="158"/>
        <v/>
      </c>
    </row>
    <row r="585" spans="1:25">
      <c r="A585" s="173" t="str">
        <f t="shared" ca="1" si="144"/>
        <v/>
      </c>
      <c r="B585" s="45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3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3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9" t="str">
        <f t="shared" ca="1" si="156"/>
        <v/>
      </c>
      <c r="X585" s="172" t="str">
        <f t="shared" si="157"/>
        <v/>
      </c>
      <c r="Y585" s="172" t="str">
        <f t="shared" si="158"/>
        <v/>
      </c>
    </row>
    <row r="586" spans="1:25">
      <c r="A586" s="173" t="str">
        <f t="shared" ca="1" si="144"/>
        <v/>
      </c>
      <c r="B586" s="45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3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3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9" t="str">
        <f t="shared" ca="1" si="156"/>
        <v/>
      </c>
      <c r="X586" s="172" t="str">
        <f t="shared" si="157"/>
        <v/>
      </c>
      <c r="Y586" s="172" t="str">
        <f t="shared" si="158"/>
        <v/>
      </c>
    </row>
    <row r="587" spans="1:25">
      <c r="A587" s="173" t="str">
        <f t="shared" ca="1" si="144"/>
        <v/>
      </c>
      <c r="B587" s="45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3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3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9" t="str">
        <f t="shared" ca="1" si="156"/>
        <v/>
      </c>
      <c r="X587" s="172" t="str">
        <f t="shared" si="157"/>
        <v/>
      </c>
      <c r="Y587" s="172" t="str">
        <f t="shared" si="158"/>
        <v/>
      </c>
    </row>
    <row r="588" spans="1:25">
      <c r="A588" s="173" t="str">
        <f t="shared" ca="1" si="144"/>
        <v/>
      </c>
      <c r="B588" s="45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3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3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9" t="str">
        <f t="shared" ca="1" si="156"/>
        <v/>
      </c>
      <c r="X588" s="172" t="str">
        <f t="shared" si="157"/>
        <v/>
      </c>
      <c r="Y588" s="172" t="str">
        <f t="shared" si="158"/>
        <v/>
      </c>
    </row>
    <row r="589" spans="1:25">
      <c r="A589" s="173" t="str">
        <f t="shared" ca="1" si="144"/>
        <v/>
      </c>
      <c r="B589" s="45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3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3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9" t="str">
        <f t="shared" ca="1" si="156"/>
        <v/>
      </c>
      <c r="X589" s="172" t="str">
        <f t="shared" si="157"/>
        <v/>
      </c>
      <c r="Y589" s="172" t="str">
        <f t="shared" si="158"/>
        <v/>
      </c>
    </row>
    <row r="590" spans="1:25">
      <c r="A590" s="173" t="str">
        <f t="shared" ca="1" si="144"/>
        <v/>
      </c>
      <c r="B590" s="45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3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3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9" t="str">
        <f t="shared" ca="1" si="156"/>
        <v/>
      </c>
      <c r="X590" s="172" t="str">
        <f t="shared" si="157"/>
        <v/>
      </c>
      <c r="Y590" s="172" t="str">
        <f t="shared" si="158"/>
        <v/>
      </c>
    </row>
    <row r="591" spans="1:25">
      <c r="A591" s="173" t="str">
        <f t="shared" ca="1" si="144"/>
        <v/>
      </c>
      <c r="B591" s="45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3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3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9" t="str">
        <f t="shared" ca="1" si="156"/>
        <v/>
      </c>
      <c r="X591" s="172" t="str">
        <f t="shared" si="157"/>
        <v/>
      </c>
      <c r="Y591" s="172" t="str">
        <f t="shared" si="158"/>
        <v/>
      </c>
    </row>
    <row r="592" spans="1:25">
      <c r="A592" s="173" t="str">
        <f t="shared" ca="1" si="144"/>
        <v/>
      </c>
      <c r="B592" s="45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3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3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9" t="str">
        <f t="shared" ca="1" si="156"/>
        <v/>
      </c>
      <c r="X592" s="172" t="str">
        <f t="shared" si="157"/>
        <v/>
      </c>
      <c r="Y592" s="172" t="str">
        <f t="shared" si="158"/>
        <v/>
      </c>
    </row>
    <row r="593" spans="1:25">
      <c r="A593" s="173" t="str">
        <f t="shared" ca="1" si="144"/>
        <v/>
      </c>
      <c r="B593" s="45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3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3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9" t="str">
        <f t="shared" ca="1" si="156"/>
        <v/>
      </c>
      <c r="X593" s="172" t="str">
        <f t="shared" si="157"/>
        <v/>
      </c>
      <c r="Y593" s="172" t="str">
        <f t="shared" si="158"/>
        <v/>
      </c>
    </row>
    <row r="594" spans="1:25">
      <c r="A594" s="173" t="str">
        <f t="shared" ca="1" si="144"/>
        <v/>
      </c>
      <c r="B594" s="45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3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3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9" t="str">
        <f t="shared" ca="1" si="156"/>
        <v/>
      </c>
      <c r="X594" s="172" t="str">
        <f t="shared" si="157"/>
        <v/>
      </c>
      <c r="Y594" s="172" t="str">
        <f t="shared" si="158"/>
        <v/>
      </c>
    </row>
    <row r="595" spans="1:25">
      <c r="A595" s="173" t="str">
        <f t="shared" ca="1" si="144"/>
        <v/>
      </c>
      <c r="B595" s="45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3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3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9" t="str">
        <f t="shared" ca="1" si="156"/>
        <v/>
      </c>
      <c r="X595" s="172" t="str">
        <f t="shared" si="157"/>
        <v/>
      </c>
      <c r="Y595" s="172" t="str">
        <f t="shared" si="158"/>
        <v/>
      </c>
    </row>
    <row r="596" spans="1:25">
      <c r="A596" s="173" t="str">
        <f t="shared" ca="1" si="144"/>
        <v/>
      </c>
      <c r="B596" s="45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3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3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9" t="str">
        <f t="shared" ca="1" si="156"/>
        <v/>
      </c>
      <c r="X596" s="172" t="str">
        <f t="shared" si="157"/>
        <v/>
      </c>
      <c r="Y596" s="172" t="str">
        <f t="shared" si="158"/>
        <v/>
      </c>
    </row>
    <row r="597" spans="1:25">
      <c r="A597" s="173" t="str">
        <f t="shared" ca="1" si="144"/>
        <v/>
      </c>
      <c r="B597" s="45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3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3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9" t="str">
        <f t="shared" ca="1" si="156"/>
        <v/>
      </c>
      <c r="X597" s="172" t="str">
        <f t="shared" si="157"/>
        <v/>
      </c>
      <c r="Y597" s="172" t="str">
        <f t="shared" si="158"/>
        <v/>
      </c>
    </row>
    <row r="598" spans="1:25">
      <c r="A598" s="173" t="str">
        <f t="shared" ca="1" si="144"/>
        <v/>
      </c>
      <c r="B598" s="45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3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3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9" t="str">
        <f t="shared" ca="1" si="156"/>
        <v/>
      </c>
      <c r="X598" s="172" t="str">
        <f t="shared" si="157"/>
        <v/>
      </c>
      <c r="Y598" s="172" t="str">
        <f t="shared" si="158"/>
        <v/>
      </c>
    </row>
    <row r="599" spans="1:25">
      <c r="A599" s="173" t="str">
        <f t="shared" ca="1" si="144"/>
        <v/>
      </c>
      <c r="B599" s="45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3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3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9" t="str">
        <f t="shared" ca="1" si="156"/>
        <v/>
      </c>
      <c r="X599" s="172" t="str">
        <f t="shared" si="157"/>
        <v/>
      </c>
      <c r="Y599" s="172" t="str">
        <f t="shared" si="158"/>
        <v/>
      </c>
    </row>
    <row r="600" spans="1:25">
      <c r="A600" s="173" t="str">
        <f t="shared" ca="1" si="144"/>
        <v/>
      </c>
      <c r="B600" s="45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3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3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9" t="str">
        <f t="shared" ca="1" si="156"/>
        <v/>
      </c>
      <c r="X600" s="172" t="str">
        <f t="shared" si="157"/>
        <v/>
      </c>
      <c r="Y600" s="172" t="str">
        <f t="shared" si="158"/>
        <v/>
      </c>
    </row>
    <row r="601" spans="1:25">
      <c r="A601" s="173" t="str">
        <f t="shared" ca="1" si="144"/>
        <v/>
      </c>
      <c r="B601" s="45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3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3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9" t="str">
        <f t="shared" ca="1" si="156"/>
        <v/>
      </c>
      <c r="X601" s="172" t="str">
        <f t="shared" si="157"/>
        <v/>
      </c>
      <c r="Y601" s="172" t="str">
        <f t="shared" si="158"/>
        <v/>
      </c>
    </row>
    <row r="602" spans="1:25">
      <c r="A602" s="173" t="str">
        <f t="shared" ca="1" si="144"/>
        <v/>
      </c>
      <c r="B602" s="45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3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3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9" t="str">
        <f t="shared" ca="1" si="156"/>
        <v/>
      </c>
      <c r="X602" s="172" t="str">
        <f t="shared" si="157"/>
        <v/>
      </c>
      <c r="Y602" s="172" t="str">
        <f t="shared" si="158"/>
        <v/>
      </c>
    </row>
    <row r="603" spans="1:25">
      <c r="A603" s="173" t="str">
        <f t="shared" ca="1" si="144"/>
        <v/>
      </c>
      <c r="B603" s="45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3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3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9" t="str">
        <f t="shared" ca="1" si="156"/>
        <v/>
      </c>
      <c r="X603" s="172" t="str">
        <f t="shared" si="157"/>
        <v/>
      </c>
      <c r="Y603" s="172" t="str">
        <f t="shared" si="158"/>
        <v/>
      </c>
    </row>
    <row r="604" spans="1:25">
      <c r="A604" s="173" t="str">
        <f t="shared" ca="1" si="144"/>
        <v/>
      </c>
      <c r="B604" s="45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3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3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9" t="str">
        <f t="shared" ca="1" si="156"/>
        <v/>
      </c>
      <c r="X604" s="172" t="str">
        <f t="shared" si="157"/>
        <v/>
      </c>
      <c r="Y604" s="172" t="str">
        <f t="shared" si="158"/>
        <v/>
      </c>
    </row>
    <row r="605" spans="1:25">
      <c r="A605" s="173" t="str">
        <f t="shared" ca="1" si="144"/>
        <v/>
      </c>
      <c r="B605" s="45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3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3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9" t="str">
        <f t="shared" ca="1" si="156"/>
        <v/>
      </c>
      <c r="X605" s="172" t="str">
        <f t="shared" si="157"/>
        <v/>
      </c>
      <c r="Y605" s="172" t="str">
        <f t="shared" si="158"/>
        <v/>
      </c>
    </row>
    <row r="606" spans="1:25">
      <c r="A606" s="173" t="str">
        <f t="shared" ca="1" si="144"/>
        <v/>
      </c>
      <c r="B606" s="45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3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3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9" t="str">
        <f t="shared" ca="1" si="156"/>
        <v/>
      </c>
      <c r="X606" s="172" t="str">
        <f t="shared" si="157"/>
        <v/>
      </c>
      <c r="Y606" s="172" t="str">
        <f t="shared" si="158"/>
        <v/>
      </c>
    </row>
    <row r="607" spans="1:25">
      <c r="A607" s="173" t="str">
        <f t="shared" ca="1" si="144"/>
        <v/>
      </c>
      <c r="B607" s="45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3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3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9" t="str">
        <f t="shared" ca="1" si="156"/>
        <v/>
      </c>
      <c r="X607" s="172" t="str">
        <f t="shared" si="157"/>
        <v/>
      </c>
      <c r="Y607" s="172" t="str">
        <f t="shared" si="158"/>
        <v/>
      </c>
    </row>
    <row r="608" spans="1:25">
      <c r="A608" s="173" t="str">
        <f t="shared" ca="1" si="144"/>
        <v/>
      </c>
      <c r="B608" s="45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3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3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9" t="str">
        <f t="shared" ca="1" si="156"/>
        <v/>
      </c>
      <c r="X608" s="172" t="str">
        <f t="shared" si="157"/>
        <v/>
      </c>
      <c r="Y608" s="172" t="str">
        <f t="shared" si="158"/>
        <v/>
      </c>
    </row>
    <row r="609" spans="1:25">
      <c r="A609" s="173" t="str">
        <f t="shared" ca="1" si="144"/>
        <v/>
      </c>
      <c r="B609" s="45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3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3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9" t="str">
        <f t="shared" ca="1" si="156"/>
        <v/>
      </c>
      <c r="X609" s="172" t="str">
        <f t="shared" si="157"/>
        <v/>
      </c>
      <c r="Y609" s="172" t="str">
        <f t="shared" si="158"/>
        <v/>
      </c>
    </row>
    <row r="610" spans="1:25">
      <c r="A610" s="173" t="str">
        <f t="shared" ca="1" si="144"/>
        <v/>
      </c>
      <c r="B610" s="45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3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3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9" t="str">
        <f t="shared" ca="1" si="156"/>
        <v/>
      </c>
      <c r="X610" s="172" t="str">
        <f t="shared" si="157"/>
        <v/>
      </c>
      <c r="Y610" s="172" t="str">
        <f t="shared" si="158"/>
        <v/>
      </c>
    </row>
    <row r="611" spans="1:25">
      <c r="A611" s="173" t="str">
        <f t="shared" ca="1" si="144"/>
        <v/>
      </c>
      <c r="B611" s="45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3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3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9" t="str">
        <f t="shared" ca="1" si="156"/>
        <v/>
      </c>
      <c r="X611" s="172" t="str">
        <f t="shared" si="157"/>
        <v/>
      </c>
      <c r="Y611" s="172" t="str">
        <f t="shared" si="158"/>
        <v/>
      </c>
    </row>
    <row r="612" spans="1:25">
      <c r="A612" s="173" t="str">
        <f t="shared" ref="A612:A675" ca="1" si="160">IF(AND(ISBLANK(Z601), A611 = $Z$1),NOW(),IF(ISBLANK(Z601),"",Z601))</f>
        <v/>
      </c>
      <c r="B612" s="45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3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3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9" t="str">
        <f t="shared" ref="N612:N675" ca="1" si="172">IF(ISERROR(B612-2),"",C612+D612-F612-G612-I612-J612+L612+M612)</f>
        <v/>
      </c>
      <c r="X612" s="172" t="str">
        <f t="shared" si="157"/>
        <v/>
      </c>
      <c r="Y612" s="172" t="str">
        <f t="shared" si="158"/>
        <v/>
      </c>
    </row>
    <row r="613" spans="1:25">
      <c r="A613" s="173" t="str">
        <f t="shared" ca="1" si="160"/>
        <v/>
      </c>
      <c r="B613" s="45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3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3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9" t="str">
        <f t="shared" ca="1" si="172"/>
        <v/>
      </c>
      <c r="X613" s="172" t="str">
        <f t="shared" si="157"/>
        <v/>
      </c>
      <c r="Y613" s="172" t="str">
        <f t="shared" si="158"/>
        <v/>
      </c>
    </row>
    <row r="614" spans="1:25">
      <c r="A614" s="173" t="str">
        <f t="shared" ca="1" si="160"/>
        <v/>
      </c>
      <c r="B614" s="45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3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3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9" t="str">
        <f t="shared" ca="1" si="172"/>
        <v/>
      </c>
      <c r="X614" s="172" t="str">
        <f t="shared" si="157"/>
        <v/>
      </c>
      <c r="Y614" s="172" t="str">
        <f t="shared" si="158"/>
        <v/>
      </c>
    </row>
    <row r="615" spans="1:25">
      <c r="A615" s="173" t="str">
        <f t="shared" ca="1" si="160"/>
        <v/>
      </c>
      <c r="B615" s="45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3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3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9" t="str">
        <f t="shared" ca="1" si="172"/>
        <v/>
      </c>
      <c r="X615" s="172" t="str">
        <f t="shared" si="157"/>
        <v/>
      </c>
      <c r="Y615" s="172" t="str">
        <f t="shared" si="158"/>
        <v/>
      </c>
    </row>
    <row r="616" spans="1:25">
      <c r="A616" s="173" t="str">
        <f t="shared" ca="1" si="160"/>
        <v/>
      </c>
      <c r="B616" s="45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3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3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9" t="str">
        <f t="shared" ca="1" si="172"/>
        <v/>
      </c>
      <c r="X616" s="172" t="str">
        <f t="shared" si="157"/>
        <v/>
      </c>
      <c r="Y616" s="172" t="str">
        <f t="shared" si="158"/>
        <v/>
      </c>
    </row>
    <row r="617" spans="1:25">
      <c r="A617" s="173" t="str">
        <f t="shared" ca="1" si="160"/>
        <v/>
      </c>
      <c r="B617" s="45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3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3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9" t="str">
        <f t="shared" ca="1" si="172"/>
        <v/>
      </c>
      <c r="X617" s="172" t="str">
        <f t="shared" si="157"/>
        <v/>
      </c>
      <c r="Y617" s="172" t="str">
        <f t="shared" si="158"/>
        <v/>
      </c>
    </row>
    <row r="618" spans="1:25">
      <c r="A618" s="173" t="str">
        <f t="shared" ca="1" si="160"/>
        <v/>
      </c>
      <c r="B618" s="45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3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3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9" t="str">
        <f t="shared" ca="1" si="172"/>
        <v/>
      </c>
      <c r="X618" s="172" t="str">
        <f t="shared" si="157"/>
        <v/>
      </c>
      <c r="Y618" s="172" t="str">
        <f t="shared" si="158"/>
        <v/>
      </c>
    </row>
    <row r="619" spans="1:25">
      <c r="A619" s="173" t="str">
        <f t="shared" ca="1" si="160"/>
        <v/>
      </c>
      <c r="B619" s="45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3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3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9" t="str">
        <f t="shared" ca="1" si="172"/>
        <v/>
      </c>
      <c r="X619" s="172" t="str">
        <f t="shared" si="157"/>
        <v/>
      </c>
      <c r="Y619" s="172" t="str">
        <f t="shared" si="158"/>
        <v/>
      </c>
    </row>
    <row r="620" spans="1:25">
      <c r="A620" s="173" t="str">
        <f t="shared" ca="1" si="160"/>
        <v/>
      </c>
      <c r="B620" s="45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3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3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9" t="str">
        <f t="shared" ca="1" si="172"/>
        <v/>
      </c>
      <c r="X620" s="172" t="str">
        <f t="shared" si="157"/>
        <v/>
      </c>
      <c r="Y620" s="172" t="str">
        <f t="shared" si="158"/>
        <v/>
      </c>
    </row>
    <row r="621" spans="1:25">
      <c r="A621" s="173" t="str">
        <f t="shared" ca="1" si="160"/>
        <v/>
      </c>
      <c r="B621" s="45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3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3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9" t="str">
        <f t="shared" ca="1" si="172"/>
        <v/>
      </c>
      <c r="X621" s="172" t="str">
        <f t="shared" si="157"/>
        <v/>
      </c>
      <c r="Y621" s="172" t="str">
        <f t="shared" si="158"/>
        <v/>
      </c>
    </row>
    <row r="622" spans="1:25">
      <c r="A622" s="173" t="str">
        <f t="shared" ca="1" si="160"/>
        <v/>
      </c>
      <c r="B622" s="45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3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3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9" t="str">
        <f t="shared" ca="1" si="172"/>
        <v/>
      </c>
      <c r="X622" s="172" t="str">
        <f t="shared" si="157"/>
        <v/>
      </c>
      <c r="Y622" s="172" t="str">
        <f t="shared" si="158"/>
        <v/>
      </c>
    </row>
    <row r="623" spans="1:25">
      <c r="A623" s="173" t="str">
        <f t="shared" ca="1" si="160"/>
        <v/>
      </c>
      <c r="B623" s="45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3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3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9" t="str">
        <f t="shared" ca="1" si="172"/>
        <v/>
      </c>
      <c r="X623" s="172" t="str">
        <f t="shared" si="157"/>
        <v/>
      </c>
      <c r="Y623" s="172" t="str">
        <f t="shared" si="158"/>
        <v/>
      </c>
    </row>
    <row r="624" spans="1:25">
      <c r="A624" s="173" t="str">
        <f t="shared" ca="1" si="160"/>
        <v/>
      </c>
      <c r="B624" s="45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3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3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9" t="str">
        <f t="shared" ca="1" si="172"/>
        <v/>
      </c>
      <c r="X624" s="172" t="str">
        <f t="shared" si="157"/>
        <v/>
      </c>
      <c r="Y624" s="172" t="str">
        <f t="shared" si="158"/>
        <v/>
      </c>
    </row>
    <row r="625" spans="1:25">
      <c r="A625" s="173" t="str">
        <f t="shared" ca="1" si="160"/>
        <v/>
      </c>
      <c r="B625" s="45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3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3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9" t="str">
        <f t="shared" ca="1" si="172"/>
        <v/>
      </c>
      <c r="X625" s="172" t="str">
        <f t="shared" si="157"/>
        <v/>
      </c>
      <c r="Y625" s="172" t="str">
        <f t="shared" si="158"/>
        <v/>
      </c>
    </row>
    <row r="626" spans="1:25">
      <c r="A626" s="173" t="str">
        <f t="shared" ca="1" si="160"/>
        <v/>
      </c>
      <c r="B626" s="45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3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3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9" t="str">
        <f t="shared" ca="1" si="172"/>
        <v/>
      </c>
      <c r="X626" s="172" t="str">
        <f t="shared" si="157"/>
        <v/>
      </c>
      <c r="Y626" s="172" t="str">
        <f t="shared" si="158"/>
        <v/>
      </c>
    </row>
    <row r="627" spans="1:25">
      <c r="A627" s="173" t="str">
        <f t="shared" ca="1" si="160"/>
        <v/>
      </c>
      <c r="B627" s="45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3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3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9" t="str">
        <f t="shared" ca="1" si="172"/>
        <v/>
      </c>
      <c r="X627" s="172" t="str">
        <f t="shared" si="157"/>
        <v/>
      </c>
      <c r="Y627" s="172" t="str">
        <f t="shared" si="158"/>
        <v/>
      </c>
    </row>
    <row r="628" spans="1:25">
      <c r="A628" s="173" t="str">
        <f t="shared" ca="1" si="160"/>
        <v/>
      </c>
      <c r="B628" s="45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3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3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9" t="str">
        <f t="shared" ca="1" si="172"/>
        <v/>
      </c>
      <c r="X628" s="172" t="str">
        <f t="shared" si="157"/>
        <v/>
      </c>
      <c r="Y628" s="172" t="str">
        <f t="shared" si="158"/>
        <v/>
      </c>
    </row>
    <row r="629" spans="1:25">
      <c r="A629" s="173" t="str">
        <f t="shared" ca="1" si="160"/>
        <v/>
      </c>
      <c r="B629" s="45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3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3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9" t="str">
        <f t="shared" ca="1" si="172"/>
        <v/>
      </c>
      <c r="X629" s="172" t="str">
        <f t="shared" si="157"/>
        <v/>
      </c>
      <c r="Y629" s="172" t="str">
        <f t="shared" si="158"/>
        <v/>
      </c>
    </row>
    <row r="630" spans="1:25">
      <c r="A630" s="173" t="str">
        <f t="shared" ca="1" si="160"/>
        <v/>
      </c>
      <c r="B630" s="45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3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3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9" t="str">
        <f t="shared" ca="1" si="172"/>
        <v/>
      </c>
      <c r="X630" s="172" t="str">
        <f t="shared" si="157"/>
        <v/>
      </c>
      <c r="Y630" s="172" t="str">
        <f t="shared" si="158"/>
        <v/>
      </c>
    </row>
    <row r="631" spans="1:25">
      <c r="A631" s="173" t="str">
        <f t="shared" ca="1" si="160"/>
        <v/>
      </c>
      <c r="B631" s="45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3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3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9" t="str">
        <f t="shared" ca="1" si="172"/>
        <v/>
      </c>
      <c r="X631" s="172" t="str">
        <f t="shared" si="157"/>
        <v/>
      </c>
      <c r="Y631" s="172" t="str">
        <f t="shared" si="158"/>
        <v/>
      </c>
    </row>
    <row r="632" spans="1:25">
      <c r="A632" s="173" t="str">
        <f t="shared" ca="1" si="160"/>
        <v/>
      </c>
      <c r="B632" s="45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3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3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9" t="str">
        <f t="shared" ca="1" si="172"/>
        <v/>
      </c>
      <c r="X632" s="172" t="str">
        <f t="shared" si="157"/>
        <v/>
      </c>
      <c r="Y632" s="172" t="str">
        <f t="shared" si="158"/>
        <v/>
      </c>
    </row>
    <row r="633" spans="1:25">
      <c r="A633" s="173" t="str">
        <f t="shared" ca="1" si="160"/>
        <v/>
      </c>
      <c r="B633" s="45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3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3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9" t="str">
        <f t="shared" ca="1" si="172"/>
        <v/>
      </c>
      <c r="X633" s="172" t="str">
        <f t="shared" si="157"/>
        <v/>
      </c>
      <c r="Y633" s="172" t="str">
        <f t="shared" si="158"/>
        <v/>
      </c>
    </row>
    <row r="634" spans="1:25">
      <c r="A634" s="173" t="str">
        <f t="shared" ca="1" si="160"/>
        <v/>
      </c>
      <c r="B634" s="45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3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3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9" t="str">
        <f t="shared" ca="1" si="172"/>
        <v/>
      </c>
      <c r="X634" s="172" t="str">
        <f t="shared" si="157"/>
        <v/>
      </c>
      <c r="Y634" s="172" t="str">
        <f t="shared" si="158"/>
        <v/>
      </c>
    </row>
    <row r="635" spans="1:25">
      <c r="A635" s="173" t="str">
        <f t="shared" ca="1" si="160"/>
        <v/>
      </c>
      <c r="B635" s="45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3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3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9" t="str">
        <f t="shared" ca="1" si="172"/>
        <v/>
      </c>
      <c r="X635" s="172" t="str">
        <f t="shared" si="157"/>
        <v/>
      </c>
      <c r="Y635" s="172" t="str">
        <f t="shared" si="158"/>
        <v/>
      </c>
    </row>
    <row r="636" spans="1:25">
      <c r="A636" s="173" t="str">
        <f t="shared" ca="1" si="160"/>
        <v/>
      </c>
      <c r="B636" s="45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3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3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9" t="str">
        <f t="shared" ca="1" si="172"/>
        <v/>
      </c>
      <c r="X636" s="172" t="str">
        <f t="shared" si="157"/>
        <v/>
      </c>
      <c r="Y636" s="172" t="str">
        <f t="shared" si="158"/>
        <v/>
      </c>
    </row>
    <row r="637" spans="1:25">
      <c r="A637" s="173" t="str">
        <f t="shared" ca="1" si="160"/>
        <v/>
      </c>
      <c r="B637" s="45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3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3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9" t="str">
        <f t="shared" ca="1" si="172"/>
        <v/>
      </c>
      <c r="X637" s="172" t="str">
        <f t="shared" si="157"/>
        <v/>
      </c>
      <c r="Y637" s="172" t="str">
        <f t="shared" si="158"/>
        <v/>
      </c>
    </row>
    <row r="638" spans="1:25">
      <c r="A638" s="173" t="str">
        <f t="shared" ca="1" si="160"/>
        <v/>
      </c>
      <c r="B638" s="45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3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3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9" t="str">
        <f t="shared" ca="1" si="172"/>
        <v/>
      </c>
      <c r="X638" s="172" t="str">
        <f t="shared" si="157"/>
        <v/>
      </c>
      <c r="Y638" s="172" t="str">
        <f t="shared" si="158"/>
        <v/>
      </c>
    </row>
    <row r="639" spans="1:25">
      <c r="A639" s="173" t="str">
        <f t="shared" ca="1" si="160"/>
        <v/>
      </c>
      <c r="B639" s="45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3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3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9" t="str">
        <f t="shared" ca="1" si="172"/>
        <v/>
      </c>
      <c r="X639" s="172" t="str">
        <f t="shared" si="157"/>
        <v/>
      </c>
      <c r="Y639" s="172" t="str">
        <f t="shared" si="158"/>
        <v/>
      </c>
    </row>
    <row r="640" spans="1:25">
      <c r="A640" s="173" t="str">
        <f t="shared" ca="1" si="160"/>
        <v/>
      </c>
      <c r="B640" s="45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3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3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9" t="str">
        <f t="shared" ca="1" si="172"/>
        <v/>
      </c>
      <c r="X640" s="172" t="str">
        <f t="shared" si="157"/>
        <v/>
      </c>
      <c r="Y640" s="172" t="str">
        <f t="shared" si="158"/>
        <v/>
      </c>
    </row>
    <row r="641" spans="1:25">
      <c r="A641" s="173" t="str">
        <f t="shared" ca="1" si="160"/>
        <v/>
      </c>
      <c r="B641" s="45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3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3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9" t="str">
        <f t="shared" ca="1" si="172"/>
        <v/>
      </c>
      <c r="X641" s="172" t="str">
        <f t="shared" si="157"/>
        <v/>
      </c>
      <c r="Y641" s="172" t="str">
        <f t="shared" si="158"/>
        <v/>
      </c>
    </row>
    <row r="642" spans="1:25">
      <c r="A642" s="173" t="str">
        <f t="shared" ca="1" si="160"/>
        <v/>
      </c>
      <c r="B642" s="45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3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3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9" t="str">
        <f t="shared" ca="1" si="172"/>
        <v/>
      </c>
      <c r="X642" s="172" t="str">
        <f t="shared" si="157"/>
        <v/>
      </c>
      <c r="Y642" s="172" t="str">
        <f t="shared" si="158"/>
        <v/>
      </c>
    </row>
    <row r="643" spans="1:25">
      <c r="A643" s="173" t="str">
        <f t="shared" ca="1" si="160"/>
        <v/>
      </c>
      <c r="B643" s="45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3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3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9" t="str">
        <f t="shared" ca="1" si="172"/>
        <v/>
      </c>
      <c r="X643" s="172" t="str">
        <f t="shared" si="157"/>
        <v/>
      </c>
      <c r="Y643" s="172" t="str">
        <f t="shared" si="158"/>
        <v/>
      </c>
    </row>
    <row r="644" spans="1:25">
      <c r="A644" s="173" t="str">
        <f t="shared" ca="1" si="160"/>
        <v/>
      </c>
      <c r="B644" s="45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3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3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9" t="str">
        <f t="shared" ca="1" si="172"/>
        <v/>
      </c>
      <c r="X644" s="172" t="str">
        <f t="shared" ref="X644:X707" si="173">IF(COUNTIF(R:R,P644)*COUNTIF(T:T,P644)*COUNTIF(V:V,P644),P644,"")</f>
        <v/>
      </c>
      <c r="Y644" s="172" t="str">
        <f t="shared" ref="Y644:Y707" si="174">IF(X644&gt;$A$14,X644,"")</f>
        <v/>
      </c>
    </row>
    <row r="645" spans="1:25">
      <c r="A645" s="173" t="str">
        <f t="shared" ca="1" si="160"/>
        <v/>
      </c>
      <c r="B645" s="45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3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3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9" t="str">
        <f t="shared" ca="1" si="172"/>
        <v/>
      </c>
      <c r="X645" s="172" t="str">
        <f t="shared" si="173"/>
        <v/>
      </c>
      <c r="Y645" s="172" t="str">
        <f t="shared" si="174"/>
        <v/>
      </c>
    </row>
    <row r="646" spans="1:25">
      <c r="A646" s="173" t="str">
        <f t="shared" ca="1" si="160"/>
        <v/>
      </c>
      <c r="B646" s="45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3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3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9" t="str">
        <f t="shared" ca="1" si="172"/>
        <v/>
      </c>
      <c r="X646" s="172" t="str">
        <f t="shared" si="173"/>
        <v/>
      </c>
      <c r="Y646" s="172" t="str">
        <f t="shared" si="174"/>
        <v/>
      </c>
    </row>
    <row r="647" spans="1:25">
      <c r="A647" s="173" t="str">
        <f t="shared" ca="1" si="160"/>
        <v/>
      </c>
      <c r="B647" s="45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3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3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9" t="str">
        <f t="shared" ca="1" si="172"/>
        <v/>
      </c>
      <c r="X647" s="172" t="str">
        <f t="shared" si="173"/>
        <v/>
      </c>
      <c r="Y647" s="172" t="str">
        <f t="shared" si="174"/>
        <v/>
      </c>
    </row>
    <row r="648" spans="1:25">
      <c r="A648" s="173" t="str">
        <f t="shared" ca="1" si="160"/>
        <v/>
      </c>
      <c r="B648" s="45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3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3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9" t="str">
        <f t="shared" ca="1" si="172"/>
        <v/>
      </c>
      <c r="X648" s="172" t="str">
        <f t="shared" si="173"/>
        <v/>
      </c>
      <c r="Y648" s="172" t="str">
        <f t="shared" si="174"/>
        <v/>
      </c>
    </row>
    <row r="649" spans="1:25">
      <c r="A649" s="173" t="str">
        <f t="shared" ca="1" si="160"/>
        <v/>
      </c>
      <c r="B649" s="45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3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3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9" t="str">
        <f t="shared" ca="1" si="172"/>
        <v/>
      </c>
      <c r="X649" s="172" t="str">
        <f t="shared" si="173"/>
        <v/>
      </c>
      <c r="Y649" s="172" t="str">
        <f t="shared" si="174"/>
        <v/>
      </c>
    </row>
    <row r="650" spans="1:25">
      <c r="A650" s="173" t="str">
        <f t="shared" ca="1" si="160"/>
        <v/>
      </c>
      <c r="B650" s="45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3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3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9" t="str">
        <f t="shared" ca="1" si="172"/>
        <v/>
      </c>
      <c r="X650" s="172" t="str">
        <f t="shared" si="173"/>
        <v/>
      </c>
      <c r="Y650" s="172" t="str">
        <f t="shared" si="174"/>
        <v/>
      </c>
    </row>
    <row r="651" spans="1:25">
      <c r="A651" s="173" t="str">
        <f t="shared" ca="1" si="160"/>
        <v/>
      </c>
      <c r="B651" s="45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3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3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9" t="str">
        <f t="shared" ca="1" si="172"/>
        <v/>
      </c>
      <c r="X651" s="172" t="str">
        <f t="shared" si="173"/>
        <v/>
      </c>
      <c r="Y651" s="172" t="str">
        <f t="shared" si="174"/>
        <v/>
      </c>
    </row>
    <row r="652" spans="1:25">
      <c r="A652" s="173" t="str">
        <f t="shared" ca="1" si="160"/>
        <v/>
      </c>
      <c r="B652" s="45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3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3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9" t="str">
        <f t="shared" ca="1" si="172"/>
        <v/>
      </c>
      <c r="X652" s="172" t="str">
        <f t="shared" si="173"/>
        <v/>
      </c>
      <c r="Y652" s="172" t="str">
        <f t="shared" si="174"/>
        <v/>
      </c>
    </row>
    <row r="653" spans="1:25">
      <c r="A653" s="173" t="str">
        <f t="shared" ca="1" si="160"/>
        <v/>
      </c>
      <c r="B653" s="45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3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3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9" t="str">
        <f t="shared" ca="1" si="172"/>
        <v/>
      </c>
      <c r="X653" s="172" t="str">
        <f t="shared" si="173"/>
        <v/>
      </c>
      <c r="Y653" s="172" t="str">
        <f t="shared" si="174"/>
        <v/>
      </c>
    </row>
    <row r="654" spans="1:25">
      <c r="A654" s="173" t="str">
        <f t="shared" ca="1" si="160"/>
        <v/>
      </c>
      <c r="B654" s="45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3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3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9" t="str">
        <f t="shared" ca="1" si="172"/>
        <v/>
      </c>
      <c r="X654" s="172" t="str">
        <f t="shared" si="173"/>
        <v/>
      </c>
      <c r="Y654" s="172" t="str">
        <f t="shared" si="174"/>
        <v/>
      </c>
    </row>
    <row r="655" spans="1:25">
      <c r="A655" s="173" t="str">
        <f t="shared" ca="1" si="160"/>
        <v/>
      </c>
      <c r="B655" s="45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3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3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9" t="str">
        <f t="shared" ca="1" si="172"/>
        <v/>
      </c>
      <c r="X655" s="172" t="str">
        <f t="shared" si="173"/>
        <v/>
      </c>
      <c r="Y655" s="172" t="str">
        <f t="shared" si="174"/>
        <v/>
      </c>
    </row>
    <row r="656" spans="1:25">
      <c r="A656" s="173" t="str">
        <f t="shared" ca="1" si="160"/>
        <v/>
      </c>
      <c r="B656" s="45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3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3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9" t="str">
        <f t="shared" ca="1" si="172"/>
        <v/>
      </c>
      <c r="X656" s="172" t="str">
        <f t="shared" si="173"/>
        <v/>
      </c>
      <c r="Y656" s="172" t="str">
        <f t="shared" si="174"/>
        <v/>
      </c>
    </row>
    <row r="657" spans="1:25">
      <c r="A657" s="173" t="str">
        <f t="shared" ca="1" si="160"/>
        <v/>
      </c>
      <c r="B657" s="45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3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3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9" t="str">
        <f t="shared" ca="1" si="172"/>
        <v/>
      </c>
      <c r="X657" s="172" t="str">
        <f t="shared" si="173"/>
        <v/>
      </c>
      <c r="Y657" s="172" t="str">
        <f t="shared" si="174"/>
        <v/>
      </c>
    </row>
    <row r="658" spans="1:25">
      <c r="A658" s="173" t="str">
        <f t="shared" ca="1" si="160"/>
        <v/>
      </c>
      <c r="B658" s="45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3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3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9" t="str">
        <f t="shared" ca="1" si="172"/>
        <v/>
      </c>
      <c r="X658" s="172" t="str">
        <f t="shared" si="173"/>
        <v/>
      </c>
      <c r="Y658" s="172" t="str">
        <f t="shared" si="174"/>
        <v/>
      </c>
    </row>
    <row r="659" spans="1:25">
      <c r="A659" s="173" t="str">
        <f t="shared" ca="1" si="160"/>
        <v/>
      </c>
      <c r="B659" s="45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3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3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9" t="str">
        <f t="shared" ca="1" si="172"/>
        <v/>
      </c>
      <c r="X659" s="172" t="str">
        <f t="shared" si="173"/>
        <v/>
      </c>
      <c r="Y659" s="172" t="str">
        <f t="shared" si="174"/>
        <v/>
      </c>
    </row>
    <row r="660" spans="1:25">
      <c r="A660" s="173" t="str">
        <f t="shared" ca="1" si="160"/>
        <v/>
      </c>
      <c r="B660" s="45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3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3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9" t="str">
        <f t="shared" ca="1" si="172"/>
        <v/>
      </c>
      <c r="X660" s="172" t="str">
        <f t="shared" si="173"/>
        <v/>
      </c>
      <c r="Y660" s="172" t="str">
        <f t="shared" si="174"/>
        <v/>
      </c>
    </row>
    <row r="661" spans="1:25">
      <c r="A661" s="173" t="str">
        <f t="shared" ca="1" si="160"/>
        <v/>
      </c>
      <c r="B661" s="45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3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3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9" t="str">
        <f t="shared" ca="1" si="172"/>
        <v/>
      </c>
      <c r="X661" s="172" t="str">
        <f t="shared" si="173"/>
        <v/>
      </c>
      <c r="Y661" s="172" t="str">
        <f t="shared" si="174"/>
        <v/>
      </c>
    </row>
    <row r="662" spans="1:25">
      <c r="A662" s="173" t="str">
        <f t="shared" ca="1" si="160"/>
        <v/>
      </c>
      <c r="B662" s="45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3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3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9" t="str">
        <f t="shared" ca="1" si="172"/>
        <v/>
      </c>
      <c r="X662" s="172" t="str">
        <f t="shared" si="173"/>
        <v/>
      </c>
      <c r="Y662" s="172" t="str">
        <f t="shared" si="174"/>
        <v/>
      </c>
    </row>
    <row r="663" spans="1:25">
      <c r="A663" s="173" t="str">
        <f t="shared" ca="1" si="160"/>
        <v/>
      </c>
      <c r="B663" s="45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3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3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9" t="str">
        <f t="shared" ca="1" si="172"/>
        <v/>
      </c>
      <c r="X663" s="172" t="str">
        <f t="shared" si="173"/>
        <v/>
      </c>
      <c r="Y663" s="172" t="str">
        <f t="shared" si="174"/>
        <v/>
      </c>
    </row>
    <row r="664" spans="1:25">
      <c r="A664" s="173" t="str">
        <f t="shared" ca="1" si="160"/>
        <v/>
      </c>
      <c r="B664" s="45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3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3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9" t="str">
        <f t="shared" ca="1" si="172"/>
        <v/>
      </c>
      <c r="X664" s="172" t="str">
        <f t="shared" si="173"/>
        <v/>
      </c>
      <c r="Y664" s="172" t="str">
        <f t="shared" si="174"/>
        <v/>
      </c>
    </row>
    <row r="665" spans="1:25">
      <c r="A665" s="173" t="str">
        <f t="shared" ca="1" si="160"/>
        <v/>
      </c>
      <c r="B665" s="45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3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3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9" t="str">
        <f t="shared" ca="1" si="172"/>
        <v/>
      </c>
      <c r="X665" s="172" t="str">
        <f t="shared" si="173"/>
        <v/>
      </c>
      <c r="Y665" s="172" t="str">
        <f t="shared" si="174"/>
        <v/>
      </c>
    </row>
    <row r="666" spans="1:25">
      <c r="A666" s="173" t="str">
        <f t="shared" ca="1" si="160"/>
        <v/>
      </c>
      <c r="B666" s="45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3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3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9" t="str">
        <f t="shared" ca="1" si="172"/>
        <v/>
      </c>
      <c r="X666" s="172" t="str">
        <f t="shared" si="173"/>
        <v/>
      </c>
      <c r="Y666" s="172" t="str">
        <f t="shared" si="174"/>
        <v/>
      </c>
    </row>
    <row r="667" spans="1:25">
      <c r="A667" s="173" t="str">
        <f t="shared" ca="1" si="160"/>
        <v/>
      </c>
      <c r="B667" s="45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3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3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9" t="str">
        <f t="shared" ca="1" si="172"/>
        <v/>
      </c>
      <c r="X667" s="172" t="str">
        <f t="shared" si="173"/>
        <v/>
      </c>
      <c r="Y667" s="172" t="str">
        <f t="shared" si="174"/>
        <v/>
      </c>
    </row>
    <row r="668" spans="1:25">
      <c r="A668" s="173" t="str">
        <f t="shared" ca="1" si="160"/>
        <v/>
      </c>
      <c r="B668" s="45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3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3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9" t="str">
        <f t="shared" ca="1" si="172"/>
        <v/>
      </c>
      <c r="X668" s="172" t="str">
        <f t="shared" si="173"/>
        <v/>
      </c>
      <c r="Y668" s="172" t="str">
        <f t="shared" si="174"/>
        <v/>
      </c>
    </row>
    <row r="669" spans="1:25">
      <c r="A669" s="173" t="str">
        <f t="shared" ca="1" si="160"/>
        <v/>
      </c>
      <c r="B669" s="45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3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3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9" t="str">
        <f t="shared" ca="1" si="172"/>
        <v/>
      </c>
      <c r="X669" s="172" t="str">
        <f t="shared" si="173"/>
        <v/>
      </c>
      <c r="Y669" s="172" t="str">
        <f t="shared" si="174"/>
        <v/>
      </c>
    </row>
    <row r="670" spans="1:25">
      <c r="A670" s="173" t="str">
        <f t="shared" ca="1" si="160"/>
        <v/>
      </c>
      <c r="B670" s="45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3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3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9" t="str">
        <f t="shared" ca="1" si="172"/>
        <v/>
      </c>
      <c r="X670" s="172" t="str">
        <f t="shared" si="173"/>
        <v/>
      </c>
      <c r="Y670" s="172" t="str">
        <f t="shared" si="174"/>
        <v/>
      </c>
    </row>
    <row r="671" spans="1:25">
      <c r="A671" s="173" t="str">
        <f t="shared" ca="1" si="160"/>
        <v/>
      </c>
      <c r="B671" s="45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3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3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9" t="str">
        <f t="shared" ca="1" si="172"/>
        <v/>
      </c>
      <c r="X671" s="172" t="str">
        <f t="shared" si="173"/>
        <v/>
      </c>
      <c r="Y671" s="172" t="str">
        <f t="shared" si="174"/>
        <v/>
      </c>
    </row>
    <row r="672" spans="1:25">
      <c r="A672" s="173" t="str">
        <f t="shared" ca="1" si="160"/>
        <v/>
      </c>
      <c r="B672" s="45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3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3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9" t="str">
        <f t="shared" ca="1" si="172"/>
        <v/>
      </c>
      <c r="X672" s="172" t="str">
        <f t="shared" si="173"/>
        <v/>
      </c>
      <c r="Y672" s="172" t="str">
        <f t="shared" si="174"/>
        <v/>
      </c>
    </row>
    <row r="673" spans="1:25">
      <c r="A673" s="173" t="str">
        <f t="shared" ca="1" si="160"/>
        <v/>
      </c>
      <c r="B673" s="45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3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3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9" t="str">
        <f t="shared" ca="1" si="172"/>
        <v/>
      </c>
      <c r="X673" s="172" t="str">
        <f t="shared" si="173"/>
        <v/>
      </c>
      <c r="Y673" s="172" t="str">
        <f t="shared" si="174"/>
        <v/>
      </c>
    </row>
    <row r="674" spans="1:25">
      <c r="A674" s="173" t="str">
        <f t="shared" ca="1" si="160"/>
        <v/>
      </c>
      <c r="B674" s="45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3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3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9" t="str">
        <f t="shared" ca="1" si="172"/>
        <v/>
      </c>
      <c r="X674" s="172" t="str">
        <f t="shared" si="173"/>
        <v/>
      </c>
      <c r="Y674" s="172" t="str">
        <f t="shared" si="174"/>
        <v/>
      </c>
    </row>
    <row r="675" spans="1:25">
      <c r="A675" s="173" t="str">
        <f t="shared" ca="1" si="160"/>
        <v/>
      </c>
      <c r="B675" s="45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3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3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9" t="str">
        <f t="shared" ca="1" si="172"/>
        <v/>
      </c>
      <c r="X675" s="172" t="str">
        <f t="shared" si="173"/>
        <v/>
      </c>
      <c r="Y675" s="172" t="str">
        <f t="shared" si="174"/>
        <v/>
      </c>
    </row>
    <row r="676" spans="1:25">
      <c r="A676" s="173" t="str">
        <f t="shared" ref="A676:A739" ca="1" si="176">IF(AND(ISBLANK(Z665), A675 = $Z$1),NOW(),IF(ISBLANK(Z665),"",Z665))</f>
        <v/>
      </c>
      <c r="B676" s="45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3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3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9" t="str">
        <f t="shared" ref="N676:N739" ca="1" si="188">IF(ISERROR(B676-2),"",C676+D676-F676-G676-I676-J676+L676+M676)</f>
        <v/>
      </c>
      <c r="X676" s="172" t="str">
        <f t="shared" si="173"/>
        <v/>
      </c>
      <c r="Y676" s="172" t="str">
        <f t="shared" si="174"/>
        <v/>
      </c>
    </row>
    <row r="677" spans="1:25">
      <c r="A677" s="173" t="str">
        <f t="shared" ca="1" si="176"/>
        <v/>
      </c>
      <c r="B677" s="45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3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3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9" t="str">
        <f t="shared" ca="1" si="188"/>
        <v/>
      </c>
      <c r="X677" s="172" t="str">
        <f t="shared" si="173"/>
        <v/>
      </c>
      <c r="Y677" s="172" t="str">
        <f t="shared" si="174"/>
        <v/>
      </c>
    </row>
    <row r="678" spans="1:25">
      <c r="A678" s="173" t="str">
        <f t="shared" ca="1" si="176"/>
        <v/>
      </c>
      <c r="B678" s="45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3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3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9" t="str">
        <f t="shared" ca="1" si="188"/>
        <v/>
      </c>
      <c r="X678" s="172" t="str">
        <f t="shared" si="173"/>
        <v/>
      </c>
      <c r="Y678" s="172" t="str">
        <f t="shared" si="174"/>
        <v/>
      </c>
    </row>
    <row r="679" spans="1:25">
      <c r="A679" s="173" t="str">
        <f t="shared" ca="1" si="176"/>
        <v/>
      </c>
      <c r="B679" s="45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3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3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9" t="str">
        <f t="shared" ca="1" si="188"/>
        <v/>
      </c>
      <c r="X679" s="172" t="str">
        <f t="shared" si="173"/>
        <v/>
      </c>
      <c r="Y679" s="172" t="str">
        <f t="shared" si="174"/>
        <v/>
      </c>
    </row>
    <row r="680" spans="1:25">
      <c r="A680" s="173" t="str">
        <f t="shared" ca="1" si="176"/>
        <v/>
      </c>
      <c r="B680" s="45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3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3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9" t="str">
        <f t="shared" ca="1" si="188"/>
        <v/>
      </c>
      <c r="X680" s="172" t="str">
        <f t="shared" si="173"/>
        <v/>
      </c>
      <c r="Y680" s="172" t="str">
        <f t="shared" si="174"/>
        <v/>
      </c>
    </row>
    <row r="681" spans="1:25">
      <c r="A681" s="173" t="str">
        <f t="shared" ca="1" si="176"/>
        <v/>
      </c>
      <c r="B681" s="45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3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3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9" t="str">
        <f t="shared" ca="1" si="188"/>
        <v/>
      </c>
      <c r="X681" s="172" t="str">
        <f t="shared" si="173"/>
        <v/>
      </c>
      <c r="Y681" s="172" t="str">
        <f t="shared" si="174"/>
        <v/>
      </c>
    </row>
    <row r="682" spans="1:25">
      <c r="A682" s="173" t="str">
        <f t="shared" ca="1" si="176"/>
        <v/>
      </c>
      <c r="B682" s="45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3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3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9" t="str">
        <f t="shared" ca="1" si="188"/>
        <v/>
      </c>
      <c r="X682" s="172" t="str">
        <f t="shared" si="173"/>
        <v/>
      </c>
      <c r="Y682" s="172" t="str">
        <f t="shared" si="174"/>
        <v/>
      </c>
    </row>
    <row r="683" spans="1:25">
      <c r="A683" s="173" t="str">
        <f t="shared" ca="1" si="176"/>
        <v/>
      </c>
      <c r="B683" s="45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3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3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9" t="str">
        <f t="shared" ca="1" si="188"/>
        <v/>
      </c>
      <c r="X683" s="172" t="str">
        <f t="shared" si="173"/>
        <v/>
      </c>
      <c r="Y683" s="172" t="str">
        <f t="shared" si="174"/>
        <v/>
      </c>
    </row>
    <row r="684" spans="1:25">
      <c r="A684" s="173" t="str">
        <f t="shared" ca="1" si="176"/>
        <v/>
      </c>
      <c r="B684" s="45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3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3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9" t="str">
        <f t="shared" ca="1" si="188"/>
        <v/>
      </c>
      <c r="X684" s="172" t="str">
        <f t="shared" si="173"/>
        <v/>
      </c>
      <c r="Y684" s="172" t="str">
        <f t="shared" si="174"/>
        <v/>
      </c>
    </row>
    <row r="685" spans="1:25">
      <c r="A685" s="173" t="str">
        <f t="shared" ca="1" si="176"/>
        <v/>
      </c>
      <c r="B685" s="45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3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3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9" t="str">
        <f t="shared" ca="1" si="188"/>
        <v/>
      </c>
      <c r="X685" s="172" t="str">
        <f t="shared" si="173"/>
        <v/>
      </c>
      <c r="Y685" s="172" t="str">
        <f t="shared" si="174"/>
        <v/>
      </c>
    </row>
    <row r="686" spans="1:25">
      <c r="A686" s="173" t="str">
        <f t="shared" ca="1" si="176"/>
        <v/>
      </c>
      <c r="B686" s="45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3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3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9" t="str">
        <f t="shared" ca="1" si="188"/>
        <v/>
      </c>
      <c r="X686" s="172" t="str">
        <f t="shared" si="173"/>
        <v/>
      </c>
      <c r="Y686" s="172" t="str">
        <f t="shared" si="174"/>
        <v/>
      </c>
    </row>
    <row r="687" spans="1:25">
      <c r="A687" s="173" t="str">
        <f t="shared" ca="1" si="176"/>
        <v/>
      </c>
      <c r="B687" s="45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3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3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9" t="str">
        <f t="shared" ca="1" si="188"/>
        <v/>
      </c>
      <c r="X687" s="172" t="str">
        <f t="shared" si="173"/>
        <v/>
      </c>
      <c r="Y687" s="172" t="str">
        <f t="shared" si="174"/>
        <v/>
      </c>
    </row>
    <row r="688" spans="1:25">
      <c r="A688" s="173" t="str">
        <f t="shared" ca="1" si="176"/>
        <v/>
      </c>
      <c r="B688" s="45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3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3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9" t="str">
        <f t="shared" ca="1" si="188"/>
        <v/>
      </c>
      <c r="X688" s="172" t="str">
        <f t="shared" si="173"/>
        <v/>
      </c>
      <c r="Y688" s="172" t="str">
        <f t="shared" si="174"/>
        <v/>
      </c>
    </row>
    <row r="689" spans="1:25">
      <c r="A689" s="173" t="str">
        <f t="shared" ca="1" si="176"/>
        <v/>
      </c>
      <c r="B689" s="45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3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3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9" t="str">
        <f t="shared" ca="1" si="188"/>
        <v/>
      </c>
      <c r="X689" s="172" t="str">
        <f t="shared" si="173"/>
        <v/>
      </c>
      <c r="Y689" s="172" t="str">
        <f t="shared" si="174"/>
        <v/>
      </c>
    </row>
    <row r="690" spans="1:25">
      <c r="A690" s="173" t="str">
        <f t="shared" ca="1" si="176"/>
        <v/>
      </c>
      <c r="B690" s="45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3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3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9" t="str">
        <f t="shared" ca="1" si="188"/>
        <v/>
      </c>
      <c r="X690" s="172" t="str">
        <f t="shared" si="173"/>
        <v/>
      </c>
      <c r="Y690" s="172" t="str">
        <f t="shared" si="174"/>
        <v/>
      </c>
    </row>
    <row r="691" spans="1:25">
      <c r="A691" s="173" t="str">
        <f t="shared" ca="1" si="176"/>
        <v/>
      </c>
      <c r="B691" s="45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3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3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9" t="str">
        <f t="shared" ca="1" si="188"/>
        <v/>
      </c>
      <c r="X691" s="172" t="str">
        <f t="shared" si="173"/>
        <v/>
      </c>
      <c r="Y691" s="172" t="str">
        <f t="shared" si="174"/>
        <v/>
      </c>
    </row>
    <row r="692" spans="1:25">
      <c r="A692" s="173" t="str">
        <f t="shared" ca="1" si="176"/>
        <v/>
      </c>
      <c r="B692" s="45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3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3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9" t="str">
        <f t="shared" ca="1" si="188"/>
        <v/>
      </c>
      <c r="X692" s="172" t="str">
        <f t="shared" si="173"/>
        <v/>
      </c>
      <c r="Y692" s="172" t="str">
        <f t="shared" si="174"/>
        <v/>
      </c>
    </row>
    <row r="693" spans="1:25">
      <c r="A693" s="173" t="str">
        <f t="shared" ca="1" si="176"/>
        <v/>
      </c>
      <c r="B693" s="45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3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3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9" t="str">
        <f t="shared" ca="1" si="188"/>
        <v/>
      </c>
      <c r="X693" s="172" t="str">
        <f t="shared" si="173"/>
        <v/>
      </c>
      <c r="Y693" s="172" t="str">
        <f t="shared" si="174"/>
        <v/>
      </c>
    </row>
    <row r="694" spans="1:25">
      <c r="A694" s="173" t="str">
        <f t="shared" ca="1" si="176"/>
        <v/>
      </c>
      <c r="B694" s="45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3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3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9" t="str">
        <f t="shared" ca="1" si="188"/>
        <v/>
      </c>
      <c r="X694" s="172" t="str">
        <f t="shared" si="173"/>
        <v/>
      </c>
      <c r="Y694" s="172" t="str">
        <f t="shared" si="174"/>
        <v/>
      </c>
    </row>
    <row r="695" spans="1:25">
      <c r="A695" s="173" t="str">
        <f t="shared" ca="1" si="176"/>
        <v/>
      </c>
      <c r="B695" s="45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3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3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9" t="str">
        <f t="shared" ca="1" si="188"/>
        <v/>
      </c>
      <c r="X695" s="172" t="str">
        <f t="shared" si="173"/>
        <v/>
      </c>
      <c r="Y695" s="172" t="str">
        <f t="shared" si="174"/>
        <v/>
      </c>
    </row>
    <row r="696" spans="1:25">
      <c r="A696" s="173" t="str">
        <f t="shared" ca="1" si="176"/>
        <v/>
      </c>
      <c r="B696" s="45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3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3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9" t="str">
        <f t="shared" ca="1" si="188"/>
        <v/>
      </c>
      <c r="X696" s="172" t="str">
        <f t="shared" si="173"/>
        <v/>
      </c>
      <c r="Y696" s="172" t="str">
        <f t="shared" si="174"/>
        <v/>
      </c>
    </row>
    <row r="697" spans="1:25">
      <c r="A697" s="173" t="str">
        <f t="shared" ca="1" si="176"/>
        <v/>
      </c>
      <c r="B697" s="45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3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3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9" t="str">
        <f t="shared" ca="1" si="188"/>
        <v/>
      </c>
      <c r="X697" s="172" t="str">
        <f t="shared" si="173"/>
        <v/>
      </c>
      <c r="Y697" s="172" t="str">
        <f t="shared" si="174"/>
        <v/>
      </c>
    </row>
    <row r="698" spans="1:25">
      <c r="A698" s="173" t="str">
        <f t="shared" ca="1" si="176"/>
        <v/>
      </c>
      <c r="B698" s="45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3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3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9" t="str">
        <f t="shared" ca="1" si="188"/>
        <v/>
      </c>
      <c r="X698" s="172" t="str">
        <f t="shared" si="173"/>
        <v/>
      </c>
      <c r="Y698" s="172" t="str">
        <f t="shared" si="174"/>
        <v/>
      </c>
    </row>
    <row r="699" spans="1:25">
      <c r="A699" s="173" t="str">
        <f t="shared" ca="1" si="176"/>
        <v/>
      </c>
      <c r="B699" s="45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3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3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9" t="str">
        <f t="shared" ca="1" si="188"/>
        <v/>
      </c>
      <c r="X699" s="172" t="str">
        <f t="shared" si="173"/>
        <v/>
      </c>
      <c r="Y699" s="172" t="str">
        <f t="shared" si="174"/>
        <v/>
      </c>
    </row>
    <row r="700" spans="1:25">
      <c r="A700" s="173" t="str">
        <f t="shared" ca="1" si="176"/>
        <v/>
      </c>
      <c r="B700" s="45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3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3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9" t="str">
        <f t="shared" ca="1" si="188"/>
        <v/>
      </c>
      <c r="X700" s="172" t="str">
        <f t="shared" si="173"/>
        <v/>
      </c>
      <c r="Y700" s="172" t="str">
        <f t="shared" si="174"/>
        <v/>
      </c>
    </row>
    <row r="701" spans="1:25">
      <c r="A701" s="173" t="str">
        <f t="shared" ca="1" si="176"/>
        <v/>
      </c>
      <c r="B701" s="45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3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3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9" t="str">
        <f t="shared" ca="1" si="188"/>
        <v/>
      </c>
      <c r="X701" s="172" t="str">
        <f t="shared" si="173"/>
        <v/>
      </c>
      <c r="Y701" s="172" t="str">
        <f t="shared" si="174"/>
        <v/>
      </c>
    </row>
    <row r="702" spans="1:25">
      <c r="A702" s="173" t="str">
        <f t="shared" ca="1" si="176"/>
        <v/>
      </c>
      <c r="B702" s="45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3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3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9" t="str">
        <f t="shared" ca="1" si="188"/>
        <v/>
      </c>
      <c r="X702" s="172" t="str">
        <f t="shared" si="173"/>
        <v/>
      </c>
      <c r="Y702" s="172" t="str">
        <f t="shared" si="174"/>
        <v/>
      </c>
    </row>
    <row r="703" spans="1:25">
      <c r="A703" s="173" t="str">
        <f t="shared" ca="1" si="176"/>
        <v/>
      </c>
      <c r="B703" s="45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3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3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9" t="str">
        <f t="shared" ca="1" si="188"/>
        <v/>
      </c>
      <c r="X703" s="172" t="str">
        <f t="shared" si="173"/>
        <v/>
      </c>
      <c r="Y703" s="172" t="str">
        <f t="shared" si="174"/>
        <v/>
      </c>
    </row>
    <row r="704" spans="1:25">
      <c r="A704" s="173" t="str">
        <f t="shared" ca="1" si="176"/>
        <v/>
      </c>
      <c r="B704" s="45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3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3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9" t="str">
        <f t="shared" ca="1" si="188"/>
        <v/>
      </c>
      <c r="X704" s="172" t="str">
        <f t="shared" si="173"/>
        <v/>
      </c>
      <c r="Y704" s="172" t="str">
        <f t="shared" si="174"/>
        <v/>
      </c>
    </row>
    <row r="705" spans="1:25">
      <c r="A705" s="173" t="str">
        <f t="shared" ca="1" si="176"/>
        <v/>
      </c>
      <c r="B705" s="45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3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3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9" t="str">
        <f t="shared" ca="1" si="188"/>
        <v/>
      </c>
      <c r="X705" s="172" t="str">
        <f t="shared" si="173"/>
        <v/>
      </c>
      <c r="Y705" s="172" t="str">
        <f t="shared" si="174"/>
        <v/>
      </c>
    </row>
    <row r="706" spans="1:25">
      <c r="A706" s="173" t="str">
        <f t="shared" ca="1" si="176"/>
        <v/>
      </c>
      <c r="B706" s="45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3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3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9" t="str">
        <f t="shared" ca="1" si="188"/>
        <v/>
      </c>
      <c r="X706" s="172" t="str">
        <f t="shared" si="173"/>
        <v/>
      </c>
      <c r="Y706" s="172" t="str">
        <f t="shared" si="174"/>
        <v/>
      </c>
    </row>
    <row r="707" spans="1:25">
      <c r="A707" s="173" t="str">
        <f t="shared" ca="1" si="176"/>
        <v/>
      </c>
      <c r="B707" s="45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3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3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9" t="str">
        <f t="shared" ca="1" si="188"/>
        <v/>
      </c>
      <c r="X707" s="172" t="str">
        <f t="shared" si="173"/>
        <v/>
      </c>
      <c r="Y707" s="172" t="str">
        <f t="shared" si="174"/>
        <v/>
      </c>
    </row>
    <row r="708" spans="1:25">
      <c r="A708" s="173" t="str">
        <f t="shared" ca="1" si="176"/>
        <v/>
      </c>
      <c r="B708" s="45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3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3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9" t="str">
        <f t="shared" ca="1" si="188"/>
        <v/>
      </c>
      <c r="X708" s="172" t="str">
        <f t="shared" ref="X708:X771" si="189">IF(COUNTIF(R:R,P708)*COUNTIF(T:T,P708)*COUNTIF(V:V,P708),P708,"")</f>
        <v/>
      </c>
      <c r="Y708" s="172" t="str">
        <f t="shared" ref="Y708:Y771" si="190">IF(X708&gt;$A$14,X708,"")</f>
        <v/>
      </c>
    </row>
    <row r="709" spans="1:25">
      <c r="A709" s="173" t="str">
        <f t="shared" ca="1" si="176"/>
        <v/>
      </c>
      <c r="B709" s="45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3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3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9" t="str">
        <f t="shared" ca="1" si="188"/>
        <v/>
      </c>
      <c r="X709" s="172" t="str">
        <f t="shared" si="189"/>
        <v/>
      </c>
      <c r="Y709" s="172" t="str">
        <f t="shared" si="190"/>
        <v/>
      </c>
    </row>
    <row r="710" spans="1:25">
      <c r="A710" s="173" t="str">
        <f t="shared" ca="1" si="176"/>
        <v/>
      </c>
      <c r="B710" s="45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3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3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9" t="str">
        <f t="shared" ca="1" si="188"/>
        <v/>
      </c>
      <c r="X710" s="172" t="str">
        <f t="shared" si="189"/>
        <v/>
      </c>
      <c r="Y710" s="172" t="str">
        <f t="shared" si="190"/>
        <v/>
      </c>
    </row>
    <row r="711" spans="1:25">
      <c r="A711" s="173" t="str">
        <f t="shared" ca="1" si="176"/>
        <v/>
      </c>
      <c r="B711" s="45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3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3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9" t="str">
        <f t="shared" ca="1" si="188"/>
        <v/>
      </c>
      <c r="X711" s="172" t="str">
        <f t="shared" si="189"/>
        <v/>
      </c>
      <c r="Y711" s="172" t="str">
        <f t="shared" si="190"/>
        <v/>
      </c>
    </row>
    <row r="712" spans="1:25">
      <c r="A712" s="173" t="str">
        <f t="shared" ca="1" si="176"/>
        <v/>
      </c>
      <c r="B712" s="45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3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3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9" t="str">
        <f t="shared" ca="1" si="188"/>
        <v/>
      </c>
      <c r="X712" s="172" t="str">
        <f t="shared" si="189"/>
        <v/>
      </c>
      <c r="Y712" s="172" t="str">
        <f t="shared" si="190"/>
        <v/>
      </c>
    </row>
    <row r="713" spans="1:25">
      <c r="A713" s="173" t="str">
        <f t="shared" ca="1" si="176"/>
        <v/>
      </c>
      <c r="B713" s="45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3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3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9" t="str">
        <f t="shared" ca="1" si="188"/>
        <v/>
      </c>
      <c r="X713" s="172" t="str">
        <f t="shared" si="189"/>
        <v/>
      </c>
      <c r="Y713" s="172" t="str">
        <f t="shared" si="190"/>
        <v/>
      </c>
    </row>
    <row r="714" spans="1:25">
      <c r="A714" s="173" t="str">
        <f t="shared" ca="1" si="176"/>
        <v/>
      </c>
      <c r="B714" s="45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3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3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9" t="str">
        <f t="shared" ca="1" si="188"/>
        <v/>
      </c>
      <c r="X714" s="172" t="str">
        <f t="shared" si="189"/>
        <v/>
      </c>
      <c r="Y714" s="172" t="str">
        <f t="shared" si="190"/>
        <v/>
      </c>
    </row>
    <row r="715" spans="1:25">
      <c r="A715" s="173" t="str">
        <f t="shared" ca="1" si="176"/>
        <v/>
      </c>
      <c r="B715" s="45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3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3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9" t="str">
        <f t="shared" ca="1" si="188"/>
        <v/>
      </c>
      <c r="X715" s="172" t="str">
        <f t="shared" si="189"/>
        <v/>
      </c>
      <c r="Y715" s="172" t="str">
        <f t="shared" si="190"/>
        <v/>
      </c>
    </row>
    <row r="716" spans="1:25">
      <c r="A716" s="173" t="str">
        <f t="shared" ca="1" si="176"/>
        <v/>
      </c>
      <c r="B716" s="45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3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3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9" t="str">
        <f t="shared" ca="1" si="188"/>
        <v/>
      </c>
      <c r="X716" s="172" t="str">
        <f t="shared" si="189"/>
        <v/>
      </c>
      <c r="Y716" s="172" t="str">
        <f t="shared" si="190"/>
        <v/>
      </c>
    </row>
    <row r="717" spans="1:25">
      <c r="A717" s="173" t="str">
        <f t="shared" ca="1" si="176"/>
        <v/>
      </c>
      <c r="B717" s="45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3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3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9" t="str">
        <f t="shared" ca="1" si="188"/>
        <v/>
      </c>
      <c r="X717" s="172" t="str">
        <f t="shared" si="189"/>
        <v/>
      </c>
      <c r="Y717" s="172" t="str">
        <f t="shared" si="190"/>
        <v/>
      </c>
    </row>
    <row r="718" spans="1:25">
      <c r="A718" s="173" t="str">
        <f t="shared" ca="1" si="176"/>
        <v/>
      </c>
      <c r="B718" s="45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3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3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9" t="str">
        <f t="shared" ca="1" si="188"/>
        <v/>
      </c>
      <c r="X718" s="172" t="str">
        <f t="shared" si="189"/>
        <v/>
      </c>
      <c r="Y718" s="172" t="str">
        <f t="shared" si="190"/>
        <v/>
      </c>
    </row>
    <row r="719" spans="1:25">
      <c r="A719" s="173" t="str">
        <f t="shared" ca="1" si="176"/>
        <v/>
      </c>
      <c r="B719" s="45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3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3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9" t="str">
        <f t="shared" ca="1" si="188"/>
        <v/>
      </c>
      <c r="X719" s="172" t="str">
        <f t="shared" si="189"/>
        <v/>
      </c>
      <c r="Y719" s="172" t="str">
        <f t="shared" si="190"/>
        <v/>
      </c>
    </row>
    <row r="720" spans="1:25">
      <c r="A720" s="173" t="str">
        <f t="shared" ca="1" si="176"/>
        <v/>
      </c>
      <c r="B720" s="45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3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3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9" t="str">
        <f t="shared" ca="1" si="188"/>
        <v/>
      </c>
      <c r="X720" s="172" t="str">
        <f t="shared" si="189"/>
        <v/>
      </c>
      <c r="Y720" s="172" t="str">
        <f t="shared" si="190"/>
        <v/>
      </c>
    </row>
    <row r="721" spans="1:25">
      <c r="A721" s="173" t="str">
        <f t="shared" ca="1" si="176"/>
        <v/>
      </c>
      <c r="B721" s="45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3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3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9" t="str">
        <f t="shared" ca="1" si="188"/>
        <v/>
      </c>
      <c r="X721" s="172" t="str">
        <f t="shared" si="189"/>
        <v/>
      </c>
      <c r="Y721" s="172" t="str">
        <f t="shared" si="190"/>
        <v/>
      </c>
    </row>
    <row r="722" spans="1:25">
      <c r="A722" s="173" t="str">
        <f t="shared" ca="1" si="176"/>
        <v/>
      </c>
      <c r="B722" s="45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3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3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9" t="str">
        <f t="shared" ca="1" si="188"/>
        <v/>
      </c>
      <c r="X722" s="172" t="str">
        <f t="shared" si="189"/>
        <v/>
      </c>
      <c r="Y722" s="172" t="str">
        <f t="shared" si="190"/>
        <v/>
      </c>
    </row>
    <row r="723" spans="1:25">
      <c r="A723" s="173" t="str">
        <f t="shared" ca="1" si="176"/>
        <v/>
      </c>
      <c r="B723" s="45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3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3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9" t="str">
        <f t="shared" ca="1" si="188"/>
        <v/>
      </c>
      <c r="X723" s="172" t="str">
        <f t="shared" si="189"/>
        <v/>
      </c>
      <c r="Y723" s="172" t="str">
        <f t="shared" si="190"/>
        <v/>
      </c>
    </row>
    <row r="724" spans="1:25">
      <c r="A724" s="173" t="str">
        <f t="shared" ca="1" si="176"/>
        <v/>
      </c>
      <c r="B724" s="45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3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3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9" t="str">
        <f t="shared" ca="1" si="188"/>
        <v/>
      </c>
      <c r="X724" s="172" t="str">
        <f t="shared" si="189"/>
        <v/>
      </c>
      <c r="Y724" s="172" t="str">
        <f t="shared" si="190"/>
        <v/>
      </c>
    </row>
    <row r="725" spans="1:25">
      <c r="A725" s="173" t="str">
        <f t="shared" ca="1" si="176"/>
        <v/>
      </c>
      <c r="B725" s="45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3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3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9" t="str">
        <f t="shared" ca="1" si="188"/>
        <v/>
      </c>
      <c r="X725" s="172" t="str">
        <f t="shared" si="189"/>
        <v/>
      </c>
      <c r="Y725" s="172" t="str">
        <f t="shared" si="190"/>
        <v/>
      </c>
    </row>
    <row r="726" spans="1:25">
      <c r="A726" s="173" t="str">
        <f t="shared" ca="1" si="176"/>
        <v/>
      </c>
      <c r="B726" s="45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3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3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9" t="str">
        <f t="shared" ca="1" si="188"/>
        <v/>
      </c>
      <c r="X726" s="172" t="str">
        <f t="shared" si="189"/>
        <v/>
      </c>
      <c r="Y726" s="172" t="str">
        <f t="shared" si="190"/>
        <v/>
      </c>
    </row>
    <row r="727" spans="1:25">
      <c r="A727" s="173" t="str">
        <f t="shared" ca="1" si="176"/>
        <v/>
      </c>
      <c r="B727" s="45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3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3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9" t="str">
        <f t="shared" ca="1" si="188"/>
        <v/>
      </c>
      <c r="X727" s="172" t="str">
        <f t="shared" si="189"/>
        <v/>
      </c>
      <c r="Y727" s="172" t="str">
        <f t="shared" si="190"/>
        <v/>
      </c>
    </row>
    <row r="728" spans="1:25">
      <c r="A728" s="173" t="str">
        <f t="shared" ca="1" si="176"/>
        <v/>
      </c>
      <c r="B728" s="45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3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3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9" t="str">
        <f t="shared" ca="1" si="188"/>
        <v/>
      </c>
      <c r="X728" s="172" t="str">
        <f t="shared" si="189"/>
        <v/>
      </c>
      <c r="Y728" s="172" t="str">
        <f t="shared" si="190"/>
        <v/>
      </c>
    </row>
    <row r="729" spans="1:25">
      <c r="A729" s="173" t="str">
        <f t="shared" ca="1" si="176"/>
        <v/>
      </c>
      <c r="B729" s="45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3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3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9" t="str">
        <f t="shared" ca="1" si="188"/>
        <v/>
      </c>
      <c r="X729" s="172" t="str">
        <f t="shared" si="189"/>
        <v/>
      </c>
      <c r="Y729" s="172" t="str">
        <f t="shared" si="190"/>
        <v/>
      </c>
    </row>
    <row r="730" spans="1:25">
      <c r="A730" s="173" t="str">
        <f t="shared" ca="1" si="176"/>
        <v/>
      </c>
      <c r="B730" s="45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3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3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9" t="str">
        <f t="shared" ca="1" si="188"/>
        <v/>
      </c>
      <c r="X730" s="172" t="str">
        <f t="shared" si="189"/>
        <v/>
      </c>
      <c r="Y730" s="172" t="str">
        <f t="shared" si="190"/>
        <v/>
      </c>
    </row>
    <row r="731" spans="1:25">
      <c r="A731" s="173" t="str">
        <f t="shared" ca="1" si="176"/>
        <v/>
      </c>
      <c r="B731" s="45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3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3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9" t="str">
        <f t="shared" ca="1" si="188"/>
        <v/>
      </c>
      <c r="X731" s="172" t="str">
        <f t="shared" si="189"/>
        <v/>
      </c>
      <c r="Y731" s="172" t="str">
        <f t="shared" si="190"/>
        <v/>
      </c>
    </row>
    <row r="732" spans="1:25">
      <c r="A732" s="173" t="str">
        <f t="shared" ca="1" si="176"/>
        <v/>
      </c>
      <c r="B732" s="45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3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3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9" t="str">
        <f t="shared" ca="1" si="188"/>
        <v/>
      </c>
      <c r="X732" s="172" t="str">
        <f t="shared" si="189"/>
        <v/>
      </c>
      <c r="Y732" s="172" t="str">
        <f t="shared" si="190"/>
        <v/>
      </c>
    </row>
    <row r="733" spans="1:25">
      <c r="A733" s="173" t="str">
        <f t="shared" ca="1" si="176"/>
        <v/>
      </c>
      <c r="B733" s="45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3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3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9" t="str">
        <f t="shared" ca="1" si="188"/>
        <v/>
      </c>
      <c r="X733" s="172" t="str">
        <f t="shared" si="189"/>
        <v/>
      </c>
      <c r="Y733" s="172" t="str">
        <f t="shared" si="190"/>
        <v/>
      </c>
    </row>
    <row r="734" spans="1:25">
      <c r="A734" s="173" t="str">
        <f t="shared" ca="1" si="176"/>
        <v/>
      </c>
      <c r="B734" s="45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3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3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9" t="str">
        <f t="shared" ca="1" si="188"/>
        <v/>
      </c>
      <c r="X734" s="172" t="str">
        <f t="shared" si="189"/>
        <v/>
      </c>
      <c r="Y734" s="172" t="str">
        <f t="shared" si="190"/>
        <v/>
      </c>
    </row>
    <row r="735" spans="1:25">
      <c r="A735" s="173" t="str">
        <f t="shared" ca="1" si="176"/>
        <v/>
      </c>
      <c r="B735" s="45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3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3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9" t="str">
        <f t="shared" ca="1" si="188"/>
        <v/>
      </c>
      <c r="X735" s="172" t="str">
        <f t="shared" si="189"/>
        <v/>
      </c>
      <c r="Y735" s="172" t="str">
        <f t="shared" si="190"/>
        <v/>
      </c>
    </row>
    <row r="736" spans="1:25">
      <c r="A736" s="173" t="str">
        <f t="shared" ca="1" si="176"/>
        <v/>
      </c>
      <c r="B736" s="45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3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3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9" t="str">
        <f t="shared" ca="1" si="188"/>
        <v/>
      </c>
      <c r="X736" s="172" t="str">
        <f t="shared" si="189"/>
        <v/>
      </c>
      <c r="Y736" s="172" t="str">
        <f t="shared" si="190"/>
        <v/>
      </c>
    </row>
    <row r="737" spans="1:25">
      <c r="A737" s="173" t="str">
        <f t="shared" ca="1" si="176"/>
        <v/>
      </c>
      <c r="B737" s="45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3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3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9" t="str">
        <f t="shared" ca="1" si="188"/>
        <v/>
      </c>
      <c r="X737" s="172" t="str">
        <f t="shared" si="189"/>
        <v/>
      </c>
      <c r="Y737" s="172" t="str">
        <f t="shared" si="190"/>
        <v/>
      </c>
    </row>
    <row r="738" spans="1:25">
      <c r="A738" s="173" t="str">
        <f t="shared" ca="1" si="176"/>
        <v/>
      </c>
      <c r="B738" s="45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3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3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9" t="str">
        <f t="shared" ca="1" si="188"/>
        <v/>
      </c>
      <c r="X738" s="172" t="str">
        <f t="shared" si="189"/>
        <v/>
      </c>
      <c r="Y738" s="172" t="str">
        <f t="shared" si="190"/>
        <v/>
      </c>
    </row>
    <row r="739" spans="1:25">
      <c r="A739" s="173" t="str">
        <f t="shared" ca="1" si="176"/>
        <v/>
      </c>
      <c r="B739" s="45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3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3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9" t="str">
        <f t="shared" ca="1" si="188"/>
        <v/>
      </c>
      <c r="X739" s="172" t="str">
        <f t="shared" si="189"/>
        <v/>
      </c>
      <c r="Y739" s="172" t="str">
        <f t="shared" si="190"/>
        <v/>
      </c>
    </row>
    <row r="740" spans="1:25">
      <c r="A740" s="173" t="str">
        <f t="shared" ref="A740:A803" ca="1" si="192">IF(AND(ISBLANK(Z729), A739 = $Z$1),NOW(),IF(ISBLANK(Z729),"",Z729))</f>
        <v/>
      </c>
      <c r="B740" s="45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3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3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9" t="str">
        <f t="shared" ref="N740:N803" ca="1" si="204">IF(ISERROR(B740-2),"",C740+D740-F740-G740-I740-J740+L740+M740)</f>
        <v/>
      </c>
      <c r="X740" s="172" t="str">
        <f t="shared" si="189"/>
        <v/>
      </c>
      <c r="Y740" s="172" t="str">
        <f t="shared" si="190"/>
        <v/>
      </c>
    </row>
    <row r="741" spans="1:25">
      <c r="A741" s="173" t="str">
        <f t="shared" ca="1" si="192"/>
        <v/>
      </c>
      <c r="B741" s="45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3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3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9" t="str">
        <f t="shared" ca="1" si="204"/>
        <v/>
      </c>
      <c r="X741" s="172" t="str">
        <f t="shared" si="189"/>
        <v/>
      </c>
      <c r="Y741" s="172" t="str">
        <f t="shared" si="190"/>
        <v/>
      </c>
    </row>
    <row r="742" spans="1:25">
      <c r="A742" s="173" t="str">
        <f t="shared" ca="1" si="192"/>
        <v/>
      </c>
      <c r="B742" s="45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3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3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9" t="str">
        <f t="shared" ca="1" si="204"/>
        <v/>
      </c>
      <c r="X742" s="172" t="str">
        <f t="shared" si="189"/>
        <v/>
      </c>
      <c r="Y742" s="172" t="str">
        <f t="shared" si="190"/>
        <v/>
      </c>
    </row>
    <row r="743" spans="1:25">
      <c r="A743" s="173" t="str">
        <f t="shared" ca="1" si="192"/>
        <v/>
      </c>
      <c r="B743" s="45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3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3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9" t="str">
        <f t="shared" ca="1" si="204"/>
        <v/>
      </c>
      <c r="X743" s="172" t="str">
        <f t="shared" si="189"/>
        <v/>
      </c>
      <c r="Y743" s="172" t="str">
        <f t="shared" si="190"/>
        <v/>
      </c>
    </row>
    <row r="744" spans="1:25">
      <c r="A744" s="173" t="str">
        <f t="shared" ca="1" si="192"/>
        <v/>
      </c>
      <c r="B744" s="45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3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3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9" t="str">
        <f t="shared" ca="1" si="204"/>
        <v/>
      </c>
      <c r="X744" s="172" t="str">
        <f t="shared" si="189"/>
        <v/>
      </c>
      <c r="Y744" s="172" t="str">
        <f t="shared" si="190"/>
        <v/>
      </c>
    </row>
    <row r="745" spans="1:25">
      <c r="A745" s="173" t="str">
        <f t="shared" ca="1" si="192"/>
        <v/>
      </c>
      <c r="B745" s="45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3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3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9" t="str">
        <f t="shared" ca="1" si="204"/>
        <v/>
      </c>
      <c r="X745" s="172" t="str">
        <f t="shared" si="189"/>
        <v/>
      </c>
      <c r="Y745" s="172" t="str">
        <f t="shared" si="190"/>
        <v/>
      </c>
    </row>
    <row r="746" spans="1:25">
      <c r="A746" s="173" t="str">
        <f t="shared" ca="1" si="192"/>
        <v/>
      </c>
      <c r="B746" s="45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3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3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9" t="str">
        <f t="shared" ca="1" si="204"/>
        <v/>
      </c>
      <c r="X746" s="172" t="str">
        <f t="shared" si="189"/>
        <v/>
      </c>
      <c r="Y746" s="172" t="str">
        <f t="shared" si="190"/>
        <v/>
      </c>
    </row>
    <row r="747" spans="1:25">
      <c r="A747" s="173" t="str">
        <f t="shared" ca="1" si="192"/>
        <v/>
      </c>
      <c r="B747" s="45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3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3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9" t="str">
        <f t="shared" ca="1" si="204"/>
        <v/>
      </c>
      <c r="X747" s="172" t="str">
        <f t="shared" si="189"/>
        <v/>
      </c>
      <c r="Y747" s="172" t="str">
        <f t="shared" si="190"/>
        <v/>
      </c>
    </row>
    <row r="748" spans="1:25">
      <c r="A748" s="173" t="str">
        <f t="shared" ca="1" si="192"/>
        <v/>
      </c>
      <c r="B748" s="45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3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3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9" t="str">
        <f t="shared" ca="1" si="204"/>
        <v/>
      </c>
      <c r="X748" s="172" t="str">
        <f t="shared" si="189"/>
        <v/>
      </c>
      <c r="Y748" s="172" t="str">
        <f t="shared" si="190"/>
        <v/>
      </c>
    </row>
    <row r="749" spans="1:25">
      <c r="A749" s="173" t="str">
        <f t="shared" ca="1" si="192"/>
        <v/>
      </c>
      <c r="B749" s="45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3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3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9" t="str">
        <f t="shared" ca="1" si="204"/>
        <v/>
      </c>
      <c r="X749" s="172" t="str">
        <f t="shared" si="189"/>
        <v/>
      </c>
      <c r="Y749" s="172" t="str">
        <f t="shared" si="190"/>
        <v/>
      </c>
    </row>
    <row r="750" spans="1:25">
      <c r="A750" s="173" t="str">
        <f t="shared" ca="1" si="192"/>
        <v/>
      </c>
      <c r="B750" s="45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3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3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9" t="str">
        <f t="shared" ca="1" si="204"/>
        <v/>
      </c>
      <c r="X750" s="172" t="str">
        <f t="shared" si="189"/>
        <v/>
      </c>
      <c r="Y750" s="172" t="str">
        <f t="shared" si="190"/>
        <v/>
      </c>
    </row>
    <row r="751" spans="1:25">
      <c r="A751" s="173" t="str">
        <f t="shared" ca="1" si="192"/>
        <v/>
      </c>
      <c r="B751" s="45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3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3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9" t="str">
        <f t="shared" ca="1" si="204"/>
        <v/>
      </c>
      <c r="X751" s="172" t="str">
        <f t="shared" si="189"/>
        <v/>
      </c>
      <c r="Y751" s="172" t="str">
        <f t="shared" si="190"/>
        <v/>
      </c>
    </row>
    <row r="752" spans="1:25">
      <c r="A752" s="173" t="str">
        <f t="shared" ca="1" si="192"/>
        <v/>
      </c>
      <c r="B752" s="45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3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3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9" t="str">
        <f t="shared" ca="1" si="204"/>
        <v/>
      </c>
      <c r="X752" s="172" t="str">
        <f t="shared" si="189"/>
        <v/>
      </c>
      <c r="Y752" s="172" t="str">
        <f t="shared" si="190"/>
        <v/>
      </c>
    </row>
    <row r="753" spans="1:25">
      <c r="A753" s="173" t="str">
        <f t="shared" ca="1" si="192"/>
        <v/>
      </c>
      <c r="B753" s="45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3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3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9" t="str">
        <f t="shared" ca="1" si="204"/>
        <v/>
      </c>
      <c r="X753" s="172" t="str">
        <f t="shared" si="189"/>
        <v/>
      </c>
      <c r="Y753" s="172" t="str">
        <f t="shared" si="190"/>
        <v/>
      </c>
    </row>
    <row r="754" spans="1:25">
      <c r="A754" s="173" t="str">
        <f t="shared" ca="1" si="192"/>
        <v/>
      </c>
      <c r="B754" s="45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3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3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9" t="str">
        <f t="shared" ca="1" si="204"/>
        <v/>
      </c>
      <c r="X754" s="172" t="str">
        <f t="shared" si="189"/>
        <v/>
      </c>
      <c r="Y754" s="172" t="str">
        <f t="shared" si="190"/>
        <v/>
      </c>
    </row>
    <row r="755" spans="1:25">
      <c r="A755" s="173" t="str">
        <f t="shared" ca="1" si="192"/>
        <v/>
      </c>
      <c r="B755" s="45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3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3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9" t="str">
        <f t="shared" ca="1" si="204"/>
        <v/>
      </c>
      <c r="X755" s="172" t="str">
        <f t="shared" si="189"/>
        <v/>
      </c>
      <c r="Y755" s="172" t="str">
        <f t="shared" si="190"/>
        <v/>
      </c>
    </row>
    <row r="756" spans="1:25">
      <c r="A756" s="173" t="str">
        <f t="shared" ca="1" si="192"/>
        <v/>
      </c>
      <c r="B756" s="45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3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3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9" t="str">
        <f t="shared" ca="1" si="204"/>
        <v/>
      </c>
      <c r="X756" s="172" t="str">
        <f t="shared" si="189"/>
        <v/>
      </c>
      <c r="Y756" s="172" t="str">
        <f t="shared" si="190"/>
        <v/>
      </c>
    </row>
    <row r="757" spans="1:25">
      <c r="A757" s="173" t="str">
        <f t="shared" ca="1" si="192"/>
        <v/>
      </c>
      <c r="B757" s="45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3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3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9" t="str">
        <f t="shared" ca="1" si="204"/>
        <v/>
      </c>
      <c r="X757" s="172" t="str">
        <f t="shared" si="189"/>
        <v/>
      </c>
      <c r="Y757" s="172" t="str">
        <f t="shared" si="190"/>
        <v/>
      </c>
    </row>
    <row r="758" spans="1:25">
      <c r="A758" s="173" t="str">
        <f t="shared" ca="1" si="192"/>
        <v/>
      </c>
      <c r="B758" s="45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3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3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9" t="str">
        <f t="shared" ca="1" si="204"/>
        <v/>
      </c>
      <c r="X758" s="172" t="str">
        <f t="shared" si="189"/>
        <v/>
      </c>
      <c r="Y758" s="172" t="str">
        <f t="shared" si="190"/>
        <v/>
      </c>
    </row>
    <row r="759" spans="1:25">
      <c r="A759" s="173" t="str">
        <f t="shared" ca="1" si="192"/>
        <v/>
      </c>
      <c r="B759" s="45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3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3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9" t="str">
        <f t="shared" ca="1" si="204"/>
        <v/>
      </c>
      <c r="X759" s="172" t="str">
        <f t="shared" si="189"/>
        <v/>
      </c>
      <c r="Y759" s="172" t="str">
        <f t="shared" si="190"/>
        <v/>
      </c>
    </row>
    <row r="760" spans="1:25">
      <c r="A760" s="173" t="str">
        <f t="shared" ca="1" si="192"/>
        <v/>
      </c>
      <c r="B760" s="45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3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3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9" t="str">
        <f t="shared" ca="1" si="204"/>
        <v/>
      </c>
      <c r="X760" s="172" t="str">
        <f t="shared" si="189"/>
        <v/>
      </c>
      <c r="Y760" s="172" t="str">
        <f t="shared" si="190"/>
        <v/>
      </c>
    </row>
    <row r="761" spans="1:25">
      <c r="A761" s="173" t="str">
        <f t="shared" ca="1" si="192"/>
        <v/>
      </c>
      <c r="B761" s="45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3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3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9" t="str">
        <f t="shared" ca="1" si="204"/>
        <v/>
      </c>
      <c r="X761" s="172" t="str">
        <f t="shared" si="189"/>
        <v/>
      </c>
      <c r="Y761" s="172" t="str">
        <f t="shared" si="190"/>
        <v/>
      </c>
    </row>
    <row r="762" spans="1:25">
      <c r="A762" s="173" t="str">
        <f t="shared" ca="1" si="192"/>
        <v/>
      </c>
      <c r="B762" s="45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3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3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9" t="str">
        <f t="shared" ca="1" si="204"/>
        <v/>
      </c>
      <c r="X762" s="172" t="str">
        <f t="shared" si="189"/>
        <v/>
      </c>
      <c r="Y762" s="172" t="str">
        <f t="shared" si="190"/>
        <v/>
      </c>
    </row>
    <row r="763" spans="1:25">
      <c r="A763" s="173" t="str">
        <f t="shared" ca="1" si="192"/>
        <v/>
      </c>
      <c r="B763" s="45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3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3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9" t="str">
        <f t="shared" ca="1" si="204"/>
        <v/>
      </c>
      <c r="X763" s="172" t="str">
        <f t="shared" si="189"/>
        <v/>
      </c>
      <c r="Y763" s="172" t="str">
        <f t="shared" si="190"/>
        <v/>
      </c>
    </row>
    <row r="764" spans="1:25">
      <c r="A764" s="173" t="str">
        <f t="shared" ca="1" si="192"/>
        <v/>
      </c>
      <c r="B764" s="45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3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3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9" t="str">
        <f t="shared" ca="1" si="204"/>
        <v/>
      </c>
      <c r="X764" s="172" t="str">
        <f t="shared" si="189"/>
        <v/>
      </c>
      <c r="Y764" s="172" t="str">
        <f t="shared" si="190"/>
        <v/>
      </c>
    </row>
    <row r="765" spans="1:25">
      <c r="A765" s="173" t="str">
        <f t="shared" ca="1" si="192"/>
        <v/>
      </c>
      <c r="B765" s="45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3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3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9" t="str">
        <f t="shared" ca="1" si="204"/>
        <v/>
      </c>
      <c r="X765" s="172" t="str">
        <f t="shared" si="189"/>
        <v/>
      </c>
      <c r="Y765" s="172" t="str">
        <f t="shared" si="190"/>
        <v/>
      </c>
    </row>
    <row r="766" spans="1:25">
      <c r="A766" s="173" t="str">
        <f t="shared" ca="1" si="192"/>
        <v/>
      </c>
      <c r="B766" s="45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3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3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9" t="str">
        <f t="shared" ca="1" si="204"/>
        <v/>
      </c>
      <c r="X766" s="172" t="str">
        <f t="shared" si="189"/>
        <v/>
      </c>
      <c r="Y766" s="172" t="str">
        <f t="shared" si="190"/>
        <v/>
      </c>
    </row>
    <row r="767" spans="1:25">
      <c r="A767" s="173" t="str">
        <f t="shared" ca="1" si="192"/>
        <v/>
      </c>
      <c r="B767" s="45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3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3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9" t="str">
        <f t="shared" ca="1" si="204"/>
        <v/>
      </c>
      <c r="X767" s="172" t="str">
        <f t="shared" si="189"/>
        <v/>
      </c>
      <c r="Y767" s="172" t="str">
        <f t="shared" si="190"/>
        <v/>
      </c>
    </row>
    <row r="768" spans="1:25">
      <c r="A768" s="173" t="str">
        <f t="shared" ca="1" si="192"/>
        <v/>
      </c>
      <c r="B768" s="45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3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3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9" t="str">
        <f t="shared" ca="1" si="204"/>
        <v/>
      </c>
      <c r="X768" s="172" t="str">
        <f t="shared" si="189"/>
        <v/>
      </c>
      <c r="Y768" s="172" t="str">
        <f t="shared" si="190"/>
        <v/>
      </c>
    </row>
    <row r="769" spans="1:25">
      <c r="A769" s="173" t="str">
        <f t="shared" ca="1" si="192"/>
        <v/>
      </c>
      <c r="B769" s="45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3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3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9" t="str">
        <f t="shared" ca="1" si="204"/>
        <v/>
      </c>
      <c r="X769" s="172" t="str">
        <f t="shared" si="189"/>
        <v/>
      </c>
      <c r="Y769" s="172" t="str">
        <f t="shared" si="190"/>
        <v/>
      </c>
    </row>
    <row r="770" spans="1:25">
      <c r="A770" s="173" t="str">
        <f t="shared" ca="1" si="192"/>
        <v/>
      </c>
      <c r="B770" s="45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3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3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9" t="str">
        <f t="shared" ca="1" si="204"/>
        <v/>
      </c>
      <c r="X770" s="172" t="str">
        <f t="shared" si="189"/>
        <v/>
      </c>
      <c r="Y770" s="172" t="str">
        <f t="shared" si="190"/>
        <v/>
      </c>
    </row>
    <row r="771" spans="1:25">
      <c r="A771" s="173" t="str">
        <f t="shared" ca="1" si="192"/>
        <v/>
      </c>
      <c r="B771" s="45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3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3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9" t="str">
        <f t="shared" ca="1" si="204"/>
        <v/>
      </c>
      <c r="X771" s="172" t="str">
        <f t="shared" si="189"/>
        <v/>
      </c>
      <c r="Y771" s="172" t="str">
        <f t="shared" si="190"/>
        <v/>
      </c>
    </row>
    <row r="772" spans="1:25">
      <c r="A772" s="173" t="str">
        <f t="shared" ca="1" si="192"/>
        <v/>
      </c>
      <c r="B772" s="45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3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3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9" t="str">
        <f t="shared" ca="1" si="204"/>
        <v/>
      </c>
      <c r="X772" s="172" t="str">
        <f t="shared" ref="X772:X824" si="205">IF(COUNTIF(R:R,P772)*COUNTIF(T:T,P772)*COUNTIF(V:V,P772),P772,"")</f>
        <v/>
      </c>
      <c r="Y772" s="172" t="str">
        <f t="shared" ref="Y772:Y824" si="206">IF(X772&gt;$A$14,X772,"")</f>
        <v/>
      </c>
    </row>
    <row r="773" spans="1:25">
      <c r="A773" s="173" t="str">
        <f t="shared" ca="1" si="192"/>
        <v/>
      </c>
      <c r="B773" s="45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3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3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9" t="str">
        <f t="shared" ca="1" si="204"/>
        <v/>
      </c>
      <c r="X773" s="172" t="str">
        <f t="shared" si="205"/>
        <v/>
      </c>
      <c r="Y773" s="172" t="str">
        <f t="shared" si="206"/>
        <v/>
      </c>
    </row>
    <row r="774" spans="1:25">
      <c r="A774" s="173" t="str">
        <f t="shared" ca="1" si="192"/>
        <v/>
      </c>
      <c r="B774" s="45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3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3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9" t="str">
        <f t="shared" ca="1" si="204"/>
        <v/>
      </c>
      <c r="X774" s="172" t="str">
        <f t="shared" si="205"/>
        <v/>
      </c>
      <c r="Y774" s="172" t="str">
        <f t="shared" si="206"/>
        <v/>
      </c>
    </row>
    <row r="775" spans="1:25">
      <c r="A775" s="173" t="str">
        <f t="shared" ca="1" si="192"/>
        <v/>
      </c>
      <c r="B775" s="45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3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3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9" t="str">
        <f t="shared" ca="1" si="204"/>
        <v/>
      </c>
      <c r="X775" s="172" t="str">
        <f t="shared" si="205"/>
        <v/>
      </c>
      <c r="Y775" s="172" t="str">
        <f t="shared" si="206"/>
        <v/>
      </c>
    </row>
    <row r="776" spans="1:25">
      <c r="A776" s="173" t="str">
        <f t="shared" ca="1" si="192"/>
        <v/>
      </c>
      <c r="B776" s="45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3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3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9" t="str">
        <f t="shared" ca="1" si="204"/>
        <v/>
      </c>
      <c r="X776" s="172" t="str">
        <f t="shared" si="205"/>
        <v/>
      </c>
      <c r="Y776" s="172" t="str">
        <f t="shared" si="206"/>
        <v/>
      </c>
    </row>
    <row r="777" spans="1:25">
      <c r="A777" s="173" t="str">
        <f t="shared" ca="1" si="192"/>
        <v/>
      </c>
      <c r="B777" s="45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3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3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9" t="str">
        <f t="shared" ca="1" si="204"/>
        <v/>
      </c>
      <c r="X777" s="172" t="str">
        <f t="shared" si="205"/>
        <v/>
      </c>
      <c r="Y777" s="172" t="str">
        <f t="shared" si="206"/>
        <v/>
      </c>
    </row>
    <row r="778" spans="1:25">
      <c r="A778" s="173" t="str">
        <f t="shared" ca="1" si="192"/>
        <v/>
      </c>
      <c r="B778" s="45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3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3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9" t="str">
        <f t="shared" ca="1" si="204"/>
        <v/>
      </c>
      <c r="X778" s="172" t="str">
        <f t="shared" si="205"/>
        <v/>
      </c>
      <c r="Y778" s="172" t="str">
        <f t="shared" si="206"/>
        <v/>
      </c>
    </row>
    <row r="779" spans="1:25">
      <c r="A779" s="173" t="str">
        <f t="shared" ca="1" si="192"/>
        <v/>
      </c>
      <c r="B779" s="45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3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3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9" t="str">
        <f t="shared" ca="1" si="204"/>
        <v/>
      </c>
      <c r="X779" s="172" t="str">
        <f t="shared" si="205"/>
        <v/>
      </c>
      <c r="Y779" s="172" t="str">
        <f t="shared" si="206"/>
        <v/>
      </c>
    </row>
    <row r="780" spans="1:25">
      <c r="A780" s="173" t="str">
        <f t="shared" ca="1" si="192"/>
        <v/>
      </c>
      <c r="B780" s="45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3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3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9" t="str">
        <f t="shared" ca="1" si="204"/>
        <v/>
      </c>
      <c r="X780" s="172" t="str">
        <f t="shared" si="205"/>
        <v/>
      </c>
      <c r="Y780" s="172" t="str">
        <f t="shared" si="206"/>
        <v/>
      </c>
    </row>
    <row r="781" spans="1:25">
      <c r="A781" s="173" t="str">
        <f t="shared" ca="1" si="192"/>
        <v/>
      </c>
      <c r="B781" s="45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3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3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9" t="str">
        <f t="shared" ca="1" si="204"/>
        <v/>
      </c>
      <c r="X781" s="172" t="str">
        <f t="shared" si="205"/>
        <v/>
      </c>
      <c r="Y781" s="172" t="str">
        <f t="shared" si="206"/>
        <v/>
      </c>
    </row>
    <row r="782" spans="1:25">
      <c r="A782" s="173" t="str">
        <f t="shared" ca="1" si="192"/>
        <v/>
      </c>
      <c r="B782" s="45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3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3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9" t="str">
        <f t="shared" ca="1" si="204"/>
        <v/>
      </c>
      <c r="X782" s="172" t="str">
        <f t="shared" si="205"/>
        <v/>
      </c>
      <c r="Y782" s="172" t="str">
        <f t="shared" si="206"/>
        <v/>
      </c>
    </row>
    <row r="783" spans="1:25">
      <c r="A783" s="173" t="str">
        <f t="shared" ca="1" si="192"/>
        <v/>
      </c>
      <c r="B783" s="45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3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3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9" t="str">
        <f t="shared" ca="1" si="204"/>
        <v/>
      </c>
      <c r="X783" s="172" t="str">
        <f t="shared" si="205"/>
        <v/>
      </c>
      <c r="Y783" s="172" t="str">
        <f t="shared" si="206"/>
        <v/>
      </c>
    </row>
    <row r="784" spans="1:25">
      <c r="A784" s="173" t="str">
        <f t="shared" ca="1" si="192"/>
        <v/>
      </c>
      <c r="B784" s="45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3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3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9" t="str">
        <f t="shared" ca="1" si="204"/>
        <v/>
      </c>
      <c r="X784" s="172" t="str">
        <f t="shared" si="205"/>
        <v/>
      </c>
      <c r="Y784" s="172" t="str">
        <f t="shared" si="206"/>
        <v/>
      </c>
    </row>
    <row r="785" spans="1:25">
      <c r="A785" s="173" t="str">
        <f t="shared" ca="1" si="192"/>
        <v/>
      </c>
      <c r="B785" s="45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3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3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9" t="str">
        <f t="shared" ca="1" si="204"/>
        <v/>
      </c>
      <c r="X785" s="172" t="str">
        <f t="shared" si="205"/>
        <v/>
      </c>
      <c r="Y785" s="172" t="str">
        <f t="shared" si="206"/>
        <v/>
      </c>
    </row>
    <row r="786" spans="1:25">
      <c r="A786" s="173" t="str">
        <f t="shared" ca="1" si="192"/>
        <v/>
      </c>
      <c r="B786" s="45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3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3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9" t="str">
        <f t="shared" ca="1" si="204"/>
        <v/>
      </c>
      <c r="X786" s="172" t="str">
        <f t="shared" si="205"/>
        <v/>
      </c>
      <c r="Y786" s="172" t="str">
        <f t="shared" si="206"/>
        <v/>
      </c>
    </row>
    <row r="787" spans="1:25">
      <c r="A787" s="173" t="str">
        <f t="shared" ca="1" si="192"/>
        <v/>
      </c>
      <c r="B787" s="45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3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3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9" t="str">
        <f t="shared" ca="1" si="204"/>
        <v/>
      </c>
      <c r="X787" s="172" t="str">
        <f t="shared" si="205"/>
        <v/>
      </c>
      <c r="Y787" s="172" t="str">
        <f t="shared" si="206"/>
        <v/>
      </c>
    </row>
    <row r="788" spans="1:25">
      <c r="A788" s="173" t="str">
        <f t="shared" ca="1" si="192"/>
        <v/>
      </c>
      <c r="B788" s="45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3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3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9" t="str">
        <f t="shared" ca="1" si="204"/>
        <v/>
      </c>
      <c r="X788" s="172" t="str">
        <f t="shared" si="205"/>
        <v/>
      </c>
      <c r="Y788" s="172" t="str">
        <f t="shared" si="206"/>
        <v/>
      </c>
    </row>
    <row r="789" spans="1:25">
      <c r="A789" s="173" t="str">
        <f t="shared" ca="1" si="192"/>
        <v/>
      </c>
      <c r="B789" s="45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3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3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9" t="str">
        <f t="shared" ca="1" si="204"/>
        <v/>
      </c>
      <c r="X789" s="172" t="str">
        <f t="shared" si="205"/>
        <v/>
      </c>
      <c r="Y789" s="172" t="str">
        <f t="shared" si="206"/>
        <v/>
      </c>
    </row>
    <row r="790" spans="1:25">
      <c r="A790" s="173" t="str">
        <f t="shared" ca="1" si="192"/>
        <v/>
      </c>
      <c r="B790" s="45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3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3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9" t="str">
        <f t="shared" ca="1" si="204"/>
        <v/>
      </c>
      <c r="X790" s="172" t="str">
        <f t="shared" si="205"/>
        <v/>
      </c>
      <c r="Y790" s="172" t="str">
        <f t="shared" si="206"/>
        <v/>
      </c>
    </row>
    <row r="791" spans="1:25">
      <c r="A791" s="173" t="str">
        <f t="shared" ca="1" si="192"/>
        <v/>
      </c>
      <c r="B791" s="45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3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3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9" t="str">
        <f t="shared" ca="1" si="204"/>
        <v/>
      </c>
      <c r="X791" s="172" t="str">
        <f t="shared" si="205"/>
        <v/>
      </c>
      <c r="Y791" s="172" t="str">
        <f t="shared" si="206"/>
        <v/>
      </c>
    </row>
    <row r="792" spans="1:25">
      <c r="A792" s="173" t="str">
        <f t="shared" ca="1" si="192"/>
        <v/>
      </c>
      <c r="B792" s="45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3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3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9" t="str">
        <f t="shared" ca="1" si="204"/>
        <v/>
      </c>
      <c r="X792" s="172" t="str">
        <f t="shared" si="205"/>
        <v/>
      </c>
      <c r="Y792" s="172" t="str">
        <f t="shared" si="206"/>
        <v/>
      </c>
    </row>
    <row r="793" spans="1:25">
      <c r="A793" s="173" t="str">
        <f t="shared" ca="1" si="192"/>
        <v/>
      </c>
      <c r="B793" s="45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3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3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9" t="str">
        <f t="shared" ca="1" si="204"/>
        <v/>
      </c>
      <c r="X793" s="172" t="str">
        <f t="shared" si="205"/>
        <v/>
      </c>
      <c r="Y793" s="172" t="str">
        <f t="shared" si="206"/>
        <v/>
      </c>
    </row>
    <row r="794" spans="1:25">
      <c r="A794" s="173" t="str">
        <f t="shared" ca="1" si="192"/>
        <v/>
      </c>
      <c r="B794" s="45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3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3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9" t="str">
        <f t="shared" ca="1" si="204"/>
        <v/>
      </c>
      <c r="X794" s="172" t="str">
        <f t="shared" si="205"/>
        <v/>
      </c>
      <c r="Y794" s="172" t="str">
        <f t="shared" si="206"/>
        <v/>
      </c>
    </row>
    <row r="795" spans="1:25">
      <c r="A795" s="173" t="str">
        <f t="shared" ca="1" si="192"/>
        <v/>
      </c>
      <c r="B795" s="45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3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3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9" t="str">
        <f t="shared" ca="1" si="204"/>
        <v/>
      </c>
      <c r="X795" s="172" t="str">
        <f t="shared" si="205"/>
        <v/>
      </c>
      <c r="Y795" s="172" t="str">
        <f t="shared" si="206"/>
        <v/>
      </c>
    </row>
    <row r="796" spans="1:25">
      <c r="A796" s="173" t="str">
        <f t="shared" ca="1" si="192"/>
        <v/>
      </c>
      <c r="B796" s="45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3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3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9" t="str">
        <f t="shared" ca="1" si="204"/>
        <v/>
      </c>
      <c r="X796" s="172" t="str">
        <f t="shared" si="205"/>
        <v/>
      </c>
      <c r="Y796" s="172" t="str">
        <f t="shared" si="206"/>
        <v/>
      </c>
    </row>
    <row r="797" spans="1:25">
      <c r="A797" s="173" t="str">
        <f t="shared" ca="1" si="192"/>
        <v/>
      </c>
      <c r="B797" s="45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3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3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9" t="str">
        <f t="shared" ca="1" si="204"/>
        <v/>
      </c>
      <c r="X797" s="172" t="str">
        <f t="shared" si="205"/>
        <v/>
      </c>
      <c r="Y797" s="172" t="str">
        <f t="shared" si="206"/>
        <v/>
      </c>
    </row>
    <row r="798" spans="1:25">
      <c r="A798" s="173" t="str">
        <f t="shared" ca="1" si="192"/>
        <v/>
      </c>
      <c r="B798" s="45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3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3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9" t="str">
        <f t="shared" ca="1" si="204"/>
        <v/>
      </c>
      <c r="X798" s="172" t="str">
        <f t="shared" si="205"/>
        <v/>
      </c>
      <c r="Y798" s="172" t="str">
        <f t="shared" si="206"/>
        <v/>
      </c>
    </row>
    <row r="799" spans="1:25">
      <c r="A799" s="173" t="str">
        <f t="shared" ca="1" si="192"/>
        <v/>
      </c>
      <c r="B799" s="45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3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3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9" t="str">
        <f t="shared" ca="1" si="204"/>
        <v/>
      </c>
      <c r="X799" s="172" t="str">
        <f t="shared" si="205"/>
        <v/>
      </c>
      <c r="Y799" s="172" t="str">
        <f t="shared" si="206"/>
        <v/>
      </c>
    </row>
    <row r="800" spans="1:25">
      <c r="A800" s="173" t="str">
        <f t="shared" ca="1" si="192"/>
        <v/>
      </c>
      <c r="B800" s="45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3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3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9" t="str">
        <f t="shared" ca="1" si="204"/>
        <v/>
      </c>
      <c r="X800" s="172" t="str">
        <f t="shared" si="205"/>
        <v/>
      </c>
      <c r="Y800" s="172" t="str">
        <f t="shared" si="206"/>
        <v/>
      </c>
    </row>
    <row r="801" spans="1:25">
      <c r="A801" s="173" t="str">
        <f t="shared" ca="1" si="192"/>
        <v/>
      </c>
      <c r="B801" s="45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3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3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9" t="str">
        <f t="shared" ca="1" si="204"/>
        <v/>
      </c>
      <c r="X801" s="172" t="str">
        <f t="shared" si="205"/>
        <v/>
      </c>
      <c r="Y801" s="172" t="str">
        <f t="shared" si="206"/>
        <v/>
      </c>
    </row>
    <row r="802" spans="1:25">
      <c r="A802" s="173" t="str">
        <f t="shared" ca="1" si="192"/>
        <v/>
      </c>
      <c r="B802" s="45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3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3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9" t="str">
        <f t="shared" ca="1" si="204"/>
        <v/>
      </c>
      <c r="X802" s="172" t="str">
        <f t="shared" si="205"/>
        <v/>
      </c>
      <c r="Y802" s="172" t="str">
        <f t="shared" si="206"/>
        <v/>
      </c>
    </row>
    <row r="803" spans="1:25">
      <c r="A803" s="173" t="str">
        <f t="shared" ca="1" si="192"/>
        <v/>
      </c>
      <c r="B803" s="45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3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3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9" t="str">
        <f t="shared" ca="1" si="204"/>
        <v/>
      </c>
      <c r="X803" s="172" t="str">
        <f t="shared" si="205"/>
        <v/>
      </c>
      <c r="Y803" s="172" t="str">
        <f t="shared" si="206"/>
        <v/>
      </c>
    </row>
    <row r="804" spans="1:25">
      <c r="A804" s="173" t="str">
        <f t="shared" ref="A804:A820" ca="1" si="208">IF(AND(ISBLANK(Z793), A803 = $Z$1),NOW(),IF(ISBLANK(Z793),"",Z793))</f>
        <v/>
      </c>
      <c r="B804" s="45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3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3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9" t="str">
        <f t="shared" ref="N804:N820" ca="1" si="220">IF(ISERROR(B804-2),"",C804+D804-F804-G804-I804-J804+L804+M804)</f>
        <v/>
      </c>
      <c r="X804" s="172" t="str">
        <f t="shared" si="205"/>
        <v/>
      </c>
      <c r="Y804" s="172" t="str">
        <f t="shared" si="206"/>
        <v/>
      </c>
    </row>
    <row r="805" spans="1:25">
      <c r="A805" s="173" t="str">
        <f t="shared" ca="1" si="208"/>
        <v/>
      </c>
      <c r="B805" s="45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3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3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9" t="str">
        <f t="shared" ca="1" si="220"/>
        <v/>
      </c>
      <c r="X805" s="172" t="str">
        <f t="shared" si="205"/>
        <v/>
      </c>
      <c r="Y805" s="172" t="str">
        <f t="shared" si="206"/>
        <v/>
      </c>
    </row>
    <row r="806" spans="1:25">
      <c r="A806" s="173" t="str">
        <f t="shared" ca="1" si="208"/>
        <v/>
      </c>
      <c r="B806" s="45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3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3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9" t="str">
        <f t="shared" ca="1" si="220"/>
        <v/>
      </c>
      <c r="X806" s="172" t="str">
        <f t="shared" si="205"/>
        <v/>
      </c>
      <c r="Y806" s="172" t="str">
        <f t="shared" si="206"/>
        <v/>
      </c>
    </row>
    <row r="807" spans="1:25">
      <c r="A807" s="173" t="str">
        <f t="shared" ca="1" si="208"/>
        <v/>
      </c>
      <c r="B807" s="45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3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3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9" t="str">
        <f t="shared" ca="1" si="220"/>
        <v/>
      </c>
      <c r="X807" s="172" t="str">
        <f t="shared" si="205"/>
        <v/>
      </c>
      <c r="Y807" s="172" t="str">
        <f t="shared" si="206"/>
        <v/>
      </c>
    </row>
    <row r="808" spans="1:25">
      <c r="A808" s="173" t="str">
        <f t="shared" ca="1" si="208"/>
        <v/>
      </c>
      <c r="B808" s="45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3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3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9" t="str">
        <f t="shared" ca="1" si="220"/>
        <v/>
      </c>
      <c r="X808" s="172" t="str">
        <f t="shared" si="205"/>
        <v/>
      </c>
      <c r="Y808" s="172" t="str">
        <f t="shared" si="206"/>
        <v/>
      </c>
    </row>
    <row r="809" spans="1:25">
      <c r="A809" s="173" t="str">
        <f t="shared" ca="1" si="208"/>
        <v/>
      </c>
      <c r="B809" s="45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3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3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9" t="str">
        <f t="shared" ca="1" si="220"/>
        <v/>
      </c>
      <c r="X809" s="172" t="str">
        <f t="shared" si="205"/>
        <v/>
      </c>
      <c r="Y809" s="172" t="str">
        <f t="shared" si="206"/>
        <v/>
      </c>
    </row>
    <row r="810" spans="1:25">
      <c r="A810" s="173" t="str">
        <f t="shared" ca="1" si="208"/>
        <v/>
      </c>
      <c r="B810" s="45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3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3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9" t="str">
        <f t="shared" ca="1" si="220"/>
        <v/>
      </c>
      <c r="X810" s="172" t="str">
        <f t="shared" si="205"/>
        <v/>
      </c>
      <c r="Y810" s="172" t="str">
        <f t="shared" si="206"/>
        <v/>
      </c>
    </row>
    <row r="811" spans="1:25">
      <c r="A811" s="173" t="str">
        <f t="shared" ca="1" si="208"/>
        <v/>
      </c>
      <c r="B811" s="45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3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3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9" t="str">
        <f t="shared" ca="1" si="220"/>
        <v/>
      </c>
      <c r="X811" s="172" t="str">
        <f t="shared" si="205"/>
        <v/>
      </c>
      <c r="Y811" s="172" t="str">
        <f t="shared" si="206"/>
        <v/>
      </c>
    </row>
    <row r="812" spans="1:25">
      <c r="A812" s="173" t="str">
        <f t="shared" ca="1" si="208"/>
        <v/>
      </c>
      <c r="B812" s="45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3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3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9" t="str">
        <f t="shared" ca="1" si="220"/>
        <v/>
      </c>
      <c r="X812" s="172" t="str">
        <f t="shared" si="205"/>
        <v/>
      </c>
      <c r="Y812" s="172" t="str">
        <f t="shared" si="206"/>
        <v/>
      </c>
    </row>
    <row r="813" spans="1:25">
      <c r="A813" s="173" t="str">
        <f t="shared" ca="1" si="208"/>
        <v/>
      </c>
      <c r="B813" s="45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3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3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9" t="str">
        <f t="shared" ca="1" si="220"/>
        <v/>
      </c>
      <c r="X813" s="172" t="str">
        <f t="shared" si="205"/>
        <v/>
      </c>
      <c r="Y813" s="172" t="str">
        <f t="shared" si="206"/>
        <v/>
      </c>
    </row>
    <row r="814" spans="1:25">
      <c r="A814" s="173" t="str">
        <f t="shared" ca="1" si="208"/>
        <v/>
      </c>
      <c r="B814" s="45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3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3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9" t="str">
        <f t="shared" ca="1" si="220"/>
        <v/>
      </c>
      <c r="X814" s="172" t="str">
        <f t="shared" si="205"/>
        <v/>
      </c>
      <c r="Y814" s="172" t="str">
        <f t="shared" si="206"/>
        <v/>
      </c>
    </row>
    <row r="815" spans="1:25">
      <c r="A815" s="173" t="str">
        <f t="shared" ca="1" si="208"/>
        <v/>
      </c>
      <c r="B815" s="45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3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3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9" t="str">
        <f t="shared" ca="1" si="220"/>
        <v/>
      </c>
      <c r="X815" s="172" t="str">
        <f t="shared" si="205"/>
        <v/>
      </c>
      <c r="Y815" s="172" t="str">
        <f t="shared" si="206"/>
        <v/>
      </c>
    </row>
    <row r="816" spans="1:25">
      <c r="A816" s="173" t="str">
        <f t="shared" ca="1" si="208"/>
        <v/>
      </c>
      <c r="B816" s="45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3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3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9" t="str">
        <f t="shared" ca="1" si="220"/>
        <v/>
      </c>
      <c r="X816" s="172" t="str">
        <f t="shared" si="205"/>
        <v/>
      </c>
      <c r="Y816" s="172" t="str">
        <f t="shared" si="206"/>
        <v/>
      </c>
    </row>
    <row r="817" spans="1:25">
      <c r="A817" s="173" t="str">
        <f t="shared" ca="1" si="208"/>
        <v/>
      </c>
      <c r="B817" s="45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3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3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9" t="str">
        <f t="shared" ca="1" si="220"/>
        <v/>
      </c>
      <c r="X817" s="172" t="str">
        <f t="shared" si="205"/>
        <v/>
      </c>
      <c r="Y817" s="172" t="str">
        <f t="shared" si="206"/>
        <v/>
      </c>
    </row>
    <row r="818" spans="1:25">
      <c r="A818" s="173" t="str">
        <f t="shared" ca="1" si="208"/>
        <v/>
      </c>
      <c r="B818" s="45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3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3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9" t="str">
        <f t="shared" ca="1" si="220"/>
        <v/>
      </c>
      <c r="X818" s="172" t="str">
        <f t="shared" si="205"/>
        <v/>
      </c>
      <c r="Y818" s="172" t="str">
        <f t="shared" si="206"/>
        <v/>
      </c>
    </row>
    <row r="819" spans="1:25">
      <c r="A819" s="173" t="str">
        <f t="shared" ca="1" si="208"/>
        <v/>
      </c>
      <c r="B819" s="45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3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3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9" t="str">
        <f t="shared" ca="1" si="220"/>
        <v/>
      </c>
      <c r="X819" s="172" t="str">
        <f t="shared" si="205"/>
        <v/>
      </c>
      <c r="Y819" s="172" t="str">
        <f t="shared" si="206"/>
        <v/>
      </c>
    </row>
    <row r="820" spans="1:25">
      <c r="A820" s="173" t="str">
        <f t="shared" ca="1" si="208"/>
        <v/>
      </c>
      <c r="B820" s="45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3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3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9" t="str">
        <f t="shared" ca="1" si="220"/>
        <v/>
      </c>
      <c r="X820" s="172" t="str">
        <f t="shared" si="205"/>
        <v/>
      </c>
      <c r="Y820" s="172" t="str">
        <f t="shared" si="206"/>
        <v/>
      </c>
    </row>
    <row r="821" spans="1:25">
      <c r="X821" s="172" t="str">
        <f t="shared" si="205"/>
        <v/>
      </c>
      <c r="Y821" s="172" t="str">
        <f t="shared" si="206"/>
        <v/>
      </c>
    </row>
    <row r="822" spans="1:25">
      <c r="X822" s="172" t="str">
        <f t="shared" si="205"/>
        <v/>
      </c>
      <c r="Y822" s="172" t="str">
        <f t="shared" si="206"/>
        <v/>
      </c>
    </row>
    <row r="823" spans="1:25">
      <c r="X823" s="172" t="str">
        <f t="shared" si="205"/>
        <v/>
      </c>
      <c r="Y823" s="172" t="str">
        <f t="shared" si="206"/>
        <v/>
      </c>
    </row>
    <row r="824" spans="1:25">
      <c r="X824" s="172" t="str">
        <f t="shared" si="205"/>
        <v/>
      </c>
      <c r="Y824" s="172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19" width="8.88671875" style="168"/>
    <col min="20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45959.625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1"/>
      <c r="L2" s="28" t="s">
        <v>1</v>
      </c>
      <c r="M2" s="2"/>
      <c r="N2" s="168">
        <f>IF(COUNTIF(L:L,J3),J3,"")</f>
        <v>45775.625</v>
      </c>
      <c r="O2" s="168" t="str">
        <f>IF(N2&gt;$A$14,N2,"")</f>
        <v/>
      </c>
      <c r="P2" s="3" cm="1">
        <f t="array" ref="P2:P6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22" cm="1">
        <f t="array" ref="J3:K22">_xll.BDH(B4, "LAST_PRICE", "01/01/2025 15:00:00", "01/01/2035 16:00:00", "BarSize=60", "BarType=T", "RecurDaily=True", "TZ=London")</f>
        <v>45775.625</v>
      </c>
      <c r="K3" s="1">
        <v>108.07</v>
      </c>
      <c r="L3" s="122" cm="1">
        <f t="array" ref="L3:M142">_xll.BDH(C4, "LAST_PRICE", "01/01/2025 15:00:00", "01/01/2035 16:00:00", "BarSize=60", "BarType=T", "RecurDaily=True", "TZ=London")</f>
        <v>45768.625</v>
      </c>
      <c r="M3" s="46">
        <v>63.274999999999999</v>
      </c>
      <c r="N3" s="168">
        <f t="shared" ref="N3:N66" si="0">IF(COUNTIF(L:L,J4),J4,"")</f>
        <v>45783.625</v>
      </c>
      <c r="O3" s="168" t="str">
        <f t="shared" ref="O3:O66" si="1">IF(N3&gt;$A$14,N3,"")</f>
        <v/>
      </c>
      <c r="P3" s="168" t="str">
        <v/>
      </c>
    </row>
    <row r="4" spans="1:16" ht="32.25" customHeight="1">
      <c r="A4" s="15" t="s">
        <v>33</v>
      </c>
      <c r="B4" s="41" t="s">
        <v>54</v>
      </c>
      <c r="C4" s="42" t="s">
        <v>55</v>
      </c>
      <c r="I4" s="1"/>
      <c r="J4" s="126">
        <v>45783.625</v>
      </c>
      <c r="K4" s="1">
        <v>108.39</v>
      </c>
      <c r="L4" s="126">
        <v>45769.625</v>
      </c>
      <c r="M4" s="1">
        <v>64.602000000000004</v>
      </c>
      <c r="N4" s="168">
        <f t="shared" si="0"/>
        <v>45784.625</v>
      </c>
      <c r="O4" s="168" t="str">
        <f t="shared" si="1"/>
        <v/>
      </c>
      <c r="P4" s="168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6">
        <v>45784.625</v>
      </c>
      <c r="K5" s="1">
        <v>108.005</v>
      </c>
      <c r="L5" s="126">
        <v>45770.625</v>
      </c>
      <c r="M5" s="1">
        <v>60.945</v>
      </c>
      <c r="N5" s="168">
        <f t="shared" si="0"/>
        <v>45785.625</v>
      </c>
      <c r="O5" s="168" t="str">
        <f t="shared" si="1"/>
        <v/>
      </c>
      <c r="P5" s="168">
        <v>45951.625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45785.625</v>
      </c>
      <c r="K6" s="1">
        <v>105.084</v>
      </c>
      <c r="L6" s="126">
        <v>45771.625</v>
      </c>
      <c r="M6" s="1">
        <v>60.899000000000001</v>
      </c>
      <c r="N6" s="168">
        <f t="shared" si="0"/>
        <v>45793.625</v>
      </c>
      <c r="O6" s="168" t="str">
        <f t="shared" si="1"/>
        <v/>
      </c>
      <c r="P6" s="168">
        <v>45959.625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45793.625</v>
      </c>
      <c r="K7" s="1">
        <v>93.7</v>
      </c>
      <c r="L7" s="126">
        <v>45772.625</v>
      </c>
      <c r="M7" s="1">
        <v>59.497</v>
      </c>
      <c r="N7" s="168">
        <f t="shared" si="0"/>
        <v>45796.625</v>
      </c>
      <c r="O7" s="168" t="str">
        <f t="shared" si="1"/>
        <v/>
      </c>
    </row>
    <row r="8" spans="1:16">
      <c r="A8" s="15" t="s">
        <v>14</v>
      </c>
      <c r="B8" s="1">
        <v>4.8499999999999996</v>
      </c>
      <c r="C8" s="5">
        <v>5.01</v>
      </c>
      <c r="I8" s="1"/>
      <c r="J8" s="126">
        <v>45796.625</v>
      </c>
      <c r="K8" s="1">
        <v>95.147000000000006</v>
      </c>
      <c r="L8" s="126">
        <v>45775.625</v>
      </c>
      <c r="M8" s="1">
        <v>59.72</v>
      </c>
      <c r="N8" s="168">
        <f t="shared" si="0"/>
        <v>45798.625</v>
      </c>
      <c r="O8" s="168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45798.625</v>
      </c>
      <c r="K9" s="3">
        <v>93.870999999999995</v>
      </c>
      <c r="L9" s="122">
        <v>45776.625</v>
      </c>
      <c r="M9" s="3">
        <v>60.067999999999998</v>
      </c>
      <c r="N9" s="168">
        <f t="shared" si="0"/>
        <v>45799.625</v>
      </c>
      <c r="O9" s="168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89.163070000000005</v>
      </c>
      <c r="C10" s="22" cm="1">
        <f t="array" ref="C10">_xll.BDP(C4,"px_last")</f>
        <v>45.023780000000002</v>
      </c>
      <c r="E10" s="1"/>
      <c r="F10" s="1"/>
      <c r="G10" s="1"/>
      <c r="H10" s="1"/>
      <c r="I10" s="1"/>
      <c r="J10" s="122">
        <v>45799.625</v>
      </c>
      <c r="K10" s="3">
        <v>96.894999999999996</v>
      </c>
      <c r="L10" s="122">
        <v>45777.625</v>
      </c>
      <c r="M10" s="3">
        <v>61.241</v>
      </c>
      <c r="N10" s="168">
        <f t="shared" si="0"/>
        <v>45807.625</v>
      </c>
      <c r="O10" s="168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45807.625</v>
      </c>
      <c r="K11" s="3">
        <v>92.738</v>
      </c>
      <c r="L11" s="122">
        <v>45778.625</v>
      </c>
      <c r="M11" s="3">
        <v>60.576000000000001</v>
      </c>
      <c r="N11" s="168">
        <f t="shared" si="0"/>
        <v>45810.625</v>
      </c>
      <c r="O11" s="168" t="str">
        <f t="shared" si="1"/>
        <v/>
      </c>
    </row>
    <row r="12" spans="1:16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0"/>
      <c r="G12" s="191"/>
      <c r="H12" s="97" t="s">
        <v>16</v>
      </c>
      <c r="I12" s="1"/>
      <c r="J12" s="122">
        <v>45810.625</v>
      </c>
      <c r="K12" s="3">
        <v>93.031999999999996</v>
      </c>
      <c r="L12" s="122">
        <v>45779.625</v>
      </c>
      <c r="M12" s="3">
        <v>59.521999999999998</v>
      </c>
      <c r="N12" s="168">
        <f t="shared" si="0"/>
        <v>45812.625</v>
      </c>
      <c r="O12" s="168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6"/>
      <c r="I13" s="1"/>
      <c r="J13" s="122">
        <v>45812.625</v>
      </c>
      <c r="K13" s="3">
        <v>93.441000000000003</v>
      </c>
      <c r="L13" s="122">
        <v>45782.625</v>
      </c>
      <c r="M13" s="3">
        <v>59.442999999999998</v>
      </c>
      <c r="N13" s="168">
        <f t="shared" si="0"/>
        <v>45814.625</v>
      </c>
      <c r="O13" s="168" t="str">
        <f t="shared" si="1"/>
        <v/>
      </c>
    </row>
    <row r="14" spans="1:16">
      <c r="A14" s="173">
        <v>45933.625</v>
      </c>
      <c r="B14" s="45">
        <v>90</v>
      </c>
      <c r="C14" s="46"/>
      <c r="D14" s="47"/>
      <c r="E14" s="45">
        <v>45</v>
      </c>
      <c r="F14" s="1"/>
      <c r="G14" s="5"/>
      <c r="H14" s="79">
        <v>0</v>
      </c>
      <c r="I14" s="1"/>
      <c r="J14" s="122">
        <v>45814.625</v>
      </c>
      <c r="K14" s="3">
        <v>93.037000000000006</v>
      </c>
      <c r="L14" s="122">
        <v>45783.625</v>
      </c>
      <c r="M14" s="3">
        <v>59.381999999999998</v>
      </c>
      <c r="N14" s="168">
        <f t="shared" si="0"/>
        <v>45838.625</v>
      </c>
      <c r="O14" s="168" t="str">
        <f t="shared" si="1"/>
        <v/>
      </c>
    </row>
    <row r="15" spans="1:16">
      <c r="A15" s="173">
        <f ca="1">IF(AND(ISBLANK(P4), A14 = $P$1),NOW(),IF(ISBLANK(P4),"",P4))</f>
        <v>45938.625</v>
      </c>
      <c r="B15" s="45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6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9">
        <f ca="1">IF(ISERROR(E15-2),"",C15+D15-F15-G15)</f>
        <v>-1868.1268888890072</v>
      </c>
      <c r="I15" s="1"/>
      <c r="J15" s="122">
        <v>45838.625</v>
      </c>
      <c r="K15" s="3">
        <v>90.674000000000007</v>
      </c>
      <c r="L15" s="122">
        <v>45784.625</v>
      </c>
      <c r="M15" s="3">
        <v>58.87</v>
      </c>
      <c r="N15" s="168">
        <f t="shared" si="0"/>
        <v>45839.625</v>
      </c>
      <c r="O15" s="168" t="str">
        <f t="shared" si="1"/>
        <v/>
      </c>
    </row>
    <row r="16" spans="1:16">
      <c r="A16" s="173">
        <f t="shared" ref="A16:A18" ca="1" si="2">IF(AND(ISBLANK(P5), A15 = $P$1),NOW(),IF(ISBLANK(P5),"",P5))</f>
        <v>45951.625</v>
      </c>
      <c r="B16" s="45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8" ca="1" si="5">IF(ISERROR(B16-2),"",$B$6*ROUNDUP(A16-$A$14,0)/360*$B$5)</f>
        <v>10000</v>
      </c>
      <c r="E16" s="46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8" ca="1" si="8">IF(ISERROR(E16-2),"",$C$6*(A16-$A$14)/360*$C$5)</f>
        <v>19500</v>
      </c>
      <c r="H16" s="79">
        <f t="shared" ref="H16:H18" ca="1" si="9">IF(ISERROR(E16-2),"",C16+D16-F16-G16)</f>
        <v>-29599.508999999987</v>
      </c>
      <c r="I16" s="1"/>
      <c r="J16" s="122">
        <v>45839.625</v>
      </c>
      <c r="K16" s="3">
        <v>90.614999999999995</v>
      </c>
      <c r="L16" s="122">
        <v>45785.625</v>
      </c>
      <c r="M16" s="3">
        <v>58.057000000000002</v>
      </c>
      <c r="N16" s="168">
        <f t="shared" si="0"/>
        <v>45917.625</v>
      </c>
      <c r="O16" s="168" t="str">
        <f t="shared" si="1"/>
        <v/>
      </c>
    </row>
    <row r="17" spans="1:15">
      <c r="A17" s="173">
        <f t="shared" ca="1" si="2"/>
        <v>45959.625</v>
      </c>
      <c r="B17" s="45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6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9">
        <f t="shared" ca="1" si="9"/>
        <v>-11554.249222222228</v>
      </c>
      <c r="I17" s="1"/>
      <c r="J17" s="122">
        <v>45917.625</v>
      </c>
      <c r="K17" s="3">
        <v>83.296999999999997</v>
      </c>
      <c r="L17" s="122">
        <v>45786.625</v>
      </c>
      <c r="M17" s="3">
        <v>57.448</v>
      </c>
      <c r="N17" s="168">
        <f t="shared" si="0"/>
        <v>45931.625</v>
      </c>
      <c r="O17" s="168" t="str">
        <f t="shared" si="1"/>
        <v/>
      </c>
    </row>
    <row r="18" spans="1:15">
      <c r="A18" s="173">
        <f t="shared" ca="1" si="2"/>
        <v>45964.381276736109</v>
      </c>
      <c r="B18" s="45">
        <f t="shared" ca="1" si="3"/>
        <v>89.163070000000005</v>
      </c>
      <c r="C18" s="31">
        <f t="shared" ca="1" si="4"/>
        <v>8118.220999999955</v>
      </c>
      <c r="D18" s="32">
        <f t="shared" ca="1" si="5"/>
        <v>17222.222222222223</v>
      </c>
      <c r="E18" s="46">
        <f t="shared" ca="1" si="6"/>
        <v>45.023780000000002</v>
      </c>
      <c r="F18" s="31">
        <f t="shared" ca="1" si="7"/>
        <v>-464.63742000004169</v>
      </c>
      <c r="G18" s="32">
        <f t="shared" ca="1" si="8"/>
        <v>33319.299797451094</v>
      </c>
      <c r="H18" s="79">
        <f t="shared" ca="1" si="9"/>
        <v>-7514.219155228875</v>
      </c>
      <c r="I18" s="1"/>
      <c r="J18" s="122">
        <v>45931.625</v>
      </c>
      <c r="K18" s="3">
        <v>93.594999999999999</v>
      </c>
      <c r="L18" s="122">
        <v>45789.625</v>
      </c>
      <c r="M18" s="3">
        <v>56.378</v>
      </c>
      <c r="N18" s="168">
        <f t="shared" si="0"/>
        <v>45932.625</v>
      </c>
      <c r="O18" s="168" t="str">
        <f t="shared" si="1"/>
        <v/>
      </c>
    </row>
    <row r="19" spans="1:15">
      <c r="A19" s="173" t="str">
        <f t="shared" ref="A19:A82" ca="1" si="10">IF(AND(ISBLANK(P8), A18 = $P$1),NOW(),IF(ISBLANK(P8),"",P8))</f>
        <v/>
      </c>
      <c r="B19" s="45" t="str">
        <f t="shared" ref="B19:B82" ca="1" si="11">IF(COUNTIF(J:J,A19)=1,VLOOKUP(A19,J:K,2), IF(COUNTIF(J:J,A19)=0,$B$10,""))</f>
        <v/>
      </c>
      <c r="C19" s="31" t="str">
        <f t="shared" ca="1" si="4"/>
        <v/>
      </c>
      <c r="D19" s="32" t="str">
        <f t="shared" ref="D19:D82" ca="1" si="12">IF(ISERROR(B19-2),"",$B$6*ROUNDUP(A19-$A$14,0)/360*$B$5)</f>
        <v/>
      </c>
      <c r="E19" s="46" t="str">
        <f t="shared" ref="E19:E82" ca="1" si="13">IF(COUNTIF(J:J,A19)=1,VLOOKUP(A19,L:M,2), IF(COUNTIF(J:J,A19)=0,$C$10,""))</f>
        <v/>
      </c>
      <c r="F19" s="31" t="str">
        <f t="shared" ca="1" si="7"/>
        <v/>
      </c>
      <c r="G19" s="32" t="str">
        <f t="shared" ref="G19:G82" ca="1" si="14">IF(ISERROR(E19-2),"",$C$6*(A19-$A$14)/360*$C$5)</f>
        <v/>
      </c>
      <c r="H19" s="79" t="str">
        <f t="shared" ref="H19:H82" ca="1" si="15">IF(ISERROR(E19-2),"",C19+D19-F19-G19)</f>
        <v/>
      </c>
      <c r="I19" s="1"/>
      <c r="J19" s="122">
        <v>45932.625</v>
      </c>
      <c r="K19" s="3">
        <v>92.26</v>
      </c>
      <c r="L19" s="122">
        <v>45790.625</v>
      </c>
      <c r="M19" s="3">
        <v>53.453000000000003</v>
      </c>
      <c r="N19" s="168">
        <f t="shared" si="0"/>
        <v>45938.625</v>
      </c>
      <c r="O19" s="168">
        <f t="shared" si="1"/>
        <v>45938.625</v>
      </c>
    </row>
    <row r="20" spans="1:15">
      <c r="A20" s="173" t="str">
        <f t="shared" ca="1" si="10"/>
        <v/>
      </c>
      <c r="B20" s="45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6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9" t="str">
        <f t="shared" ca="1" si="15"/>
        <v/>
      </c>
      <c r="I20" s="1"/>
      <c r="J20" s="122">
        <v>45938.625</v>
      </c>
      <c r="K20" s="3">
        <v>92.656000000000006</v>
      </c>
      <c r="L20" s="122">
        <v>45791.625</v>
      </c>
      <c r="M20" s="3">
        <v>53.988</v>
      </c>
      <c r="N20" s="168">
        <f t="shared" si="0"/>
        <v>45951.625</v>
      </c>
      <c r="O20" s="168">
        <f t="shared" si="1"/>
        <v>45951.625</v>
      </c>
    </row>
    <row r="21" spans="1:15">
      <c r="A21" s="173" t="str">
        <f t="shared" ca="1" si="10"/>
        <v/>
      </c>
      <c r="B21" s="45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6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9" t="str">
        <f t="shared" ca="1" si="15"/>
        <v/>
      </c>
      <c r="I21" s="1"/>
      <c r="J21" s="122">
        <v>45951.625</v>
      </c>
      <c r="K21" s="3">
        <v>94.024000000000001</v>
      </c>
      <c r="L21" s="122">
        <v>45792.625</v>
      </c>
      <c r="M21" s="3">
        <v>54.762</v>
      </c>
      <c r="N21" s="168">
        <f t="shared" si="0"/>
        <v>45959.625</v>
      </c>
      <c r="O21" s="168">
        <f t="shared" si="1"/>
        <v>45959.625</v>
      </c>
    </row>
    <row r="22" spans="1:15">
      <c r="A22" s="173" t="str">
        <f t="shared" ca="1" si="10"/>
        <v/>
      </c>
      <c r="B22" s="45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6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9" t="str">
        <f t="shared" ca="1" si="15"/>
        <v/>
      </c>
      <c r="I22" s="1"/>
      <c r="J22" s="122">
        <v>45959.625</v>
      </c>
      <c r="K22" s="3">
        <v>88.581999999999994</v>
      </c>
      <c r="L22" s="122">
        <v>45793.625</v>
      </c>
      <c r="M22" s="3">
        <v>54.014000000000003</v>
      </c>
      <c r="N22" s="168" t="str">
        <f t="shared" si="0"/>
        <v/>
      </c>
      <c r="O22" s="168" t="str">
        <f t="shared" si="1"/>
        <v/>
      </c>
    </row>
    <row r="23" spans="1:15">
      <c r="A23" s="173" t="str">
        <f t="shared" ca="1" si="10"/>
        <v/>
      </c>
      <c r="B23" s="45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6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9" t="str">
        <f t="shared" ca="1" si="15"/>
        <v/>
      </c>
      <c r="I23" s="1"/>
      <c r="L23" s="122">
        <v>45796.625</v>
      </c>
      <c r="M23" s="3">
        <v>54.042000000000002</v>
      </c>
      <c r="N23" s="168" t="str">
        <f t="shared" si="0"/>
        <v/>
      </c>
      <c r="O23" s="168" t="str">
        <f t="shared" si="1"/>
        <v/>
      </c>
    </row>
    <row r="24" spans="1:15">
      <c r="A24" s="173" t="str">
        <f t="shared" ca="1" si="10"/>
        <v/>
      </c>
      <c r="B24" s="45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6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9" t="str">
        <f t="shared" ca="1" si="15"/>
        <v/>
      </c>
      <c r="I24" s="1"/>
      <c r="L24" s="122">
        <v>45797.625</v>
      </c>
      <c r="M24" s="3">
        <v>53.8</v>
      </c>
      <c r="N24" s="168" t="str">
        <f t="shared" si="0"/>
        <v/>
      </c>
      <c r="O24" s="168" t="str">
        <f t="shared" si="1"/>
        <v/>
      </c>
    </row>
    <row r="25" spans="1:15">
      <c r="A25" s="173" t="str">
        <f t="shared" ca="1" si="10"/>
        <v/>
      </c>
      <c r="B25" s="45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6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9" t="str">
        <f t="shared" ca="1" si="15"/>
        <v/>
      </c>
      <c r="I25" s="1"/>
      <c r="L25" s="122">
        <v>45798.625</v>
      </c>
      <c r="M25" s="3">
        <v>53.773000000000003</v>
      </c>
      <c r="N25" s="168" t="str">
        <f t="shared" si="0"/>
        <v/>
      </c>
      <c r="O25" s="168" t="str">
        <f t="shared" si="1"/>
        <v/>
      </c>
    </row>
    <row r="26" spans="1:15">
      <c r="A26" s="173" t="str">
        <f t="shared" ca="1" si="10"/>
        <v/>
      </c>
      <c r="B26" s="45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6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9" t="str">
        <f t="shared" ca="1" si="15"/>
        <v/>
      </c>
      <c r="I26" s="1"/>
      <c r="L26" s="122">
        <v>45799.625</v>
      </c>
      <c r="M26" s="3">
        <v>54.58</v>
      </c>
      <c r="N26" s="168" t="str">
        <f t="shared" si="0"/>
        <v/>
      </c>
      <c r="O26" s="168" t="str">
        <f t="shared" si="1"/>
        <v/>
      </c>
    </row>
    <row r="27" spans="1:15">
      <c r="A27" s="173" t="str">
        <f t="shared" ca="1" si="10"/>
        <v/>
      </c>
      <c r="B27" s="45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6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9" t="str">
        <f t="shared" ca="1" si="15"/>
        <v/>
      </c>
      <c r="I27" s="1"/>
      <c r="L27" s="122">
        <v>45800.625</v>
      </c>
      <c r="M27" s="3">
        <v>55.301000000000002</v>
      </c>
      <c r="N27" s="168" t="str">
        <f t="shared" si="0"/>
        <v/>
      </c>
      <c r="O27" s="168" t="str">
        <f t="shared" si="1"/>
        <v/>
      </c>
    </row>
    <row r="28" spans="1:15">
      <c r="A28" s="173" t="str">
        <f t="shared" ca="1" si="10"/>
        <v/>
      </c>
      <c r="B28" s="45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6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9" t="str">
        <f t="shared" ca="1" si="15"/>
        <v/>
      </c>
      <c r="I28" s="1"/>
      <c r="L28" s="122">
        <v>45803.625</v>
      </c>
      <c r="M28" s="3">
        <v>55.465000000000003</v>
      </c>
      <c r="N28" s="168" t="str">
        <f t="shared" si="0"/>
        <v/>
      </c>
      <c r="O28" s="168" t="str">
        <f t="shared" si="1"/>
        <v/>
      </c>
    </row>
    <row r="29" spans="1:15">
      <c r="A29" s="173" t="str">
        <f t="shared" ca="1" si="10"/>
        <v/>
      </c>
      <c r="B29" s="45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6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9" t="str">
        <f t="shared" ca="1" si="15"/>
        <v/>
      </c>
      <c r="I29" s="1"/>
      <c r="L29" s="122">
        <v>45804.625</v>
      </c>
      <c r="M29" s="3">
        <v>53.786999999999999</v>
      </c>
      <c r="N29" s="168" t="str">
        <f t="shared" si="0"/>
        <v/>
      </c>
      <c r="O29" s="168" t="str">
        <f t="shared" si="1"/>
        <v/>
      </c>
    </row>
    <row r="30" spans="1:15">
      <c r="A30" s="173" t="str">
        <f t="shared" ca="1" si="10"/>
        <v/>
      </c>
      <c r="B30" s="45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6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9" t="str">
        <f t="shared" ca="1" si="15"/>
        <v/>
      </c>
      <c r="I30" s="1"/>
      <c r="L30" s="122">
        <v>45805.625</v>
      </c>
      <c r="M30" s="3">
        <v>52.703000000000003</v>
      </c>
      <c r="N30" s="168" t="str">
        <f t="shared" si="0"/>
        <v/>
      </c>
      <c r="O30" s="168" t="str">
        <f t="shared" si="1"/>
        <v/>
      </c>
    </row>
    <row r="31" spans="1:15">
      <c r="A31" s="173" t="str">
        <f t="shared" ca="1" si="10"/>
        <v/>
      </c>
      <c r="B31" s="45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6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9" t="str">
        <f t="shared" ca="1" si="15"/>
        <v/>
      </c>
      <c r="I31" s="1"/>
      <c r="L31" s="122">
        <v>45806.625</v>
      </c>
      <c r="M31" s="3">
        <v>51.826000000000001</v>
      </c>
      <c r="N31" s="168" t="str">
        <f t="shared" si="0"/>
        <v/>
      </c>
      <c r="O31" s="168" t="str">
        <f t="shared" si="1"/>
        <v/>
      </c>
    </row>
    <row r="32" spans="1:15">
      <c r="A32" s="173" t="str">
        <f t="shared" ca="1" si="10"/>
        <v/>
      </c>
      <c r="B32" s="45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6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9" t="str">
        <f t="shared" ca="1" si="15"/>
        <v/>
      </c>
      <c r="I32" s="1"/>
      <c r="L32" s="122">
        <v>45807.625</v>
      </c>
      <c r="M32" s="3">
        <v>52.076999999999998</v>
      </c>
      <c r="N32" s="168" t="str">
        <f t="shared" si="0"/>
        <v/>
      </c>
      <c r="O32" s="168" t="str">
        <f t="shared" si="1"/>
        <v/>
      </c>
    </row>
    <row r="33" spans="1:15">
      <c r="A33" s="173" t="str">
        <f t="shared" ca="1" si="10"/>
        <v/>
      </c>
      <c r="B33" s="45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6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9" t="str">
        <f t="shared" ca="1" si="15"/>
        <v/>
      </c>
      <c r="I33" s="1"/>
      <c r="L33" s="122">
        <v>45810.625</v>
      </c>
      <c r="M33" s="3">
        <v>51.999000000000002</v>
      </c>
      <c r="N33" s="168" t="str">
        <f t="shared" si="0"/>
        <v/>
      </c>
      <c r="O33" s="168" t="str">
        <f t="shared" si="1"/>
        <v/>
      </c>
    </row>
    <row r="34" spans="1:15">
      <c r="A34" s="173" t="str">
        <f t="shared" ca="1" si="10"/>
        <v/>
      </c>
      <c r="B34" s="45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6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9" t="str">
        <f t="shared" ca="1" si="15"/>
        <v/>
      </c>
      <c r="I34" s="1"/>
      <c r="L34" s="122">
        <v>45811.625</v>
      </c>
      <c r="M34" s="3">
        <v>51.923999999999999</v>
      </c>
      <c r="N34" s="168" t="str">
        <f t="shared" si="0"/>
        <v/>
      </c>
      <c r="O34" s="168" t="str">
        <f t="shared" si="1"/>
        <v/>
      </c>
    </row>
    <row r="35" spans="1:15">
      <c r="A35" s="173" t="str">
        <f t="shared" ca="1" si="10"/>
        <v/>
      </c>
      <c r="B35" s="45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6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9" t="str">
        <f t="shared" ca="1" si="15"/>
        <v/>
      </c>
      <c r="I35" s="1"/>
      <c r="L35" s="122">
        <v>45812.625</v>
      </c>
      <c r="M35" s="3">
        <v>50.991</v>
      </c>
      <c r="N35" s="168" t="str">
        <f t="shared" si="0"/>
        <v/>
      </c>
      <c r="O35" s="168" t="str">
        <f t="shared" si="1"/>
        <v/>
      </c>
    </row>
    <row r="36" spans="1:15">
      <c r="A36" s="173" t="str">
        <f t="shared" ca="1" si="10"/>
        <v/>
      </c>
      <c r="B36" s="45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6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9" t="str">
        <f t="shared" ca="1" si="15"/>
        <v/>
      </c>
      <c r="I36" s="1"/>
      <c r="L36" s="122">
        <v>45813.625</v>
      </c>
      <c r="M36" s="3">
        <v>51.46</v>
      </c>
      <c r="N36" s="168" t="str">
        <f t="shared" si="0"/>
        <v/>
      </c>
      <c r="O36" s="168" t="str">
        <f t="shared" si="1"/>
        <v/>
      </c>
    </row>
    <row r="37" spans="1:15">
      <c r="A37" s="173" t="str">
        <f t="shared" ca="1" si="10"/>
        <v/>
      </c>
      <c r="B37" s="45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6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9" t="str">
        <f t="shared" ca="1" si="15"/>
        <v/>
      </c>
      <c r="I37" s="1"/>
      <c r="L37" s="122">
        <v>45814.625</v>
      </c>
      <c r="M37" s="3">
        <v>50.575000000000003</v>
      </c>
      <c r="N37" s="168" t="str">
        <f t="shared" si="0"/>
        <v/>
      </c>
      <c r="O37" s="168" t="str">
        <f t="shared" si="1"/>
        <v/>
      </c>
    </row>
    <row r="38" spans="1:15">
      <c r="A38" s="173" t="str">
        <f t="shared" ca="1" si="10"/>
        <v/>
      </c>
      <c r="B38" s="45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6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9" t="str">
        <f t="shared" ca="1" si="15"/>
        <v/>
      </c>
      <c r="I38" s="1"/>
      <c r="L38" s="122">
        <v>45817.625</v>
      </c>
      <c r="M38" s="3">
        <v>50.07</v>
      </c>
      <c r="N38" s="168" t="str">
        <f t="shared" si="0"/>
        <v/>
      </c>
      <c r="O38" s="168" t="str">
        <f t="shared" si="1"/>
        <v/>
      </c>
    </row>
    <row r="39" spans="1:15">
      <c r="A39" s="173" t="str">
        <f t="shared" ca="1" si="10"/>
        <v/>
      </c>
      <c r="B39" s="45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6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9" t="str">
        <f t="shared" ca="1" si="15"/>
        <v/>
      </c>
      <c r="I39" s="1"/>
      <c r="L39" s="122">
        <v>45818.625</v>
      </c>
      <c r="M39" s="3">
        <v>49.826999999999998</v>
      </c>
      <c r="N39" s="168" t="str">
        <f t="shared" si="0"/>
        <v/>
      </c>
      <c r="O39" s="168" t="str">
        <f t="shared" si="1"/>
        <v/>
      </c>
    </row>
    <row r="40" spans="1:15">
      <c r="A40" s="173" t="str">
        <f t="shared" ca="1" si="10"/>
        <v/>
      </c>
      <c r="B40" s="45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6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9" t="str">
        <f t="shared" ca="1" si="15"/>
        <v/>
      </c>
      <c r="I40" s="1"/>
      <c r="L40" s="122">
        <v>45819.625</v>
      </c>
      <c r="M40" s="3">
        <v>49.567</v>
      </c>
      <c r="N40" s="168" t="str">
        <f t="shared" si="0"/>
        <v/>
      </c>
      <c r="O40" s="168" t="str">
        <f t="shared" si="1"/>
        <v/>
      </c>
    </row>
    <row r="41" spans="1:15">
      <c r="A41" s="173" t="str">
        <f t="shared" ca="1" si="10"/>
        <v/>
      </c>
      <c r="B41" s="45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6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9" t="str">
        <f t="shared" ca="1" si="15"/>
        <v/>
      </c>
      <c r="I41" s="1"/>
      <c r="L41" s="122">
        <v>45820.625</v>
      </c>
      <c r="M41" s="3">
        <v>49.652999999999999</v>
      </c>
      <c r="N41" s="168" t="str">
        <f t="shared" si="0"/>
        <v/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6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9" t="str">
        <f t="shared" ca="1" si="15"/>
        <v/>
      </c>
      <c r="I42" s="1"/>
      <c r="L42" s="122">
        <v>45821.625</v>
      </c>
      <c r="M42" s="3">
        <v>51.447000000000003</v>
      </c>
      <c r="N42" s="168" t="str">
        <f t="shared" si="0"/>
        <v/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6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9" t="str">
        <f t="shared" ca="1" si="15"/>
        <v/>
      </c>
      <c r="I43" s="1"/>
      <c r="L43" s="122">
        <v>45824.625</v>
      </c>
      <c r="M43" s="3">
        <v>50.210999999999999</v>
      </c>
      <c r="N43" s="168" t="str">
        <f t="shared" si="0"/>
        <v/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6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9" t="str">
        <f t="shared" ca="1" si="15"/>
        <v/>
      </c>
      <c r="I44" s="1"/>
      <c r="L44" s="122">
        <v>45825.625</v>
      </c>
      <c r="M44" s="3">
        <v>50.256</v>
      </c>
      <c r="N44" s="168" t="str">
        <f t="shared" si="0"/>
        <v/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6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9" t="str">
        <f t="shared" ca="1" si="15"/>
        <v/>
      </c>
      <c r="I45" s="1"/>
      <c r="L45" s="122">
        <v>45826.625</v>
      </c>
      <c r="M45" s="3">
        <v>50.328000000000003</v>
      </c>
      <c r="N45" s="168" t="str">
        <f t="shared" si="0"/>
        <v/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6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9" t="str">
        <f t="shared" ca="1" si="15"/>
        <v/>
      </c>
      <c r="L46" s="122">
        <v>45827.625</v>
      </c>
      <c r="M46" s="3">
        <v>51.09</v>
      </c>
      <c r="N46" s="168" t="str">
        <f t="shared" si="0"/>
        <v/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6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9" t="str">
        <f t="shared" ca="1" si="15"/>
        <v/>
      </c>
      <c r="L47" s="122">
        <v>45828.625</v>
      </c>
      <c r="M47" s="3">
        <v>50.98</v>
      </c>
      <c r="N47" s="168" t="str">
        <f t="shared" si="0"/>
        <v/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6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9" t="str">
        <f t="shared" ca="1" si="15"/>
        <v/>
      </c>
      <c r="L48" s="122">
        <v>45831.625</v>
      </c>
      <c r="M48" s="3">
        <v>51.106000000000002</v>
      </c>
      <c r="N48" s="168" t="str">
        <f t="shared" si="0"/>
        <v/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6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9" t="str">
        <f t="shared" ca="1" si="15"/>
        <v/>
      </c>
      <c r="L49" s="122">
        <v>45832.625</v>
      </c>
      <c r="M49" s="3">
        <v>48.530999999999999</v>
      </c>
      <c r="N49" s="168" t="str">
        <f t="shared" si="0"/>
        <v/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6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9" t="str">
        <f t="shared" ca="1" si="15"/>
        <v/>
      </c>
      <c r="L50" s="122">
        <v>45833.625</v>
      </c>
      <c r="M50" s="3">
        <v>48.798000000000002</v>
      </c>
      <c r="N50" s="168" t="str">
        <f t="shared" si="0"/>
        <v/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6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9" t="str">
        <f t="shared" ca="1" si="15"/>
        <v/>
      </c>
      <c r="L51" s="122">
        <v>45834.625</v>
      </c>
      <c r="M51" s="3">
        <v>48.734999999999999</v>
      </c>
      <c r="N51" s="168" t="str">
        <f t="shared" si="0"/>
        <v/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6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9" t="str">
        <f t="shared" ca="1" si="15"/>
        <v/>
      </c>
      <c r="L52" s="122">
        <v>45835.625</v>
      </c>
      <c r="M52" s="3">
        <v>47.646000000000001</v>
      </c>
      <c r="N52" s="168" t="str">
        <f t="shared" si="0"/>
        <v/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6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9" t="str">
        <f t="shared" ca="1" si="15"/>
        <v/>
      </c>
      <c r="L53" s="122">
        <v>45838.625</v>
      </c>
      <c r="M53" s="3">
        <v>47.832999999999998</v>
      </c>
      <c r="N53" s="168" t="str">
        <f t="shared" si="0"/>
        <v/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6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9" t="str">
        <f t="shared" ca="1" si="15"/>
        <v/>
      </c>
      <c r="L54" s="122">
        <v>45839.625</v>
      </c>
      <c r="M54" s="3">
        <v>47.801000000000002</v>
      </c>
      <c r="N54" s="168" t="str">
        <f t="shared" si="0"/>
        <v/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6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9" t="str">
        <f t="shared" ca="1" si="15"/>
        <v/>
      </c>
      <c r="L55" s="122">
        <v>45840.625</v>
      </c>
      <c r="M55" s="3">
        <v>47.194000000000003</v>
      </c>
      <c r="N55" s="168" t="str">
        <f t="shared" si="0"/>
        <v/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6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9" t="str">
        <f t="shared" ca="1" si="15"/>
        <v/>
      </c>
      <c r="L56" s="122">
        <v>45841.625</v>
      </c>
      <c r="M56" s="3">
        <v>47.182000000000002</v>
      </c>
      <c r="N56" s="168" t="str">
        <f t="shared" si="0"/>
        <v/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6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9" t="str">
        <f t="shared" ca="1" si="15"/>
        <v/>
      </c>
      <c r="L57" s="122">
        <v>45842.625</v>
      </c>
      <c r="M57" s="3">
        <v>47.551000000000002</v>
      </c>
      <c r="N57" s="168" t="str">
        <f t="shared" si="0"/>
        <v/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6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9" t="str">
        <f t="shared" ca="1" si="15"/>
        <v/>
      </c>
      <c r="L58" s="122">
        <v>45845.625</v>
      </c>
      <c r="M58" s="3">
        <v>47.372</v>
      </c>
      <c r="N58" s="168" t="str">
        <f t="shared" si="0"/>
        <v/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6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9" t="str">
        <f t="shared" ca="1" si="15"/>
        <v/>
      </c>
      <c r="L59" s="122">
        <v>45846.625</v>
      </c>
      <c r="M59" s="3">
        <v>47.015000000000001</v>
      </c>
      <c r="N59" s="168" t="str">
        <f t="shared" si="0"/>
        <v/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6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9" t="str">
        <f t="shared" ca="1" si="15"/>
        <v/>
      </c>
      <c r="L60" s="122">
        <v>45847.625</v>
      </c>
      <c r="M60" s="3">
        <v>47.259</v>
      </c>
      <c r="N60" s="168" t="str">
        <f t="shared" si="0"/>
        <v/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6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9" t="str">
        <f t="shared" ca="1" si="15"/>
        <v/>
      </c>
      <c r="L61" s="122">
        <v>45848.625</v>
      </c>
      <c r="M61" s="3">
        <v>46.771000000000001</v>
      </c>
      <c r="N61" s="168" t="str">
        <f t="shared" si="0"/>
        <v/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6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9" t="str">
        <f t="shared" ca="1" si="15"/>
        <v/>
      </c>
      <c r="L62" s="122">
        <v>45849.625</v>
      </c>
      <c r="M62" s="3">
        <v>47.335999999999999</v>
      </c>
      <c r="N62" s="168" t="str">
        <f t="shared" si="0"/>
        <v/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6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9" t="str">
        <f t="shared" ca="1" si="15"/>
        <v/>
      </c>
      <c r="L63" s="122">
        <v>45852.625</v>
      </c>
      <c r="M63" s="3">
        <v>47.235999999999997</v>
      </c>
      <c r="N63" s="168" t="str">
        <f t="shared" si="0"/>
        <v/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6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9" t="str">
        <f t="shared" ca="1" si="15"/>
        <v/>
      </c>
      <c r="L64" s="122">
        <v>45853.625</v>
      </c>
      <c r="M64" s="3">
        <v>47.542999999999999</v>
      </c>
      <c r="N64" s="168" t="str">
        <f t="shared" si="0"/>
        <v/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6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9" t="str">
        <f t="shared" ca="1" si="15"/>
        <v/>
      </c>
      <c r="L65" s="122">
        <v>45854.625</v>
      </c>
      <c r="M65" s="3">
        <v>47.863999999999997</v>
      </c>
      <c r="N65" s="168" t="str">
        <f t="shared" si="0"/>
        <v/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6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9" t="str">
        <f t="shared" ca="1" si="15"/>
        <v/>
      </c>
      <c r="L66" s="122">
        <v>45855.625</v>
      </c>
      <c r="M66" s="3">
        <v>47.286999999999999</v>
      </c>
      <c r="N66" s="168" t="str">
        <f t="shared" si="0"/>
        <v/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6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9" t="str">
        <f t="shared" ca="1" si="15"/>
        <v/>
      </c>
      <c r="L67" s="122">
        <v>45856.625</v>
      </c>
      <c r="M67" s="3">
        <v>46.664999999999999</v>
      </c>
      <c r="N67" s="168" t="str">
        <f t="shared" ref="N67:N130" si="16">IF(COUNTIF(L:L,J68),J68,"")</f>
        <v/>
      </c>
      <c r="O67" s="168" t="str">
        <f t="shared" ref="O67:O130" si="17">IF(N67&gt;$A$14,N67,"")</f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6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9" t="str">
        <f t="shared" ca="1" si="15"/>
        <v/>
      </c>
      <c r="L68" s="122">
        <v>45859.625</v>
      </c>
      <c r="M68" s="3">
        <v>46.798000000000002</v>
      </c>
      <c r="N68" s="168" t="str">
        <f t="shared" si="16"/>
        <v/>
      </c>
      <c r="O68" s="168" t="str">
        <f t="shared" si="17"/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6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9" t="str">
        <f t="shared" ca="1" si="15"/>
        <v/>
      </c>
      <c r="L69" s="122">
        <v>45860.625</v>
      </c>
      <c r="M69" s="3">
        <v>47.064999999999998</v>
      </c>
      <c r="N69" s="168" t="str">
        <f t="shared" si="16"/>
        <v/>
      </c>
      <c r="O69" s="168" t="str">
        <f t="shared" si="17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6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9" t="str">
        <f t="shared" ca="1" si="15"/>
        <v/>
      </c>
      <c r="L70" s="122">
        <v>45861.625</v>
      </c>
      <c r="M70" s="3">
        <v>46.191000000000003</v>
      </c>
      <c r="N70" s="168" t="str">
        <f t="shared" si="16"/>
        <v/>
      </c>
      <c r="O70" s="168" t="str">
        <f t="shared" si="17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6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9" t="str">
        <f t="shared" ca="1" si="15"/>
        <v/>
      </c>
      <c r="L71" s="122">
        <v>45862.625</v>
      </c>
      <c r="M71" s="3">
        <v>46.113</v>
      </c>
      <c r="N71" s="168" t="str">
        <f t="shared" si="16"/>
        <v/>
      </c>
      <c r="O71" s="168" t="str">
        <f t="shared" si="17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6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9" t="str">
        <f t="shared" ca="1" si="15"/>
        <v/>
      </c>
      <c r="L72" s="122">
        <v>45863.625</v>
      </c>
      <c r="M72" s="3">
        <v>45.887</v>
      </c>
      <c r="N72" s="168" t="str">
        <f t="shared" si="16"/>
        <v/>
      </c>
      <c r="O72" s="168" t="str">
        <f t="shared" si="17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6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9" t="str">
        <f t="shared" ca="1" si="15"/>
        <v/>
      </c>
      <c r="L73" s="122">
        <v>45866.625</v>
      </c>
      <c r="M73" s="3">
        <v>45.268000000000001</v>
      </c>
      <c r="N73" s="168" t="str">
        <f t="shared" si="16"/>
        <v/>
      </c>
      <c r="O73" s="168" t="str">
        <f t="shared" si="17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6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9" t="str">
        <f t="shared" ca="1" si="15"/>
        <v/>
      </c>
      <c r="L74" s="122">
        <v>45867.625</v>
      </c>
      <c r="M74" s="3">
        <v>45.021000000000001</v>
      </c>
      <c r="N74" s="168" t="str">
        <f t="shared" si="16"/>
        <v/>
      </c>
      <c r="O74" s="168" t="str">
        <f t="shared" si="17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6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9" t="str">
        <f t="shared" ca="1" si="15"/>
        <v/>
      </c>
      <c r="L75" s="122">
        <v>45868.625</v>
      </c>
      <c r="M75" s="3">
        <v>45.497999999999998</v>
      </c>
      <c r="N75" s="168" t="str">
        <f t="shared" si="16"/>
        <v/>
      </c>
      <c r="O75" s="168" t="str">
        <f t="shared" si="17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6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9" t="str">
        <f t="shared" ca="1" si="15"/>
        <v/>
      </c>
      <c r="L76" s="122">
        <v>45869.625</v>
      </c>
      <c r="M76" s="3">
        <v>45.439</v>
      </c>
      <c r="N76" s="168" t="str">
        <f t="shared" si="16"/>
        <v/>
      </c>
      <c r="O76" s="168" t="str">
        <f t="shared" si="17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6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9" t="str">
        <f t="shared" ca="1" si="15"/>
        <v/>
      </c>
      <c r="L77" s="122">
        <v>45870.625</v>
      </c>
      <c r="M77" s="3">
        <v>46.853000000000002</v>
      </c>
      <c r="N77" s="168" t="str">
        <f t="shared" si="16"/>
        <v/>
      </c>
      <c r="O77" s="168" t="str">
        <f t="shared" si="17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6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9" t="str">
        <f t="shared" ca="1" si="15"/>
        <v/>
      </c>
      <c r="L78" s="122">
        <v>45873.625</v>
      </c>
      <c r="M78" s="3">
        <v>46.91</v>
      </c>
      <c r="N78" s="168" t="str">
        <f t="shared" si="16"/>
        <v/>
      </c>
      <c r="O78" s="168" t="str">
        <f t="shared" si="17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6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9" t="str">
        <f t="shared" ca="1" si="15"/>
        <v/>
      </c>
      <c r="L79" s="122">
        <v>45874.625</v>
      </c>
      <c r="M79" s="3">
        <v>45.616999999999997</v>
      </c>
      <c r="N79" s="168" t="str">
        <f t="shared" si="16"/>
        <v/>
      </c>
      <c r="O79" s="168" t="str">
        <f t="shared" si="17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6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9" t="str">
        <f t="shared" ca="1" si="15"/>
        <v/>
      </c>
      <c r="L80" s="122">
        <v>45875.625</v>
      </c>
      <c r="M80" s="3">
        <v>46.472000000000001</v>
      </c>
      <c r="N80" s="168" t="str">
        <f t="shared" si="16"/>
        <v/>
      </c>
      <c r="O80" s="168" t="str">
        <f t="shared" si="17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6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9" t="str">
        <f t="shared" ca="1" si="15"/>
        <v/>
      </c>
      <c r="L81" s="122">
        <v>45876.625</v>
      </c>
      <c r="M81" s="3">
        <v>45.741999999999997</v>
      </c>
      <c r="N81" s="168" t="str">
        <f t="shared" si="16"/>
        <v/>
      </c>
      <c r="O81" s="168" t="str">
        <f t="shared" si="17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6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9" t="str">
        <f t="shared" ca="1" si="15"/>
        <v/>
      </c>
      <c r="L82" s="122">
        <v>45877.625</v>
      </c>
      <c r="M82" s="3">
        <v>45.639000000000003</v>
      </c>
      <c r="N82" s="168" t="str">
        <f t="shared" si="16"/>
        <v/>
      </c>
      <c r="O82" s="168" t="str">
        <f t="shared" si="17"/>
        <v/>
      </c>
    </row>
    <row r="83" spans="1:15">
      <c r="A83" s="173" t="str">
        <f t="shared" ref="A83:A146" ca="1" si="20">IF(AND(ISBLANK(P72), A82 = $P$1),NOW(),IF(ISBLANK(P72),"",P72))</f>
        <v/>
      </c>
      <c r="B83" s="45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6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9" t="str">
        <f t="shared" ref="H83:H146" ca="1" si="25">IF(ISERROR(E83-2),"",C83+D83-F83-G83)</f>
        <v/>
      </c>
      <c r="L83" s="122">
        <v>45880.625</v>
      </c>
      <c r="M83" s="3">
        <v>45.212000000000003</v>
      </c>
      <c r="N83" s="168" t="str">
        <f t="shared" si="16"/>
        <v/>
      </c>
      <c r="O83" s="168" t="str">
        <f t="shared" si="17"/>
        <v/>
      </c>
    </row>
    <row r="84" spans="1:15">
      <c r="A84" s="173" t="str">
        <f t="shared" ca="1" si="20"/>
        <v/>
      </c>
      <c r="B84" s="45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6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9" t="str">
        <f t="shared" ca="1" si="25"/>
        <v/>
      </c>
      <c r="L84" s="122">
        <v>45881.625</v>
      </c>
      <c r="M84" s="3">
        <v>44.905000000000001</v>
      </c>
      <c r="N84" s="168" t="str">
        <f t="shared" si="16"/>
        <v/>
      </c>
      <c r="O84" s="168" t="str">
        <f t="shared" si="17"/>
        <v/>
      </c>
    </row>
    <row r="85" spans="1:15">
      <c r="A85" s="173" t="str">
        <f t="shared" ca="1" si="20"/>
        <v/>
      </c>
      <c r="B85" s="45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6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9" t="str">
        <f t="shared" ca="1" si="25"/>
        <v/>
      </c>
      <c r="L85" s="122">
        <v>45882.625</v>
      </c>
      <c r="M85" s="3">
        <v>44.164999999999999</v>
      </c>
      <c r="N85" s="168" t="str">
        <f t="shared" si="16"/>
        <v/>
      </c>
      <c r="O85" s="168" t="str">
        <f t="shared" si="17"/>
        <v/>
      </c>
    </row>
    <row r="86" spans="1:15">
      <c r="A86" s="173" t="str">
        <f t="shared" ca="1" si="20"/>
        <v/>
      </c>
      <c r="B86" s="45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6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9" t="str">
        <f t="shared" ca="1" si="25"/>
        <v/>
      </c>
      <c r="L86" s="122">
        <v>45883.625</v>
      </c>
      <c r="M86" s="3">
        <v>43.07</v>
      </c>
      <c r="N86" s="168" t="str">
        <f t="shared" si="16"/>
        <v/>
      </c>
      <c r="O86" s="168" t="str">
        <f t="shared" si="17"/>
        <v/>
      </c>
    </row>
    <row r="87" spans="1:15">
      <c r="A87" s="173" t="str">
        <f t="shared" ca="1" si="20"/>
        <v/>
      </c>
      <c r="B87" s="45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6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9" t="str">
        <f t="shared" ca="1" si="25"/>
        <v/>
      </c>
      <c r="L87" s="122">
        <v>45884.625</v>
      </c>
      <c r="M87" s="3">
        <v>42.658000000000001</v>
      </c>
      <c r="N87" s="168" t="str">
        <f t="shared" si="16"/>
        <v/>
      </c>
      <c r="O87" s="168" t="str">
        <f t="shared" si="17"/>
        <v/>
      </c>
    </row>
    <row r="88" spans="1:15">
      <c r="A88" s="173" t="str">
        <f t="shared" ca="1" si="20"/>
        <v/>
      </c>
      <c r="B88" s="45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6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9" t="str">
        <f t="shared" ca="1" si="25"/>
        <v/>
      </c>
      <c r="L88" s="122">
        <v>45887.625</v>
      </c>
      <c r="M88" s="3">
        <v>42.69</v>
      </c>
      <c r="N88" s="168" t="str">
        <f t="shared" si="16"/>
        <v/>
      </c>
      <c r="O88" s="168" t="str">
        <f t="shared" si="17"/>
        <v/>
      </c>
    </row>
    <row r="89" spans="1:15">
      <c r="A89" s="173" t="str">
        <f t="shared" ca="1" si="20"/>
        <v/>
      </c>
      <c r="B89" s="45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6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9" t="str">
        <f t="shared" ca="1" si="25"/>
        <v/>
      </c>
      <c r="L89" s="122">
        <v>45888.625</v>
      </c>
      <c r="M89" s="3">
        <v>43.34</v>
      </c>
      <c r="N89" s="168" t="str">
        <f t="shared" si="16"/>
        <v/>
      </c>
      <c r="O89" s="168" t="str">
        <f t="shared" si="17"/>
        <v/>
      </c>
    </row>
    <row r="90" spans="1:15">
      <c r="A90" s="173" t="str">
        <f t="shared" ca="1" si="20"/>
        <v/>
      </c>
      <c r="B90" s="45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6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9" t="str">
        <f t="shared" ca="1" si="25"/>
        <v/>
      </c>
      <c r="L90" s="122">
        <v>45889.625</v>
      </c>
      <c r="M90" s="3">
        <v>43.088999999999999</v>
      </c>
      <c r="N90" s="168" t="str">
        <f t="shared" si="16"/>
        <v/>
      </c>
      <c r="O90" s="168" t="str">
        <f t="shared" si="17"/>
        <v/>
      </c>
    </row>
    <row r="91" spans="1:15">
      <c r="A91" s="173" t="str">
        <f t="shared" ca="1" si="20"/>
        <v/>
      </c>
      <c r="B91" s="45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6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9" t="str">
        <f t="shared" ca="1" si="25"/>
        <v/>
      </c>
      <c r="L91" s="122">
        <v>45890.625</v>
      </c>
      <c r="M91" s="3">
        <v>43.530999999999999</v>
      </c>
      <c r="N91" s="168" t="str">
        <f t="shared" si="16"/>
        <v/>
      </c>
      <c r="O91" s="168" t="str">
        <f t="shared" si="17"/>
        <v/>
      </c>
    </row>
    <row r="92" spans="1:15">
      <c r="A92" s="173" t="str">
        <f t="shared" ca="1" si="20"/>
        <v/>
      </c>
      <c r="B92" s="45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6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9" t="str">
        <f t="shared" ca="1" si="25"/>
        <v/>
      </c>
      <c r="L92" s="122">
        <v>45891.625</v>
      </c>
      <c r="M92" s="3">
        <v>43.149000000000001</v>
      </c>
      <c r="N92" s="168" t="str">
        <f t="shared" si="16"/>
        <v/>
      </c>
      <c r="O92" s="168" t="str">
        <f t="shared" si="17"/>
        <v/>
      </c>
    </row>
    <row r="93" spans="1:15">
      <c r="A93" s="173" t="str">
        <f t="shared" ca="1" si="20"/>
        <v/>
      </c>
      <c r="B93" s="45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6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9" t="str">
        <f t="shared" ca="1" si="25"/>
        <v/>
      </c>
      <c r="L93" s="122">
        <v>45894.625</v>
      </c>
      <c r="M93" s="3">
        <v>42.863999999999997</v>
      </c>
      <c r="N93" s="168" t="str">
        <f t="shared" si="16"/>
        <v/>
      </c>
      <c r="O93" s="168" t="str">
        <f t="shared" si="17"/>
        <v/>
      </c>
    </row>
    <row r="94" spans="1:15">
      <c r="A94" s="173" t="str">
        <f t="shared" ca="1" si="20"/>
        <v/>
      </c>
      <c r="B94" s="45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6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9" t="str">
        <f t="shared" ca="1" si="25"/>
        <v/>
      </c>
      <c r="L94" s="122">
        <v>45895.625</v>
      </c>
      <c r="M94" s="3">
        <v>44.186</v>
      </c>
      <c r="N94" s="168" t="str">
        <f t="shared" si="16"/>
        <v/>
      </c>
      <c r="O94" s="168" t="str">
        <f t="shared" si="17"/>
        <v/>
      </c>
    </row>
    <row r="95" spans="1:15">
      <c r="A95" s="173" t="str">
        <f t="shared" ca="1" si="20"/>
        <v/>
      </c>
      <c r="B95" s="45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6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9" t="str">
        <f t="shared" ca="1" si="25"/>
        <v/>
      </c>
      <c r="L95" s="122">
        <v>45896.625</v>
      </c>
      <c r="M95" s="3">
        <v>45.048999999999999</v>
      </c>
      <c r="N95" s="168" t="str">
        <f t="shared" si="16"/>
        <v/>
      </c>
      <c r="O95" s="168" t="str">
        <f t="shared" si="17"/>
        <v/>
      </c>
    </row>
    <row r="96" spans="1:15">
      <c r="A96" s="173" t="str">
        <f t="shared" ca="1" si="20"/>
        <v/>
      </c>
      <c r="B96" s="45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6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9" t="str">
        <f t="shared" ca="1" si="25"/>
        <v/>
      </c>
      <c r="L96" s="122">
        <v>45897.625</v>
      </c>
      <c r="M96" s="3">
        <v>46.148000000000003</v>
      </c>
      <c r="N96" s="168" t="str">
        <f t="shared" si="16"/>
        <v/>
      </c>
      <c r="O96" s="168" t="str">
        <f t="shared" si="17"/>
        <v/>
      </c>
    </row>
    <row r="97" spans="1:15">
      <c r="A97" s="173" t="str">
        <f t="shared" ca="1" si="20"/>
        <v/>
      </c>
      <c r="B97" s="45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6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9" t="str">
        <f t="shared" ca="1" si="25"/>
        <v/>
      </c>
      <c r="L97" s="122">
        <v>45898.625</v>
      </c>
      <c r="M97" s="3">
        <v>46.421999999999997</v>
      </c>
      <c r="N97" s="168" t="str">
        <f t="shared" si="16"/>
        <v/>
      </c>
      <c r="O97" s="168" t="str">
        <f t="shared" si="17"/>
        <v/>
      </c>
    </row>
    <row r="98" spans="1:15">
      <c r="A98" s="173" t="str">
        <f t="shared" ca="1" si="20"/>
        <v/>
      </c>
      <c r="B98" s="45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6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9" t="str">
        <f t="shared" ca="1" si="25"/>
        <v/>
      </c>
      <c r="L98" s="122">
        <v>45901.625</v>
      </c>
      <c r="M98" s="3">
        <v>46.432000000000002</v>
      </c>
      <c r="N98" s="168" t="str">
        <f t="shared" si="16"/>
        <v/>
      </c>
      <c r="O98" s="168" t="str">
        <f t="shared" si="17"/>
        <v/>
      </c>
    </row>
    <row r="99" spans="1:15">
      <c r="A99" s="173" t="str">
        <f t="shared" ca="1" si="20"/>
        <v/>
      </c>
      <c r="B99" s="45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6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9" t="str">
        <f t="shared" ca="1" si="25"/>
        <v/>
      </c>
      <c r="L99" s="122">
        <v>45902.625</v>
      </c>
      <c r="M99" s="3">
        <v>48.558999999999997</v>
      </c>
      <c r="N99" s="168" t="str">
        <f t="shared" si="16"/>
        <v/>
      </c>
      <c r="O99" s="168" t="str">
        <f t="shared" si="17"/>
        <v/>
      </c>
    </row>
    <row r="100" spans="1:15">
      <c r="A100" s="173" t="str">
        <f t="shared" ca="1" si="20"/>
        <v/>
      </c>
      <c r="B100" s="45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6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9" t="str">
        <f t="shared" ca="1" si="25"/>
        <v/>
      </c>
      <c r="L100" s="122">
        <v>45903.625</v>
      </c>
      <c r="M100" s="3">
        <v>48.46</v>
      </c>
      <c r="N100" s="168" t="str">
        <f t="shared" si="16"/>
        <v/>
      </c>
      <c r="O100" s="168" t="str">
        <f t="shared" si="17"/>
        <v/>
      </c>
    </row>
    <row r="101" spans="1:15">
      <c r="A101" s="173" t="str">
        <f t="shared" ca="1" si="20"/>
        <v/>
      </c>
      <c r="B101" s="45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6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9" t="str">
        <f t="shared" ca="1" si="25"/>
        <v/>
      </c>
      <c r="L101" s="122">
        <v>45904.625</v>
      </c>
      <c r="M101" s="3">
        <v>47.35</v>
      </c>
      <c r="N101" s="168" t="str">
        <f t="shared" si="16"/>
        <v/>
      </c>
      <c r="O101" s="168" t="str">
        <f t="shared" si="17"/>
        <v/>
      </c>
    </row>
    <row r="102" spans="1:15">
      <c r="A102" s="173" t="str">
        <f t="shared" ca="1" si="20"/>
        <v/>
      </c>
      <c r="B102" s="45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6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9" t="str">
        <f t="shared" ca="1" si="25"/>
        <v/>
      </c>
      <c r="L102" s="122">
        <v>45905.625</v>
      </c>
      <c r="M102" s="3">
        <v>46.287999999999997</v>
      </c>
      <c r="N102" s="168" t="str">
        <f t="shared" si="16"/>
        <v/>
      </c>
      <c r="O102" s="168" t="str">
        <f t="shared" si="17"/>
        <v/>
      </c>
    </row>
    <row r="103" spans="1:15">
      <c r="A103" s="173" t="str">
        <f t="shared" ca="1" si="20"/>
        <v/>
      </c>
      <c r="B103" s="45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6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9" t="str">
        <f t="shared" ca="1" si="25"/>
        <v/>
      </c>
      <c r="L103" s="122">
        <v>45908.625</v>
      </c>
      <c r="M103" s="3">
        <v>46.375</v>
      </c>
      <c r="N103" s="168" t="str">
        <f t="shared" si="16"/>
        <v/>
      </c>
      <c r="O103" s="168" t="str">
        <f t="shared" si="17"/>
        <v/>
      </c>
    </row>
    <row r="104" spans="1:15">
      <c r="A104" s="173" t="str">
        <f t="shared" ca="1" si="20"/>
        <v/>
      </c>
      <c r="B104" s="45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6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9" t="str">
        <f t="shared" ca="1" si="25"/>
        <v/>
      </c>
      <c r="L104" s="122">
        <v>45909.625</v>
      </c>
      <c r="M104" s="3">
        <v>45.290999999999997</v>
      </c>
      <c r="N104" s="168" t="str">
        <f t="shared" si="16"/>
        <v/>
      </c>
      <c r="O104" s="168" t="str">
        <f t="shared" si="17"/>
        <v/>
      </c>
    </row>
    <row r="105" spans="1:15">
      <c r="A105" s="173" t="str">
        <f t="shared" ca="1" si="20"/>
        <v/>
      </c>
      <c r="B105" s="45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6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9" t="str">
        <f t="shared" ca="1" si="25"/>
        <v/>
      </c>
      <c r="L105" s="122">
        <v>45910.625</v>
      </c>
      <c r="M105" s="3">
        <v>44.817</v>
      </c>
      <c r="N105" s="168" t="str">
        <f t="shared" si="16"/>
        <v/>
      </c>
      <c r="O105" s="168" t="str">
        <f t="shared" si="17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6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9" t="str">
        <f t="shared" ca="1" si="25"/>
        <v/>
      </c>
      <c r="L106" s="122">
        <v>45911.625</v>
      </c>
      <c r="M106" s="3">
        <v>43.853000000000002</v>
      </c>
      <c r="N106" s="168" t="str">
        <f t="shared" si="16"/>
        <v/>
      </c>
      <c r="O106" s="168" t="str">
        <f t="shared" si="17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6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9" t="str">
        <f t="shared" ca="1" si="25"/>
        <v/>
      </c>
      <c r="L107" s="122">
        <v>45912.625</v>
      </c>
      <c r="M107" s="3">
        <v>43.271000000000001</v>
      </c>
      <c r="N107" s="168" t="str">
        <f t="shared" si="16"/>
        <v/>
      </c>
      <c r="O107" s="168" t="str">
        <f t="shared" si="17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6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9" t="str">
        <f t="shared" ca="1" si="25"/>
        <v/>
      </c>
      <c r="L108" s="122">
        <v>45915.625</v>
      </c>
      <c r="M108" s="3">
        <v>42.829000000000001</v>
      </c>
      <c r="N108" s="168" t="str">
        <f t="shared" si="16"/>
        <v/>
      </c>
      <c r="O108" s="168" t="str">
        <f t="shared" si="17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6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9" t="str">
        <f t="shared" ca="1" si="25"/>
        <v/>
      </c>
      <c r="L109" s="122">
        <v>45916.625</v>
      </c>
      <c r="M109" s="3">
        <v>42.984000000000002</v>
      </c>
      <c r="N109" s="168" t="str">
        <f t="shared" si="16"/>
        <v/>
      </c>
      <c r="O109" s="168" t="str">
        <f t="shared" si="17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6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9" t="str">
        <f t="shared" ca="1" si="25"/>
        <v/>
      </c>
      <c r="L110" s="122">
        <v>45917.625</v>
      </c>
      <c r="M110" s="3">
        <v>43.191000000000003</v>
      </c>
      <c r="N110" s="168" t="str">
        <f t="shared" si="16"/>
        <v/>
      </c>
      <c r="O110" s="168" t="str">
        <f t="shared" si="17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6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9" t="str">
        <f t="shared" ca="1" si="25"/>
        <v/>
      </c>
      <c r="L111" s="122">
        <v>45918.625</v>
      </c>
      <c r="M111" s="3">
        <v>42.176000000000002</v>
      </c>
      <c r="N111" s="168" t="str">
        <f t="shared" si="16"/>
        <v/>
      </c>
      <c r="O111" s="168" t="str">
        <f t="shared" si="17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6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9" t="str">
        <f t="shared" ca="1" si="25"/>
        <v/>
      </c>
      <c r="L112" s="122">
        <v>45919.625</v>
      </c>
      <c r="M112" s="3">
        <v>42.023000000000003</v>
      </c>
      <c r="N112" s="168" t="str">
        <f t="shared" si="16"/>
        <v/>
      </c>
      <c r="O112" s="168" t="str">
        <f t="shared" si="17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6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9" t="str">
        <f t="shared" ca="1" si="25"/>
        <v/>
      </c>
      <c r="L113" s="122">
        <v>45922.625</v>
      </c>
      <c r="M113" s="3">
        <v>47.085000000000001</v>
      </c>
      <c r="N113" s="168" t="str">
        <f t="shared" si="16"/>
        <v/>
      </c>
      <c r="O113" s="168" t="str">
        <f t="shared" si="17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6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9" t="str">
        <f t="shared" ca="1" si="25"/>
        <v/>
      </c>
      <c r="L114" s="122">
        <v>45923.625</v>
      </c>
      <c r="M114" s="3">
        <v>46.759</v>
      </c>
      <c r="N114" s="168" t="str">
        <f t="shared" si="16"/>
        <v/>
      </c>
      <c r="O114" s="168" t="str">
        <f t="shared" si="17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6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9" t="str">
        <f t="shared" ca="1" si="25"/>
        <v/>
      </c>
      <c r="L115" s="122">
        <v>45924.625</v>
      </c>
      <c r="M115" s="3">
        <v>46.57</v>
      </c>
      <c r="N115" s="168" t="str">
        <f t="shared" si="16"/>
        <v/>
      </c>
      <c r="O115" s="168" t="str">
        <f t="shared" si="17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6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9" t="str">
        <f t="shared" ca="1" si="25"/>
        <v/>
      </c>
      <c r="L116" s="122">
        <v>45925.625</v>
      </c>
      <c r="M116" s="3">
        <v>46.603999999999999</v>
      </c>
      <c r="N116" s="168" t="str">
        <f t="shared" si="16"/>
        <v/>
      </c>
      <c r="O116" s="168" t="str">
        <f t="shared" si="17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6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9" t="str">
        <f t="shared" ca="1" si="25"/>
        <v/>
      </c>
      <c r="L117" s="122">
        <v>45926.625</v>
      </c>
      <c r="M117" s="3">
        <v>47.268999999999998</v>
      </c>
      <c r="N117" s="168" t="str">
        <f t="shared" si="16"/>
        <v/>
      </c>
      <c r="O117" s="168" t="str">
        <f t="shared" si="17"/>
        <v/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6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9" t="str">
        <f t="shared" ca="1" si="25"/>
        <v/>
      </c>
      <c r="L118" s="122">
        <v>45929.625</v>
      </c>
      <c r="M118" s="3">
        <v>46.972000000000001</v>
      </c>
      <c r="N118" s="168" t="str">
        <f t="shared" si="16"/>
        <v/>
      </c>
      <c r="O118" s="168" t="str">
        <f t="shared" si="17"/>
        <v/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6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9" t="str">
        <f t="shared" ca="1" si="25"/>
        <v/>
      </c>
      <c r="L119" s="122">
        <v>45930.625</v>
      </c>
      <c r="M119" s="3">
        <v>46.463999999999999</v>
      </c>
      <c r="N119" s="168" t="str">
        <f t="shared" si="16"/>
        <v/>
      </c>
      <c r="O119" s="168" t="str">
        <f t="shared" si="17"/>
        <v/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6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9" t="str">
        <f t="shared" ca="1" si="25"/>
        <v/>
      </c>
      <c r="L120" s="122">
        <v>45931.625</v>
      </c>
      <c r="M120" s="3">
        <v>46.284999999999997</v>
      </c>
      <c r="N120" s="168" t="str">
        <f t="shared" si="16"/>
        <v/>
      </c>
      <c r="O120" s="168" t="str">
        <f t="shared" si="17"/>
        <v/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6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9" t="str">
        <f t="shared" ca="1" si="25"/>
        <v/>
      </c>
      <c r="L121" s="122">
        <v>45932.625</v>
      </c>
      <c r="M121" s="3">
        <v>45.938000000000002</v>
      </c>
      <c r="N121" s="168" t="str">
        <f t="shared" si="16"/>
        <v/>
      </c>
      <c r="O121" s="168" t="str">
        <f t="shared" si="17"/>
        <v/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6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9" t="str">
        <f t="shared" ca="1" si="25"/>
        <v/>
      </c>
      <c r="L122" s="122">
        <v>45933.625</v>
      </c>
      <c r="M122" s="3">
        <v>45.588000000000001</v>
      </c>
      <c r="N122" s="168" t="str">
        <f t="shared" si="16"/>
        <v/>
      </c>
      <c r="O122" s="168" t="str">
        <f t="shared" si="17"/>
        <v/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6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9" t="str">
        <f t="shared" ca="1" si="25"/>
        <v/>
      </c>
      <c r="L123" s="122">
        <v>45936.625</v>
      </c>
      <c r="M123" s="3">
        <v>46.19</v>
      </c>
      <c r="N123" s="168" t="str">
        <f t="shared" si="16"/>
        <v/>
      </c>
      <c r="O123" s="168" t="str">
        <f t="shared" si="17"/>
        <v/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6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9" t="str">
        <f t="shared" ca="1" si="25"/>
        <v/>
      </c>
      <c r="L124" s="122">
        <v>45937.625</v>
      </c>
      <c r="M124" s="3">
        <v>46.366</v>
      </c>
      <c r="N124" s="168" t="str">
        <f t="shared" si="16"/>
        <v/>
      </c>
      <c r="O124" s="168" t="str">
        <f t="shared" si="17"/>
        <v/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6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9" t="str">
        <f t="shared" ca="1" si="25"/>
        <v/>
      </c>
      <c r="L125" s="122">
        <v>45938.625</v>
      </c>
      <c r="M125" s="3">
        <v>46.357999999999997</v>
      </c>
      <c r="N125" s="168" t="str">
        <f t="shared" si="16"/>
        <v/>
      </c>
      <c r="O125" s="168" t="str">
        <f t="shared" si="17"/>
        <v/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6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9" t="str">
        <f t="shared" ca="1" si="25"/>
        <v/>
      </c>
      <c r="L126" s="122">
        <v>45939.625</v>
      </c>
      <c r="M126" s="3">
        <v>46.667999999999999</v>
      </c>
      <c r="N126" s="168" t="str">
        <f t="shared" si="16"/>
        <v/>
      </c>
      <c r="O126" s="168" t="str">
        <f t="shared" si="17"/>
        <v/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6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9" t="str">
        <f t="shared" ca="1" si="25"/>
        <v/>
      </c>
      <c r="L127" s="122">
        <v>45940.625</v>
      </c>
      <c r="M127" s="3">
        <v>46.917000000000002</v>
      </c>
      <c r="N127" s="168" t="str">
        <f t="shared" si="16"/>
        <v/>
      </c>
      <c r="O127" s="168" t="str">
        <f t="shared" si="17"/>
        <v/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6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9" t="str">
        <f t="shared" ca="1" si="25"/>
        <v/>
      </c>
      <c r="L128" s="122">
        <v>45943.625</v>
      </c>
      <c r="M128" s="3">
        <v>47.828000000000003</v>
      </c>
      <c r="N128" s="168" t="str">
        <f t="shared" si="16"/>
        <v/>
      </c>
      <c r="O128" s="168" t="str">
        <f t="shared" si="17"/>
        <v/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6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9" t="str">
        <f t="shared" ca="1" si="25"/>
        <v/>
      </c>
      <c r="L129" s="122">
        <v>45944.625</v>
      </c>
      <c r="M129" s="3">
        <v>47.908000000000001</v>
      </c>
      <c r="N129" s="168" t="str">
        <f t="shared" si="16"/>
        <v/>
      </c>
      <c r="O129" s="168" t="str">
        <f t="shared" si="17"/>
        <v/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6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9" t="str">
        <f t="shared" ca="1" si="25"/>
        <v/>
      </c>
      <c r="L130" s="122">
        <v>45945.625</v>
      </c>
      <c r="M130" s="3">
        <v>45.886000000000003</v>
      </c>
      <c r="N130" s="168" t="str">
        <f t="shared" si="16"/>
        <v/>
      </c>
      <c r="O130" s="168" t="str">
        <f t="shared" si="17"/>
        <v/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6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9" t="str">
        <f t="shared" ca="1" si="25"/>
        <v/>
      </c>
      <c r="L131" s="122">
        <v>45946.625</v>
      </c>
      <c r="M131" s="3">
        <v>45.503</v>
      </c>
      <c r="N131" s="168" t="str">
        <f t="shared" ref="N131:N194" si="26">IF(COUNTIF(L:L,J132),J132,"")</f>
        <v/>
      </c>
      <c r="O131" s="168" t="str">
        <f t="shared" ref="O131:O194" si="27">IF(N131&gt;$A$14,N131,"")</f>
        <v/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6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9" t="str">
        <f t="shared" ca="1" si="25"/>
        <v/>
      </c>
      <c r="L132" s="122">
        <v>45947.625</v>
      </c>
      <c r="M132" s="3">
        <v>47.009</v>
      </c>
      <c r="N132" s="168" t="str">
        <f t="shared" si="26"/>
        <v/>
      </c>
      <c r="O132" s="168" t="str">
        <f t="shared" si="27"/>
        <v/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6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9" t="str">
        <f t="shared" ca="1" si="25"/>
        <v/>
      </c>
      <c r="L133" s="122">
        <v>45950.625</v>
      </c>
      <c r="M133" s="3">
        <v>46.378999999999998</v>
      </c>
      <c r="N133" s="168" t="str">
        <f t="shared" si="26"/>
        <v/>
      </c>
      <c r="O133" s="168" t="str">
        <f t="shared" si="27"/>
        <v/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6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9" t="str">
        <f t="shared" ca="1" si="25"/>
        <v/>
      </c>
      <c r="L134" s="122">
        <v>45951.625</v>
      </c>
      <c r="M134" s="3">
        <v>45.969000000000001</v>
      </c>
      <c r="N134" s="168" t="str">
        <f t="shared" si="26"/>
        <v/>
      </c>
      <c r="O134" s="168" t="str">
        <f t="shared" si="27"/>
        <v/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6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9" t="str">
        <f t="shared" ca="1" si="25"/>
        <v/>
      </c>
      <c r="L135" s="122">
        <v>45952.625</v>
      </c>
      <c r="M135" s="3">
        <v>46.024999999999999</v>
      </c>
      <c r="N135" s="168" t="str">
        <f t="shared" si="26"/>
        <v/>
      </c>
      <c r="O135" s="168" t="str">
        <f t="shared" si="27"/>
        <v/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6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9" t="str">
        <f t="shared" ca="1" si="25"/>
        <v/>
      </c>
      <c r="L136" s="122">
        <v>45953.625</v>
      </c>
      <c r="M136" s="3">
        <v>46.079000000000001</v>
      </c>
      <c r="N136" s="168" t="str">
        <f t="shared" si="26"/>
        <v/>
      </c>
      <c r="O136" s="168" t="str">
        <f t="shared" si="27"/>
        <v/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6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9" t="str">
        <f t="shared" ca="1" si="25"/>
        <v/>
      </c>
      <c r="L137" s="122">
        <v>45954.625</v>
      </c>
      <c r="M137" s="3">
        <v>45.436</v>
      </c>
      <c r="N137" s="168" t="str">
        <f t="shared" si="26"/>
        <v/>
      </c>
      <c r="O137" s="168" t="str">
        <f t="shared" si="27"/>
        <v/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6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9" t="str">
        <f t="shared" ca="1" si="25"/>
        <v/>
      </c>
      <c r="L138" s="122">
        <v>45957.625</v>
      </c>
      <c r="M138" s="3">
        <v>45.232999999999997</v>
      </c>
      <c r="N138" s="168" t="str">
        <f t="shared" si="26"/>
        <v/>
      </c>
      <c r="O138" s="168" t="str">
        <f t="shared" si="27"/>
        <v/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6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9" t="str">
        <f t="shared" ca="1" si="25"/>
        <v/>
      </c>
      <c r="L139" s="122">
        <v>45958.625</v>
      </c>
      <c r="M139" s="3">
        <v>44.807000000000002</v>
      </c>
      <c r="N139" s="168" t="str">
        <f t="shared" si="26"/>
        <v/>
      </c>
      <c r="O139" s="168" t="str">
        <f t="shared" si="27"/>
        <v/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6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9" t="str">
        <f t="shared" ca="1" si="25"/>
        <v/>
      </c>
      <c r="L140" s="122">
        <v>45959.625</v>
      </c>
      <c r="M140" s="3">
        <v>44.406999999999996</v>
      </c>
      <c r="N140" s="168" t="str">
        <f t="shared" si="26"/>
        <v/>
      </c>
      <c r="O140" s="168" t="str">
        <f t="shared" si="27"/>
        <v/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6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9" t="str">
        <f t="shared" ca="1" si="25"/>
        <v/>
      </c>
      <c r="L141" s="122">
        <v>45960.625</v>
      </c>
      <c r="M141" s="3">
        <v>44.683999999999997</v>
      </c>
      <c r="N141" s="168" t="str">
        <f t="shared" si="26"/>
        <v/>
      </c>
      <c r="O141" s="168" t="str">
        <f t="shared" si="27"/>
        <v/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6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9" t="str">
        <f t="shared" ca="1" si="25"/>
        <v/>
      </c>
      <c r="L142" s="122">
        <v>45961.625</v>
      </c>
      <c r="M142" s="3">
        <v>44.865000000000002</v>
      </c>
      <c r="N142" s="168" t="str">
        <f t="shared" si="26"/>
        <v/>
      </c>
      <c r="O142" s="168" t="str">
        <f t="shared" si="27"/>
        <v/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6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9" t="str">
        <f t="shared" ca="1" si="25"/>
        <v/>
      </c>
      <c r="L143" s="122"/>
      <c r="N143" s="168" t="str">
        <f t="shared" si="26"/>
        <v/>
      </c>
      <c r="O143" s="168" t="str">
        <f t="shared" si="27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6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9" t="str">
        <f t="shared" ca="1" si="25"/>
        <v/>
      </c>
      <c r="L144" s="122"/>
      <c r="N144" s="168" t="str">
        <f t="shared" si="26"/>
        <v/>
      </c>
      <c r="O144" s="168" t="str">
        <f t="shared" si="27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6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9" t="str">
        <f t="shared" ca="1" si="25"/>
        <v/>
      </c>
      <c r="L145" s="122"/>
      <c r="N145" s="168" t="str">
        <f t="shared" si="26"/>
        <v/>
      </c>
      <c r="O145" s="168" t="str">
        <f t="shared" si="27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6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9" t="str">
        <f t="shared" ca="1" si="25"/>
        <v/>
      </c>
      <c r="L146" s="122"/>
      <c r="N146" s="168" t="str">
        <f t="shared" si="26"/>
        <v/>
      </c>
      <c r="O146" s="168" t="str">
        <f t="shared" si="27"/>
        <v/>
      </c>
    </row>
    <row r="147" spans="1:15">
      <c r="A147" s="173" t="str">
        <f t="shared" ref="A147:A210" ca="1" si="30">IF(AND(ISBLANK(P136), A146 = $P$1),NOW(),IF(ISBLANK(P136),"",P136))</f>
        <v/>
      </c>
      <c r="B147" s="45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6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9" t="str">
        <f t="shared" ref="H147:H210" ca="1" si="35">IF(ISERROR(E147-2),"",C147+D147-F147-G147)</f>
        <v/>
      </c>
      <c r="L147" s="122"/>
      <c r="N147" s="168" t="str">
        <f t="shared" si="26"/>
        <v/>
      </c>
      <c r="O147" s="168" t="str">
        <f t="shared" si="27"/>
        <v/>
      </c>
    </row>
    <row r="148" spans="1:15">
      <c r="A148" s="173" t="str">
        <f t="shared" ca="1" si="30"/>
        <v/>
      </c>
      <c r="B148" s="45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6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9" t="str">
        <f t="shared" ca="1" si="35"/>
        <v/>
      </c>
      <c r="N148" s="168" t="str">
        <f t="shared" si="26"/>
        <v/>
      </c>
      <c r="O148" s="168" t="str">
        <f t="shared" si="27"/>
        <v/>
      </c>
    </row>
    <row r="149" spans="1:15">
      <c r="A149" s="173" t="str">
        <f t="shared" ca="1" si="30"/>
        <v/>
      </c>
      <c r="B149" s="45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6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9" t="str">
        <f t="shared" ca="1" si="35"/>
        <v/>
      </c>
      <c r="N149" s="168" t="str">
        <f t="shared" si="26"/>
        <v/>
      </c>
      <c r="O149" s="168" t="str">
        <f t="shared" si="27"/>
        <v/>
      </c>
    </row>
    <row r="150" spans="1:15">
      <c r="A150" s="173" t="str">
        <f t="shared" ca="1" si="30"/>
        <v/>
      </c>
      <c r="B150" s="45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6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9" t="str">
        <f t="shared" ca="1" si="35"/>
        <v/>
      </c>
      <c r="N150" s="168" t="str">
        <f t="shared" si="26"/>
        <v/>
      </c>
      <c r="O150" s="168" t="str">
        <f t="shared" si="27"/>
        <v/>
      </c>
    </row>
    <row r="151" spans="1:15">
      <c r="A151" s="173" t="str">
        <f t="shared" ca="1" si="30"/>
        <v/>
      </c>
      <c r="B151" s="45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6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9" t="str">
        <f t="shared" ca="1" si="35"/>
        <v/>
      </c>
      <c r="N151" s="168" t="str">
        <f t="shared" si="26"/>
        <v/>
      </c>
      <c r="O151" s="168" t="str">
        <f t="shared" si="27"/>
        <v/>
      </c>
    </row>
    <row r="152" spans="1:15">
      <c r="A152" s="173" t="str">
        <f t="shared" ca="1" si="30"/>
        <v/>
      </c>
      <c r="B152" s="45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6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9" t="str">
        <f t="shared" ca="1" si="35"/>
        <v/>
      </c>
      <c r="N152" s="168" t="str">
        <f t="shared" si="26"/>
        <v/>
      </c>
      <c r="O152" s="168" t="str">
        <f t="shared" si="27"/>
        <v/>
      </c>
    </row>
    <row r="153" spans="1:15">
      <c r="A153" s="173" t="str">
        <f t="shared" ca="1" si="30"/>
        <v/>
      </c>
      <c r="B153" s="45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6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9" t="str">
        <f t="shared" ca="1" si="35"/>
        <v/>
      </c>
      <c r="N153" s="168" t="str">
        <f t="shared" si="26"/>
        <v/>
      </c>
      <c r="O153" s="168" t="str">
        <f t="shared" si="27"/>
        <v/>
      </c>
    </row>
    <row r="154" spans="1:15">
      <c r="A154" s="173" t="str">
        <f t="shared" ca="1" si="30"/>
        <v/>
      </c>
      <c r="B154" s="45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6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9" t="str">
        <f t="shared" ca="1" si="35"/>
        <v/>
      </c>
      <c r="N154" s="168" t="str">
        <f t="shared" si="26"/>
        <v/>
      </c>
      <c r="O154" s="168" t="str">
        <f t="shared" si="27"/>
        <v/>
      </c>
    </row>
    <row r="155" spans="1:15">
      <c r="A155" s="173" t="str">
        <f t="shared" ca="1" si="30"/>
        <v/>
      </c>
      <c r="B155" s="45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6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9" t="str">
        <f t="shared" ca="1" si="35"/>
        <v/>
      </c>
      <c r="N155" s="168" t="str">
        <f t="shared" si="26"/>
        <v/>
      </c>
      <c r="O155" s="168" t="str">
        <f t="shared" si="27"/>
        <v/>
      </c>
    </row>
    <row r="156" spans="1:15">
      <c r="A156" s="173" t="str">
        <f t="shared" ca="1" si="30"/>
        <v/>
      </c>
      <c r="B156" s="45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6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9" t="str">
        <f t="shared" ca="1" si="35"/>
        <v/>
      </c>
      <c r="N156" s="168" t="str">
        <f t="shared" si="26"/>
        <v/>
      </c>
      <c r="O156" s="168" t="str">
        <f t="shared" si="27"/>
        <v/>
      </c>
    </row>
    <row r="157" spans="1:15">
      <c r="A157" s="173" t="str">
        <f t="shared" ca="1" si="30"/>
        <v/>
      </c>
      <c r="B157" s="45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6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9" t="str">
        <f t="shared" ca="1" si="35"/>
        <v/>
      </c>
      <c r="N157" s="168" t="str">
        <f t="shared" si="26"/>
        <v/>
      </c>
      <c r="O157" s="168" t="str">
        <f t="shared" si="27"/>
        <v/>
      </c>
    </row>
    <row r="158" spans="1:15">
      <c r="A158" s="173" t="str">
        <f t="shared" ca="1" si="30"/>
        <v/>
      </c>
      <c r="B158" s="45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6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9" t="str">
        <f t="shared" ca="1" si="35"/>
        <v/>
      </c>
      <c r="N158" s="168" t="str">
        <f t="shared" si="26"/>
        <v/>
      </c>
      <c r="O158" s="168" t="str">
        <f t="shared" si="27"/>
        <v/>
      </c>
    </row>
    <row r="159" spans="1:15">
      <c r="A159" s="173" t="str">
        <f t="shared" ca="1" si="30"/>
        <v/>
      </c>
      <c r="B159" s="45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6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9" t="str">
        <f t="shared" ca="1" si="35"/>
        <v/>
      </c>
      <c r="N159" s="168" t="str">
        <f t="shared" si="26"/>
        <v/>
      </c>
      <c r="O159" s="168" t="str">
        <f t="shared" si="27"/>
        <v/>
      </c>
    </row>
    <row r="160" spans="1:15">
      <c r="A160" s="173" t="str">
        <f t="shared" ca="1" si="30"/>
        <v/>
      </c>
      <c r="B160" s="45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6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9" t="str">
        <f t="shared" ca="1" si="35"/>
        <v/>
      </c>
      <c r="N160" s="168" t="str">
        <f t="shared" si="26"/>
        <v/>
      </c>
      <c r="O160" s="168" t="str">
        <f t="shared" si="27"/>
        <v/>
      </c>
    </row>
    <row r="161" spans="1:15">
      <c r="A161" s="173" t="str">
        <f t="shared" ca="1" si="30"/>
        <v/>
      </c>
      <c r="B161" s="45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6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9" t="str">
        <f t="shared" ca="1" si="35"/>
        <v/>
      </c>
      <c r="N161" s="168" t="str">
        <f t="shared" si="26"/>
        <v/>
      </c>
      <c r="O161" s="168" t="str">
        <f t="shared" si="27"/>
        <v/>
      </c>
    </row>
    <row r="162" spans="1:15">
      <c r="A162" s="173" t="str">
        <f t="shared" ca="1" si="30"/>
        <v/>
      </c>
      <c r="B162" s="45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6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9" t="str">
        <f t="shared" ca="1" si="35"/>
        <v/>
      </c>
      <c r="N162" s="168" t="str">
        <f t="shared" si="26"/>
        <v/>
      </c>
      <c r="O162" s="168" t="str">
        <f t="shared" si="27"/>
        <v/>
      </c>
    </row>
    <row r="163" spans="1:15">
      <c r="A163" s="173" t="str">
        <f t="shared" ca="1" si="30"/>
        <v/>
      </c>
      <c r="B163" s="45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6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9" t="str">
        <f t="shared" ca="1" si="35"/>
        <v/>
      </c>
      <c r="N163" s="168" t="str">
        <f t="shared" si="26"/>
        <v/>
      </c>
      <c r="O163" s="168" t="str">
        <f t="shared" si="27"/>
        <v/>
      </c>
    </row>
    <row r="164" spans="1:15">
      <c r="A164" s="173" t="str">
        <f t="shared" ca="1" si="30"/>
        <v/>
      </c>
      <c r="B164" s="45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6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9" t="str">
        <f t="shared" ca="1" si="35"/>
        <v/>
      </c>
      <c r="N164" s="168" t="str">
        <f t="shared" si="26"/>
        <v/>
      </c>
      <c r="O164" s="168" t="str">
        <f t="shared" si="27"/>
        <v/>
      </c>
    </row>
    <row r="165" spans="1:15">
      <c r="A165" s="173" t="str">
        <f t="shared" ca="1" si="30"/>
        <v/>
      </c>
      <c r="B165" s="45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6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9" t="str">
        <f t="shared" ca="1" si="35"/>
        <v/>
      </c>
      <c r="N165" s="168" t="str">
        <f t="shared" si="26"/>
        <v/>
      </c>
      <c r="O165" s="168" t="str">
        <f t="shared" si="27"/>
        <v/>
      </c>
    </row>
    <row r="166" spans="1:15">
      <c r="A166" s="173" t="str">
        <f t="shared" ca="1" si="30"/>
        <v/>
      </c>
      <c r="B166" s="45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6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9" t="str">
        <f t="shared" ca="1" si="35"/>
        <v/>
      </c>
      <c r="N166" s="168" t="str">
        <f t="shared" si="26"/>
        <v/>
      </c>
      <c r="O166" s="168" t="str">
        <f t="shared" si="27"/>
        <v/>
      </c>
    </row>
    <row r="167" spans="1:15">
      <c r="A167" s="173" t="str">
        <f t="shared" ca="1" si="30"/>
        <v/>
      </c>
      <c r="B167" s="45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6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9" t="str">
        <f t="shared" ca="1" si="35"/>
        <v/>
      </c>
      <c r="N167" s="168" t="str">
        <f t="shared" si="26"/>
        <v/>
      </c>
      <c r="O167" s="168" t="str">
        <f t="shared" si="27"/>
        <v/>
      </c>
    </row>
    <row r="168" spans="1:15">
      <c r="A168" s="173" t="str">
        <f t="shared" ca="1" si="30"/>
        <v/>
      </c>
      <c r="B168" s="45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6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9" t="str">
        <f t="shared" ca="1" si="35"/>
        <v/>
      </c>
      <c r="N168" s="168" t="str">
        <f t="shared" si="26"/>
        <v/>
      </c>
      <c r="O168" s="168" t="str">
        <f t="shared" si="27"/>
        <v/>
      </c>
    </row>
    <row r="169" spans="1:15">
      <c r="A169" s="173" t="str">
        <f t="shared" ca="1" si="30"/>
        <v/>
      </c>
      <c r="B169" s="45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6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9" t="str">
        <f t="shared" ca="1" si="35"/>
        <v/>
      </c>
      <c r="N169" s="168" t="str">
        <f t="shared" si="26"/>
        <v/>
      </c>
      <c r="O169" s="168" t="str">
        <f t="shared" si="27"/>
        <v/>
      </c>
    </row>
    <row r="170" spans="1:15">
      <c r="A170" s="173" t="str">
        <f t="shared" ca="1" si="30"/>
        <v/>
      </c>
      <c r="B170" s="45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6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26"/>
        <v/>
      </c>
      <c r="O170" s="168" t="str">
        <f t="shared" si="27"/>
        <v/>
      </c>
    </row>
    <row r="171" spans="1:15">
      <c r="A171" s="173" t="str">
        <f t="shared" ca="1" si="30"/>
        <v/>
      </c>
      <c r="B171" s="45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6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26"/>
        <v/>
      </c>
      <c r="O171" s="168" t="str">
        <f t="shared" si="27"/>
        <v/>
      </c>
    </row>
    <row r="172" spans="1:15">
      <c r="A172" s="173" t="str">
        <f t="shared" ca="1" si="30"/>
        <v/>
      </c>
      <c r="B172" s="45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6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26"/>
        <v/>
      </c>
      <c r="O172" s="168" t="str">
        <f t="shared" si="27"/>
        <v/>
      </c>
    </row>
    <row r="173" spans="1:15">
      <c r="A173" s="173" t="str">
        <f t="shared" ca="1" si="30"/>
        <v/>
      </c>
      <c r="B173" s="45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6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26"/>
        <v/>
      </c>
      <c r="O173" s="168" t="str">
        <f t="shared" si="27"/>
        <v/>
      </c>
    </row>
    <row r="174" spans="1:15">
      <c r="A174" s="173" t="str">
        <f t="shared" ca="1" si="30"/>
        <v/>
      </c>
      <c r="B174" s="45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6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26"/>
        <v/>
      </c>
      <c r="O174" s="168" t="str">
        <f t="shared" si="27"/>
        <v/>
      </c>
    </row>
    <row r="175" spans="1:15">
      <c r="A175" s="173" t="str">
        <f t="shared" ca="1" si="30"/>
        <v/>
      </c>
      <c r="B175" s="45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6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26"/>
        <v/>
      </c>
      <c r="O175" s="168" t="str">
        <f t="shared" si="27"/>
        <v/>
      </c>
    </row>
    <row r="176" spans="1:15">
      <c r="A176" s="173" t="str">
        <f t="shared" ca="1" si="30"/>
        <v/>
      </c>
      <c r="B176" s="45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6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26"/>
        <v/>
      </c>
      <c r="O176" s="168" t="str">
        <f t="shared" si="27"/>
        <v/>
      </c>
    </row>
    <row r="177" spans="1:15">
      <c r="A177" s="173" t="str">
        <f t="shared" ca="1" si="30"/>
        <v/>
      </c>
      <c r="B177" s="45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6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26"/>
        <v/>
      </c>
      <c r="O177" s="168" t="str">
        <f t="shared" si="27"/>
        <v/>
      </c>
    </row>
    <row r="178" spans="1:15">
      <c r="A178" s="173" t="str">
        <f t="shared" ca="1" si="30"/>
        <v/>
      </c>
      <c r="B178" s="45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6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26"/>
        <v/>
      </c>
      <c r="O178" s="168" t="str">
        <f t="shared" si="27"/>
        <v/>
      </c>
    </row>
    <row r="179" spans="1:15">
      <c r="A179" s="173" t="str">
        <f t="shared" ca="1" si="30"/>
        <v/>
      </c>
      <c r="B179" s="45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6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26"/>
        <v/>
      </c>
      <c r="O179" s="168" t="str">
        <f t="shared" si="27"/>
        <v/>
      </c>
    </row>
    <row r="180" spans="1:15">
      <c r="A180" s="173" t="str">
        <f t="shared" ca="1" si="30"/>
        <v/>
      </c>
      <c r="B180" s="45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6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26"/>
        <v/>
      </c>
      <c r="O180" s="168" t="str">
        <f t="shared" si="27"/>
        <v/>
      </c>
    </row>
    <row r="181" spans="1:15">
      <c r="A181" s="173" t="str">
        <f t="shared" ca="1" si="30"/>
        <v/>
      </c>
      <c r="B181" s="45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6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26"/>
        <v/>
      </c>
      <c r="O181" s="168" t="str">
        <f t="shared" si="27"/>
        <v/>
      </c>
    </row>
    <row r="182" spans="1:15">
      <c r="A182" s="173" t="str">
        <f t="shared" ca="1" si="30"/>
        <v/>
      </c>
      <c r="B182" s="45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6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26"/>
        <v/>
      </c>
      <c r="O182" s="168" t="str">
        <f t="shared" si="27"/>
        <v/>
      </c>
    </row>
    <row r="183" spans="1:15">
      <c r="A183" s="173" t="str">
        <f t="shared" ca="1" si="30"/>
        <v/>
      </c>
      <c r="B183" s="45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6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26"/>
        <v/>
      </c>
      <c r="O183" s="168" t="str">
        <f t="shared" si="27"/>
        <v/>
      </c>
    </row>
    <row r="184" spans="1:15">
      <c r="A184" s="173" t="str">
        <f t="shared" ca="1" si="30"/>
        <v/>
      </c>
      <c r="B184" s="45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6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26"/>
        <v/>
      </c>
      <c r="O184" s="168" t="str">
        <f t="shared" si="27"/>
        <v/>
      </c>
    </row>
    <row r="185" spans="1:15">
      <c r="A185" s="173" t="str">
        <f t="shared" ca="1" si="30"/>
        <v/>
      </c>
      <c r="B185" s="45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6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26"/>
        <v/>
      </c>
      <c r="O185" s="168" t="str">
        <f t="shared" si="27"/>
        <v/>
      </c>
    </row>
    <row r="186" spans="1:15">
      <c r="A186" s="173" t="str">
        <f t="shared" ca="1" si="30"/>
        <v/>
      </c>
      <c r="B186" s="45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6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26"/>
        <v/>
      </c>
      <c r="O186" s="168" t="str">
        <f t="shared" si="27"/>
        <v/>
      </c>
    </row>
    <row r="187" spans="1:15">
      <c r="A187" s="173" t="str">
        <f t="shared" ca="1" si="30"/>
        <v/>
      </c>
      <c r="B187" s="45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6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26"/>
        <v/>
      </c>
      <c r="O187" s="168" t="str">
        <f t="shared" si="27"/>
        <v/>
      </c>
    </row>
    <row r="188" spans="1:15">
      <c r="A188" s="173" t="str">
        <f t="shared" ca="1" si="30"/>
        <v/>
      </c>
      <c r="B188" s="45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6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26"/>
        <v/>
      </c>
      <c r="O188" s="168" t="str">
        <f t="shared" si="27"/>
        <v/>
      </c>
    </row>
    <row r="189" spans="1:15">
      <c r="A189" s="173" t="str">
        <f t="shared" ca="1" si="30"/>
        <v/>
      </c>
      <c r="B189" s="45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6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26"/>
        <v/>
      </c>
      <c r="O189" s="168" t="str">
        <f t="shared" si="27"/>
        <v/>
      </c>
    </row>
    <row r="190" spans="1:15">
      <c r="A190" s="173" t="str">
        <f t="shared" ca="1" si="30"/>
        <v/>
      </c>
      <c r="B190" s="45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6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26"/>
        <v/>
      </c>
      <c r="O190" s="168" t="str">
        <f t="shared" si="27"/>
        <v/>
      </c>
    </row>
    <row r="191" spans="1:15">
      <c r="A191" s="173" t="str">
        <f t="shared" ca="1" si="30"/>
        <v/>
      </c>
      <c r="B191" s="45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6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26"/>
        <v/>
      </c>
      <c r="O191" s="168" t="str">
        <f t="shared" si="27"/>
        <v/>
      </c>
    </row>
    <row r="192" spans="1:15">
      <c r="A192" s="173" t="str">
        <f t="shared" ca="1" si="30"/>
        <v/>
      </c>
      <c r="B192" s="45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6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26"/>
        <v/>
      </c>
      <c r="O192" s="168" t="str">
        <f t="shared" si="27"/>
        <v/>
      </c>
    </row>
    <row r="193" spans="1:15">
      <c r="A193" s="173" t="str">
        <f t="shared" ca="1" si="30"/>
        <v/>
      </c>
      <c r="B193" s="45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6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26"/>
        <v/>
      </c>
      <c r="O193" s="168" t="str">
        <f t="shared" si="27"/>
        <v/>
      </c>
    </row>
    <row r="194" spans="1:15">
      <c r="A194" s="173" t="str">
        <f t="shared" ca="1" si="30"/>
        <v/>
      </c>
      <c r="B194" s="45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6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26"/>
        <v/>
      </c>
      <c r="O194" s="168" t="str">
        <f t="shared" si="27"/>
        <v/>
      </c>
    </row>
    <row r="195" spans="1:15">
      <c r="A195" s="173" t="str">
        <f t="shared" ca="1" si="30"/>
        <v/>
      </c>
      <c r="B195" s="45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6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ref="N195:N258" si="36">IF(COUNTIF(L:L,J196),J196,"")</f>
        <v/>
      </c>
      <c r="O195" s="168" t="str">
        <f t="shared" ref="O195:O258" si="37">IF(N195&gt;$A$14,N195,"")</f>
        <v/>
      </c>
    </row>
    <row r="196" spans="1:15">
      <c r="A196" s="173" t="str">
        <f t="shared" ca="1" si="30"/>
        <v/>
      </c>
      <c r="B196" s="45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6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6"/>
        <v/>
      </c>
      <c r="O196" s="168" t="str">
        <f t="shared" si="37"/>
        <v/>
      </c>
    </row>
    <row r="197" spans="1:15">
      <c r="A197" s="173" t="str">
        <f t="shared" ca="1" si="30"/>
        <v/>
      </c>
      <c r="B197" s="45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6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6"/>
        <v/>
      </c>
      <c r="O197" s="168" t="str">
        <f t="shared" si="37"/>
        <v/>
      </c>
    </row>
    <row r="198" spans="1:15">
      <c r="A198" s="173" t="str">
        <f t="shared" ca="1" si="30"/>
        <v/>
      </c>
      <c r="B198" s="45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6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6"/>
        <v/>
      </c>
      <c r="O198" s="168" t="str">
        <f t="shared" si="37"/>
        <v/>
      </c>
    </row>
    <row r="199" spans="1:15">
      <c r="A199" s="173" t="str">
        <f t="shared" ca="1" si="30"/>
        <v/>
      </c>
      <c r="B199" s="45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6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6"/>
        <v/>
      </c>
      <c r="O199" s="168" t="str">
        <f t="shared" si="37"/>
        <v/>
      </c>
    </row>
    <row r="200" spans="1:15">
      <c r="A200" s="173" t="str">
        <f t="shared" ca="1" si="30"/>
        <v/>
      </c>
      <c r="B200" s="45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6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6"/>
        <v/>
      </c>
      <c r="O200" s="168" t="str">
        <f t="shared" si="37"/>
        <v/>
      </c>
    </row>
    <row r="201" spans="1:15">
      <c r="A201" s="173" t="str">
        <f t="shared" ca="1" si="30"/>
        <v/>
      </c>
      <c r="B201" s="45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6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6"/>
        <v/>
      </c>
      <c r="O201" s="168" t="str">
        <f t="shared" si="37"/>
        <v/>
      </c>
    </row>
    <row r="202" spans="1:15">
      <c r="A202" s="173" t="str">
        <f t="shared" ca="1" si="30"/>
        <v/>
      </c>
      <c r="B202" s="45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6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6"/>
        <v/>
      </c>
      <c r="O202" s="168" t="str">
        <f t="shared" si="37"/>
        <v/>
      </c>
    </row>
    <row r="203" spans="1:15">
      <c r="A203" s="173" t="str">
        <f t="shared" ca="1" si="30"/>
        <v/>
      </c>
      <c r="B203" s="45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6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6"/>
        <v/>
      </c>
      <c r="O203" s="168" t="str">
        <f t="shared" si="37"/>
        <v/>
      </c>
    </row>
    <row r="204" spans="1:15">
      <c r="A204" s="173" t="str">
        <f t="shared" ca="1" si="30"/>
        <v/>
      </c>
      <c r="B204" s="45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6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6"/>
        <v/>
      </c>
      <c r="O204" s="168" t="str">
        <f t="shared" si="37"/>
        <v/>
      </c>
    </row>
    <row r="205" spans="1:15">
      <c r="A205" s="173" t="str">
        <f t="shared" ca="1" si="30"/>
        <v/>
      </c>
      <c r="B205" s="45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6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6"/>
        <v/>
      </c>
      <c r="O205" s="168" t="str">
        <f t="shared" si="37"/>
        <v/>
      </c>
    </row>
    <row r="206" spans="1:15">
      <c r="A206" s="173" t="str">
        <f t="shared" ca="1" si="30"/>
        <v/>
      </c>
      <c r="B206" s="45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6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6"/>
        <v/>
      </c>
      <c r="O206" s="168" t="str">
        <f t="shared" si="37"/>
        <v/>
      </c>
    </row>
    <row r="207" spans="1:15">
      <c r="A207" s="173" t="str">
        <f t="shared" ca="1" si="30"/>
        <v/>
      </c>
      <c r="B207" s="45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6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6"/>
        <v/>
      </c>
      <c r="O207" s="168" t="str">
        <f t="shared" si="37"/>
        <v/>
      </c>
    </row>
    <row r="208" spans="1:15">
      <c r="A208" s="173" t="str">
        <f t="shared" ca="1" si="30"/>
        <v/>
      </c>
      <c r="B208" s="45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6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si="36"/>
        <v/>
      </c>
      <c r="O208" s="168" t="str">
        <f t="shared" si="37"/>
        <v/>
      </c>
    </row>
    <row r="209" spans="1:15">
      <c r="A209" s="173" t="str">
        <f t="shared" ca="1" si="30"/>
        <v/>
      </c>
      <c r="B209" s="45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6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36"/>
        <v/>
      </c>
      <c r="O209" s="168" t="str">
        <f t="shared" si="37"/>
        <v/>
      </c>
    </row>
    <row r="210" spans="1:15">
      <c r="A210" s="173" t="str">
        <f t="shared" ca="1" si="30"/>
        <v/>
      </c>
      <c r="B210" s="45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6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36"/>
        <v/>
      </c>
      <c r="O210" s="168" t="str">
        <f t="shared" si="37"/>
        <v/>
      </c>
    </row>
    <row r="211" spans="1:15">
      <c r="A211" s="173" t="str">
        <f t="shared" ref="A211:A274" ca="1" si="40">IF(AND(ISBLANK(P200), A210 = $P$1),NOW(),IF(ISBLANK(P200),"",P200))</f>
        <v/>
      </c>
      <c r="B211" s="45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6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9" t="str">
        <f t="shared" ref="H211:H274" ca="1" si="45">IF(ISERROR(E211-2),"",C211+D211-F211-G211)</f>
        <v/>
      </c>
      <c r="N211" s="168" t="str">
        <f t="shared" si="36"/>
        <v/>
      </c>
      <c r="O211" s="168" t="str">
        <f t="shared" si="37"/>
        <v/>
      </c>
    </row>
    <row r="212" spans="1:15">
      <c r="A212" s="173" t="str">
        <f t="shared" ca="1" si="40"/>
        <v/>
      </c>
      <c r="B212" s="45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6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9" t="str">
        <f t="shared" ca="1" si="45"/>
        <v/>
      </c>
      <c r="N212" s="168" t="str">
        <f t="shared" si="36"/>
        <v/>
      </c>
      <c r="O212" s="168" t="str">
        <f t="shared" si="37"/>
        <v/>
      </c>
    </row>
    <row r="213" spans="1:15">
      <c r="A213" s="173" t="str">
        <f t="shared" ca="1" si="40"/>
        <v/>
      </c>
      <c r="B213" s="45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6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9" t="str">
        <f t="shared" ca="1" si="45"/>
        <v/>
      </c>
      <c r="N213" s="168" t="str">
        <f t="shared" si="36"/>
        <v/>
      </c>
      <c r="O213" s="168" t="str">
        <f t="shared" si="37"/>
        <v/>
      </c>
    </row>
    <row r="214" spans="1:15">
      <c r="A214" s="173" t="str">
        <f t="shared" ca="1" si="40"/>
        <v/>
      </c>
      <c r="B214" s="45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6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9" t="str">
        <f t="shared" ca="1" si="45"/>
        <v/>
      </c>
      <c r="N214" s="168" t="str">
        <f t="shared" si="36"/>
        <v/>
      </c>
      <c r="O214" s="168" t="str">
        <f t="shared" si="37"/>
        <v/>
      </c>
    </row>
    <row r="215" spans="1:15">
      <c r="A215" s="173" t="str">
        <f t="shared" ca="1" si="40"/>
        <v/>
      </c>
      <c r="B215" s="45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6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9" t="str">
        <f t="shared" ca="1" si="45"/>
        <v/>
      </c>
      <c r="N215" s="168" t="str">
        <f t="shared" si="36"/>
        <v/>
      </c>
      <c r="O215" s="168" t="str">
        <f t="shared" si="37"/>
        <v/>
      </c>
    </row>
    <row r="216" spans="1:15">
      <c r="A216" s="173" t="str">
        <f t="shared" ca="1" si="40"/>
        <v/>
      </c>
      <c r="B216" s="45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6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9" t="str">
        <f t="shared" ca="1" si="45"/>
        <v/>
      </c>
      <c r="N216" s="168" t="str">
        <f t="shared" si="36"/>
        <v/>
      </c>
      <c r="O216" s="168" t="str">
        <f t="shared" si="37"/>
        <v/>
      </c>
    </row>
    <row r="217" spans="1:15">
      <c r="A217" s="173" t="str">
        <f t="shared" ca="1" si="40"/>
        <v/>
      </c>
      <c r="B217" s="45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6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9" t="str">
        <f t="shared" ca="1" si="45"/>
        <v/>
      </c>
      <c r="N217" s="168" t="str">
        <f t="shared" si="36"/>
        <v/>
      </c>
      <c r="O217" s="168" t="str">
        <f t="shared" si="37"/>
        <v/>
      </c>
    </row>
    <row r="218" spans="1:15">
      <c r="A218" s="173" t="str">
        <f t="shared" ca="1" si="40"/>
        <v/>
      </c>
      <c r="B218" s="45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6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9" t="str">
        <f t="shared" ca="1" si="45"/>
        <v/>
      </c>
      <c r="N218" s="168" t="str">
        <f t="shared" si="36"/>
        <v/>
      </c>
      <c r="O218" s="168" t="str">
        <f t="shared" si="37"/>
        <v/>
      </c>
    </row>
    <row r="219" spans="1:15">
      <c r="A219" s="173" t="str">
        <f t="shared" ca="1" si="40"/>
        <v/>
      </c>
      <c r="B219" s="45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6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9" t="str">
        <f t="shared" ca="1" si="45"/>
        <v/>
      </c>
      <c r="N219" s="168" t="str">
        <f t="shared" si="36"/>
        <v/>
      </c>
      <c r="O219" s="168" t="str">
        <f t="shared" si="37"/>
        <v/>
      </c>
    </row>
    <row r="220" spans="1:15">
      <c r="A220" s="173" t="str">
        <f t="shared" ca="1" si="40"/>
        <v/>
      </c>
      <c r="B220" s="45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6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9" t="str">
        <f t="shared" ca="1" si="45"/>
        <v/>
      </c>
      <c r="N220" s="168" t="str">
        <f t="shared" si="36"/>
        <v/>
      </c>
      <c r="O220" s="168" t="str">
        <f t="shared" si="37"/>
        <v/>
      </c>
    </row>
    <row r="221" spans="1:15">
      <c r="A221" s="173" t="str">
        <f t="shared" ca="1" si="40"/>
        <v/>
      </c>
      <c r="B221" s="45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6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9" t="str">
        <f t="shared" ca="1" si="45"/>
        <v/>
      </c>
      <c r="N221" s="168" t="str">
        <f t="shared" si="36"/>
        <v/>
      </c>
      <c r="O221" s="168" t="str">
        <f t="shared" si="37"/>
        <v/>
      </c>
    </row>
    <row r="222" spans="1:15">
      <c r="A222" s="173" t="str">
        <f t="shared" ca="1" si="40"/>
        <v/>
      </c>
      <c r="B222" s="45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6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9" t="str">
        <f t="shared" ca="1" si="45"/>
        <v/>
      </c>
      <c r="N222" s="168" t="str">
        <f t="shared" si="36"/>
        <v/>
      </c>
      <c r="O222" s="168" t="str">
        <f t="shared" si="37"/>
        <v/>
      </c>
    </row>
    <row r="223" spans="1:15">
      <c r="A223" s="173" t="str">
        <f t="shared" ca="1" si="40"/>
        <v/>
      </c>
      <c r="B223" s="45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6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9" t="str">
        <f t="shared" ca="1" si="45"/>
        <v/>
      </c>
      <c r="N223" s="168" t="str">
        <f t="shared" si="36"/>
        <v/>
      </c>
      <c r="O223" s="168" t="str">
        <f t="shared" si="37"/>
        <v/>
      </c>
    </row>
    <row r="224" spans="1:15">
      <c r="A224" s="173" t="str">
        <f t="shared" ca="1" si="40"/>
        <v/>
      </c>
      <c r="B224" s="45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6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9" t="str">
        <f t="shared" ca="1" si="45"/>
        <v/>
      </c>
      <c r="N224" s="168" t="str">
        <f t="shared" si="36"/>
        <v/>
      </c>
      <c r="O224" s="168" t="str">
        <f t="shared" si="37"/>
        <v/>
      </c>
    </row>
    <row r="225" spans="1:15">
      <c r="A225" s="173" t="str">
        <f t="shared" ca="1" si="40"/>
        <v/>
      </c>
      <c r="B225" s="45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6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9" t="str">
        <f t="shared" ca="1" si="45"/>
        <v/>
      </c>
      <c r="N225" s="168" t="str">
        <f t="shared" si="36"/>
        <v/>
      </c>
      <c r="O225" s="168" t="str">
        <f t="shared" si="37"/>
        <v/>
      </c>
    </row>
    <row r="226" spans="1:15">
      <c r="A226" s="173" t="str">
        <f t="shared" ca="1" si="40"/>
        <v/>
      </c>
      <c r="B226" s="45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6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9" t="str">
        <f t="shared" ca="1" si="45"/>
        <v/>
      </c>
      <c r="N226" s="168" t="str">
        <f t="shared" si="36"/>
        <v/>
      </c>
      <c r="O226" s="168" t="str">
        <f t="shared" si="37"/>
        <v/>
      </c>
    </row>
    <row r="227" spans="1:15">
      <c r="A227" s="173" t="str">
        <f t="shared" ca="1" si="40"/>
        <v/>
      </c>
      <c r="B227" s="45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6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9" t="str">
        <f t="shared" ca="1" si="45"/>
        <v/>
      </c>
      <c r="N227" s="168" t="str">
        <f t="shared" si="36"/>
        <v/>
      </c>
      <c r="O227" s="168" t="str">
        <f t="shared" si="37"/>
        <v/>
      </c>
    </row>
    <row r="228" spans="1:15">
      <c r="A228" s="173" t="str">
        <f t="shared" ca="1" si="40"/>
        <v/>
      </c>
      <c r="B228" s="45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6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9" t="str">
        <f t="shared" ca="1" si="45"/>
        <v/>
      </c>
      <c r="N228" s="168" t="str">
        <f t="shared" si="36"/>
        <v/>
      </c>
      <c r="O228" s="168" t="str">
        <f t="shared" si="37"/>
        <v/>
      </c>
    </row>
    <row r="229" spans="1:15">
      <c r="A229" s="173" t="str">
        <f t="shared" ca="1" si="40"/>
        <v/>
      </c>
      <c r="B229" s="45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6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9" t="str">
        <f t="shared" ca="1" si="45"/>
        <v/>
      </c>
      <c r="N229" s="168" t="str">
        <f t="shared" si="36"/>
        <v/>
      </c>
      <c r="O229" s="168" t="str">
        <f t="shared" si="37"/>
        <v/>
      </c>
    </row>
    <row r="230" spans="1:15">
      <c r="A230" s="173" t="str">
        <f t="shared" ca="1" si="40"/>
        <v/>
      </c>
      <c r="B230" s="45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6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9" t="str">
        <f t="shared" ca="1" si="45"/>
        <v/>
      </c>
      <c r="N230" s="168" t="str">
        <f t="shared" si="36"/>
        <v/>
      </c>
      <c r="O230" s="168" t="str">
        <f t="shared" si="37"/>
        <v/>
      </c>
    </row>
    <row r="231" spans="1:15">
      <c r="A231" s="173" t="str">
        <f t="shared" ca="1" si="40"/>
        <v/>
      </c>
      <c r="B231" s="45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6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9" t="str">
        <f t="shared" ca="1" si="45"/>
        <v/>
      </c>
      <c r="N231" s="168" t="str">
        <f t="shared" si="36"/>
        <v/>
      </c>
      <c r="O231" s="168" t="str">
        <f t="shared" si="37"/>
        <v/>
      </c>
    </row>
    <row r="232" spans="1:15">
      <c r="A232" s="173" t="str">
        <f t="shared" ca="1" si="40"/>
        <v/>
      </c>
      <c r="B232" s="45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6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9" t="str">
        <f t="shared" ca="1" si="45"/>
        <v/>
      </c>
      <c r="N232" s="168" t="str">
        <f t="shared" si="36"/>
        <v/>
      </c>
      <c r="O232" s="168" t="str">
        <f t="shared" si="37"/>
        <v/>
      </c>
    </row>
    <row r="233" spans="1:15">
      <c r="A233" s="173" t="str">
        <f t="shared" ca="1" si="40"/>
        <v/>
      </c>
      <c r="B233" s="45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6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9" t="str">
        <f t="shared" ca="1" si="45"/>
        <v/>
      </c>
      <c r="N233" s="168" t="str">
        <f t="shared" si="36"/>
        <v/>
      </c>
      <c r="O233" s="168" t="str">
        <f t="shared" si="37"/>
        <v/>
      </c>
    </row>
    <row r="234" spans="1:15">
      <c r="A234" s="173" t="str">
        <f t="shared" ca="1" si="40"/>
        <v/>
      </c>
      <c r="B234" s="45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6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36"/>
        <v/>
      </c>
      <c r="O234" s="168" t="str">
        <f t="shared" si="37"/>
        <v/>
      </c>
    </row>
    <row r="235" spans="1:15">
      <c r="A235" s="173" t="str">
        <f t="shared" ca="1" si="40"/>
        <v/>
      </c>
      <c r="B235" s="45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6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36"/>
        <v/>
      </c>
      <c r="O235" s="168" t="str">
        <f t="shared" si="37"/>
        <v/>
      </c>
    </row>
    <row r="236" spans="1:15">
      <c r="A236" s="173" t="str">
        <f t="shared" ca="1" si="40"/>
        <v/>
      </c>
      <c r="B236" s="45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6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36"/>
        <v/>
      </c>
      <c r="O236" s="168" t="str">
        <f t="shared" si="37"/>
        <v/>
      </c>
    </row>
    <row r="237" spans="1:15">
      <c r="A237" s="173" t="str">
        <f t="shared" ca="1" si="40"/>
        <v/>
      </c>
      <c r="B237" s="45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6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36"/>
        <v/>
      </c>
      <c r="O237" s="168" t="str">
        <f t="shared" si="37"/>
        <v/>
      </c>
    </row>
    <row r="238" spans="1:15">
      <c r="A238" s="173" t="str">
        <f t="shared" ca="1" si="40"/>
        <v/>
      </c>
      <c r="B238" s="45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6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36"/>
        <v/>
      </c>
      <c r="O238" s="168" t="str">
        <f t="shared" si="37"/>
        <v/>
      </c>
    </row>
    <row r="239" spans="1:15">
      <c r="A239" s="173" t="str">
        <f t="shared" ca="1" si="40"/>
        <v/>
      </c>
      <c r="B239" s="45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6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36"/>
        <v/>
      </c>
      <c r="O239" s="168" t="str">
        <f t="shared" si="37"/>
        <v/>
      </c>
    </row>
    <row r="240" spans="1:15">
      <c r="A240" s="173" t="str">
        <f t="shared" ca="1" si="40"/>
        <v/>
      </c>
      <c r="B240" s="45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6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36"/>
        <v/>
      </c>
      <c r="O240" s="168" t="str">
        <f t="shared" si="37"/>
        <v/>
      </c>
    </row>
    <row r="241" spans="1:15">
      <c r="A241" s="173" t="str">
        <f t="shared" ca="1" si="40"/>
        <v/>
      </c>
      <c r="B241" s="45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6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36"/>
        <v/>
      </c>
      <c r="O241" s="168" t="str">
        <f t="shared" si="37"/>
        <v/>
      </c>
    </row>
    <row r="242" spans="1:15">
      <c r="A242" s="173" t="str">
        <f t="shared" ca="1" si="40"/>
        <v/>
      </c>
      <c r="B242" s="45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6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36"/>
        <v/>
      </c>
      <c r="O242" s="168" t="str">
        <f t="shared" si="37"/>
        <v/>
      </c>
    </row>
    <row r="243" spans="1:15">
      <c r="A243" s="173" t="str">
        <f t="shared" ca="1" si="40"/>
        <v/>
      </c>
      <c r="B243" s="45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6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36"/>
        <v/>
      </c>
      <c r="O243" s="168" t="str">
        <f t="shared" si="37"/>
        <v/>
      </c>
    </row>
    <row r="244" spans="1:15">
      <c r="A244" s="173" t="str">
        <f t="shared" ca="1" si="40"/>
        <v/>
      </c>
      <c r="B244" s="45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6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36"/>
        <v/>
      </c>
      <c r="O244" s="168" t="str">
        <f t="shared" si="37"/>
        <v/>
      </c>
    </row>
    <row r="245" spans="1:15">
      <c r="A245" s="173" t="str">
        <f t="shared" ca="1" si="40"/>
        <v/>
      </c>
      <c r="B245" s="45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6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36"/>
        <v/>
      </c>
      <c r="O245" s="168" t="str">
        <f t="shared" si="37"/>
        <v/>
      </c>
    </row>
    <row r="246" spans="1:15">
      <c r="A246" s="173" t="str">
        <f t="shared" ca="1" si="40"/>
        <v/>
      </c>
      <c r="B246" s="45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6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36"/>
        <v/>
      </c>
      <c r="O246" s="168" t="str">
        <f t="shared" si="37"/>
        <v/>
      </c>
    </row>
    <row r="247" spans="1:15">
      <c r="A247" s="173" t="str">
        <f t="shared" ca="1" si="40"/>
        <v/>
      </c>
      <c r="B247" s="45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6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36"/>
        <v/>
      </c>
      <c r="O247" s="168" t="str">
        <f t="shared" si="37"/>
        <v/>
      </c>
    </row>
    <row r="248" spans="1:15">
      <c r="A248" s="173" t="str">
        <f t="shared" ca="1" si="40"/>
        <v/>
      </c>
      <c r="B248" s="45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6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36"/>
        <v/>
      </c>
      <c r="O248" s="168" t="str">
        <f t="shared" si="37"/>
        <v/>
      </c>
    </row>
    <row r="249" spans="1:15">
      <c r="A249" s="173" t="str">
        <f t="shared" ca="1" si="40"/>
        <v/>
      </c>
      <c r="B249" s="45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6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36"/>
        <v/>
      </c>
      <c r="O249" s="168" t="str">
        <f t="shared" si="37"/>
        <v/>
      </c>
    </row>
    <row r="250" spans="1:15">
      <c r="A250" s="173" t="str">
        <f t="shared" ca="1" si="40"/>
        <v/>
      </c>
      <c r="B250" s="45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6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36"/>
        <v/>
      </c>
      <c r="O250" s="168" t="str">
        <f t="shared" si="37"/>
        <v/>
      </c>
    </row>
    <row r="251" spans="1:15">
      <c r="A251" s="173" t="str">
        <f t="shared" ca="1" si="40"/>
        <v/>
      </c>
      <c r="B251" s="45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6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36"/>
        <v/>
      </c>
      <c r="O251" s="168" t="str">
        <f t="shared" si="37"/>
        <v/>
      </c>
    </row>
    <row r="252" spans="1:15">
      <c r="A252" s="173" t="str">
        <f t="shared" ca="1" si="40"/>
        <v/>
      </c>
      <c r="B252" s="45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6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36"/>
        <v/>
      </c>
      <c r="O252" s="168" t="str">
        <f t="shared" si="37"/>
        <v/>
      </c>
    </row>
    <row r="253" spans="1:15">
      <c r="A253" s="173" t="str">
        <f t="shared" ca="1" si="40"/>
        <v/>
      </c>
      <c r="B253" s="45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6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36"/>
        <v/>
      </c>
      <c r="O253" s="168" t="str">
        <f t="shared" si="37"/>
        <v/>
      </c>
    </row>
    <row r="254" spans="1:15">
      <c r="A254" s="173" t="str">
        <f t="shared" ca="1" si="40"/>
        <v/>
      </c>
      <c r="B254" s="45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6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36"/>
        <v/>
      </c>
      <c r="O254" s="168" t="str">
        <f t="shared" si="37"/>
        <v/>
      </c>
    </row>
    <row r="255" spans="1:15">
      <c r="A255" s="173" t="str">
        <f t="shared" ca="1" si="40"/>
        <v/>
      </c>
      <c r="B255" s="45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6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36"/>
        <v/>
      </c>
      <c r="O255" s="168" t="str">
        <f t="shared" si="37"/>
        <v/>
      </c>
    </row>
    <row r="256" spans="1:15">
      <c r="A256" s="173" t="str">
        <f t="shared" ca="1" si="40"/>
        <v/>
      </c>
      <c r="B256" s="45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6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36"/>
        <v/>
      </c>
      <c r="O256" s="168" t="str">
        <f t="shared" si="37"/>
        <v/>
      </c>
    </row>
    <row r="257" spans="1:15">
      <c r="A257" s="173" t="str">
        <f t="shared" ca="1" si="40"/>
        <v/>
      </c>
      <c r="B257" s="45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6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36"/>
        <v/>
      </c>
      <c r="O257" s="168" t="str">
        <f t="shared" si="37"/>
        <v/>
      </c>
    </row>
    <row r="258" spans="1:15">
      <c r="A258" s="173" t="str">
        <f t="shared" ca="1" si="40"/>
        <v/>
      </c>
      <c r="B258" s="45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6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36"/>
        <v/>
      </c>
      <c r="O258" s="168" t="str">
        <f t="shared" si="37"/>
        <v/>
      </c>
    </row>
    <row r="259" spans="1:15">
      <c r="A259" s="173" t="str">
        <f t="shared" ca="1" si="40"/>
        <v/>
      </c>
      <c r="B259" s="45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6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ref="N259:N322" si="46">IF(COUNTIF(L:L,J260),J260,"")</f>
        <v/>
      </c>
      <c r="O259" s="168" t="str">
        <f t="shared" ref="O259:O322" si="47">IF(N259&gt;$A$14,N259,"")</f>
        <v/>
      </c>
    </row>
    <row r="260" spans="1:15">
      <c r="A260" s="173" t="str">
        <f t="shared" ca="1" si="40"/>
        <v/>
      </c>
      <c r="B260" s="45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6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6"/>
        <v/>
      </c>
      <c r="O260" s="168" t="str">
        <f t="shared" si="47"/>
        <v/>
      </c>
    </row>
    <row r="261" spans="1:15">
      <c r="A261" s="173" t="str">
        <f t="shared" ca="1" si="40"/>
        <v/>
      </c>
      <c r="B261" s="45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6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6"/>
        <v/>
      </c>
      <c r="O261" s="168" t="str">
        <f t="shared" si="47"/>
        <v/>
      </c>
    </row>
    <row r="262" spans="1:15">
      <c r="A262" s="173" t="str">
        <f t="shared" ca="1" si="40"/>
        <v/>
      </c>
      <c r="B262" s="45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6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6"/>
        <v/>
      </c>
      <c r="O262" s="168" t="str">
        <f t="shared" si="47"/>
        <v/>
      </c>
    </row>
    <row r="263" spans="1:15">
      <c r="A263" s="173" t="str">
        <f t="shared" ca="1" si="40"/>
        <v/>
      </c>
      <c r="B263" s="45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6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6"/>
        <v/>
      </c>
      <c r="O263" s="168" t="str">
        <f t="shared" si="47"/>
        <v/>
      </c>
    </row>
    <row r="264" spans="1:15">
      <c r="A264" s="173" t="str">
        <f t="shared" ca="1" si="40"/>
        <v/>
      </c>
      <c r="B264" s="45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6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6"/>
        <v/>
      </c>
      <c r="O264" s="168" t="str">
        <f t="shared" si="47"/>
        <v/>
      </c>
    </row>
    <row r="265" spans="1:15">
      <c r="A265" s="173" t="str">
        <f t="shared" ca="1" si="40"/>
        <v/>
      </c>
      <c r="B265" s="45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6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6"/>
        <v/>
      </c>
      <c r="O265" s="168" t="str">
        <f t="shared" si="47"/>
        <v/>
      </c>
    </row>
    <row r="266" spans="1:15">
      <c r="A266" s="173" t="str">
        <f t="shared" ca="1" si="40"/>
        <v/>
      </c>
      <c r="B266" s="45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6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6"/>
        <v/>
      </c>
      <c r="O266" s="168" t="str">
        <f t="shared" si="47"/>
        <v/>
      </c>
    </row>
    <row r="267" spans="1:15">
      <c r="A267" s="173" t="str">
        <f t="shared" ca="1" si="40"/>
        <v/>
      </c>
      <c r="B267" s="45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6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6"/>
        <v/>
      </c>
      <c r="O267" s="168" t="str">
        <f t="shared" si="47"/>
        <v/>
      </c>
    </row>
    <row r="268" spans="1:15">
      <c r="A268" s="173" t="str">
        <f t="shared" ca="1" si="40"/>
        <v/>
      </c>
      <c r="B268" s="45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6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6"/>
        <v/>
      </c>
      <c r="O268" s="168" t="str">
        <f t="shared" si="47"/>
        <v/>
      </c>
    </row>
    <row r="269" spans="1:15">
      <c r="A269" s="173" t="str">
        <f t="shared" ca="1" si="40"/>
        <v/>
      </c>
      <c r="B269" s="45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6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6"/>
        <v/>
      </c>
      <c r="O269" s="168" t="str">
        <f t="shared" si="47"/>
        <v/>
      </c>
    </row>
    <row r="270" spans="1:15">
      <c r="A270" s="173" t="str">
        <f t="shared" ca="1" si="40"/>
        <v/>
      </c>
      <c r="B270" s="45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6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6"/>
        <v/>
      </c>
      <c r="O270" s="168" t="str">
        <f t="shared" si="47"/>
        <v/>
      </c>
    </row>
    <row r="271" spans="1:15">
      <c r="A271" s="173" t="str">
        <f t="shared" ca="1" si="40"/>
        <v/>
      </c>
      <c r="B271" s="45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6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6"/>
        <v/>
      </c>
      <c r="O271" s="168" t="str">
        <f t="shared" si="47"/>
        <v/>
      </c>
    </row>
    <row r="272" spans="1:15">
      <c r="A272" s="173" t="str">
        <f t="shared" ca="1" si="40"/>
        <v/>
      </c>
      <c r="B272" s="45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6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si="46"/>
        <v/>
      </c>
      <c r="O272" s="168" t="str">
        <f t="shared" si="47"/>
        <v/>
      </c>
    </row>
    <row r="273" spans="1:15">
      <c r="A273" s="173" t="str">
        <f t="shared" ca="1" si="40"/>
        <v/>
      </c>
      <c r="B273" s="45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6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46"/>
        <v/>
      </c>
      <c r="O273" s="168" t="str">
        <f t="shared" si="47"/>
        <v/>
      </c>
    </row>
    <row r="274" spans="1:15">
      <c r="A274" s="173" t="str">
        <f t="shared" ca="1" si="40"/>
        <v/>
      </c>
      <c r="B274" s="45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6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46"/>
        <v/>
      </c>
      <c r="O274" s="168" t="str">
        <f t="shared" si="47"/>
        <v/>
      </c>
    </row>
    <row r="275" spans="1:15">
      <c r="A275" s="173" t="str">
        <f t="shared" ref="A275:A338" ca="1" si="50">IF(AND(ISBLANK(P264), A274 = $P$1),NOW(),IF(ISBLANK(P264),"",P264))</f>
        <v/>
      </c>
      <c r="B275" s="45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6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9" t="str">
        <f t="shared" ref="H275:H338" ca="1" si="55">IF(ISERROR(E275-2),"",C275+D275-F275-G275)</f>
        <v/>
      </c>
      <c r="N275" s="168" t="str">
        <f t="shared" si="46"/>
        <v/>
      </c>
      <c r="O275" s="168" t="str">
        <f t="shared" si="47"/>
        <v/>
      </c>
    </row>
    <row r="276" spans="1:15">
      <c r="A276" s="173" t="str">
        <f t="shared" ca="1" si="50"/>
        <v/>
      </c>
      <c r="B276" s="45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6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9" t="str">
        <f t="shared" ca="1" si="55"/>
        <v/>
      </c>
      <c r="N276" s="168" t="str">
        <f t="shared" si="46"/>
        <v/>
      </c>
      <c r="O276" s="168" t="str">
        <f t="shared" si="47"/>
        <v/>
      </c>
    </row>
    <row r="277" spans="1:15">
      <c r="A277" s="173" t="str">
        <f t="shared" ca="1" si="50"/>
        <v/>
      </c>
      <c r="B277" s="45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6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9" t="str">
        <f t="shared" ca="1" si="55"/>
        <v/>
      </c>
      <c r="N277" s="168" t="str">
        <f t="shared" si="46"/>
        <v/>
      </c>
      <c r="O277" s="168" t="str">
        <f t="shared" si="47"/>
        <v/>
      </c>
    </row>
    <row r="278" spans="1:15">
      <c r="A278" s="173" t="str">
        <f t="shared" ca="1" si="50"/>
        <v/>
      </c>
      <c r="B278" s="45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6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9" t="str">
        <f t="shared" ca="1" si="55"/>
        <v/>
      </c>
      <c r="N278" s="168" t="str">
        <f t="shared" si="46"/>
        <v/>
      </c>
      <c r="O278" s="168" t="str">
        <f t="shared" si="47"/>
        <v/>
      </c>
    </row>
    <row r="279" spans="1:15">
      <c r="A279" s="173" t="str">
        <f t="shared" ca="1" si="50"/>
        <v/>
      </c>
      <c r="B279" s="45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6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9" t="str">
        <f t="shared" ca="1" si="55"/>
        <v/>
      </c>
      <c r="N279" s="168" t="str">
        <f t="shared" si="46"/>
        <v/>
      </c>
      <c r="O279" s="168" t="str">
        <f t="shared" si="47"/>
        <v/>
      </c>
    </row>
    <row r="280" spans="1:15">
      <c r="A280" s="173" t="str">
        <f t="shared" ca="1" si="50"/>
        <v/>
      </c>
      <c r="B280" s="45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6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9" t="str">
        <f t="shared" ca="1" si="55"/>
        <v/>
      </c>
      <c r="N280" s="168" t="str">
        <f t="shared" si="46"/>
        <v/>
      </c>
      <c r="O280" s="168" t="str">
        <f t="shared" si="47"/>
        <v/>
      </c>
    </row>
    <row r="281" spans="1:15">
      <c r="A281" s="173" t="str">
        <f t="shared" ca="1" si="50"/>
        <v/>
      </c>
      <c r="B281" s="45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6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9" t="str">
        <f t="shared" ca="1" si="55"/>
        <v/>
      </c>
      <c r="N281" s="168" t="str">
        <f t="shared" si="46"/>
        <v/>
      </c>
      <c r="O281" s="168" t="str">
        <f t="shared" si="47"/>
        <v/>
      </c>
    </row>
    <row r="282" spans="1:15">
      <c r="A282" s="173" t="str">
        <f t="shared" ca="1" si="50"/>
        <v/>
      </c>
      <c r="B282" s="45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6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9" t="str">
        <f t="shared" ca="1" si="55"/>
        <v/>
      </c>
      <c r="N282" s="168" t="str">
        <f t="shared" si="46"/>
        <v/>
      </c>
      <c r="O282" s="168" t="str">
        <f t="shared" si="47"/>
        <v/>
      </c>
    </row>
    <row r="283" spans="1:15">
      <c r="A283" s="173" t="str">
        <f t="shared" ca="1" si="50"/>
        <v/>
      </c>
      <c r="B283" s="45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6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9" t="str">
        <f t="shared" ca="1" si="55"/>
        <v/>
      </c>
      <c r="N283" s="168" t="str">
        <f t="shared" si="46"/>
        <v/>
      </c>
      <c r="O283" s="168" t="str">
        <f t="shared" si="47"/>
        <v/>
      </c>
    </row>
    <row r="284" spans="1:15">
      <c r="A284" s="173" t="str">
        <f t="shared" ca="1" si="50"/>
        <v/>
      </c>
      <c r="B284" s="45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6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9" t="str">
        <f t="shared" ca="1" si="55"/>
        <v/>
      </c>
      <c r="N284" s="168" t="str">
        <f t="shared" si="46"/>
        <v/>
      </c>
      <c r="O284" s="168" t="str">
        <f t="shared" si="47"/>
        <v/>
      </c>
    </row>
    <row r="285" spans="1:15">
      <c r="A285" s="173" t="str">
        <f t="shared" ca="1" si="50"/>
        <v/>
      </c>
      <c r="B285" s="45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6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9" t="str">
        <f t="shared" ca="1" si="55"/>
        <v/>
      </c>
      <c r="N285" s="168" t="str">
        <f t="shared" si="46"/>
        <v/>
      </c>
      <c r="O285" s="168" t="str">
        <f t="shared" si="47"/>
        <v/>
      </c>
    </row>
    <row r="286" spans="1:15">
      <c r="A286" s="173" t="str">
        <f t="shared" ca="1" si="50"/>
        <v/>
      </c>
      <c r="B286" s="45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6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9" t="str">
        <f t="shared" ca="1" si="55"/>
        <v/>
      </c>
      <c r="N286" s="168" t="str">
        <f t="shared" si="46"/>
        <v/>
      </c>
      <c r="O286" s="168" t="str">
        <f t="shared" si="47"/>
        <v/>
      </c>
    </row>
    <row r="287" spans="1:15">
      <c r="A287" s="173" t="str">
        <f t="shared" ca="1" si="50"/>
        <v/>
      </c>
      <c r="B287" s="45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6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9" t="str">
        <f t="shared" ca="1" si="55"/>
        <v/>
      </c>
      <c r="N287" s="168" t="str">
        <f t="shared" si="46"/>
        <v/>
      </c>
      <c r="O287" s="168" t="str">
        <f t="shared" si="47"/>
        <v/>
      </c>
    </row>
    <row r="288" spans="1:15">
      <c r="A288" s="173" t="str">
        <f t="shared" ca="1" si="50"/>
        <v/>
      </c>
      <c r="B288" s="45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6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9" t="str">
        <f t="shared" ca="1" si="55"/>
        <v/>
      </c>
      <c r="N288" s="168" t="str">
        <f t="shared" si="46"/>
        <v/>
      </c>
      <c r="O288" s="168" t="str">
        <f t="shared" si="47"/>
        <v/>
      </c>
    </row>
    <row r="289" spans="1:15">
      <c r="A289" s="173" t="str">
        <f t="shared" ca="1" si="50"/>
        <v/>
      </c>
      <c r="B289" s="45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6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9" t="str">
        <f t="shared" ca="1" si="55"/>
        <v/>
      </c>
      <c r="N289" s="168" t="str">
        <f t="shared" si="46"/>
        <v/>
      </c>
      <c r="O289" s="168" t="str">
        <f t="shared" si="47"/>
        <v/>
      </c>
    </row>
    <row r="290" spans="1:15">
      <c r="A290" s="173" t="str">
        <f t="shared" ca="1" si="50"/>
        <v/>
      </c>
      <c r="B290" s="45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6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9" t="str">
        <f t="shared" ca="1" si="55"/>
        <v/>
      </c>
      <c r="N290" s="168" t="str">
        <f t="shared" si="46"/>
        <v/>
      </c>
      <c r="O290" s="168" t="str">
        <f t="shared" si="47"/>
        <v/>
      </c>
    </row>
    <row r="291" spans="1:15">
      <c r="A291" s="173" t="str">
        <f t="shared" ca="1" si="50"/>
        <v/>
      </c>
      <c r="B291" s="45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6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9" t="str">
        <f t="shared" ca="1" si="55"/>
        <v/>
      </c>
      <c r="N291" s="168" t="str">
        <f t="shared" si="46"/>
        <v/>
      </c>
      <c r="O291" s="168" t="str">
        <f t="shared" si="47"/>
        <v/>
      </c>
    </row>
    <row r="292" spans="1:15">
      <c r="A292" s="173" t="str">
        <f t="shared" ca="1" si="50"/>
        <v/>
      </c>
      <c r="B292" s="45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6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9" t="str">
        <f t="shared" ca="1" si="55"/>
        <v/>
      </c>
      <c r="N292" s="168" t="str">
        <f t="shared" si="46"/>
        <v/>
      </c>
      <c r="O292" s="168" t="str">
        <f t="shared" si="47"/>
        <v/>
      </c>
    </row>
    <row r="293" spans="1:15">
      <c r="A293" s="173" t="str">
        <f t="shared" ca="1" si="50"/>
        <v/>
      </c>
      <c r="B293" s="45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6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9" t="str">
        <f t="shared" ca="1" si="55"/>
        <v/>
      </c>
      <c r="N293" s="168" t="str">
        <f t="shared" si="46"/>
        <v/>
      </c>
      <c r="O293" s="168" t="str">
        <f t="shared" si="47"/>
        <v/>
      </c>
    </row>
    <row r="294" spans="1:15">
      <c r="A294" s="173" t="str">
        <f t="shared" ca="1" si="50"/>
        <v/>
      </c>
      <c r="B294" s="45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6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9" t="str">
        <f t="shared" ca="1" si="55"/>
        <v/>
      </c>
      <c r="N294" s="168" t="str">
        <f t="shared" si="46"/>
        <v/>
      </c>
      <c r="O294" s="168" t="str">
        <f t="shared" si="47"/>
        <v/>
      </c>
    </row>
    <row r="295" spans="1:15">
      <c r="A295" s="173" t="str">
        <f t="shared" ca="1" si="50"/>
        <v/>
      </c>
      <c r="B295" s="45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6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9" t="str">
        <f t="shared" ca="1" si="55"/>
        <v/>
      </c>
      <c r="N295" s="168" t="str">
        <f t="shared" si="46"/>
        <v/>
      </c>
      <c r="O295" s="168" t="str">
        <f t="shared" si="47"/>
        <v/>
      </c>
    </row>
    <row r="296" spans="1:15">
      <c r="A296" s="173" t="str">
        <f t="shared" ca="1" si="50"/>
        <v/>
      </c>
      <c r="B296" s="45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6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9" t="str">
        <f t="shared" ca="1" si="55"/>
        <v/>
      </c>
      <c r="N296" s="168" t="str">
        <f t="shared" si="46"/>
        <v/>
      </c>
      <c r="O296" s="168" t="str">
        <f t="shared" si="47"/>
        <v/>
      </c>
    </row>
    <row r="297" spans="1:15">
      <c r="A297" s="173" t="str">
        <f t="shared" ca="1" si="50"/>
        <v/>
      </c>
      <c r="B297" s="45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6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9" t="str">
        <f t="shared" ca="1" si="55"/>
        <v/>
      </c>
      <c r="N297" s="168" t="str">
        <f t="shared" si="46"/>
        <v/>
      </c>
      <c r="O297" s="168" t="str">
        <f t="shared" si="47"/>
        <v/>
      </c>
    </row>
    <row r="298" spans="1:15">
      <c r="A298" s="173" t="str">
        <f t="shared" ca="1" si="50"/>
        <v/>
      </c>
      <c r="B298" s="45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6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46"/>
        <v/>
      </c>
      <c r="O298" s="168" t="str">
        <f t="shared" si="47"/>
        <v/>
      </c>
    </row>
    <row r="299" spans="1:15">
      <c r="A299" s="173" t="str">
        <f t="shared" ca="1" si="50"/>
        <v/>
      </c>
      <c r="B299" s="45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6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46"/>
        <v/>
      </c>
      <c r="O299" s="168" t="str">
        <f t="shared" si="47"/>
        <v/>
      </c>
    </row>
    <row r="300" spans="1:15">
      <c r="A300" s="173" t="str">
        <f t="shared" ca="1" si="50"/>
        <v/>
      </c>
      <c r="B300" s="45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6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46"/>
        <v/>
      </c>
      <c r="O300" s="168" t="str">
        <f t="shared" si="47"/>
        <v/>
      </c>
    </row>
    <row r="301" spans="1:15">
      <c r="A301" s="173" t="str">
        <f t="shared" ca="1" si="50"/>
        <v/>
      </c>
      <c r="B301" s="45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6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46"/>
        <v/>
      </c>
      <c r="O301" s="168" t="str">
        <f t="shared" si="47"/>
        <v/>
      </c>
    </row>
    <row r="302" spans="1:15">
      <c r="A302" s="173" t="str">
        <f t="shared" ca="1" si="50"/>
        <v/>
      </c>
      <c r="B302" s="45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6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46"/>
        <v/>
      </c>
      <c r="O302" s="168" t="str">
        <f t="shared" si="47"/>
        <v/>
      </c>
    </row>
    <row r="303" spans="1:15">
      <c r="A303" s="173" t="str">
        <f t="shared" ca="1" si="50"/>
        <v/>
      </c>
      <c r="B303" s="45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6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46"/>
        <v/>
      </c>
      <c r="O303" s="168" t="str">
        <f t="shared" si="47"/>
        <v/>
      </c>
    </row>
    <row r="304" spans="1:15">
      <c r="A304" s="173" t="str">
        <f t="shared" ca="1" si="50"/>
        <v/>
      </c>
      <c r="B304" s="45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6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46"/>
        <v/>
      </c>
      <c r="O304" s="168" t="str">
        <f t="shared" si="47"/>
        <v/>
      </c>
    </row>
    <row r="305" spans="1:15">
      <c r="A305" s="173" t="str">
        <f t="shared" ca="1" si="50"/>
        <v/>
      </c>
      <c r="B305" s="45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6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46"/>
        <v/>
      </c>
      <c r="O305" s="168" t="str">
        <f t="shared" si="47"/>
        <v/>
      </c>
    </row>
    <row r="306" spans="1:15">
      <c r="A306" s="173" t="str">
        <f t="shared" ca="1" si="50"/>
        <v/>
      </c>
      <c r="B306" s="45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6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46"/>
        <v/>
      </c>
      <c r="O306" s="168" t="str">
        <f t="shared" si="47"/>
        <v/>
      </c>
    </row>
    <row r="307" spans="1:15">
      <c r="A307" s="173" t="str">
        <f t="shared" ca="1" si="50"/>
        <v/>
      </c>
      <c r="B307" s="45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6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46"/>
        <v/>
      </c>
      <c r="O307" s="168" t="str">
        <f t="shared" si="47"/>
        <v/>
      </c>
    </row>
    <row r="308" spans="1:15">
      <c r="A308" s="173" t="str">
        <f t="shared" ca="1" si="50"/>
        <v/>
      </c>
      <c r="B308" s="45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6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46"/>
        <v/>
      </c>
      <c r="O308" s="168" t="str">
        <f t="shared" si="47"/>
        <v/>
      </c>
    </row>
    <row r="309" spans="1:15">
      <c r="A309" s="173" t="str">
        <f t="shared" ca="1" si="50"/>
        <v/>
      </c>
      <c r="B309" s="45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6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46"/>
        <v/>
      </c>
      <c r="O309" s="168" t="str">
        <f t="shared" si="47"/>
        <v/>
      </c>
    </row>
    <row r="310" spans="1:15">
      <c r="A310" s="173" t="str">
        <f t="shared" ca="1" si="50"/>
        <v/>
      </c>
      <c r="B310" s="45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6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46"/>
        <v/>
      </c>
      <c r="O310" s="168" t="str">
        <f t="shared" si="47"/>
        <v/>
      </c>
    </row>
    <row r="311" spans="1:15">
      <c r="A311" s="173" t="str">
        <f t="shared" ca="1" si="50"/>
        <v/>
      </c>
      <c r="B311" s="45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6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46"/>
        <v/>
      </c>
      <c r="O311" s="168" t="str">
        <f t="shared" si="47"/>
        <v/>
      </c>
    </row>
    <row r="312" spans="1:15">
      <c r="A312" s="173" t="str">
        <f t="shared" ca="1" si="50"/>
        <v/>
      </c>
      <c r="B312" s="45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6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46"/>
        <v/>
      </c>
      <c r="O312" s="168" t="str">
        <f t="shared" si="47"/>
        <v/>
      </c>
    </row>
    <row r="313" spans="1:15">
      <c r="A313" s="173" t="str">
        <f t="shared" ca="1" si="50"/>
        <v/>
      </c>
      <c r="B313" s="45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6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46"/>
        <v/>
      </c>
      <c r="O313" s="168" t="str">
        <f t="shared" si="47"/>
        <v/>
      </c>
    </row>
    <row r="314" spans="1:15">
      <c r="A314" s="173" t="str">
        <f t="shared" ca="1" si="50"/>
        <v/>
      </c>
      <c r="B314" s="45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6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46"/>
        <v/>
      </c>
      <c r="O314" s="168" t="str">
        <f t="shared" si="47"/>
        <v/>
      </c>
    </row>
    <row r="315" spans="1:15">
      <c r="A315" s="173" t="str">
        <f t="shared" ca="1" si="50"/>
        <v/>
      </c>
      <c r="B315" s="45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6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46"/>
        <v/>
      </c>
      <c r="O315" s="168" t="str">
        <f t="shared" si="47"/>
        <v/>
      </c>
    </row>
    <row r="316" spans="1:15">
      <c r="A316" s="173" t="str">
        <f t="shared" ca="1" si="50"/>
        <v/>
      </c>
      <c r="B316" s="45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6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46"/>
        <v/>
      </c>
      <c r="O316" s="168" t="str">
        <f t="shared" si="47"/>
        <v/>
      </c>
    </row>
    <row r="317" spans="1:15">
      <c r="A317" s="173" t="str">
        <f t="shared" ca="1" si="50"/>
        <v/>
      </c>
      <c r="B317" s="45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6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46"/>
        <v/>
      </c>
      <c r="O317" s="168" t="str">
        <f t="shared" si="47"/>
        <v/>
      </c>
    </row>
    <row r="318" spans="1:15">
      <c r="A318" s="173" t="str">
        <f t="shared" ca="1" si="50"/>
        <v/>
      </c>
      <c r="B318" s="45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6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46"/>
        <v/>
      </c>
      <c r="O318" s="168" t="str">
        <f t="shared" si="47"/>
        <v/>
      </c>
    </row>
    <row r="319" spans="1:15">
      <c r="A319" s="173" t="str">
        <f t="shared" ca="1" si="50"/>
        <v/>
      </c>
      <c r="B319" s="45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6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46"/>
        <v/>
      </c>
      <c r="O319" s="168" t="str">
        <f t="shared" si="47"/>
        <v/>
      </c>
    </row>
    <row r="320" spans="1:15">
      <c r="A320" s="173" t="str">
        <f t="shared" ca="1" si="50"/>
        <v/>
      </c>
      <c r="B320" s="45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6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46"/>
        <v/>
      </c>
      <c r="O320" s="168" t="str">
        <f t="shared" si="47"/>
        <v/>
      </c>
    </row>
    <row r="321" spans="1:15">
      <c r="A321" s="173" t="str">
        <f t="shared" ca="1" si="50"/>
        <v/>
      </c>
      <c r="B321" s="45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6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46"/>
        <v/>
      </c>
      <c r="O321" s="168" t="str">
        <f t="shared" si="47"/>
        <v/>
      </c>
    </row>
    <row r="322" spans="1:15">
      <c r="A322" s="173" t="str">
        <f t="shared" ca="1" si="50"/>
        <v/>
      </c>
      <c r="B322" s="45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6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46"/>
        <v/>
      </c>
      <c r="O322" s="168" t="str">
        <f t="shared" si="47"/>
        <v/>
      </c>
    </row>
    <row r="323" spans="1:15">
      <c r="A323" s="173" t="str">
        <f t="shared" ca="1" si="50"/>
        <v/>
      </c>
      <c r="B323" s="45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6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ref="N323:N386" si="56">IF(COUNTIF(L:L,J324),J324,"")</f>
        <v/>
      </c>
      <c r="O323" s="168" t="str">
        <f t="shared" ref="O323:O386" si="57">IF(N323&gt;$A$14,N323,"")</f>
        <v/>
      </c>
    </row>
    <row r="324" spans="1:15">
      <c r="A324" s="173" t="str">
        <f t="shared" ca="1" si="50"/>
        <v/>
      </c>
      <c r="B324" s="45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6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6"/>
        <v/>
      </c>
      <c r="O324" s="168" t="str">
        <f t="shared" si="57"/>
        <v/>
      </c>
    </row>
    <row r="325" spans="1:15">
      <c r="A325" s="173" t="str">
        <f t="shared" ca="1" si="50"/>
        <v/>
      </c>
      <c r="B325" s="45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6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6"/>
        <v/>
      </c>
      <c r="O325" s="168" t="str">
        <f t="shared" si="57"/>
        <v/>
      </c>
    </row>
    <row r="326" spans="1:15">
      <c r="A326" s="173" t="str">
        <f t="shared" ca="1" si="50"/>
        <v/>
      </c>
      <c r="B326" s="45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6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6"/>
        <v/>
      </c>
      <c r="O326" s="168" t="str">
        <f t="shared" si="57"/>
        <v/>
      </c>
    </row>
    <row r="327" spans="1:15">
      <c r="A327" s="173" t="str">
        <f t="shared" ca="1" si="50"/>
        <v/>
      </c>
      <c r="B327" s="45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6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6"/>
        <v/>
      </c>
      <c r="O327" s="168" t="str">
        <f t="shared" si="57"/>
        <v/>
      </c>
    </row>
    <row r="328" spans="1:15">
      <c r="A328" s="173" t="str">
        <f t="shared" ca="1" si="50"/>
        <v/>
      </c>
      <c r="B328" s="45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6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6"/>
        <v/>
      </c>
      <c r="O328" s="168" t="str">
        <f t="shared" si="57"/>
        <v/>
      </c>
    </row>
    <row r="329" spans="1:15">
      <c r="A329" s="173" t="str">
        <f t="shared" ca="1" si="50"/>
        <v/>
      </c>
      <c r="B329" s="45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6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6"/>
        <v/>
      </c>
      <c r="O329" s="168" t="str">
        <f t="shared" si="57"/>
        <v/>
      </c>
    </row>
    <row r="330" spans="1:15">
      <c r="A330" s="173" t="str">
        <f t="shared" ca="1" si="50"/>
        <v/>
      </c>
      <c r="B330" s="45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6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6"/>
        <v/>
      </c>
      <c r="O330" s="168" t="str">
        <f t="shared" si="57"/>
        <v/>
      </c>
    </row>
    <row r="331" spans="1:15">
      <c r="A331" s="173" t="str">
        <f t="shared" ca="1" si="50"/>
        <v/>
      </c>
      <c r="B331" s="45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6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6"/>
        <v/>
      </c>
      <c r="O331" s="168" t="str">
        <f t="shared" si="57"/>
        <v/>
      </c>
    </row>
    <row r="332" spans="1:15">
      <c r="A332" s="173" t="str">
        <f t="shared" ca="1" si="50"/>
        <v/>
      </c>
      <c r="B332" s="45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6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6"/>
        <v/>
      </c>
      <c r="O332" s="168" t="str">
        <f t="shared" si="57"/>
        <v/>
      </c>
    </row>
    <row r="333" spans="1:15">
      <c r="A333" s="173" t="str">
        <f t="shared" ca="1" si="50"/>
        <v/>
      </c>
      <c r="B333" s="45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6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6"/>
        <v/>
      </c>
      <c r="O333" s="168" t="str">
        <f t="shared" si="57"/>
        <v/>
      </c>
    </row>
    <row r="334" spans="1:15">
      <c r="A334" s="173" t="str">
        <f t="shared" ca="1" si="50"/>
        <v/>
      </c>
      <c r="B334" s="45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6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6"/>
        <v/>
      </c>
      <c r="O334" s="168" t="str">
        <f t="shared" si="57"/>
        <v/>
      </c>
    </row>
    <row r="335" spans="1:15">
      <c r="A335" s="173" t="str">
        <f t="shared" ca="1" si="50"/>
        <v/>
      </c>
      <c r="B335" s="45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6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6"/>
        <v/>
      </c>
      <c r="O335" s="168" t="str">
        <f t="shared" si="57"/>
        <v/>
      </c>
    </row>
    <row r="336" spans="1:15">
      <c r="A336" s="173" t="str">
        <f t="shared" ca="1" si="50"/>
        <v/>
      </c>
      <c r="B336" s="45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6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si="56"/>
        <v/>
      </c>
      <c r="O336" s="168" t="str">
        <f t="shared" si="57"/>
        <v/>
      </c>
    </row>
    <row r="337" spans="1:15">
      <c r="A337" s="173" t="str">
        <f t="shared" ca="1" si="50"/>
        <v/>
      </c>
      <c r="B337" s="45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6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56"/>
        <v/>
      </c>
      <c r="O337" s="168" t="str">
        <f t="shared" si="57"/>
        <v/>
      </c>
    </row>
    <row r="338" spans="1:15">
      <c r="A338" s="173" t="str">
        <f t="shared" ca="1" si="50"/>
        <v/>
      </c>
      <c r="B338" s="45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6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56"/>
        <v/>
      </c>
      <c r="O338" s="168" t="str">
        <f t="shared" si="57"/>
        <v/>
      </c>
    </row>
    <row r="339" spans="1:15">
      <c r="A339" s="173" t="str">
        <f t="shared" ref="A339:A402" ca="1" si="60">IF(AND(ISBLANK(P328), A338 = $P$1),NOW(),IF(ISBLANK(P328),"",P328))</f>
        <v/>
      </c>
      <c r="B339" s="45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6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9" t="str">
        <f t="shared" ref="H339:H402" ca="1" si="65">IF(ISERROR(E339-2),"",C339+D339-F339-G339)</f>
        <v/>
      </c>
      <c r="N339" s="168" t="str">
        <f t="shared" si="56"/>
        <v/>
      </c>
      <c r="O339" s="168" t="str">
        <f t="shared" si="57"/>
        <v/>
      </c>
    </row>
    <row r="340" spans="1:15">
      <c r="A340" s="173" t="str">
        <f t="shared" ca="1" si="60"/>
        <v/>
      </c>
      <c r="B340" s="45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6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9" t="str">
        <f t="shared" ca="1" si="65"/>
        <v/>
      </c>
      <c r="N340" s="168" t="str">
        <f t="shared" si="56"/>
        <v/>
      </c>
      <c r="O340" s="168" t="str">
        <f t="shared" si="57"/>
        <v/>
      </c>
    </row>
    <row r="341" spans="1:15">
      <c r="A341" s="173" t="str">
        <f t="shared" ca="1" si="60"/>
        <v/>
      </c>
      <c r="B341" s="45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6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9" t="str">
        <f t="shared" ca="1" si="65"/>
        <v/>
      </c>
      <c r="N341" s="168" t="str">
        <f t="shared" si="56"/>
        <v/>
      </c>
      <c r="O341" s="168" t="str">
        <f t="shared" si="57"/>
        <v/>
      </c>
    </row>
    <row r="342" spans="1:15">
      <c r="A342" s="173" t="str">
        <f t="shared" ca="1" si="60"/>
        <v/>
      </c>
      <c r="B342" s="45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6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9" t="str">
        <f t="shared" ca="1" si="65"/>
        <v/>
      </c>
      <c r="N342" s="168" t="str">
        <f t="shared" si="56"/>
        <v/>
      </c>
      <c r="O342" s="168" t="str">
        <f t="shared" si="57"/>
        <v/>
      </c>
    </row>
    <row r="343" spans="1:15">
      <c r="A343" s="173" t="str">
        <f t="shared" ca="1" si="60"/>
        <v/>
      </c>
      <c r="B343" s="45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6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9" t="str">
        <f t="shared" ca="1" si="65"/>
        <v/>
      </c>
      <c r="N343" s="168" t="str">
        <f t="shared" si="56"/>
        <v/>
      </c>
      <c r="O343" s="168" t="str">
        <f t="shared" si="57"/>
        <v/>
      </c>
    </row>
    <row r="344" spans="1:15">
      <c r="A344" s="173" t="str">
        <f t="shared" ca="1" si="60"/>
        <v/>
      </c>
      <c r="B344" s="45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6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9" t="str">
        <f t="shared" ca="1" si="65"/>
        <v/>
      </c>
      <c r="N344" s="168" t="str">
        <f t="shared" si="56"/>
        <v/>
      </c>
      <c r="O344" s="168" t="str">
        <f t="shared" si="57"/>
        <v/>
      </c>
    </row>
    <row r="345" spans="1:15">
      <c r="A345" s="173" t="str">
        <f t="shared" ca="1" si="60"/>
        <v/>
      </c>
      <c r="B345" s="45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6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9" t="str">
        <f t="shared" ca="1" si="65"/>
        <v/>
      </c>
      <c r="N345" s="168" t="str">
        <f t="shared" si="56"/>
        <v/>
      </c>
      <c r="O345" s="168" t="str">
        <f t="shared" si="57"/>
        <v/>
      </c>
    </row>
    <row r="346" spans="1:15">
      <c r="A346" s="173" t="str">
        <f t="shared" ca="1" si="60"/>
        <v/>
      </c>
      <c r="B346" s="45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6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9" t="str">
        <f t="shared" ca="1" si="65"/>
        <v/>
      </c>
      <c r="N346" s="168" t="str">
        <f t="shared" si="56"/>
        <v/>
      </c>
      <c r="O346" s="168" t="str">
        <f t="shared" si="57"/>
        <v/>
      </c>
    </row>
    <row r="347" spans="1:15">
      <c r="A347" s="173" t="str">
        <f t="shared" ca="1" si="60"/>
        <v/>
      </c>
      <c r="B347" s="45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6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9" t="str">
        <f t="shared" ca="1" si="65"/>
        <v/>
      </c>
      <c r="N347" s="168" t="str">
        <f t="shared" si="56"/>
        <v/>
      </c>
      <c r="O347" s="168" t="str">
        <f t="shared" si="57"/>
        <v/>
      </c>
    </row>
    <row r="348" spans="1:15">
      <c r="A348" s="173" t="str">
        <f t="shared" ca="1" si="60"/>
        <v/>
      </c>
      <c r="B348" s="45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6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9" t="str">
        <f t="shared" ca="1" si="65"/>
        <v/>
      </c>
      <c r="N348" s="168" t="str">
        <f t="shared" si="56"/>
        <v/>
      </c>
      <c r="O348" s="168" t="str">
        <f t="shared" si="57"/>
        <v/>
      </c>
    </row>
    <row r="349" spans="1:15">
      <c r="A349" s="173" t="str">
        <f t="shared" ca="1" si="60"/>
        <v/>
      </c>
      <c r="B349" s="45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6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9" t="str">
        <f t="shared" ca="1" si="65"/>
        <v/>
      </c>
      <c r="N349" s="168" t="str">
        <f t="shared" si="56"/>
        <v/>
      </c>
      <c r="O349" s="168" t="str">
        <f t="shared" si="57"/>
        <v/>
      </c>
    </row>
    <row r="350" spans="1:15">
      <c r="A350" s="173" t="str">
        <f t="shared" ca="1" si="60"/>
        <v/>
      </c>
      <c r="B350" s="45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6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9" t="str">
        <f t="shared" ca="1" si="65"/>
        <v/>
      </c>
      <c r="N350" s="168" t="str">
        <f t="shared" si="56"/>
        <v/>
      </c>
      <c r="O350" s="168" t="str">
        <f t="shared" si="57"/>
        <v/>
      </c>
    </row>
    <row r="351" spans="1:15">
      <c r="A351" s="173" t="str">
        <f t="shared" ca="1" si="60"/>
        <v/>
      </c>
      <c r="B351" s="45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6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9" t="str">
        <f t="shared" ca="1" si="65"/>
        <v/>
      </c>
      <c r="N351" s="168" t="str">
        <f t="shared" si="56"/>
        <v/>
      </c>
      <c r="O351" s="168" t="str">
        <f t="shared" si="57"/>
        <v/>
      </c>
    </row>
    <row r="352" spans="1:15">
      <c r="A352" s="173" t="str">
        <f t="shared" ca="1" si="60"/>
        <v/>
      </c>
      <c r="B352" s="45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6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9" t="str">
        <f t="shared" ca="1" si="65"/>
        <v/>
      </c>
      <c r="N352" s="168" t="str">
        <f t="shared" si="56"/>
        <v/>
      </c>
      <c r="O352" s="168" t="str">
        <f t="shared" si="57"/>
        <v/>
      </c>
    </row>
    <row r="353" spans="1:15">
      <c r="A353" s="173" t="str">
        <f t="shared" ca="1" si="60"/>
        <v/>
      </c>
      <c r="B353" s="45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6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9" t="str">
        <f t="shared" ca="1" si="65"/>
        <v/>
      </c>
      <c r="N353" s="168" t="str">
        <f t="shared" si="56"/>
        <v/>
      </c>
      <c r="O353" s="168" t="str">
        <f t="shared" si="57"/>
        <v/>
      </c>
    </row>
    <row r="354" spans="1:15">
      <c r="A354" s="173" t="str">
        <f t="shared" ca="1" si="60"/>
        <v/>
      </c>
      <c r="B354" s="45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6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9" t="str">
        <f t="shared" ca="1" si="65"/>
        <v/>
      </c>
      <c r="N354" s="168" t="str">
        <f t="shared" si="56"/>
        <v/>
      </c>
      <c r="O354" s="168" t="str">
        <f t="shared" si="57"/>
        <v/>
      </c>
    </row>
    <row r="355" spans="1:15">
      <c r="A355" s="173" t="str">
        <f t="shared" ca="1" si="60"/>
        <v/>
      </c>
      <c r="B355" s="45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6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9" t="str">
        <f t="shared" ca="1" si="65"/>
        <v/>
      </c>
      <c r="N355" s="168" t="str">
        <f t="shared" si="56"/>
        <v/>
      </c>
      <c r="O355" s="168" t="str">
        <f t="shared" si="57"/>
        <v/>
      </c>
    </row>
    <row r="356" spans="1:15">
      <c r="A356" s="173" t="str">
        <f t="shared" ca="1" si="60"/>
        <v/>
      </c>
      <c r="B356" s="45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6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9" t="str">
        <f t="shared" ca="1" si="65"/>
        <v/>
      </c>
      <c r="N356" s="168" t="str">
        <f t="shared" si="56"/>
        <v/>
      </c>
      <c r="O356" s="168" t="str">
        <f t="shared" si="57"/>
        <v/>
      </c>
    </row>
    <row r="357" spans="1:15">
      <c r="A357" s="173" t="str">
        <f t="shared" ca="1" si="60"/>
        <v/>
      </c>
      <c r="B357" s="45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6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9" t="str">
        <f t="shared" ca="1" si="65"/>
        <v/>
      </c>
      <c r="N357" s="168" t="str">
        <f t="shared" si="56"/>
        <v/>
      </c>
      <c r="O357" s="168" t="str">
        <f t="shared" si="57"/>
        <v/>
      </c>
    </row>
    <row r="358" spans="1:15">
      <c r="A358" s="173" t="str">
        <f t="shared" ca="1" si="60"/>
        <v/>
      </c>
      <c r="B358" s="45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6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9" t="str">
        <f t="shared" ca="1" si="65"/>
        <v/>
      </c>
      <c r="N358" s="168" t="str">
        <f t="shared" si="56"/>
        <v/>
      </c>
      <c r="O358" s="168" t="str">
        <f t="shared" si="57"/>
        <v/>
      </c>
    </row>
    <row r="359" spans="1:15">
      <c r="A359" s="173" t="str">
        <f t="shared" ca="1" si="60"/>
        <v/>
      </c>
      <c r="B359" s="45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6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9" t="str">
        <f t="shared" ca="1" si="65"/>
        <v/>
      </c>
      <c r="N359" s="168" t="str">
        <f t="shared" si="56"/>
        <v/>
      </c>
      <c r="O359" s="168" t="str">
        <f t="shared" si="57"/>
        <v/>
      </c>
    </row>
    <row r="360" spans="1:15">
      <c r="A360" s="173" t="str">
        <f t="shared" ca="1" si="60"/>
        <v/>
      </c>
      <c r="B360" s="45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6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9" t="str">
        <f t="shared" ca="1" si="65"/>
        <v/>
      </c>
      <c r="N360" s="168" t="str">
        <f t="shared" si="56"/>
        <v/>
      </c>
      <c r="O360" s="168" t="str">
        <f t="shared" si="57"/>
        <v/>
      </c>
    </row>
    <row r="361" spans="1:15">
      <c r="A361" s="173" t="str">
        <f t="shared" ca="1" si="60"/>
        <v/>
      </c>
      <c r="B361" s="45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6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9" t="str">
        <f t="shared" ca="1" si="65"/>
        <v/>
      </c>
      <c r="N361" s="168" t="str">
        <f t="shared" si="56"/>
        <v/>
      </c>
      <c r="O361" s="168" t="str">
        <f t="shared" si="57"/>
        <v/>
      </c>
    </row>
    <row r="362" spans="1:15">
      <c r="A362" s="173" t="str">
        <f t="shared" ca="1" si="60"/>
        <v/>
      </c>
      <c r="B362" s="45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6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56"/>
        <v/>
      </c>
      <c r="O362" s="168" t="str">
        <f t="shared" si="57"/>
        <v/>
      </c>
    </row>
    <row r="363" spans="1:15">
      <c r="A363" s="173" t="str">
        <f t="shared" ca="1" si="60"/>
        <v/>
      </c>
      <c r="B363" s="45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6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56"/>
        <v/>
      </c>
      <c r="O363" s="168" t="str">
        <f t="shared" si="57"/>
        <v/>
      </c>
    </row>
    <row r="364" spans="1:15">
      <c r="A364" s="173" t="str">
        <f t="shared" ca="1" si="60"/>
        <v/>
      </c>
      <c r="B364" s="45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6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56"/>
        <v/>
      </c>
      <c r="O364" s="168" t="str">
        <f t="shared" si="57"/>
        <v/>
      </c>
    </row>
    <row r="365" spans="1:15">
      <c r="A365" s="173" t="str">
        <f t="shared" ca="1" si="60"/>
        <v/>
      </c>
      <c r="B365" s="45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6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56"/>
        <v/>
      </c>
      <c r="O365" s="168" t="str">
        <f t="shared" si="57"/>
        <v/>
      </c>
    </row>
    <row r="366" spans="1:15">
      <c r="A366" s="173" t="str">
        <f t="shared" ca="1" si="60"/>
        <v/>
      </c>
      <c r="B366" s="45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6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56"/>
        <v/>
      </c>
      <c r="O366" s="168" t="str">
        <f t="shared" si="57"/>
        <v/>
      </c>
    </row>
    <row r="367" spans="1:15">
      <c r="A367" s="173" t="str">
        <f t="shared" ca="1" si="60"/>
        <v/>
      </c>
      <c r="B367" s="45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6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56"/>
        <v/>
      </c>
      <c r="O367" s="168" t="str">
        <f t="shared" si="57"/>
        <v/>
      </c>
    </row>
    <row r="368" spans="1:15">
      <c r="A368" s="173" t="str">
        <f t="shared" ca="1" si="60"/>
        <v/>
      </c>
      <c r="B368" s="45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6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56"/>
        <v/>
      </c>
      <c r="O368" s="168" t="str">
        <f t="shared" si="57"/>
        <v/>
      </c>
    </row>
    <row r="369" spans="1:15">
      <c r="A369" s="173" t="str">
        <f t="shared" ca="1" si="60"/>
        <v/>
      </c>
      <c r="B369" s="45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6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56"/>
        <v/>
      </c>
      <c r="O369" s="168" t="str">
        <f t="shared" si="57"/>
        <v/>
      </c>
    </row>
    <row r="370" spans="1:15">
      <c r="A370" s="173" t="str">
        <f t="shared" ca="1" si="60"/>
        <v/>
      </c>
      <c r="B370" s="45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6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56"/>
        <v/>
      </c>
      <c r="O370" s="168" t="str">
        <f t="shared" si="57"/>
        <v/>
      </c>
    </row>
    <row r="371" spans="1:15">
      <c r="A371" s="173" t="str">
        <f t="shared" ca="1" si="60"/>
        <v/>
      </c>
      <c r="B371" s="45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6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56"/>
        <v/>
      </c>
      <c r="O371" s="168" t="str">
        <f t="shared" si="57"/>
        <v/>
      </c>
    </row>
    <row r="372" spans="1:15">
      <c r="A372" s="173" t="str">
        <f t="shared" ca="1" si="60"/>
        <v/>
      </c>
      <c r="B372" s="45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6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56"/>
        <v/>
      </c>
      <c r="O372" s="168" t="str">
        <f t="shared" si="57"/>
        <v/>
      </c>
    </row>
    <row r="373" spans="1:15">
      <c r="A373" s="173" t="str">
        <f t="shared" ca="1" si="60"/>
        <v/>
      </c>
      <c r="B373" s="45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6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56"/>
        <v/>
      </c>
      <c r="O373" s="168" t="str">
        <f t="shared" si="57"/>
        <v/>
      </c>
    </row>
    <row r="374" spans="1:15">
      <c r="A374" s="173" t="str">
        <f t="shared" ca="1" si="60"/>
        <v/>
      </c>
      <c r="B374" s="45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6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56"/>
        <v/>
      </c>
      <c r="O374" s="168" t="str">
        <f t="shared" si="57"/>
        <v/>
      </c>
    </row>
    <row r="375" spans="1:15">
      <c r="A375" s="173" t="str">
        <f t="shared" ca="1" si="60"/>
        <v/>
      </c>
      <c r="B375" s="45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6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56"/>
        <v/>
      </c>
      <c r="O375" s="168" t="str">
        <f t="shared" si="57"/>
        <v/>
      </c>
    </row>
    <row r="376" spans="1:15">
      <c r="A376" s="173" t="str">
        <f t="shared" ca="1" si="60"/>
        <v/>
      </c>
      <c r="B376" s="45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6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56"/>
        <v/>
      </c>
      <c r="O376" s="168" t="str">
        <f t="shared" si="57"/>
        <v/>
      </c>
    </row>
    <row r="377" spans="1:15">
      <c r="A377" s="173" t="str">
        <f t="shared" ca="1" si="60"/>
        <v/>
      </c>
      <c r="B377" s="45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6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56"/>
        <v/>
      </c>
      <c r="O377" s="168" t="str">
        <f t="shared" si="57"/>
        <v/>
      </c>
    </row>
    <row r="378" spans="1:15">
      <c r="A378" s="173" t="str">
        <f t="shared" ca="1" si="60"/>
        <v/>
      </c>
      <c r="B378" s="45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6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56"/>
        <v/>
      </c>
      <c r="O378" s="168" t="str">
        <f t="shared" si="57"/>
        <v/>
      </c>
    </row>
    <row r="379" spans="1:15">
      <c r="A379" s="173" t="str">
        <f t="shared" ca="1" si="60"/>
        <v/>
      </c>
      <c r="B379" s="45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6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56"/>
        <v/>
      </c>
      <c r="O379" s="168" t="str">
        <f t="shared" si="57"/>
        <v/>
      </c>
    </row>
    <row r="380" spans="1:15">
      <c r="A380" s="173" t="str">
        <f t="shared" ca="1" si="60"/>
        <v/>
      </c>
      <c r="B380" s="45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6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56"/>
        <v/>
      </c>
      <c r="O380" s="168" t="str">
        <f t="shared" si="57"/>
        <v/>
      </c>
    </row>
    <row r="381" spans="1:15">
      <c r="A381" s="173" t="str">
        <f t="shared" ca="1" si="60"/>
        <v/>
      </c>
      <c r="B381" s="45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6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56"/>
        <v/>
      </c>
      <c r="O381" s="168" t="str">
        <f t="shared" si="57"/>
        <v/>
      </c>
    </row>
    <row r="382" spans="1:15">
      <c r="A382" s="173" t="str">
        <f t="shared" ca="1" si="60"/>
        <v/>
      </c>
      <c r="B382" s="45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6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56"/>
        <v/>
      </c>
      <c r="O382" s="168" t="str">
        <f t="shared" si="57"/>
        <v/>
      </c>
    </row>
    <row r="383" spans="1:15">
      <c r="A383" s="173" t="str">
        <f t="shared" ca="1" si="60"/>
        <v/>
      </c>
      <c r="B383" s="45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6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56"/>
        <v/>
      </c>
      <c r="O383" s="168" t="str">
        <f t="shared" si="57"/>
        <v/>
      </c>
    </row>
    <row r="384" spans="1:15">
      <c r="A384" s="173" t="str">
        <f t="shared" ca="1" si="60"/>
        <v/>
      </c>
      <c r="B384" s="45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6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56"/>
        <v/>
      </c>
      <c r="O384" s="168" t="str">
        <f t="shared" si="57"/>
        <v/>
      </c>
    </row>
    <row r="385" spans="1:15">
      <c r="A385" s="173" t="str">
        <f t="shared" ca="1" si="60"/>
        <v/>
      </c>
      <c r="B385" s="45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6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56"/>
        <v/>
      </c>
      <c r="O385" s="168" t="str">
        <f t="shared" si="57"/>
        <v/>
      </c>
    </row>
    <row r="386" spans="1:15">
      <c r="A386" s="173" t="str">
        <f t="shared" ca="1" si="60"/>
        <v/>
      </c>
      <c r="B386" s="45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6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56"/>
        <v/>
      </c>
      <c r="O386" s="168" t="str">
        <f t="shared" si="57"/>
        <v/>
      </c>
    </row>
    <row r="387" spans="1:15">
      <c r="A387" s="173" t="str">
        <f t="shared" ca="1" si="60"/>
        <v/>
      </c>
      <c r="B387" s="45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6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ref="N387:N450" si="66">IF(COUNTIF(L:L,J388),J388,"")</f>
        <v/>
      </c>
      <c r="O387" s="168" t="str">
        <f t="shared" ref="O387:O450" si="67">IF(N387&gt;$A$14,N387,"")</f>
        <v/>
      </c>
    </row>
    <row r="388" spans="1:15">
      <c r="A388" s="173" t="str">
        <f t="shared" ca="1" si="60"/>
        <v/>
      </c>
      <c r="B388" s="45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6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6"/>
        <v/>
      </c>
      <c r="O388" s="168" t="str">
        <f t="shared" si="67"/>
        <v/>
      </c>
    </row>
    <row r="389" spans="1:15">
      <c r="A389" s="173" t="str">
        <f t="shared" ca="1" si="60"/>
        <v/>
      </c>
      <c r="B389" s="45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6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6"/>
        <v/>
      </c>
      <c r="O389" s="168" t="str">
        <f t="shared" si="67"/>
        <v/>
      </c>
    </row>
    <row r="390" spans="1:15">
      <c r="A390" s="173" t="str">
        <f t="shared" ca="1" si="60"/>
        <v/>
      </c>
      <c r="B390" s="45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6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6"/>
        <v/>
      </c>
      <c r="O390" s="168" t="str">
        <f t="shared" si="67"/>
        <v/>
      </c>
    </row>
    <row r="391" spans="1:15">
      <c r="A391" s="173" t="str">
        <f t="shared" ca="1" si="60"/>
        <v/>
      </c>
      <c r="B391" s="45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6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6"/>
        <v/>
      </c>
      <c r="O391" s="168" t="str">
        <f t="shared" si="67"/>
        <v/>
      </c>
    </row>
    <row r="392" spans="1:15">
      <c r="A392" s="173" t="str">
        <f t="shared" ca="1" si="60"/>
        <v/>
      </c>
      <c r="B392" s="45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6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6"/>
        <v/>
      </c>
      <c r="O392" s="168" t="str">
        <f t="shared" si="67"/>
        <v/>
      </c>
    </row>
    <row r="393" spans="1:15">
      <c r="A393" s="173" t="str">
        <f t="shared" ca="1" si="60"/>
        <v/>
      </c>
      <c r="B393" s="45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6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6"/>
        <v/>
      </c>
      <c r="O393" s="168" t="str">
        <f t="shared" si="67"/>
        <v/>
      </c>
    </row>
    <row r="394" spans="1:15">
      <c r="A394" s="173" t="str">
        <f t="shared" ca="1" si="60"/>
        <v/>
      </c>
      <c r="B394" s="45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6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6"/>
        <v/>
      </c>
      <c r="O394" s="168" t="str">
        <f t="shared" si="67"/>
        <v/>
      </c>
    </row>
    <row r="395" spans="1:15">
      <c r="A395" s="173" t="str">
        <f t="shared" ca="1" si="60"/>
        <v/>
      </c>
      <c r="B395" s="45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6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6"/>
        <v/>
      </c>
      <c r="O395" s="168" t="str">
        <f t="shared" si="67"/>
        <v/>
      </c>
    </row>
    <row r="396" spans="1:15">
      <c r="A396" s="173" t="str">
        <f t="shared" ca="1" si="60"/>
        <v/>
      </c>
      <c r="B396" s="45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6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6"/>
        <v/>
      </c>
      <c r="O396" s="168" t="str">
        <f t="shared" si="67"/>
        <v/>
      </c>
    </row>
    <row r="397" spans="1:15">
      <c r="A397" s="173" t="str">
        <f t="shared" ca="1" si="60"/>
        <v/>
      </c>
      <c r="B397" s="45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6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6"/>
        <v/>
      </c>
      <c r="O397" s="168" t="str">
        <f t="shared" si="67"/>
        <v/>
      </c>
    </row>
    <row r="398" spans="1:15">
      <c r="A398" s="173" t="str">
        <f t="shared" ca="1" si="60"/>
        <v/>
      </c>
      <c r="B398" s="45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6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6"/>
        <v/>
      </c>
      <c r="O398" s="168" t="str">
        <f t="shared" si="67"/>
        <v/>
      </c>
    </row>
    <row r="399" spans="1:15">
      <c r="A399" s="173" t="str">
        <f t="shared" ca="1" si="60"/>
        <v/>
      </c>
      <c r="B399" s="45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6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6"/>
        <v/>
      </c>
      <c r="O399" s="168" t="str">
        <f t="shared" si="67"/>
        <v/>
      </c>
    </row>
    <row r="400" spans="1:15">
      <c r="A400" s="173" t="str">
        <f t="shared" ca="1" si="60"/>
        <v/>
      </c>
      <c r="B400" s="45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6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si="66"/>
        <v/>
      </c>
      <c r="O400" s="168" t="str">
        <f t="shared" si="67"/>
        <v/>
      </c>
    </row>
    <row r="401" spans="1:15">
      <c r="A401" s="173" t="str">
        <f t="shared" ca="1" si="60"/>
        <v/>
      </c>
      <c r="B401" s="45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6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66"/>
        <v/>
      </c>
      <c r="O401" s="168" t="str">
        <f t="shared" si="67"/>
        <v/>
      </c>
    </row>
    <row r="402" spans="1:15">
      <c r="A402" s="173" t="str">
        <f t="shared" ca="1" si="60"/>
        <v/>
      </c>
      <c r="B402" s="45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6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66"/>
        <v/>
      </c>
      <c r="O402" s="168" t="str">
        <f t="shared" si="67"/>
        <v/>
      </c>
    </row>
    <row r="403" spans="1:15">
      <c r="A403" s="173" t="str">
        <f t="shared" ref="A403:A466" ca="1" si="70">IF(AND(ISBLANK(P392), A402 = $P$1),NOW(),IF(ISBLANK(P392),"",P392))</f>
        <v/>
      </c>
      <c r="B403" s="45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6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9" t="str">
        <f t="shared" ref="H403:H466" ca="1" si="75">IF(ISERROR(E403-2),"",C403+D403-F403-G403)</f>
        <v/>
      </c>
      <c r="N403" s="168" t="str">
        <f t="shared" si="66"/>
        <v/>
      </c>
      <c r="O403" s="168" t="str">
        <f t="shared" si="67"/>
        <v/>
      </c>
    </row>
    <row r="404" spans="1:15">
      <c r="A404" s="173" t="str">
        <f t="shared" ca="1" si="70"/>
        <v/>
      </c>
      <c r="B404" s="45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6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9" t="str">
        <f t="shared" ca="1" si="75"/>
        <v/>
      </c>
      <c r="N404" s="168" t="str">
        <f t="shared" si="66"/>
        <v/>
      </c>
      <c r="O404" s="168" t="str">
        <f t="shared" si="67"/>
        <v/>
      </c>
    </row>
    <row r="405" spans="1:15">
      <c r="A405" s="173" t="str">
        <f t="shared" ca="1" si="70"/>
        <v/>
      </c>
      <c r="B405" s="45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6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9" t="str">
        <f t="shared" ca="1" si="75"/>
        <v/>
      </c>
      <c r="N405" s="168" t="str">
        <f t="shared" si="66"/>
        <v/>
      </c>
      <c r="O405" s="168" t="str">
        <f t="shared" si="67"/>
        <v/>
      </c>
    </row>
    <row r="406" spans="1:15">
      <c r="A406" s="173" t="str">
        <f t="shared" ca="1" si="70"/>
        <v/>
      </c>
      <c r="B406" s="45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6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9" t="str">
        <f t="shared" ca="1" si="75"/>
        <v/>
      </c>
      <c r="N406" s="168" t="str">
        <f t="shared" si="66"/>
        <v/>
      </c>
      <c r="O406" s="168" t="str">
        <f t="shared" si="67"/>
        <v/>
      </c>
    </row>
    <row r="407" spans="1:15">
      <c r="A407" s="173" t="str">
        <f t="shared" ca="1" si="70"/>
        <v/>
      </c>
      <c r="B407" s="45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6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9" t="str">
        <f t="shared" ca="1" si="75"/>
        <v/>
      </c>
      <c r="N407" s="168" t="str">
        <f t="shared" si="66"/>
        <v/>
      </c>
      <c r="O407" s="168" t="str">
        <f t="shared" si="67"/>
        <v/>
      </c>
    </row>
    <row r="408" spans="1:15">
      <c r="A408" s="173" t="str">
        <f t="shared" ca="1" si="70"/>
        <v/>
      </c>
      <c r="B408" s="45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6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9" t="str">
        <f t="shared" ca="1" si="75"/>
        <v/>
      </c>
      <c r="N408" s="168" t="str">
        <f t="shared" si="66"/>
        <v/>
      </c>
      <c r="O408" s="168" t="str">
        <f t="shared" si="67"/>
        <v/>
      </c>
    </row>
    <row r="409" spans="1:15">
      <c r="A409" s="173" t="str">
        <f t="shared" ca="1" si="70"/>
        <v/>
      </c>
      <c r="B409" s="45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6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9" t="str">
        <f t="shared" ca="1" si="75"/>
        <v/>
      </c>
      <c r="N409" s="168" t="str">
        <f t="shared" si="66"/>
        <v/>
      </c>
      <c r="O409" s="168" t="str">
        <f t="shared" si="67"/>
        <v/>
      </c>
    </row>
    <row r="410" spans="1:15">
      <c r="A410" s="173" t="str">
        <f t="shared" ca="1" si="70"/>
        <v/>
      </c>
      <c r="B410" s="45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6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9" t="str">
        <f t="shared" ca="1" si="75"/>
        <v/>
      </c>
      <c r="N410" s="168" t="str">
        <f t="shared" si="66"/>
        <v/>
      </c>
      <c r="O410" s="168" t="str">
        <f t="shared" si="67"/>
        <v/>
      </c>
    </row>
    <row r="411" spans="1:15">
      <c r="A411" s="173" t="str">
        <f t="shared" ca="1" si="70"/>
        <v/>
      </c>
      <c r="B411" s="45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6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9" t="str">
        <f t="shared" ca="1" si="75"/>
        <v/>
      </c>
      <c r="N411" s="168" t="str">
        <f t="shared" si="66"/>
        <v/>
      </c>
      <c r="O411" s="168" t="str">
        <f t="shared" si="67"/>
        <v/>
      </c>
    </row>
    <row r="412" spans="1:15">
      <c r="A412" s="173" t="str">
        <f t="shared" ca="1" si="70"/>
        <v/>
      </c>
      <c r="B412" s="45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6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9" t="str">
        <f t="shared" ca="1" si="75"/>
        <v/>
      </c>
      <c r="N412" s="168" t="str">
        <f t="shared" si="66"/>
        <v/>
      </c>
      <c r="O412" s="168" t="str">
        <f t="shared" si="67"/>
        <v/>
      </c>
    </row>
    <row r="413" spans="1:15">
      <c r="A413" s="173" t="str">
        <f t="shared" ca="1" si="70"/>
        <v/>
      </c>
      <c r="B413" s="45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6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9" t="str">
        <f t="shared" ca="1" si="75"/>
        <v/>
      </c>
      <c r="N413" s="168" t="str">
        <f t="shared" si="66"/>
        <v/>
      </c>
      <c r="O413" s="168" t="str">
        <f t="shared" si="67"/>
        <v/>
      </c>
    </row>
    <row r="414" spans="1:15">
      <c r="A414" s="173" t="str">
        <f t="shared" ca="1" si="70"/>
        <v/>
      </c>
      <c r="B414" s="45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6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9" t="str">
        <f t="shared" ca="1" si="75"/>
        <v/>
      </c>
      <c r="N414" s="168" t="str">
        <f t="shared" si="66"/>
        <v/>
      </c>
      <c r="O414" s="168" t="str">
        <f t="shared" si="67"/>
        <v/>
      </c>
    </row>
    <row r="415" spans="1:15">
      <c r="A415" s="173" t="str">
        <f t="shared" ca="1" si="70"/>
        <v/>
      </c>
      <c r="B415" s="45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6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9" t="str">
        <f t="shared" ca="1" si="75"/>
        <v/>
      </c>
      <c r="N415" s="168" t="str">
        <f t="shared" si="66"/>
        <v/>
      </c>
      <c r="O415" s="168" t="str">
        <f t="shared" si="67"/>
        <v/>
      </c>
    </row>
    <row r="416" spans="1:15">
      <c r="A416" s="173" t="str">
        <f t="shared" ca="1" si="70"/>
        <v/>
      </c>
      <c r="B416" s="45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6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9" t="str">
        <f t="shared" ca="1" si="75"/>
        <v/>
      </c>
      <c r="N416" s="168" t="str">
        <f t="shared" si="66"/>
        <v/>
      </c>
      <c r="O416" s="168" t="str">
        <f t="shared" si="67"/>
        <v/>
      </c>
    </row>
    <row r="417" spans="1:15">
      <c r="A417" s="173" t="str">
        <f t="shared" ca="1" si="70"/>
        <v/>
      </c>
      <c r="B417" s="45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6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9" t="str">
        <f t="shared" ca="1" si="75"/>
        <v/>
      </c>
      <c r="N417" s="168" t="str">
        <f t="shared" si="66"/>
        <v/>
      </c>
      <c r="O417" s="168" t="str">
        <f t="shared" si="67"/>
        <v/>
      </c>
    </row>
    <row r="418" spans="1:15">
      <c r="A418" s="173" t="str">
        <f t="shared" ca="1" si="70"/>
        <v/>
      </c>
      <c r="B418" s="45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6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9" t="str">
        <f t="shared" ca="1" si="75"/>
        <v/>
      </c>
      <c r="N418" s="168" t="str">
        <f t="shared" si="66"/>
        <v/>
      </c>
      <c r="O418" s="168" t="str">
        <f t="shared" si="67"/>
        <v/>
      </c>
    </row>
    <row r="419" spans="1:15">
      <c r="A419" s="173" t="str">
        <f t="shared" ca="1" si="70"/>
        <v/>
      </c>
      <c r="B419" s="45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6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9" t="str">
        <f t="shared" ca="1" si="75"/>
        <v/>
      </c>
      <c r="N419" s="168" t="str">
        <f t="shared" si="66"/>
        <v/>
      </c>
      <c r="O419" s="168" t="str">
        <f t="shared" si="67"/>
        <v/>
      </c>
    </row>
    <row r="420" spans="1:15">
      <c r="A420" s="173" t="str">
        <f t="shared" ca="1" si="70"/>
        <v/>
      </c>
      <c r="B420" s="45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6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9" t="str">
        <f t="shared" ca="1" si="75"/>
        <v/>
      </c>
      <c r="N420" s="168" t="str">
        <f t="shared" si="66"/>
        <v/>
      </c>
      <c r="O420" s="168" t="str">
        <f t="shared" si="67"/>
        <v/>
      </c>
    </row>
    <row r="421" spans="1:15">
      <c r="A421" s="173" t="str">
        <f t="shared" ca="1" si="70"/>
        <v/>
      </c>
      <c r="B421" s="45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6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9" t="str">
        <f t="shared" ca="1" si="75"/>
        <v/>
      </c>
      <c r="N421" s="168" t="str">
        <f t="shared" si="66"/>
        <v/>
      </c>
      <c r="O421" s="168" t="str">
        <f t="shared" si="67"/>
        <v/>
      </c>
    </row>
    <row r="422" spans="1:15">
      <c r="A422" s="173" t="str">
        <f t="shared" ca="1" si="70"/>
        <v/>
      </c>
      <c r="B422" s="45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6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9" t="str">
        <f t="shared" ca="1" si="75"/>
        <v/>
      </c>
      <c r="N422" s="168" t="str">
        <f t="shared" si="66"/>
        <v/>
      </c>
      <c r="O422" s="168" t="str">
        <f t="shared" si="67"/>
        <v/>
      </c>
    </row>
    <row r="423" spans="1:15">
      <c r="A423" s="173" t="str">
        <f t="shared" ca="1" si="70"/>
        <v/>
      </c>
      <c r="B423" s="45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6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9" t="str">
        <f t="shared" ca="1" si="75"/>
        <v/>
      </c>
      <c r="N423" s="168" t="str">
        <f t="shared" si="66"/>
        <v/>
      </c>
      <c r="O423" s="168" t="str">
        <f t="shared" si="67"/>
        <v/>
      </c>
    </row>
    <row r="424" spans="1:15">
      <c r="A424" s="173" t="str">
        <f t="shared" ca="1" si="70"/>
        <v/>
      </c>
      <c r="B424" s="45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6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9" t="str">
        <f t="shared" ca="1" si="75"/>
        <v/>
      </c>
      <c r="N424" s="168" t="str">
        <f t="shared" si="66"/>
        <v/>
      </c>
      <c r="O424" s="168" t="str">
        <f t="shared" si="67"/>
        <v/>
      </c>
    </row>
    <row r="425" spans="1:15">
      <c r="A425" s="173" t="str">
        <f t="shared" ca="1" si="70"/>
        <v/>
      </c>
      <c r="B425" s="45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6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9" t="str">
        <f t="shared" ca="1" si="75"/>
        <v/>
      </c>
      <c r="N425" s="168" t="str">
        <f t="shared" si="66"/>
        <v/>
      </c>
      <c r="O425" s="168" t="str">
        <f t="shared" si="67"/>
        <v/>
      </c>
    </row>
    <row r="426" spans="1:15">
      <c r="A426" s="173" t="str">
        <f t="shared" ca="1" si="70"/>
        <v/>
      </c>
      <c r="B426" s="45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6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66"/>
        <v/>
      </c>
      <c r="O426" s="168" t="str">
        <f t="shared" si="67"/>
        <v/>
      </c>
    </row>
    <row r="427" spans="1:15">
      <c r="A427" s="173" t="str">
        <f t="shared" ca="1" si="70"/>
        <v/>
      </c>
      <c r="B427" s="45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6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66"/>
        <v/>
      </c>
      <c r="O427" s="168" t="str">
        <f t="shared" si="67"/>
        <v/>
      </c>
    </row>
    <row r="428" spans="1:15">
      <c r="A428" s="173" t="str">
        <f t="shared" ca="1" si="70"/>
        <v/>
      </c>
      <c r="B428" s="45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6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66"/>
        <v/>
      </c>
      <c r="O428" s="168" t="str">
        <f t="shared" si="67"/>
        <v/>
      </c>
    </row>
    <row r="429" spans="1:15">
      <c r="A429" s="173" t="str">
        <f t="shared" ca="1" si="70"/>
        <v/>
      </c>
      <c r="B429" s="45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6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66"/>
        <v/>
      </c>
      <c r="O429" s="168" t="str">
        <f t="shared" si="67"/>
        <v/>
      </c>
    </row>
    <row r="430" spans="1:15">
      <c r="A430" s="173" t="str">
        <f t="shared" ca="1" si="70"/>
        <v/>
      </c>
      <c r="B430" s="45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6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66"/>
        <v/>
      </c>
      <c r="O430" s="168" t="str">
        <f t="shared" si="67"/>
        <v/>
      </c>
    </row>
    <row r="431" spans="1:15">
      <c r="A431" s="173" t="str">
        <f t="shared" ca="1" si="70"/>
        <v/>
      </c>
      <c r="B431" s="45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6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66"/>
        <v/>
      </c>
      <c r="O431" s="168" t="str">
        <f t="shared" si="67"/>
        <v/>
      </c>
    </row>
    <row r="432" spans="1:15">
      <c r="A432" s="173" t="str">
        <f t="shared" ca="1" si="70"/>
        <v/>
      </c>
      <c r="B432" s="45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6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66"/>
        <v/>
      </c>
      <c r="O432" s="168" t="str">
        <f t="shared" si="67"/>
        <v/>
      </c>
    </row>
    <row r="433" spans="1:15">
      <c r="A433" s="173" t="str">
        <f t="shared" ca="1" si="70"/>
        <v/>
      </c>
      <c r="B433" s="45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6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66"/>
        <v/>
      </c>
      <c r="O433" s="168" t="str">
        <f t="shared" si="67"/>
        <v/>
      </c>
    </row>
    <row r="434" spans="1:15">
      <c r="A434" s="173" t="str">
        <f t="shared" ca="1" si="70"/>
        <v/>
      </c>
      <c r="B434" s="45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6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66"/>
        <v/>
      </c>
      <c r="O434" s="168" t="str">
        <f t="shared" si="67"/>
        <v/>
      </c>
    </row>
    <row r="435" spans="1:15">
      <c r="A435" s="173" t="str">
        <f t="shared" ca="1" si="70"/>
        <v/>
      </c>
      <c r="B435" s="45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6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66"/>
        <v/>
      </c>
      <c r="O435" s="168" t="str">
        <f t="shared" si="67"/>
        <v/>
      </c>
    </row>
    <row r="436" spans="1:15">
      <c r="A436" s="173" t="str">
        <f t="shared" ca="1" si="70"/>
        <v/>
      </c>
      <c r="B436" s="45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6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66"/>
        <v/>
      </c>
      <c r="O436" s="168" t="str">
        <f t="shared" si="67"/>
        <v/>
      </c>
    </row>
    <row r="437" spans="1:15">
      <c r="A437" s="173" t="str">
        <f t="shared" ca="1" si="70"/>
        <v/>
      </c>
      <c r="B437" s="45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6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66"/>
        <v/>
      </c>
      <c r="O437" s="168" t="str">
        <f t="shared" si="67"/>
        <v/>
      </c>
    </row>
    <row r="438" spans="1:15">
      <c r="A438" s="173" t="str">
        <f t="shared" ca="1" si="70"/>
        <v/>
      </c>
      <c r="B438" s="45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6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66"/>
        <v/>
      </c>
      <c r="O438" s="168" t="str">
        <f t="shared" si="67"/>
        <v/>
      </c>
    </row>
    <row r="439" spans="1:15">
      <c r="A439" s="173" t="str">
        <f t="shared" ca="1" si="70"/>
        <v/>
      </c>
      <c r="B439" s="45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6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66"/>
        <v/>
      </c>
      <c r="O439" s="168" t="str">
        <f t="shared" si="67"/>
        <v/>
      </c>
    </row>
    <row r="440" spans="1:15">
      <c r="A440" s="173" t="str">
        <f t="shared" ca="1" si="70"/>
        <v/>
      </c>
      <c r="B440" s="45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6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66"/>
        <v/>
      </c>
      <c r="O440" s="168" t="str">
        <f t="shared" si="67"/>
        <v/>
      </c>
    </row>
    <row r="441" spans="1:15">
      <c r="A441" s="173" t="str">
        <f t="shared" ca="1" si="70"/>
        <v/>
      </c>
      <c r="B441" s="45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6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66"/>
        <v/>
      </c>
      <c r="O441" s="168" t="str">
        <f t="shared" si="67"/>
        <v/>
      </c>
    </row>
    <row r="442" spans="1:15">
      <c r="A442" s="173" t="str">
        <f t="shared" ca="1" si="70"/>
        <v/>
      </c>
      <c r="B442" s="45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6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66"/>
        <v/>
      </c>
      <c r="O442" s="168" t="str">
        <f t="shared" si="67"/>
        <v/>
      </c>
    </row>
    <row r="443" spans="1:15">
      <c r="A443" s="173" t="str">
        <f t="shared" ca="1" si="70"/>
        <v/>
      </c>
      <c r="B443" s="45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6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66"/>
        <v/>
      </c>
      <c r="O443" s="168" t="str">
        <f t="shared" si="67"/>
        <v/>
      </c>
    </row>
    <row r="444" spans="1:15">
      <c r="A444" s="173" t="str">
        <f t="shared" ca="1" si="70"/>
        <v/>
      </c>
      <c r="B444" s="45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6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66"/>
        <v/>
      </c>
      <c r="O444" s="168" t="str">
        <f t="shared" si="67"/>
        <v/>
      </c>
    </row>
    <row r="445" spans="1:15">
      <c r="A445" s="173" t="str">
        <f t="shared" ca="1" si="70"/>
        <v/>
      </c>
      <c r="B445" s="45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6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66"/>
        <v/>
      </c>
      <c r="O445" s="168" t="str">
        <f t="shared" si="67"/>
        <v/>
      </c>
    </row>
    <row r="446" spans="1:15">
      <c r="A446" s="173" t="str">
        <f t="shared" ca="1" si="70"/>
        <v/>
      </c>
      <c r="B446" s="45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6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66"/>
        <v/>
      </c>
      <c r="O446" s="168" t="str">
        <f t="shared" si="67"/>
        <v/>
      </c>
    </row>
    <row r="447" spans="1:15">
      <c r="A447" s="173" t="str">
        <f t="shared" ca="1" si="70"/>
        <v/>
      </c>
      <c r="B447" s="45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6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66"/>
        <v/>
      </c>
      <c r="O447" s="168" t="str">
        <f t="shared" si="67"/>
        <v/>
      </c>
    </row>
    <row r="448" spans="1:15">
      <c r="A448" s="173" t="str">
        <f t="shared" ca="1" si="70"/>
        <v/>
      </c>
      <c r="B448" s="45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6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66"/>
        <v/>
      </c>
      <c r="O448" s="168" t="str">
        <f t="shared" si="67"/>
        <v/>
      </c>
    </row>
    <row r="449" spans="1:15">
      <c r="A449" s="173" t="str">
        <f t="shared" ca="1" si="70"/>
        <v/>
      </c>
      <c r="B449" s="45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6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66"/>
        <v/>
      </c>
      <c r="O449" s="168" t="str">
        <f t="shared" si="67"/>
        <v/>
      </c>
    </row>
    <row r="450" spans="1:15">
      <c r="A450" s="173" t="str">
        <f t="shared" ca="1" si="70"/>
        <v/>
      </c>
      <c r="B450" s="45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6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66"/>
        <v/>
      </c>
      <c r="O450" s="168" t="str">
        <f t="shared" si="67"/>
        <v/>
      </c>
    </row>
    <row r="451" spans="1:15">
      <c r="A451" s="173" t="str">
        <f t="shared" ca="1" si="70"/>
        <v/>
      </c>
      <c r="B451" s="45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6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ref="N451:N514" si="76">IF(COUNTIF(L:L,J452),J452,"")</f>
        <v/>
      </c>
      <c r="O451" s="168" t="str">
        <f t="shared" ref="O451:O514" si="77">IF(N451&gt;$A$14,N451,"")</f>
        <v/>
      </c>
    </row>
    <row r="452" spans="1:15">
      <c r="A452" s="173" t="str">
        <f t="shared" ca="1" si="70"/>
        <v/>
      </c>
      <c r="B452" s="45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6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6"/>
        <v/>
      </c>
      <c r="O452" s="168" t="str">
        <f t="shared" si="77"/>
        <v/>
      </c>
    </row>
    <row r="453" spans="1:15">
      <c r="A453" s="173" t="str">
        <f t="shared" ca="1" si="70"/>
        <v/>
      </c>
      <c r="B453" s="45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6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6"/>
        <v/>
      </c>
      <c r="O453" s="168" t="str">
        <f t="shared" si="77"/>
        <v/>
      </c>
    </row>
    <row r="454" spans="1:15">
      <c r="A454" s="173" t="str">
        <f t="shared" ca="1" si="70"/>
        <v/>
      </c>
      <c r="B454" s="45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6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6"/>
        <v/>
      </c>
      <c r="O454" s="168" t="str">
        <f t="shared" si="77"/>
        <v/>
      </c>
    </row>
    <row r="455" spans="1:15">
      <c r="A455" s="173" t="str">
        <f t="shared" ca="1" si="70"/>
        <v/>
      </c>
      <c r="B455" s="45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6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6"/>
        <v/>
      </c>
      <c r="O455" s="168" t="str">
        <f t="shared" si="77"/>
        <v/>
      </c>
    </row>
    <row r="456" spans="1:15">
      <c r="A456" s="173" t="str">
        <f t="shared" ca="1" si="70"/>
        <v/>
      </c>
      <c r="B456" s="45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6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6"/>
        <v/>
      </c>
      <c r="O456" s="168" t="str">
        <f t="shared" si="77"/>
        <v/>
      </c>
    </row>
    <row r="457" spans="1:15">
      <c r="A457" s="173" t="str">
        <f t="shared" ca="1" si="70"/>
        <v/>
      </c>
      <c r="B457" s="45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6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6"/>
        <v/>
      </c>
      <c r="O457" s="168" t="str">
        <f t="shared" si="77"/>
        <v/>
      </c>
    </row>
    <row r="458" spans="1:15">
      <c r="A458" s="173" t="str">
        <f t="shared" ca="1" si="70"/>
        <v/>
      </c>
      <c r="B458" s="45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6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6"/>
        <v/>
      </c>
      <c r="O458" s="168" t="str">
        <f t="shared" si="77"/>
        <v/>
      </c>
    </row>
    <row r="459" spans="1:15">
      <c r="A459" s="173" t="str">
        <f t="shared" ca="1" si="70"/>
        <v/>
      </c>
      <c r="B459" s="45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6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6"/>
        <v/>
      </c>
      <c r="O459" s="168" t="str">
        <f t="shared" si="77"/>
        <v/>
      </c>
    </row>
    <row r="460" spans="1:15">
      <c r="A460" s="173" t="str">
        <f t="shared" ca="1" si="70"/>
        <v/>
      </c>
      <c r="B460" s="45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6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6"/>
        <v/>
      </c>
      <c r="O460" s="168" t="str">
        <f t="shared" si="77"/>
        <v/>
      </c>
    </row>
    <row r="461" spans="1:15">
      <c r="A461" s="173" t="str">
        <f t="shared" ca="1" si="70"/>
        <v/>
      </c>
      <c r="B461" s="45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6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6"/>
        <v/>
      </c>
      <c r="O461" s="168" t="str">
        <f t="shared" si="77"/>
        <v/>
      </c>
    </row>
    <row r="462" spans="1:15">
      <c r="A462" s="173" t="str">
        <f t="shared" ca="1" si="70"/>
        <v/>
      </c>
      <c r="B462" s="45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6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6"/>
        <v/>
      </c>
      <c r="O462" s="168" t="str">
        <f t="shared" si="77"/>
        <v/>
      </c>
    </row>
    <row r="463" spans="1:15">
      <c r="A463" s="173" t="str">
        <f t="shared" ca="1" si="70"/>
        <v/>
      </c>
      <c r="B463" s="45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6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6"/>
        <v/>
      </c>
      <c r="O463" s="168" t="str">
        <f t="shared" si="77"/>
        <v/>
      </c>
    </row>
    <row r="464" spans="1:15">
      <c r="A464" s="173" t="str">
        <f t="shared" ca="1" si="70"/>
        <v/>
      </c>
      <c r="B464" s="45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6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si="76"/>
        <v/>
      </c>
      <c r="O464" s="168" t="str">
        <f t="shared" si="77"/>
        <v/>
      </c>
    </row>
    <row r="465" spans="1:15">
      <c r="A465" s="173" t="str">
        <f t="shared" ca="1" si="70"/>
        <v/>
      </c>
      <c r="B465" s="45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6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76"/>
        <v/>
      </c>
      <c r="O465" s="168" t="str">
        <f t="shared" si="77"/>
        <v/>
      </c>
    </row>
    <row r="466" spans="1:15">
      <c r="A466" s="173" t="str">
        <f t="shared" ca="1" si="70"/>
        <v/>
      </c>
      <c r="B466" s="45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6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76"/>
        <v/>
      </c>
      <c r="O466" s="168" t="str">
        <f t="shared" si="77"/>
        <v/>
      </c>
    </row>
    <row r="467" spans="1:15">
      <c r="A467" s="173" t="str">
        <f t="shared" ref="A467:A530" ca="1" si="80">IF(AND(ISBLANK(P456), A466 = $P$1),NOW(),IF(ISBLANK(P456),"",P456))</f>
        <v/>
      </c>
      <c r="B467" s="45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6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9" t="str">
        <f t="shared" ref="H467:H530" ca="1" si="85">IF(ISERROR(E467-2),"",C467+D467-F467-G467)</f>
        <v/>
      </c>
      <c r="N467" s="168" t="str">
        <f t="shared" si="76"/>
        <v/>
      </c>
      <c r="O467" s="168" t="str">
        <f t="shared" si="77"/>
        <v/>
      </c>
    </row>
    <row r="468" spans="1:15">
      <c r="A468" s="173" t="str">
        <f t="shared" ca="1" si="80"/>
        <v/>
      </c>
      <c r="B468" s="45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6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9" t="str">
        <f t="shared" ca="1" si="85"/>
        <v/>
      </c>
      <c r="N468" s="168" t="str">
        <f t="shared" si="76"/>
        <v/>
      </c>
      <c r="O468" s="168" t="str">
        <f t="shared" si="77"/>
        <v/>
      </c>
    </row>
    <row r="469" spans="1:15">
      <c r="A469" s="173" t="str">
        <f t="shared" ca="1" si="80"/>
        <v/>
      </c>
      <c r="B469" s="45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6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9" t="str">
        <f t="shared" ca="1" si="85"/>
        <v/>
      </c>
      <c r="N469" s="168" t="str">
        <f t="shared" si="76"/>
        <v/>
      </c>
      <c r="O469" s="168" t="str">
        <f t="shared" si="77"/>
        <v/>
      </c>
    </row>
    <row r="470" spans="1:15">
      <c r="A470" s="173" t="str">
        <f t="shared" ca="1" si="80"/>
        <v/>
      </c>
      <c r="B470" s="45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6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9" t="str">
        <f t="shared" ca="1" si="85"/>
        <v/>
      </c>
      <c r="N470" s="168" t="str">
        <f t="shared" si="76"/>
        <v/>
      </c>
      <c r="O470" s="168" t="str">
        <f t="shared" si="77"/>
        <v/>
      </c>
    </row>
    <row r="471" spans="1:15">
      <c r="A471" s="173" t="str">
        <f t="shared" ca="1" si="80"/>
        <v/>
      </c>
      <c r="B471" s="45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6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9" t="str">
        <f t="shared" ca="1" si="85"/>
        <v/>
      </c>
      <c r="N471" s="168" t="str">
        <f t="shared" si="76"/>
        <v/>
      </c>
      <c r="O471" s="168" t="str">
        <f t="shared" si="77"/>
        <v/>
      </c>
    </row>
    <row r="472" spans="1:15">
      <c r="A472" s="173" t="str">
        <f t="shared" ca="1" si="80"/>
        <v/>
      </c>
      <c r="B472" s="45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6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9" t="str">
        <f t="shared" ca="1" si="85"/>
        <v/>
      </c>
      <c r="N472" s="168" t="str">
        <f t="shared" si="76"/>
        <v/>
      </c>
      <c r="O472" s="168" t="str">
        <f t="shared" si="77"/>
        <v/>
      </c>
    </row>
    <row r="473" spans="1:15">
      <c r="A473" s="173" t="str">
        <f t="shared" ca="1" si="80"/>
        <v/>
      </c>
      <c r="B473" s="45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6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9" t="str">
        <f t="shared" ca="1" si="85"/>
        <v/>
      </c>
      <c r="N473" s="168" t="str">
        <f t="shared" si="76"/>
        <v/>
      </c>
      <c r="O473" s="168" t="str">
        <f t="shared" si="77"/>
        <v/>
      </c>
    </row>
    <row r="474" spans="1:15">
      <c r="A474" s="173" t="str">
        <f t="shared" ca="1" si="80"/>
        <v/>
      </c>
      <c r="B474" s="45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6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9" t="str">
        <f t="shared" ca="1" si="85"/>
        <v/>
      </c>
      <c r="N474" s="168" t="str">
        <f t="shared" si="76"/>
        <v/>
      </c>
      <c r="O474" s="168" t="str">
        <f t="shared" si="77"/>
        <v/>
      </c>
    </row>
    <row r="475" spans="1:15">
      <c r="A475" s="173" t="str">
        <f t="shared" ca="1" si="80"/>
        <v/>
      </c>
      <c r="B475" s="45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6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9" t="str">
        <f t="shared" ca="1" si="85"/>
        <v/>
      </c>
      <c r="N475" s="168" t="str">
        <f t="shared" si="76"/>
        <v/>
      </c>
      <c r="O475" s="168" t="str">
        <f t="shared" si="77"/>
        <v/>
      </c>
    </row>
    <row r="476" spans="1:15">
      <c r="A476" s="173" t="str">
        <f t="shared" ca="1" si="80"/>
        <v/>
      </c>
      <c r="B476" s="45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6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9" t="str">
        <f t="shared" ca="1" si="85"/>
        <v/>
      </c>
      <c r="N476" s="168" t="str">
        <f t="shared" si="76"/>
        <v/>
      </c>
      <c r="O476" s="168" t="str">
        <f t="shared" si="77"/>
        <v/>
      </c>
    </row>
    <row r="477" spans="1:15">
      <c r="A477" s="173" t="str">
        <f t="shared" ca="1" si="80"/>
        <v/>
      </c>
      <c r="B477" s="45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6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9" t="str">
        <f t="shared" ca="1" si="85"/>
        <v/>
      </c>
      <c r="N477" s="168" t="str">
        <f t="shared" si="76"/>
        <v/>
      </c>
      <c r="O477" s="168" t="str">
        <f t="shared" si="77"/>
        <v/>
      </c>
    </row>
    <row r="478" spans="1:15">
      <c r="A478" s="173" t="str">
        <f t="shared" ca="1" si="80"/>
        <v/>
      </c>
      <c r="B478" s="45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6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9" t="str">
        <f t="shared" ca="1" si="85"/>
        <v/>
      </c>
      <c r="N478" s="168" t="str">
        <f t="shared" si="76"/>
        <v/>
      </c>
      <c r="O478" s="168" t="str">
        <f t="shared" si="77"/>
        <v/>
      </c>
    </row>
    <row r="479" spans="1:15">
      <c r="A479" s="173" t="str">
        <f t="shared" ca="1" si="80"/>
        <v/>
      </c>
      <c r="B479" s="45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6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9" t="str">
        <f t="shared" ca="1" si="85"/>
        <v/>
      </c>
      <c r="N479" s="168" t="str">
        <f t="shared" si="76"/>
        <v/>
      </c>
      <c r="O479" s="168" t="str">
        <f t="shared" si="77"/>
        <v/>
      </c>
    </row>
    <row r="480" spans="1:15">
      <c r="A480" s="173" t="str">
        <f t="shared" ca="1" si="80"/>
        <v/>
      </c>
      <c r="B480" s="45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6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9" t="str">
        <f t="shared" ca="1" si="85"/>
        <v/>
      </c>
      <c r="N480" s="168" t="str">
        <f t="shared" si="76"/>
        <v/>
      </c>
      <c r="O480" s="168" t="str">
        <f t="shared" si="77"/>
        <v/>
      </c>
    </row>
    <row r="481" spans="1:15">
      <c r="A481" s="173" t="str">
        <f t="shared" ca="1" si="80"/>
        <v/>
      </c>
      <c r="B481" s="45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6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9" t="str">
        <f t="shared" ca="1" si="85"/>
        <v/>
      </c>
      <c r="N481" s="168" t="str">
        <f t="shared" si="76"/>
        <v/>
      </c>
      <c r="O481" s="168" t="str">
        <f t="shared" si="77"/>
        <v/>
      </c>
    </row>
    <row r="482" spans="1:15">
      <c r="A482" s="173" t="str">
        <f t="shared" ca="1" si="80"/>
        <v/>
      </c>
      <c r="B482" s="45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6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9" t="str">
        <f t="shared" ca="1" si="85"/>
        <v/>
      </c>
      <c r="N482" s="168" t="str">
        <f t="shared" si="76"/>
        <v/>
      </c>
      <c r="O482" s="168" t="str">
        <f t="shared" si="77"/>
        <v/>
      </c>
    </row>
    <row r="483" spans="1:15">
      <c r="A483" s="173" t="str">
        <f t="shared" ca="1" si="80"/>
        <v/>
      </c>
      <c r="B483" s="45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6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9" t="str">
        <f t="shared" ca="1" si="85"/>
        <v/>
      </c>
      <c r="N483" s="168" t="str">
        <f t="shared" si="76"/>
        <v/>
      </c>
      <c r="O483" s="168" t="str">
        <f t="shared" si="77"/>
        <v/>
      </c>
    </row>
    <row r="484" spans="1:15">
      <c r="A484" s="173" t="str">
        <f t="shared" ca="1" si="80"/>
        <v/>
      </c>
      <c r="B484" s="45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6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9" t="str">
        <f t="shared" ca="1" si="85"/>
        <v/>
      </c>
      <c r="N484" s="168" t="str">
        <f t="shared" si="76"/>
        <v/>
      </c>
      <c r="O484" s="168" t="str">
        <f t="shared" si="77"/>
        <v/>
      </c>
    </row>
    <row r="485" spans="1:15">
      <c r="A485" s="173" t="str">
        <f t="shared" ca="1" si="80"/>
        <v/>
      </c>
      <c r="B485" s="45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6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9" t="str">
        <f t="shared" ca="1" si="85"/>
        <v/>
      </c>
      <c r="N485" s="168" t="str">
        <f t="shared" si="76"/>
        <v/>
      </c>
      <c r="O485" s="168" t="str">
        <f t="shared" si="77"/>
        <v/>
      </c>
    </row>
    <row r="486" spans="1:15">
      <c r="A486" s="173" t="str">
        <f t="shared" ca="1" si="80"/>
        <v/>
      </c>
      <c r="B486" s="45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6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9" t="str">
        <f t="shared" ca="1" si="85"/>
        <v/>
      </c>
      <c r="N486" s="168" t="str">
        <f t="shared" si="76"/>
        <v/>
      </c>
      <c r="O486" s="168" t="str">
        <f t="shared" si="77"/>
        <v/>
      </c>
    </row>
    <row r="487" spans="1:15">
      <c r="A487" s="173" t="str">
        <f t="shared" ca="1" si="80"/>
        <v/>
      </c>
      <c r="B487" s="45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6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9" t="str">
        <f t="shared" ca="1" si="85"/>
        <v/>
      </c>
      <c r="N487" s="168" t="str">
        <f t="shared" si="76"/>
        <v/>
      </c>
      <c r="O487" s="168" t="str">
        <f t="shared" si="77"/>
        <v/>
      </c>
    </row>
    <row r="488" spans="1:15">
      <c r="A488" s="173" t="str">
        <f t="shared" ca="1" si="80"/>
        <v/>
      </c>
      <c r="B488" s="45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6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9" t="str">
        <f t="shared" ca="1" si="85"/>
        <v/>
      </c>
      <c r="N488" s="168" t="str">
        <f t="shared" si="76"/>
        <v/>
      </c>
      <c r="O488" s="168" t="str">
        <f t="shared" si="77"/>
        <v/>
      </c>
    </row>
    <row r="489" spans="1:15">
      <c r="A489" s="173" t="str">
        <f t="shared" ca="1" si="80"/>
        <v/>
      </c>
      <c r="B489" s="45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6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9" t="str">
        <f t="shared" ca="1" si="85"/>
        <v/>
      </c>
      <c r="N489" s="168" t="str">
        <f t="shared" si="76"/>
        <v/>
      </c>
      <c r="O489" s="168" t="str">
        <f t="shared" si="77"/>
        <v/>
      </c>
    </row>
    <row r="490" spans="1:15">
      <c r="A490" s="173" t="str">
        <f t="shared" ca="1" si="80"/>
        <v/>
      </c>
      <c r="B490" s="45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6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76"/>
        <v/>
      </c>
      <c r="O490" s="168" t="str">
        <f t="shared" si="77"/>
        <v/>
      </c>
    </row>
    <row r="491" spans="1:15">
      <c r="A491" s="173" t="str">
        <f t="shared" ca="1" si="80"/>
        <v/>
      </c>
      <c r="B491" s="45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6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76"/>
        <v/>
      </c>
      <c r="O491" s="168" t="str">
        <f t="shared" si="77"/>
        <v/>
      </c>
    </row>
    <row r="492" spans="1:15">
      <c r="A492" s="173" t="str">
        <f t="shared" ca="1" si="80"/>
        <v/>
      </c>
      <c r="B492" s="45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6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76"/>
        <v/>
      </c>
      <c r="O492" s="168" t="str">
        <f t="shared" si="77"/>
        <v/>
      </c>
    </row>
    <row r="493" spans="1:15">
      <c r="A493" s="173" t="str">
        <f t="shared" ca="1" si="80"/>
        <v/>
      </c>
      <c r="B493" s="45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6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76"/>
        <v/>
      </c>
      <c r="O493" s="168" t="str">
        <f t="shared" si="77"/>
        <v/>
      </c>
    </row>
    <row r="494" spans="1:15">
      <c r="A494" s="173" t="str">
        <f t="shared" ca="1" si="80"/>
        <v/>
      </c>
      <c r="B494" s="45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6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76"/>
        <v/>
      </c>
      <c r="O494" s="168" t="str">
        <f t="shared" si="77"/>
        <v/>
      </c>
    </row>
    <row r="495" spans="1:15">
      <c r="A495" s="173" t="str">
        <f t="shared" ca="1" si="80"/>
        <v/>
      </c>
      <c r="B495" s="45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6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76"/>
        <v/>
      </c>
      <c r="O495" s="168" t="str">
        <f t="shared" si="77"/>
        <v/>
      </c>
    </row>
    <row r="496" spans="1:15">
      <c r="A496" s="173" t="str">
        <f t="shared" ca="1" si="80"/>
        <v/>
      </c>
      <c r="B496" s="45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6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76"/>
        <v/>
      </c>
      <c r="O496" s="168" t="str">
        <f t="shared" si="77"/>
        <v/>
      </c>
    </row>
    <row r="497" spans="1:15">
      <c r="A497" s="173" t="str">
        <f t="shared" ca="1" si="80"/>
        <v/>
      </c>
      <c r="B497" s="45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6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76"/>
        <v/>
      </c>
      <c r="O497" s="168" t="str">
        <f t="shared" si="77"/>
        <v/>
      </c>
    </row>
    <row r="498" spans="1:15">
      <c r="A498" s="173" t="str">
        <f t="shared" ca="1" si="80"/>
        <v/>
      </c>
      <c r="B498" s="45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6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76"/>
        <v/>
      </c>
      <c r="O498" s="168" t="str">
        <f t="shared" si="77"/>
        <v/>
      </c>
    </row>
    <row r="499" spans="1:15">
      <c r="A499" s="173" t="str">
        <f t="shared" ca="1" si="80"/>
        <v/>
      </c>
      <c r="B499" s="45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6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76"/>
        <v/>
      </c>
      <c r="O499" s="168" t="str">
        <f t="shared" si="77"/>
        <v/>
      </c>
    </row>
    <row r="500" spans="1:15">
      <c r="A500" s="173" t="str">
        <f t="shared" ca="1" si="80"/>
        <v/>
      </c>
      <c r="B500" s="45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6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76"/>
        <v/>
      </c>
      <c r="O500" s="168" t="str">
        <f t="shared" si="77"/>
        <v/>
      </c>
    </row>
    <row r="501" spans="1:15">
      <c r="A501" s="173" t="str">
        <f t="shared" ca="1" si="80"/>
        <v/>
      </c>
      <c r="B501" s="45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6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76"/>
        <v/>
      </c>
      <c r="O501" s="168" t="str">
        <f t="shared" si="77"/>
        <v/>
      </c>
    </row>
    <row r="502" spans="1:15">
      <c r="A502" s="173" t="str">
        <f t="shared" ca="1" si="80"/>
        <v/>
      </c>
      <c r="B502" s="45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6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76"/>
        <v/>
      </c>
      <c r="O502" s="168" t="str">
        <f t="shared" si="77"/>
        <v/>
      </c>
    </row>
    <row r="503" spans="1:15">
      <c r="A503" s="173" t="str">
        <f t="shared" ca="1" si="80"/>
        <v/>
      </c>
      <c r="B503" s="45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6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76"/>
        <v/>
      </c>
      <c r="O503" s="168" t="str">
        <f t="shared" si="77"/>
        <v/>
      </c>
    </row>
    <row r="504" spans="1:15">
      <c r="A504" s="173" t="str">
        <f t="shared" ca="1" si="80"/>
        <v/>
      </c>
      <c r="B504" s="45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6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76"/>
        <v/>
      </c>
      <c r="O504" s="168" t="str">
        <f t="shared" si="77"/>
        <v/>
      </c>
    </row>
    <row r="505" spans="1:15">
      <c r="A505" s="173" t="str">
        <f t="shared" ca="1" si="80"/>
        <v/>
      </c>
      <c r="B505" s="45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6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76"/>
        <v/>
      </c>
      <c r="O505" s="168" t="str">
        <f t="shared" si="77"/>
        <v/>
      </c>
    </row>
    <row r="506" spans="1:15">
      <c r="A506" s="173" t="str">
        <f t="shared" ca="1" si="80"/>
        <v/>
      </c>
      <c r="B506" s="45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6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76"/>
        <v/>
      </c>
      <c r="O506" s="168" t="str">
        <f t="shared" si="77"/>
        <v/>
      </c>
    </row>
    <row r="507" spans="1:15">
      <c r="A507" s="173" t="str">
        <f t="shared" ca="1" si="80"/>
        <v/>
      </c>
      <c r="B507" s="45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6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76"/>
        <v/>
      </c>
      <c r="O507" s="168" t="str">
        <f t="shared" si="77"/>
        <v/>
      </c>
    </row>
    <row r="508" spans="1:15">
      <c r="A508" s="173" t="str">
        <f t="shared" ca="1" si="80"/>
        <v/>
      </c>
      <c r="B508" s="45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6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76"/>
        <v/>
      </c>
      <c r="O508" s="168" t="str">
        <f t="shared" si="77"/>
        <v/>
      </c>
    </row>
    <row r="509" spans="1:15">
      <c r="A509" s="173" t="str">
        <f t="shared" ca="1" si="80"/>
        <v/>
      </c>
      <c r="B509" s="45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6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76"/>
        <v/>
      </c>
      <c r="O509" s="168" t="str">
        <f t="shared" si="77"/>
        <v/>
      </c>
    </row>
    <row r="510" spans="1:15">
      <c r="A510" s="173" t="str">
        <f t="shared" ca="1" si="80"/>
        <v/>
      </c>
      <c r="B510" s="45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6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76"/>
        <v/>
      </c>
      <c r="O510" s="168" t="str">
        <f t="shared" si="77"/>
        <v/>
      </c>
    </row>
    <row r="511" spans="1:15">
      <c r="A511" s="173" t="str">
        <f t="shared" ca="1" si="80"/>
        <v/>
      </c>
      <c r="B511" s="45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6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76"/>
        <v/>
      </c>
      <c r="O511" s="168" t="str">
        <f t="shared" si="77"/>
        <v/>
      </c>
    </row>
    <row r="512" spans="1:15">
      <c r="A512" s="173" t="str">
        <f t="shared" ca="1" si="80"/>
        <v/>
      </c>
      <c r="B512" s="45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6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76"/>
        <v/>
      </c>
      <c r="O512" s="168" t="str">
        <f t="shared" si="77"/>
        <v/>
      </c>
    </row>
    <row r="513" spans="1:15">
      <c r="A513" s="173" t="str">
        <f t="shared" ca="1" si="80"/>
        <v/>
      </c>
      <c r="B513" s="45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6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76"/>
        <v/>
      </c>
      <c r="O513" s="168" t="str">
        <f t="shared" si="77"/>
        <v/>
      </c>
    </row>
    <row r="514" spans="1:15">
      <c r="A514" s="173" t="str">
        <f t="shared" ca="1" si="80"/>
        <v/>
      </c>
      <c r="B514" s="45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6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76"/>
        <v/>
      </c>
      <c r="O514" s="168" t="str">
        <f t="shared" si="77"/>
        <v/>
      </c>
    </row>
    <row r="515" spans="1:15">
      <c r="A515" s="173" t="str">
        <f t="shared" ca="1" si="80"/>
        <v/>
      </c>
      <c r="B515" s="45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6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ref="N515:N578" si="86">IF(COUNTIF(L:L,J516),J516,"")</f>
        <v/>
      </c>
      <c r="O515" s="168" t="str">
        <f t="shared" ref="O515:O578" si="87">IF(N515&gt;$A$14,N515,"")</f>
        <v/>
      </c>
    </row>
    <row r="516" spans="1:15">
      <c r="A516" s="173" t="str">
        <f t="shared" ca="1" si="80"/>
        <v/>
      </c>
      <c r="B516" s="45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6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6"/>
        <v/>
      </c>
      <c r="O516" s="168" t="str">
        <f t="shared" si="87"/>
        <v/>
      </c>
    </row>
    <row r="517" spans="1:15">
      <c r="A517" s="173" t="str">
        <f t="shared" ca="1" si="80"/>
        <v/>
      </c>
      <c r="B517" s="45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6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6"/>
        <v/>
      </c>
      <c r="O517" s="168" t="str">
        <f t="shared" si="87"/>
        <v/>
      </c>
    </row>
    <row r="518" spans="1:15">
      <c r="A518" s="173" t="str">
        <f t="shared" ca="1" si="80"/>
        <v/>
      </c>
      <c r="B518" s="45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6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6"/>
        <v/>
      </c>
      <c r="O518" s="168" t="str">
        <f t="shared" si="87"/>
        <v/>
      </c>
    </row>
    <row r="519" spans="1:15">
      <c r="A519" s="173" t="str">
        <f t="shared" ca="1" si="80"/>
        <v/>
      </c>
      <c r="B519" s="45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6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6"/>
        <v/>
      </c>
      <c r="O519" s="168" t="str">
        <f t="shared" si="87"/>
        <v/>
      </c>
    </row>
    <row r="520" spans="1:15">
      <c r="A520" s="173" t="str">
        <f t="shared" ca="1" si="80"/>
        <v/>
      </c>
      <c r="B520" s="45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6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6"/>
        <v/>
      </c>
      <c r="O520" s="168" t="str">
        <f t="shared" si="87"/>
        <v/>
      </c>
    </row>
    <row r="521" spans="1:15">
      <c r="A521" s="173" t="str">
        <f t="shared" ca="1" si="80"/>
        <v/>
      </c>
      <c r="B521" s="45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6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6"/>
        <v/>
      </c>
      <c r="O521" s="168" t="str">
        <f t="shared" si="87"/>
        <v/>
      </c>
    </row>
    <row r="522" spans="1:15">
      <c r="A522" s="173" t="str">
        <f t="shared" ca="1" si="80"/>
        <v/>
      </c>
      <c r="B522" s="45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6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6"/>
        <v/>
      </c>
      <c r="O522" s="168" t="str">
        <f t="shared" si="87"/>
        <v/>
      </c>
    </row>
    <row r="523" spans="1:15">
      <c r="A523" s="173" t="str">
        <f t="shared" ca="1" si="80"/>
        <v/>
      </c>
      <c r="B523" s="45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6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6"/>
        <v/>
      </c>
      <c r="O523" s="168" t="str">
        <f t="shared" si="87"/>
        <v/>
      </c>
    </row>
    <row r="524" spans="1:15">
      <c r="A524" s="173" t="str">
        <f t="shared" ca="1" si="80"/>
        <v/>
      </c>
      <c r="B524" s="45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6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6"/>
        <v/>
      </c>
      <c r="O524" s="168" t="str">
        <f t="shared" si="87"/>
        <v/>
      </c>
    </row>
    <row r="525" spans="1:15">
      <c r="A525" s="173" t="str">
        <f t="shared" ca="1" si="80"/>
        <v/>
      </c>
      <c r="B525" s="45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6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6"/>
        <v/>
      </c>
      <c r="O525" s="168" t="str">
        <f t="shared" si="87"/>
        <v/>
      </c>
    </row>
    <row r="526" spans="1:15">
      <c r="A526" s="173" t="str">
        <f t="shared" ca="1" si="80"/>
        <v/>
      </c>
      <c r="B526" s="45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6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6"/>
        <v/>
      </c>
      <c r="O526" s="168" t="str">
        <f t="shared" si="87"/>
        <v/>
      </c>
    </row>
    <row r="527" spans="1:15">
      <c r="A527" s="173" t="str">
        <f t="shared" ca="1" si="80"/>
        <v/>
      </c>
      <c r="B527" s="45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6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6"/>
        <v/>
      </c>
      <c r="O527" s="168" t="str">
        <f t="shared" si="87"/>
        <v/>
      </c>
    </row>
    <row r="528" spans="1:15">
      <c r="A528" s="173" t="str">
        <f t="shared" ca="1" si="80"/>
        <v/>
      </c>
      <c r="B528" s="45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6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si="86"/>
        <v/>
      </c>
      <c r="O528" s="168" t="str">
        <f t="shared" si="87"/>
        <v/>
      </c>
    </row>
    <row r="529" spans="1:15">
      <c r="A529" s="173" t="str">
        <f t="shared" ca="1" si="80"/>
        <v/>
      </c>
      <c r="B529" s="45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6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86"/>
        <v/>
      </c>
      <c r="O529" s="168" t="str">
        <f t="shared" si="87"/>
        <v/>
      </c>
    </row>
    <row r="530" spans="1:15">
      <c r="A530" s="173" t="str">
        <f t="shared" ca="1" si="80"/>
        <v/>
      </c>
      <c r="B530" s="45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6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86"/>
        <v/>
      </c>
      <c r="O530" s="168" t="str">
        <f t="shared" si="87"/>
        <v/>
      </c>
    </row>
    <row r="531" spans="1:15">
      <c r="A531" s="173" t="str">
        <f t="shared" ref="A531:A586" ca="1" si="90">IF(AND(ISBLANK(P520), A530 = $P$1),NOW(),IF(ISBLANK(P520),"",P520))</f>
        <v/>
      </c>
      <c r="B531" s="45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6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9" t="str">
        <f t="shared" ref="H531:H586" ca="1" si="95">IF(ISERROR(E531-2),"",C531+D531-F531-G531)</f>
        <v/>
      </c>
      <c r="N531" s="168" t="str">
        <f t="shared" si="86"/>
        <v/>
      </c>
      <c r="O531" s="168" t="str">
        <f t="shared" si="87"/>
        <v/>
      </c>
    </row>
    <row r="532" spans="1:15">
      <c r="A532" s="173" t="str">
        <f t="shared" ca="1" si="90"/>
        <v/>
      </c>
      <c r="B532" s="45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6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9" t="str">
        <f t="shared" ca="1" si="95"/>
        <v/>
      </c>
      <c r="N532" s="168" t="str">
        <f t="shared" si="86"/>
        <v/>
      </c>
      <c r="O532" s="168" t="str">
        <f t="shared" si="87"/>
        <v/>
      </c>
    </row>
    <row r="533" spans="1:15">
      <c r="A533" s="173" t="str">
        <f t="shared" ca="1" si="90"/>
        <v/>
      </c>
      <c r="B533" s="45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6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9" t="str">
        <f t="shared" ca="1" si="95"/>
        <v/>
      </c>
      <c r="N533" s="168" t="str">
        <f t="shared" si="86"/>
        <v/>
      </c>
      <c r="O533" s="168" t="str">
        <f t="shared" si="87"/>
        <v/>
      </c>
    </row>
    <row r="534" spans="1:15">
      <c r="A534" s="173" t="str">
        <f t="shared" ca="1" si="90"/>
        <v/>
      </c>
      <c r="B534" s="45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6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9" t="str">
        <f t="shared" ca="1" si="95"/>
        <v/>
      </c>
      <c r="N534" s="168" t="str">
        <f t="shared" si="86"/>
        <v/>
      </c>
      <c r="O534" s="168" t="str">
        <f t="shared" si="87"/>
        <v/>
      </c>
    </row>
    <row r="535" spans="1:15">
      <c r="A535" s="173" t="str">
        <f t="shared" ca="1" si="90"/>
        <v/>
      </c>
      <c r="B535" s="45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6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9" t="str">
        <f t="shared" ca="1" si="95"/>
        <v/>
      </c>
      <c r="N535" s="168" t="str">
        <f t="shared" si="86"/>
        <v/>
      </c>
      <c r="O535" s="168" t="str">
        <f t="shared" si="87"/>
        <v/>
      </c>
    </row>
    <row r="536" spans="1:15">
      <c r="A536" s="173" t="str">
        <f t="shared" ca="1" si="90"/>
        <v/>
      </c>
      <c r="B536" s="45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6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9" t="str">
        <f t="shared" ca="1" si="95"/>
        <v/>
      </c>
      <c r="N536" s="168" t="str">
        <f t="shared" si="86"/>
        <v/>
      </c>
      <c r="O536" s="168" t="str">
        <f t="shared" si="87"/>
        <v/>
      </c>
    </row>
    <row r="537" spans="1:15">
      <c r="A537" s="173" t="str">
        <f t="shared" ca="1" si="90"/>
        <v/>
      </c>
      <c r="B537" s="45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6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9" t="str">
        <f t="shared" ca="1" si="95"/>
        <v/>
      </c>
      <c r="N537" s="168" t="str">
        <f t="shared" si="86"/>
        <v/>
      </c>
      <c r="O537" s="168" t="str">
        <f t="shared" si="87"/>
        <v/>
      </c>
    </row>
    <row r="538" spans="1:15">
      <c r="A538" s="173" t="str">
        <f t="shared" ca="1" si="90"/>
        <v/>
      </c>
      <c r="B538" s="45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6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9" t="str">
        <f t="shared" ca="1" si="95"/>
        <v/>
      </c>
      <c r="N538" s="168" t="str">
        <f t="shared" si="86"/>
        <v/>
      </c>
      <c r="O538" s="168" t="str">
        <f t="shared" si="87"/>
        <v/>
      </c>
    </row>
    <row r="539" spans="1:15">
      <c r="A539" s="173" t="str">
        <f t="shared" ca="1" si="90"/>
        <v/>
      </c>
      <c r="B539" s="45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6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9" t="str">
        <f t="shared" ca="1" si="95"/>
        <v/>
      </c>
      <c r="N539" s="168" t="str">
        <f t="shared" si="86"/>
        <v/>
      </c>
      <c r="O539" s="168" t="str">
        <f t="shared" si="87"/>
        <v/>
      </c>
    </row>
    <row r="540" spans="1:15">
      <c r="A540" s="173" t="str">
        <f t="shared" ca="1" si="90"/>
        <v/>
      </c>
      <c r="B540" s="45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6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9" t="str">
        <f t="shared" ca="1" si="95"/>
        <v/>
      </c>
      <c r="N540" s="168" t="str">
        <f t="shared" si="86"/>
        <v/>
      </c>
      <c r="O540" s="168" t="str">
        <f t="shared" si="87"/>
        <v/>
      </c>
    </row>
    <row r="541" spans="1:15">
      <c r="A541" s="173" t="str">
        <f t="shared" ca="1" si="90"/>
        <v/>
      </c>
      <c r="B541" s="45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6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9" t="str">
        <f t="shared" ca="1" si="95"/>
        <v/>
      </c>
      <c r="N541" s="168" t="str">
        <f t="shared" si="86"/>
        <v/>
      </c>
      <c r="O541" s="168" t="str">
        <f t="shared" si="87"/>
        <v/>
      </c>
    </row>
    <row r="542" spans="1:15">
      <c r="A542" s="173" t="str">
        <f t="shared" ca="1" si="90"/>
        <v/>
      </c>
      <c r="B542" s="45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6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9" t="str">
        <f t="shared" ca="1" si="95"/>
        <v/>
      </c>
      <c r="N542" s="168" t="str">
        <f t="shared" si="86"/>
        <v/>
      </c>
      <c r="O542" s="168" t="str">
        <f t="shared" si="87"/>
        <v/>
      </c>
    </row>
    <row r="543" spans="1:15">
      <c r="A543" s="173" t="str">
        <f t="shared" ca="1" si="90"/>
        <v/>
      </c>
      <c r="B543" s="45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6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9" t="str">
        <f t="shared" ca="1" si="95"/>
        <v/>
      </c>
      <c r="N543" s="168" t="str">
        <f t="shared" si="86"/>
        <v/>
      </c>
      <c r="O543" s="168" t="str">
        <f t="shared" si="87"/>
        <v/>
      </c>
    </row>
    <row r="544" spans="1:15">
      <c r="A544" s="173" t="str">
        <f t="shared" ca="1" si="90"/>
        <v/>
      </c>
      <c r="B544" s="45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6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9" t="str">
        <f t="shared" ca="1" si="95"/>
        <v/>
      </c>
      <c r="N544" s="168" t="str">
        <f t="shared" si="86"/>
        <v/>
      </c>
      <c r="O544" s="168" t="str">
        <f t="shared" si="87"/>
        <v/>
      </c>
    </row>
    <row r="545" spans="1:15">
      <c r="A545" s="173" t="str">
        <f t="shared" ca="1" si="90"/>
        <v/>
      </c>
      <c r="B545" s="45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6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9" t="str">
        <f t="shared" ca="1" si="95"/>
        <v/>
      </c>
      <c r="N545" s="168" t="str">
        <f t="shared" si="86"/>
        <v/>
      </c>
      <c r="O545" s="168" t="str">
        <f t="shared" si="87"/>
        <v/>
      </c>
    </row>
    <row r="546" spans="1:15">
      <c r="A546" s="173" t="str">
        <f t="shared" ca="1" si="90"/>
        <v/>
      </c>
      <c r="B546" s="45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6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9" t="str">
        <f t="shared" ca="1" si="95"/>
        <v/>
      </c>
      <c r="N546" s="168" t="str">
        <f t="shared" si="86"/>
        <v/>
      </c>
      <c r="O546" s="168" t="str">
        <f t="shared" si="87"/>
        <v/>
      </c>
    </row>
    <row r="547" spans="1:15">
      <c r="A547" s="173" t="str">
        <f t="shared" ca="1" si="90"/>
        <v/>
      </c>
      <c r="B547" s="45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6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9" t="str">
        <f t="shared" ca="1" si="95"/>
        <v/>
      </c>
      <c r="N547" s="168" t="str">
        <f t="shared" si="86"/>
        <v/>
      </c>
      <c r="O547" s="168" t="str">
        <f t="shared" si="87"/>
        <v/>
      </c>
    </row>
    <row r="548" spans="1:15">
      <c r="A548" s="173" t="str">
        <f t="shared" ca="1" si="90"/>
        <v/>
      </c>
      <c r="B548" s="45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6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9" t="str">
        <f t="shared" ca="1" si="95"/>
        <v/>
      </c>
      <c r="N548" s="168" t="str">
        <f t="shared" si="86"/>
        <v/>
      </c>
      <c r="O548" s="168" t="str">
        <f t="shared" si="87"/>
        <v/>
      </c>
    </row>
    <row r="549" spans="1:15">
      <c r="A549" s="173" t="str">
        <f t="shared" ca="1" si="90"/>
        <v/>
      </c>
      <c r="B549" s="45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6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9" t="str">
        <f t="shared" ca="1" si="95"/>
        <v/>
      </c>
      <c r="N549" s="168" t="str">
        <f t="shared" si="86"/>
        <v/>
      </c>
      <c r="O549" s="168" t="str">
        <f t="shared" si="87"/>
        <v/>
      </c>
    </row>
    <row r="550" spans="1:15">
      <c r="A550" s="173" t="str">
        <f t="shared" ca="1" si="90"/>
        <v/>
      </c>
      <c r="B550" s="45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6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9" t="str">
        <f t="shared" ca="1" si="95"/>
        <v/>
      </c>
      <c r="N550" s="168" t="str">
        <f t="shared" si="86"/>
        <v/>
      </c>
      <c r="O550" s="168" t="str">
        <f t="shared" si="87"/>
        <v/>
      </c>
    </row>
    <row r="551" spans="1:15">
      <c r="A551" s="173" t="str">
        <f t="shared" ca="1" si="90"/>
        <v/>
      </c>
      <c r="B551" s="45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6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9" t="str">
        <f t="shared" ca="1" si="95"/>
        <v/>
      </c>
      <c r="N551" s="168" t="str">
        <f t="shared" si="86"/>
        <v/>
      </c>
      <c r="O551" s="168" t="str">
        <f t="shared" si="87"/>
        <v/>
      </c>
    </row>
    <row r="552" spans="1:15">
      <c r="A552" s="173" t="str">
        <f t="shared" ca="1" si="90"/>
        <v/>
      </c>
      <c r="B552" s="45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6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9" t="str">
        <f t="shared" ca="1" si="95"/>
        <v/>
      </c>
      <c r="N552" s="168" t="str">
        <f t="shared" si="86"/>
        <v/>
      </c>
      <c r="O552" s="168" t="str">
        <f t="shared" si="87"/>
        <v/>
      </c>
    </row>
    <row r="553" spans="1:15">
      <c r="A553" s="173" t="str">
        <f t="shared" ca="1" si="90"/>
        <v/>
      </c>
      <c r="B553" s="45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6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9" t="str">
        <f t="shared" ca="1" si="95"/>
        <v/>
      </c>
      <c r="N553" s="168" t="str">
        <f t="shared" si="86"/>
        <v/>
      </c>
      <c r="O553" s="168" t="str">
        <f t="shared" si="87"/>
        <v/>
      </c>
    </row>
    <row r="554" spans="1:15">
      <c r="A554" s="173" t="str">
        <f t="shared" ca="1" si="90"/>
        <v/>
      </c>
      <c r="B554" s="45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6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86"/>
        <v/>
      </c>
      <c r="O554" s="168" t="str">
        <f t="shared" si="87"/>
        <v/>
      </c>
    </row>
    <row r="555" spans="1:15">
      <c r="A555" s="173" t="str">
        <f t="shared" ca="1" si="90"/>
        <v/>
      </c>
      <c r="B555" s="45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6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86"/>
        <v/>
      </c>
      <c r="O555" s="168" t="str">
        <f t="shared" si="87"/>
        <v/>
      </c>
    </row>
    <row r="556" spans="1:15">
      <c r="A556" s="173" t="str">
        <f t="shared" ca="1" si="90"/>
        <v/>
      </c>
      <c r="B556" s="45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6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86"/>
        <v/>
      </c>
      <c r="O556" s="168" t="str">
        <f t="shared" si="87"/>
        <v/>
      </c>
    </row>
    <row r="557" spans="1:15">
      <c r="A557" s="173" t="str">
        <f t="shared" ca="1" si="90"/>
        <v/>
      </c>
      <c r="B557" s="45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6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86"/>
        <v/>
      </c>
      <c r="O557" s="168" t="str">
        <f t="shared" si="87"/>
        <v/>
      </c>
    </row>
    <row r="558" spans="1:15">
      <c r="A558" s="173" t="str">
        <f t="shared" ca="1" si="90"/>
        <v/>
      </c>
      <c r="B558" s="45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6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86"/>
        <v/>
      </c>
      <c r="O558" s="168" t="str">
        <f t="shared" si="87"/>
        <v/>
      </c>
    </row>
    <row r="559" spans="1:15">
      <c r="A559" s="173" t="str">
        <f t="shared" ca="1" si="90"/>
        <v/>
      </c>
      <c r="B559" s="45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6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86"/>
        <v/>
      </c>
      <c r="O559" s="168" t="str">
        <f t="shared" si="87"/>
        <v/>
      </c>
    </row>
    <row r="560" spans="1:15">
      <c r="A560" s="173" t="str">
        <f t="shared" ca="1" si="90"/>
        <v/>
      </c>
      <c r="B560" s="45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6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86"/>
        <v/>
      </c>
      <c r="O560" s="168" t="str">
        <f t="shared" si="87"/>
        <v/>
      </c>
    </row>
    <row r="561" spans="1:15">
      <c r="A561" s="173" t="str">
        <f t="shared" ca="1" si="90"/>
        <v/>
      </c>
      <c r="B561" s="45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6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86"/>
        <v/>
      </c>
      <c r="O561" s="168" t="str">
        <f t="shared" si="87"/>
        <v/>
      </c>
    </row>
    <row r="562" spans="1:15">
      <c r="A562" s="173" t="str">
        <f t="shared" ca="1" si="90"/>
        <v/>
      </c>
      <c r="B562" s="45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6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86"/>
        <v/>
      </c>
      <c r="O562" s="168" t="str">
        <f t="shared" si="87"/>
        <v/>
      </c>
    </row>
    <row r="563" spans="1:15">
      <c r="A563" s="173" t="str">
        <f t="shared" ca="1" si="90"/>
        <v/>
      </c>
      <c r="B563" s="45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6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86"/>
        <v/>
      </c>
      <c r="O563" s="168" t="str">
        <f t="shared" si="87"/>
        <v/>
      </c>
    </row>
    <row r="564" spans="1:15">
      <c r="A564" s="173" t="str">
        <f t="shared" ca="1" si="90"/>
        <v/>
      </c>
      <c r="B564" s="45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6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86"/>
        <v/>
      </c>
      <c r="O564" s="168" t="str">
        <f t="shared" si="87"/>
        <v/>
      </c>
    </row>
    <row r="565" spans="1:15">
      <c r="A565" s="173" t="str">
        <f t="shared" ca="1" si="90"/>
        <v/>
      </c>
      <c r="B565" s="45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6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86"/>
        <v/>
      </c>
      <c r="O565" s="168" t="str">
        <f t="shared" si="87"/>
        <v/>
      </c>
    </row>
    <row r="566" spans="1:15">
      <c r="A566" s="173" t="str">
        <f t="shared" ca="1" si="90"/>
        <v/>
      </c>
      <c r="B566" s="45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6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86"/>
        <v/>
      </c>
      <c r="O566" s="168" t="str">
        <f t="shared" si="87"/>
        <v/>
      </c>
    </row>
    <row r="567" spans="1:15">
      <c r="A567" s="173" t="str">
        <f t="shared" ca="1" si="90"/>
        <v/>
      </c>
      <c r="B567" s="45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6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86"/>
        <v/>
      </c>
      <c r="O567" s="168" t="str">
        <f t="shared" si="87"/>
        <v/>
      </c>
    </row>
    <row r="568" spans="1:15">
      <c r="A568" s="173" t="str">
        <f t="shared" ca="1" si="90"/>
        <v/>
      </c>
      <c r="B568" s="45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6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86"/>
        <v/>
      </c>
      <c r="O568" s="168" t="str">
        <f t="shared" si="87"/>
        <v/>
      </c>
    </row>
    <row r="569" spans="1:15">
      <c r="A569" s="173" t="str">
        <f t="shared" ca="1" si="90"/>
        <v/>
      </c>
      <c r="B569" s="45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6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86"/>
        <v/>
      </c>
      <c r="O569" s="168" t="str">
        <f t="shared" si="87"/>
        <v/>
      </c>
    </row>
    <row r="570" spans="1:15">
      <c r="A570" s="173" t="str">
        <f t="shared" ca="1" si="90"/>
        <v/>
      </c>
      <c r="B570" s="45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6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86"/>
        <v/>
      </c>
      <c r="O570" s="168" t="str">
        <f t="shared" si="87"/>
        <v/>
      </c>
    </row>
    <row r="571" spans="1:15">
      <c r="A571" s="173" t="str">
        <f t="shared" ca="1" si="90"/>
        <v/>
      </c>
      <c r="B571" s="45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6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86"/>
        <v/>
      </c>
      <c r="O571" s="168" t="str">
        <f t="shared" si="87"/>
        <v/>
      </c>
    </row>
    <row r="572" spans="1:15">
      <c r="A572" s="173" t="str">
        <f t="shared" ca="1" si="90"/>
        <v/>
      </c>
      <c r="B572" s="45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6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86"/>
        <v/>
      </c>
      <c r="O572" s="168" t="str">
        <f t="shared" si="87"/>
        <v/>
      </c>
    </row>
    <row r="573" spans="1:15">
      <c r="A573" s="173" t="str">
        <f t="shared" ca="1" si="90"/>
        <v/>
      </c>
      <c r="B573" s="45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6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86"/>
        <v/>
      </c>
      <c r="O573" s="168" t="str">
        <f t="shared" si="87"/>
        <v/>
      </c>
    </row>
    <row r="574" spans="1:15">
      <c r="A574" s="173" t="str">
        <f t="shared" ca="1" si="90"/>
        <v/>
      </c>
      <c r="B574" s="45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6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86"/>
        <v/>
      </c>
      <c r="O574" s="168" t="str">
        <f t="shared" si="87"/>
        <v/>
      </c>
    </row>
    <row r="575" spans="1:15">
      <c r="A575" s="173" t="str">
        <f t="shared" ca="1" si="90"/>
        <v/>
      </c>
      <c r="B575" s="45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6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86"/>
        <v/>
      </c>
      <c r="O575" s="168" t="str">
        <f t="shared" si="87"/>
        <v/>
      </c>
    </row>
    <row r="576" spans="1:15">
      <c r="A576" s="173" t="str">
        <f t="shared" ca="1" si="90"/>
        <v/>
      </c>
      <c r="B576" s="45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6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86"/>
        <v/>
      </c>
      <c r="O576" s="168" t="str">
        <f t="shared" si="87"/>
        <v/>
      </c>
    </row>
    <row r="577" spans="1:15">
      <c r="A577" s="173" t="str">
        <f t="shared" ca="1" si="90"/>
        <v/>
      </c>
      <c r="B577" s="45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6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86"/>
        <v/>
      </c>
      <c r="O577" s="168" t="str">
        <f t="shared" si="87"/>
        <v/>
      </c>
    </row>
    <row r="578" spans="1:15">
      <c r="A578" s="173" t="str">
        <f t="shared" ca="1" si="90"/>
        <v/>
      </c>
      <c r="B578" s="45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6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86"/>
        <v/>
      </c>
      <c r="O578" s="168" t="str">
        <f t="shared" si="87"/>
        <v/>
      </c>
    </row>
    <row r="579" spans="1:15">
      <c r="A579" s="173" t="str">
        <f t="shared" ca="1" si="90"/>
        <v/>
      </c>
      <c r="B579" s="45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6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ref="N579:N588" si="96">IF(COUNTIF(L:L,J580),J580,"")</f>
        <v/>
      </c>
      <c r="O579" s="168" t="str">
        <f t="shared" ref="O579:O588" si="97">IF(N579&gt;$A$14,N579,"")</f>
        <v/>
      </c>
    </row>
    <row r="580" spans="1:15">
      <c r="A580" s="173" t="str">
        <f t="shared" ca="1" si="90"/>
        <v/>
      </c>
      <c r="B580" s="45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6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6"/>
        <v/>
      </c>
      <c r="O580" s="168" t="str">
        <f t="shared" si="97"/>
        <v/>
      </c>
    </row>
    <row r="581" spans="1:15">
      <c r="A581" s="173" t="str">
        <f t="shared" ca="1" si="90"/>
        <v/>
      </c>
      <c r="B581" s="45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6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6"/>
        <v/>
      </c>
      <c r="O581" s="168" t="str">
        <f t="shared" si="97"/>
        <v/>
      </c>
    </row>
    <row r="582" spans="1:15">
      <c r="A582" s="173" t="str">
        <f t="shared" ca="1" si="90"/>
        <v/>
      </c>
      <c r="B582" s="45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6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6"/>
        <v/>
      </c>
      <c r="O582" s="168" t="str">
        <f t="shared" si="97"/>
        <v/>
      </c>
    </row>
    <row r="583" spans="1:15">
      <c r="A583" s="173" t="str">
        <f t="shared" ca="1" si="90"/>
        <v/>
      </c>
      <c r="B583" s="45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6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6"/>
        <v/>
      </c>
      <c r="O583" s="168" t="str">
        <f t="shared" si="97"/>
        <v/>
      </c>
    </row>
    <row r="584" spans="1:15">
      <c r="A584" s="173" t="str">
        <f t="shared" ca="1" si="90"/>
        <v/>
      </c>
      <c r="B584" s="45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6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6"/>
        <v/>
      </c>
      <c r="O584" s="168" t="str">
        <f t="shared" si="97"/>
        <v/>
      </c>
    </row>
    <row r="585" spans="1:15">
      <c r="A585" s="173" t="str">
        <f t="shared" ca="1" si="90"/>
        <v/>
      </c>
      <c r="B585" s="45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6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6"/>
        <v/>
      </c>
      <c r="O585" s="168" t="str">
        <f t="shared" si="97"/>
        <v/>
      </c>
    </row>
    <row r="586" spans="1:15">
      <c r="A586" s="173" t="str">
        <f t="shared" ca="1" si="90"/>
        <v/>
      </c>
      <c r="B586" s="45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6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6"/>
        <v/>
      </c>
      <c r="O586" s="168" t="str">
        <f t="shared" si="97"/>
        <v/>
      </c>
    </row>
    <row r="587" spans="1:15">
      <c r="A587" s="168"/>
      <c r="N587" s="168" t="str">
        <f t="shared" si="96"/>
        <v/>
      </c>
      <c r="O587" s="168" t="str">
        <f t="shared" si="97"/>
        <v/>
      </c>
    </row>
    <row r="588" spans="1:15">
      <c r="A588" s="168"/>
      <c r="N588" s="168" t="str">
        <f t="shared" si="96"/>
        <v/>
      </c>
      <c r="O588" s="168" t="str">
        <f t="shared" si="97"/>
        <v/>
      </c>
    </row>
  </sheetData>
  <mergeCells count="2">
    <mergeCell ref="B12:D12"/>
    <mergeCell ref="E12:G12"/>
  </mergeCells>
  <conditionalFormatting sqref="H12:H586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>
      <selection activeCell="B16" sqref="B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8.8867187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3" style="54" bestFit="1" customWidth="1"/>
    <col min="15" max="15" width="9.109375"/>
    <col min="16" max="16" width="10.5546875" style="72" customWidth="1"/>
    <col min="17" max="17" width="6" style="54" customWidth="1"/>
    <col min="18" max="18" width="10.5546875" style="72" customWidth="1"/>
    <col min="19" max="19" width="8.88671875" style="54" customWidth="1"/>
    <col min="20" max="20" width="15.6640625" style="121" customWidth="1"/>
    <col min="21" max="21" width="8.88671875" style="54" customWidth="1"/>
    <col min="22" max="22" width="10.5546875" style="72" customWidth="1"/>
    <col min="23" max="23" width="8.88671875" style="54" customWidth="1"/>
    <col min="24" max="24" width="15.6640625" style="172" bestFit="1" customWidth="1"/>
    <col min="25" max="25" width="15.88671875" style="172" customWidth="1"/>
    <col min="26" max="26" width="15.6640625" style="172" bestFit="1" customWidth="1"/>
    <col min="27" max="28" width="8.88671875" style="172"/>
    <col min="29" max="16384" width="8.88671875" style="54"/>
  </cols>
  <sheetData>
    <row r="1" spans="1:26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P1" s="53"/>
      <c r="Q1" s="1"/>
      <c r="R1" s="53"/>
      <c r="S1" s="1"/>
      <c r="T1" s="118"/>
      <c r="U1" s="1"/>
      <c r="V1" s="53"/>
      <c r="Z1" s="172" cm="1">
        <f t="array" ref="Z1">LOOKUP(2,1/(Z:Z&lt;&gt;""),Z:Z)</f>
        <v>45961.625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/>
      <c r="I2" s="124"/>
      <c r="J2" s="1"/>
      <c r="K2" s="53"/>
      <c r="L2" s="1"/>
      <c r="M2" s="53"/>
      <c r="P2" s="99" t="s">
        <v>0</v>
      </c>
      <c r="Q2" s="1"/>
      <c r="R2" s="100" t="s">
        <v>1</v>
      </c>
      <c r="S2" s="2"/>
      <c r="T2" s="119" t="s">
        <v>1</v>
      </c>
      <c r="U2" s="1"/>
      <c r="V2" s="98" t="s">
        <v>0</v>
      </c>
      <c r="Z2" s="54" cm="1">
        <f t="array" ref="Z2:Z20">_xlfn.UNIQUE(Y:Y)</f>
        <v>0</v>
      </c>
    </row>
    <row r="3" spans="1:26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72"/>
      <c r="H3" s="1"/>
      <c r="I3" s="53"/>
      <c r="J3" s="1"/>
      <c r="K3" s="53"/>
      <c r="L3" s="1"/>
      <c r="M3" s="53"/>
      <c r="P3" s="52" cm="1">
        <f t="array" ref="P3:Q136">_xll.BDH(B4, "LAST_PRICE", "01/01/2025 15:00:00", "01/01/2035 16:00:00", "BarSize=60", "BarType=T", "RecurDaily=True", "TZ=London")</f>
        <v>45769.625</v>
      </c>
      <c r="Q3" s="1">
        <v>91.4</v>
      </c>
      <c r="R3" s="52" cm="1">
        <f t="array" ref="R3:S140">_xll.BDH(C4, "LAST_PRICE", "01/01/2025 15:00:00", "01/01/2035 16:00:00", "BarSize=60", "BarType=T", "RecurDaily=True", "TZ=London")</f>
        <v>45769.625</v>
      </c>
      <c r="S3" s="46">
        <v>101.94</v>
      </c>
      <c r="T3" s="120" cm="1">
        <f t="array" ref="T3:U128">_xll.BDH(D4, "LAST_PRICE", "01/01/2025 15:00:00", "01/01/2035 16:00:00", "BarSize=60", "BarType=T", "RecurDaily=True", "TZ=London")</f>
        <v>45769.625</v>
      </c>
      <c r="U3" s="1">
        <v>120.54</v>
      </c>
      <c r="V3" s="52" cm="1">
        <f t="array" ref="V3:W86">_xll.BDH(E4, "LAST_PRICE", "01/01/2025 15:00:00", "01/01/2035 16:00:00", "BarSize=60", "BarType=T", "RecurDaily=True", "TZ=London")</f>
        <v>45846.625</v>
      </c>
      <c r="W3" s="54">
        <v>99.76</v>
      </c>
      <c r="X3" s="172" t="str">
        <f>IF(COUNTIF(R:R,P3)*COUNTIF(T:T,P3)*COUNTIF(V:V,P3),P3,"")</f>
        <v/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53"/>
      <c r="H4" s="1"/>
      <c r="I4" s="53"/>
      <c r="J4" s="1"/>
      <c r="K4" s="53"/>
      <c r="L4" s="1"/>
      <c r="M4" s="53"/>
      <c r="P4" s="72">
        <v>45770.625</v>
      </c>
      <c r="Q4" s="54">
        <v>92.29</v>
      </c>
      <c r="R4" s="72">
        <v>45770.625</v>
      </c>
      <c r="S4" s="54">
        <v>101.694</v>
      </c>
      <c r="T4" s="121">
        <v>45770.625</v>
      </c>
      <c r="U4" s="54">
        <v>120.5</v>
      </c>
      <c r="V4" s="72">
        <v>45847.625</v>
      </c>
      <c r="W4" s="54">
        <v>99.84</v>
      </c>
      <c r="X4" s="172" t="str">
        <f t="shared" ref="X4:X67" si="0">IF(COUNTIF(R:R,P4)*COUNTIF(T:T,P4)*COUNTIF(V:V,P4),P4,"")</f>
        <v/>
      </c>
      <c r="Y4" s="172" t="str">
        <f t="shared" ref="Y4:Y67" si="1">IF(X4&gt;$A$14,X4,"")</f>
        <v/>
      </c>
      <c r="Z4" s="172">
        <v>45938.625</v>
      </c>
    </row>
    <row r="5" spans="1:26">
      <c r="A5" s="15" t="s">
        <v>8</v>
      </c>
      <c r="B5" s="64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72">
        <v>45771.625</v>
      </c>
      <c r="Q5" s="54">
        <v>92.32</v>
      </c>
      <c r="R5" s="72">
        <v>45771.625</v>
      </c>
      <c r="S5" s="54">
        <v>101.90300000000001</v>
      </c>
      <c r="T5" s="121">
        <v>45771.625</v>
      </c>
      <c r="U5" s="54">
        <v>120.87</v>
      </c>
      <c r="V5" s="72">
        <v>45848.625</v>
      </c>
      <c r="W5" s="54">
        <v>99.671999999999997</v>
      </c>
      <c r="X5" s="172" t="str">
        <f t="shared" si="0"/>
        <v/>
      </c>
      <c r="Y5" s="172" t="str">
        <f t="shared" si="1"/>
        <v/>
      </c>
      <c r="Z5" s="172">
        <v>45939.625</v>
      </c>
    </row>
    <row r="6" spans="1:26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72">
        <v>45772.625</v>
      </c>
      <c r="Q6" s="54">
        <v>92.35</v>
      </c>
      <c r="R6" s="72">
        <v>45772.625</v>
      </c>
      <c r="S6" s="54">
        <v>101.78100000000001</v>
      </c>
      <c r="T6" s="121">
        <v>45772.625</v>
      </c>
      <c r="U6" s="54">
        <v>120.71</v>
      </c>
      <c r="V6" s="72">
        <v>45849.625</v>
      </c>
      <c r="W6" s="54">
        <v>99.567999999999998</v>
      </c>
      <c r="X6" s="172" t="str">
        <f t="shared" si="0"/>
        <v/>
      </c>
      <c r="Y6" s="172" t="str">
        <f t="shared" si="1"/>
        <v/>
      </c>
      <c r="Z6" s="172">
        <v>45940.625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53"/>
      <c r="H7" s="1"/>
      <c r="I7" s="53"/>
      <c r="J7" s="1"/>
      <c r="K7" s="53"/>
      <c r="L7" s="1"/>
      <c r="M7" s="53"/>
      <c r="N7" s="1"/>
      <c r="P7" s="72">
        <v>45776.625</v>
      </c>
      <c r="Q7" s="54">
        <v>92.23</v>
      </c>
      <c r="R7" s="72">
        <v>45775.625</v>
      </c>
      <c r="S7" s="54">
        <v>101.74299999999999</v>
      </c>
      <c r="T7" s="121">
        <v>45775.625</v>
      </c>
      <c r="U7" s="54">
        <v>120.57</v>
      </c>
      <c r="V7" s="72">
        <v>45852.625</v>
      </c>
      <c r="W7" s="54">
        <v>99.611999999999995</v>
      </c>
      <c r="X7" s="172" t="str">
        <f t="shared" si="0"/>
        <v/>
      </c>
      <c r="Y7" s="172" t="str">
        <f t="shared" si="1"/>
        <v/>
      </c>
      <c r="Z7" s="172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72">
        <v>45777.625</v>
      </c>
      <c r="Q8" s="54">
        <v>91.86</v>
      </c>
      <c r="R8" s="72">
        <v>45776.625</v>
      </c>
      <c r="S8" s="54">
        <v>101.75</v>
      </c>
      <c r="T8" s="121">
        <v>45777.625</v>
      </c>
      <c r="U8" s="54">
        <v>120.56</v>
      </c>
      <c r="V8" s="72">
        <v>45853.625</v>
      </c>
      <c r="W8" s="54">
        <v>99.713999999999999</v>
      </c>
      <c r="X8" s="172" t="str">
        <f t="shared" si="0"/>
        <v/>
      </c>
      <c r="Y8" s="172" t="str">
        <f t="shared" si="1"/>
        <v/>
      </c>
      <c r="Z8" s="172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72">
        <v>45778.625</v>
      </c>
      <c r="Q9" s="54">
        <v>92.17</v>
      </c>
      <c r="R9" s="72">
        <v>45777.625</v>
      </c>
      <c r="S9" s="54">
        <v>101.923</v>
      </c>
      <c r="T9" s="121">
        <v>45778.625</v>
      </c>
      <c r="U9" s="54">
        <v>120.75</v>
      </c>
      <c r="V9" s="72">
        <v>45854.625</v>
      </c>
      <c r="W9" s="54">
        <v>99.841999999999999</v>
      </c>
      <c r="X9" s="172" t="str">
        <f t="shared" si="0"/>
        <v/>
      </c>
      <c r="Y9" s="172" t="str">
        <f t="shared" si="1"/>
        <v/>
      </c>
      <c r="Z9" s="172">
        <v>45945.625</v>
      </c>
    </row>
    <row r="10" spans="1:26" ht="15" thickBot="1">
      <c r="A10" s="16" t="s">
        <v>28</v>
      </c>
      <c r="B10" s="11" cm="1">
        <f t="array" ref="B10">_xll.BDP(B4,"px_last")</f>
        <v>92.61</v>
      </c>
      <c r="C10" s="21" cm="1">
        <f t="array" ref="C10">_xll.BDP(C4,"px_last")</f>
        <v>101.011</v>
      </c>
      <c r="D10" s="21" cm="1">
        <f t="array" ref="D10">_xll.BDP(D4,"px_last")</f>
        <v>121.35</v>
      </c>
      <c r="E10" s="22" cm="1">
        <f t="array" ref="E10">_xll.BDP(E4,"px_last")</f>
        <v>99.739000000000004</v>
      </c>
      <c r="F10" s="1"/>
      <c r="G10" s="1"/>
      <c r="H10" s="1"/>
      <c r="I10" s="1"/>
      <c r="J10" s="1"/>
      <c r="K10" s="1"/>
      <c r="L10" s="1"/>
      <c r="M10" s="1"/>
      <c r="N10" s="1"/>
      <c r="P10" s="72">
        <v>45779.625</v>
      </c>
      <c r="Q10" s="54">
        <v>92.25</v>
      </c>
      <c r="R10" s="72">
        <v>45779.625</v>
      </c>
      <c r="S10" s="54">
        <v>101.658</v>
      </c>
      <c r="T10" s="121">
        <v>45779.625</v>
      </c>
      <c r="U10" s="54">
        <v>120.42</v>
      </c>
      <c r="V10" s="72">
        <v>45855.625</v>
      </c>
      <c r="W10" s="54">
        <v>99.9</v>
      </c>
      <c r="X10" s="172" t="str">
        <f t="shared" si="0"/>
        <v/>
      </c>
      <c r="Y10" s="172" t="str">
        <f t="shared" si="1"/>
        <v/>
      </c>
      <c r="Z10" s="172">
        <v>45946.625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72">
        <v>45783.625</v>
      </c>
      <c r="Q11" s="54">
        <v>92.25</v>
      </c>
      <c r="R11" s="72">
        <v>45782.625</v>
      </c>
      <c r="S11" s="54">
        <v>101.652</v>
      </c>
      <c r="T11" s="121">
        <v>45783.625</v>
      </c>
      <c r="U11" s="54">
        <v>120.4</v>
      </c>
      <c r="V11" s="72">
        <v>45856.625</v>
      </c>
      <c r="W11" s="54">
        <v>99.805999999999997</v>
      </c>
      <c r="X11" s="172" t="str">
        <f t="shared" si="0"/>
        <v/>
      </c>
      <c r="Y11" s="172" t="str">
        <f t="shared" si="1"/>
        <v/>
      </c>
      <c r="Z11" s="172">
        <v>45947.625</v>
      </c>
    </row>
    <row r="12" spans="1:26" ht="15" thickBot="1">
      <c r="A12" s="39" t="s">
        <v>22</v>
      </c>
      <c r="B12" s="186" t="s">
        <v>0</v>
      </c>
      <c r="C12" s="187"/>
      <c r="D12" s="187"/>
      <c r="E12" s="192" t="s">
        <v>1</v>
      </c>
      <c r="F12" s="193"/>
      <c r="G12" s="194"/>
      <c r="H12" s="189" t="s">
        <v>1</v>
      </c>
      <c r="I12" s="190"/>
      <c r="J12" s="191"/>
      <c r="K12" s="195" t="s">
        <v>0</v>
      </c>
      <c r="L12" s="196"/>
      <c r="M12" s="197"/>
      <c r="N12" s="39" t="s">
        <v>16</v>
      </c>
      <c r="P12" s="72">
        <v>45784.625</v>
      </c>
      <c r="Q12" s="54">
        <v>92.3</v>
      </c>
      <c r="R12" s="72">
        <v>45783.625</v>
      </c>
      <c r="S12" s="54">
        <v>101.666</v>
      </c>
      <c r="T12" s="121">
        <v>45785.625</v>
      </c>
      <c r="U12" s="54">
        <v>120.69</v>
      </c>
      <c r="V12" s="72">
        <v>45859.625</v>
      </c>
      <c r="W12" s="54">
        <v>100.142</v>
      </c>
      <c r="X12" s="172" t="str">
        <f t="shared" si="0"/>
        <v/>
      </c>
      <c r="Y12" s="172" t="str">
        <f t="shared" si="1"/>
        <v/>
      </c>
      <c r="Z12" s="172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72">
        <v>45785.625</v>
      </c>
      <c r="Q13" s="54">
        <v>92.52</v>
      </c>
      <c r="R13" s="72">
        <v>45784.625</v>
      </c>
      <c r="S13" s="54">
        <v>101.788</v>
      </c>
      <c r="T13" s="121">
        <v>45786.625</v>
      </c>
      <c r="U13" s="54">
        <v>120.68</v>
      </c>
      <c r="V13" s="72">
        <v>45860.625</v>
      </c>
      <c r="W13" s="54">
        <v>100.247</v>
      </c>
      <c r="X13" s="172" t="str">
        <f t="shared" si="0"/>
        <v/>
      </c>
      <c r="Y13" s="172" t="str">
        <f t="shared" si="1"/>
        <v/>
      </c>
      <c r="Z13" s="172">
        <v>45952.625</v>
      </c>
    </row>
    <row r="14" spans="1:26">
      <c r="A14" s="173">
        <v>45937.625</v>
      </c>
      <c r="B14" s="73">
        <v>92.37</v>
      </c>
      <c r="C14" s="46"/>
      <c r="D14" s="47"/>
      <c r="E14" s="73">
        <v>100.9</v>
      </c>
      <c r="F14" s="1"/>
      <c r="G14" s="5"/>
      <c r="H14" s="73">
        <v>120.9</v>
      </c>
      <c r="I14" s="1"/>
      <c r="J14" s="5"/>
      <c r="K14" s="73">
        <v>99.48</v>
      </c>
      <c r="L14" s="1"/>
      <c r="M14" s="5"/>
      <c r="N14" s="79">
        <v>0</v>
      </c>
      <c r="P14" s="72">
        <v>45786.625</v>
      </c>
      <c r="Q14" s="54">
        <v>92.56</v>
      </c>
      <c r="R14" s="72">
        <v>45785.625</v>
      </c>
      <c r="S14" s="54">
        <v>101.69499999999999</v>
      </c>
      <c r="T14" s="121">
        <v>45789.625</v>
      </c>
      <c r="U14" s="54">
        <v>120.3</v>
      </c>
      <c r="V14" s="72">
        <v>45861.625</v>
      </c>
      <c r="W14" s="54">
        <v>100.22499999999999</v>
      </c>
      <c r="X14" s="172" t="str">
        <f t="shared" si="0"/>
        <v/>
      </c>
      <c r="Y14" s="172" t="str">
        <f t="shared" si="1"/>
        <v/>
      </c>
      <c r="Z14" s="172">
        <v>45953.625</v>
      </c>
    </row>
    <row r="15" spans="1:26">
      <c r="A15" s="173">
        <f ca="1">IF(AND(ISBLANK(Z4), A14 = $Z$1),NOW(),IF(ISBLANK(Z4),"",Z4))</f>
        <v>45938.625</v>
      </c>
      <c r="B15" s="73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3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3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3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9">
        <f ca="1">IF(ISERROR(B15-2),"",C15+D15-F15-G15-I15-J15+L15+M15)</f>
        <v>-84513.222513004264</v>
      </c>
      <c r="P15" s="72">
        <v>45789.625</v>
      </c>
      <c r="Q15" s="54">
        <v>92.85</v>
      </c>
      <c r="R15" s="72">
        <v>45786.625</v>
      </c>
      <c r="S15" s="54">
        <v>101.578</v>
      </c>
      <c r="T15" s="121">
        <v>45790.625</v>
      </c>
      <c r="U15" s="54">
        <v>120.31</v>
      </c>
      <c r="V15" s="72">
        <v>45862.625</v>
      </c>
      <c r="W15" s="54">
        <v>99.679000000000002</v>
      </c>
      <c r="X15" s="172" t="str">
        <f t="shared" si="0"/>
        <v/>
      </c>
      <c r="Y15" s="172" t="str">
        <f t="shared" si="1"/>
        <v/>
      </c>
      <c r="Z15" s="172">
        <v>45954.625</v>
      </c>
    </row>
    <row r="16" spans="1:26">
      <c r="A16" s="173">
        <f t="shared" ref="A16:A32" ca="1" si="2">IF(AND(ISBLANK(Z5), A15 = $Z$1),NOW(),IF(ISBLANK(Z5),"",Z5))</f>
        <v>45939.625</v>
      </c>
      <c r="B16" s="73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3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3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3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9">
        <f t="shared" ref="N16:N32" ca="1" si="15">IF(ISERROR(B16-2),"",C16+D16-F16-G16-I16-J16+L16+M16)</f>
        <v>-107288.81744881991</v>
      </c>
      <c r="P16" s="72">
        <v>45790.625</v>
      </c>
      <c r="Q16" s="54">
        <v>93.02</v>
      </c>
      <c r="R16" s="72">
        <v>45789.625</v>
      </c>
      <c r="S16" s="54">
        <v>101.15600000000001</v>
      </c>
      <c r="T16" s="121">
        <v>45791.625</v>
      </c>
      <c r="U16" s="54">
        <v>120.27</v>
      </c>
      <c r="V16" s="72">
        <v>45863.625</v>
      </c>
      <c r="W16" s="54">
        <v>99.524000000000001</v>
      </c>
      <c r="X16" s="172" t="str">
        <f t="shared" si="0"/>
        <v/>
      </c>
      <c r="Y16" s="172" t="str">
        <f t="shared" si="1"/>
        <v/>
      </c>
      <c r="Z16" s="172">
        <v>45957.625</v>
      </c>
    </row>
    <row r="17" spans="1:26">
      <c r="A17" s="173">
        <f t="shared" ca="1" si="2"/>
        <v>45940.625</v>
      </c>
      <c r="B17" s="73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3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3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3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9">
        <f t="shared" ca="1" si="15"/>
        <v>-103712.69433464142</v>
      </c>
      <c r="P17" s="72">
        <v>45791.625</v>
      </c>
      <c r="Q17" s="54">
        <v>92.87</v>
      </c>
      <c r="R17" s="72">
        <v>45790.625</v>
      </c>
      <c r="S17" s="54">
        <v>101.125</v>
      </c>
      <c r="T17" s="121">
        <v>45792.625</v>
      </c>
      <c r="U17" s="54">
        <v>120.4</v>
      </c>
      <c r="V17" s="72">
        <v>45866.625</v>
      </c>
      <c r="W17" s="54">
        <v>99.715000000000003</v>
      </c>
      <c r="X17" s="172" t="str">
        <f t="shared" si="0"/>
        <v/>
      </c>
      <c r="Y17" s="172" t="str">
        <f t="shared" si="1"/>
        <v/>
      </c>
      <c r="Z17" s="172">
        <v>45958.625</v>
      </c>
    </row>
    <row r="18" spans="1:26">
      <c r="A18" s="173">
        <f t="shared" ca="1" si="2"/>
        <v>45943.625</v>
      </c>
      <c r="B18" s="73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3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3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3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9">
        <f t="shared" ca="1" si="15"/>
        <v>-85685.002180177136</v>
      </c>
      <c r="P18" s="72">
        <v>45792.625</v>
      </c>
      <c r="Q18" s="54">
        <v>92.74</v>
      </c>
      <c r="R18" s="72">
        <v>45791.625</v>
      </c>
      <c r="S18" s="54">
        <v>101.087</v>
      </c>
      <c r="T18" s="121">
        <v>45793.625</v>
      </c>
      <c r="U18" s="54">
        <v>120.73</v>
      </c>
      <c r="V18" s="72">
        <v>45867.625</v>
      </c>
      <c r="W18" s="54">
        <v>99.623999999999995</v>
      </c>
      <c r="X18" s="172" t="str">
        <f t="shared" si="0"/>
        <v/>
      </c>
      <c r="Y18" s="172" t="str">
        <f t="shared" si="1"/>
        <v/>
      </c>
      <c r="Z18" s="172">
        <v>45959.625</v>
      </c>
    </row>
    <row r="19" spans="1:26">
      <c r="A19" s="173">
        <f t="shared" ca="1" si="2"/>
        <v>45944.625</v>
      </c>
      <c r="B19" s="73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3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3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3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9">
        <f t="shared" ca="1" si="15"/>
        <v>-84796.624262727753</v>
      </c>
      <c r="P19" s="72">
        <v>45793.625</v>
      </c>
      <c r="Q19" s="54">
        <v>92.96</v>
      </c>
      <c r="R19" s="72">
        <v>45792.625</v>
      </c>
      <c r="S19" s="54">
        <v>101.241</v>
      </c>
      <c r="T19" s="121">
        <v>45796.625</v>
      </c>
      <c r="U19" s="54">
        <v>120.66</v>
      </c>
      <c r="V19" s="72">
        <v>45868.625</v>
      </c>
      <c r="W19" s="54">
        <v>99.552999999999997</v>
      </c>
      <c r="X19" s="172" t="str">
        <f t="shared" si="0"/>
        <v/>
      </c>
      <c r="Y19" s="172" t="str">
        <f t="shared" si="1"/>
        <v/>
      </c>
      <c r="Z19" s="172">
        <v>45960.625</v>
      </c>
    </row>
    <row r="20" spans="1:26">
      <c r="A20" s="173">
        <f t="shared" ca="1" si="2"/>
        <v>45945.625</v>
      </c>
      <c r="B20" s="73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3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3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3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9">
        <f t="shared" ca="1" si="15"/>
        <v>-23155.512247244649</v>
      </c>
      <c r="P20" s="72">
        <v>45796.625</v>
      </c>
      <c r="Q20" s="54">
        <v>92.89</v>
      </c>
      <c r="R20" s="72">
        <v>45793.625</v>
      </c>
      <c r="S20" s="54">
        <v>101.34</v>
      </c>
      <c r="T20" s="121">
        <v>45797.625</v>
      </c>
      <c r="U20" s="54">
        <v>120.68</v>
      </c>
      <c r="V20" s="72">
        <v>45869.625</v>
      </c>
      <c r="W20" s="54">
        <v>99.549000000000007</v>
      </c>
      <c r="X20" s="172" t="str">
        <f t="shared" si="0"/>
        <v/>
      </c>
      <c r="Y20" s="172" t="str">
        <f t="shared" si="1"/>
        <v/>
      </c>
      <c r="Z20" s="172">
        <v>45961.625</v>
      </c>
    </row>
    <row r="21" spans="1:26">
      <c r="A21" s="173">
        <f t="shared" ca="1" si="2"/>
        <v>45946.625</v>
      </c>
      <c r="B21" s="73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3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3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3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9">
        <f t="shared" ca="1" si="15"/>
        <v>-69793.868856556044</v>
      </c>
      <c r="P21" s="72">
        <v>45797.625</v>
      </c>
      <c r="Q21" s="54">
        <v>93.05</v>
      </c>
      <c r="R21" s="72">
        <v>45796.625</v>
      </c>
      <c r="S21" s="54">
        <v>101.408</v>
      </c>
      <c r="T21" s="121">
        <v>45798.625</v>
      </c>
      <c r="U21" s="54">
        <v>120.59</v>
      </c>
      <c r="V21" s="72">
        <v>45870.625</v>
      </c>
      <c r="W21" s="54">
        <v>99.751000000000005</v>
      </c>
      <c r="X21" s="172" t="str">
        <f t="shared" si="0"/>
        <v/>
      </c>
      <c r="Y21" s="172" t="str">
        <f t="shared" si="1"/>
        <v/>
      </c>
    </row>
    <row r="22" spans="1:26">
      <c r="A22" s="173">
        <f t="shared" ca="1" si="2"/>
        <v>45947.625</v>
      </c>
      <c r="B22" s="73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3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3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3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9">
        <f t="shared" ca="1" si="15"/>
        <v>-78912.603815332302</v>
      </c>
      <c r="P22" s="72">
        <v>45798.625</v>
      </c>
      <c r="Q22" s="54">
        <v>92.95</v>
      </c>
      <c r="R22" s="72">
        <v>45797.625</v>
      </c>
      <c r="S22" s="54">
        <v>101.352</v>
      </c>
      <c r="T22" s="121">
        <v>45799.625</v>
      </c>
      <c r="U22" s="54">
        <v>120.57</v>
      </c>
      <c r="V22" s="72">
        <v>45873.625</v>
      </c>
      <c r="W22" s="54">
        <v>99.884</v>
      </c>
      <c r="X22" s="172" t="str">
        <f t="shared" si="0"/>
        <v/>
      </c>
      <c r="Y22" s="172" t="str">
        <f t="shared" si="1"/>
        <v/>
      </c>
    </row>
    <row r="23" spans="1:26">
      <c r="A23" s="173">
        <f t="shared" ca="1" si="2"/>
        <v>45950.625</v>
      </c>
      <c r="B23" s="73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3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3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3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9">
        <f t="shared" ca="1" si="15"/>
        <v>-51205.136366713792</v>
      </c>
      <c r="P23" s="72">
        <v>45799.625</v>
      </c>
      <c r="Q23" s="54">
        <v>92.82</v>
      </c>
      <c r="R23" s="72">
        <v>45798.625</v>
      </c>
      <c r="S23" s="54">
        <v>101.282</v>
      </c>
      <c r="T23" s="121">
        <v>45800.625</v>
      </c>
      <c r="U23" s="54">
        <v>120.79</v>
      </c>
      <c r="V23" s="72">
        <v>45874.625</v>
      </c>
      <c r="W23" s="54">
        <v>99.923000000000002</v>
      </c>
      <c r="X23" s="172" t="str">
        <f t="shared" si="0"/>
        <v/>
      </c>
      <c r="Y23" s="172" t="str">
        <f t="shared" si="1"/>
        <v/>
      </c>
    </row>
    <row r="24" spans="1:26">
      <c r="A24" s="173">
        <f t="shared" ca="1" si="2"/>
        <v>45952.625</v>
      </c>
      <c r="B24" s="73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3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3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3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9">
        <f t="shared" ca="1" si="15"/>
        <v>-56180.53131926489</v>
      </c>
      <c r="P24" s="72">
        <v>45800.625</v>
      </c>
      <c r="Q24" s="54">
        <v>92.47</v>
      </c>
      <c r="R24" s="72">
        <v>45799.625</v>
      </c>
      <c r="S24" s="54">
        <v>101.363</v>
      </c>
      <c r="T24" s="121">
        <v>45804.625</v>
      </c>
      <c r="U24" s="54">
        <v>121.1</v>
      </c>
      <c r="V24" s="72">
        <v>45875.625</v>
      </c>
      <c r="W24" s="54">
        <v>99.869</v>
      </c>
      <c r="X24" s="172" t="str">
        <f t="shared" si="0"/>
        <v/>
      </c>
      <c r="Y24" s="172" t="str">
        <f t="shared" si="1"/>
        <v/>
      </c>
    </row>
    <row r="25" spans="1:26">
      <c r="A25" s="173">
        <f t="shared" ca="1" si="2"/>
        <v>45953.625</v>
      </c>
      <c r="B25" s="73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3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3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3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9">
        <f t="shared" ca="1" si="15"/>
        <v>-13443.390776273118</v>
      </c>
      <c r="P25" s="72">
        <v>45804.625</v>
      </c>
      <c r="Q25" s="54">
        <v>93.11</v>
      </c>
      <c r="R25" s="72">
        <v>45800.625</v>
      </c>
      <c r="S25" s="54">
        <v>101.581</v>
      </c>
      <c r="T25" s="121">
        <v>45805.625</v>
      </c>
      <c r="U25" s="54">
        <v>120.98</v>
      </c>
      <c r="V25" s="72">
        <v>45876.625</v>
      </c>
      <c r="W25" s="54">
        <v>99.838999999999999</v>
      </c>
      <c r="X25" s="172" t="str">
        <f t="shared" si="0"/>
        <v/>
      </c>
      <c r="Y25" s="172" t="str">
        <f t="shared" si="1"/>
        <v/>
      </c>
    </row>
    <row r="26" spans="1:26">
      <c r="A26" s="173">
        <f t="shared" ca="1" si="2"/>
        <v>45954.625</v>
      </c>
      <c r="B26" s="73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3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3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3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9">
        <f t="shared" ca="1" si="15"/>
        <v>-33678.528160718713</v>
      </c>
      <c r="P26" s="72">
        <v>45805.625</v>
      </c>
      <c r="Q26" s="54">
        <v>93.01</v>
      </c>
      <c r="R26" s="72">
        <v>45803.625</v>
      </c>
      <c r="S26" s="54">
        <v>101.53100000000001</v>
      </c>
      <c r="T26" s="121">
        <v>45806.625</v>
      </c>
      <c r="U26" s="54">
        <v>121.25</v>
      </c>
      <c r="V26" s="72">
        <v>45877.625</v>
      </c>
      <c r="W26" s="54">
        <v>99.611000000000004</v>
      </c>
      <c r="X26" s="172" t="str">
        <f t="shared" si="0"/>
        <v/>
      </c>
      <c r="Y26" s="172" t="str">
        <f t="shared" si="1"/>
        <v/>
      </c>
    </row>
    <row r="27" spans="1:26">
      <c r="A27" s="173">
        <f t="shared" ca="1" si="2"/>
        <v>45957.625</v>
      </c>
      <c r="B27" s="73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3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3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3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9">
        <f t="shared" ca="1" si="15"/>
        <v>19225.445729385356</v>
      </c>
      <c r="P27" s="72">
        <v>45806.625</v>
      </c>
      <c r="Q27" s="54">
        <v>93.33</v>
      </c>
      <c r="R27" s="72">
        <v>45804.625</v>
      </c>
      <c r="S27" s="54">
        <v>101.529</v>
      </c>
      <c r="T27" s="121">
        <v>45810.625</v>
      </c>
      <c r="U27" s="54">
        <v>121.27</v>
      </c>
      <c r="V27" s="72">
        <v>45880.625</v>
      </c>
      <c r="W27" s="54">
        <v>99.561999999999998</v>
      </c>
      <c r="X27" s="172" t="str">
        <f t="shared" si="0"/>
        <v/>
      </c>
      <c r="Y27" s="172" t="str">
        <f t="shared" si="1"/>
        <v/>
      </c>
    </row>
    <row r="28" spans="1:26">
      <c r="A28" s="173">
        <f t="shared" ca="1" si="2"/>
        <v>45958.625</v>
      </c>
      <c r="B28" s="73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3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3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3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9">
        <f t="shared" ca="1" si="15"/>
        <v>5371.5705332876969</v>
      </c>
      <c r="P28" s="72">
        <v>45807.625</v>
      </c>
      <c r="Q28" s="54">
        <v>93.44</v>
      </c>
      <c r="R28" s="72">
        <v>45805.625</v>
      </c>
      <c r="S28" s="54">
        <v>101.491</v>
      </c>
      <c r="T28" s="121">
        <v>45811.625</v>
      </c>
      <c r="U28" s="54">
        <v>121.47</v>
      </c>
      <c r="V28" s="72">
        <v>45881.625</v>
      </c>
      <c r="W28" s="54">
        <v>99.405000000000001</v>
      </c>
      <c r="X28" s="172" t="str">
        <f t="shared" si="0"/>
        <v/>
      </c>
      <c r="Y28" s="172" t="str">
        <f t="shared" si="1"/>
        <v/>
      </c>
    </row>
    <row r="29" spans="1:26">
      <c r="A29" s="173">
        <f t="shared" ca="1" si="2"/>
        <v>45959.625</v>
      </c>
      <c r="B29" s="73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3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3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3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9">
        <f t="shared" ca="1" si="15"/>
        <v>-20832.304662818497</v>
      </c>
      <c r="P29" s="72">
        <v>45810.625</v>
      </c>
      <c r="Q29" s="54">
        <v>93.5</v>
      </c>
      <c r="R29" s="72">
        <v>45806.625</v>
      </c>
      <c r="S29" s="54">
        <v>101.58</v>
      </c>
      <c r="T29" s="121">
        <v>45812.625</v>
      </c>
      <c r="U29" s="54">
        <v>121.35</v>
      </c>
      <c r="V29" s="72">
        <v>45882.625</v>
      </c>
      <c r="W29" s="54">
        <v>99.745000000000005</v>
      </c>
      <c r="X29" s="172" t="str">
        <f t="shared" si="0"/>
        <v/>
      </c>
      <c r="Y29" s="172" t="str">
        <f t="shared" si="1"/>
        <v/>
      </c>
    </row>
    <row r="30" spans="1:26">
      <c r="A30" s="173">
        <f t="shared" ca="1" si="2"/>
        <v>45960.625</v>
      </c>
      <c r="B30" s="73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3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3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3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9">
        <f t="shared" ca="1" si="15"/>
        <v>-83858.484289994129</v>
      </c>
      <c r="P30" s="72">
        <v>45811.625</v>
      </c>
      <c r="Q30" s="54">
        <v>93.62</v>
      </c>
      <c r="R30" s="72">
        <v>45807.625</v>
      </c>
      <c r="S30" s="54">
        <v>101.56</v>
      </c>
      <c r="T30" s="121">
        <v>45813.625</v>
      </c>
      <c r="U30" s="54">
        <v>121.02</v>
      </c>
      <c r="V30" s="72">
        <v>45883.625</v>
      </c>
      <c r="W30" s="54">
        <v>99.620999999999995</v>
      </c>
      <c r="X30" s="172" t="str">
        <f t="shared" si="0"/>
        <v/>
      </c>
      <c r="Y30" s="172" t="str">
        <f t="shared" si="1"/>
        <v/>
      </c>
    </row>
    <row r="31" spans="1:26">
      <c r="A31" s="173">
        <f t="shared" ca="1" si="2"/>
        <v>45961.625</v>
      </c>
      <c r="B31" s="73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3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3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3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9">
        <f t="shared" ca="1" si="15"/>
        <v>-18111.520514764939</v>
      </c>
      <c r="P31" s="72">
        <v>45812.625</v>
      </c>
      <c r="Q31" s="54">
        <v>93.7</v>
      </c>
      <c r="R31" s="72">
        <v>45810.625</v>
      </c>
      <c r="S31" s="54">
        <v>101.574</v>
      </c>
      <c r="T31" s="121">
        <v>45814.625</v>
      </c>
      <c r="U31" s="54">
        <v>121.27</v>
      </c>
      <c r="V31" s="72">
        <v>45884.625</v>
      </c>
      <c r="W31" s="54">
        <v>99.375</v>
      </c>
      <c r="X31" s="172" t="str">
        <f t="shared" si="0"/>
        <v/>
      </c>
      <c r="Y31" s="172" t="str">
        <f t="shared" si="1"/>
        <v/>
      </c>
    </row>
    <row r="32" spans="1:26">
      <c r="A32" s="173">
        <f t="shared" ca="1" si="2"/>
        <v>45964.381276851855</v>
      </c>
      <c r="B32" s="73">
        <f t="shared" ca="1" si="3"/>
        <v>92.61</v>
      </c>
      <c r="C32" s="31">
        <f t="shared" ca="1" si="4"/>
        <v>64956.154595646745</v>
      </c>
      <c r="D32" s="32">
        <f t="shared" ca="1" si="5"/>
        <v>-79312.499999999985</v>
      </c>
      <c r="E32" s="73">
        <f t="shared" ca="1" si="6"/>
        <v>101.011</v>
      </c>
      <c r="F32" s="31">
        <f t="shared" ca="1" si="7"/>
        <v>22199.999999997999</v>
      </c>
      <c r="G32" s="32">
        <f t="shared" ca="1" si="8"/>
        <v>-28021.050000000003</v>
      </c>
      <c r="H32" s="73">
        <f t="shared" ca="1" si="9"/>
        <v>121.35</v>
      </c>
      <c r="I32" s="31">
        <f t="shared" ca="1" si="10"/>
        <v>160049.62779156241</v>
      </c>
      <c r="J32" s="32">
        <f t="shared" ca="1" si="11"/>
        <v>-136417.49999999997</v>
      </c>
      <c r="K32" s="73">
        <f t="shared" ca="1" si="12"/>
        <v>99.739000000000004</v>
      </c>
      <c r="L32" s="31">
        <f t="shared" ca="1" si="13"/>
        <v>106190.00000000013</v>
      </c>
      <c r="M32" s="32">
        <f t="shared" ca="1" si="14"/>
        <v>-61746.123000000007</v>
      </c>
      <c r="N32" s="79">
        <f t="shared" ca="1" si="15"/>
        <v>12276.453804086457</v>
      </c>
      <c r="P32" s="72">
        <v>45813.625</v>
      </c>
      <c r="Q32" s="54">
        <v>93.55</v>
      </c>
      <c r="R32" s="72">
        <v>45811.625</v>
      </c>
      <c r="S32" s="54">
        <v>101.60599999999999</v>
      </c>
      <c r="T32" s="121">
        <v>45817.625</v>
      </c>
      <c r="U32" s="54">
        <v>121.32</v>
      </c>
      <c r="V32" s="72">
        <v>45887.625</v>
      </c>
      <c r="W32" s="54">
        <v>99.388999999999996</v>
      </c>
      <c r="X32" s="172" t="str">
        <f t="shared" si="0"/>
        <v/>
      </c>
      <c r="Y32" s="172" t="str">
        <f t="shared" si="1"/>
        <v/>
      </c>
    </row>
    <row r="33" spans="1:25">
      <c r="A33" s="173" t="str">
        <f t="shared" ref="A33:A96" ca="1" si="16">IF(AND(ISBLANK(Z22), A32 = $Z$1),NOW(),IF(ISBLANK(Z22),"",Z22))</f>
        <v/>
      </c>
      <c r="B33" s="73" t="str">
        <f t="shared" ref="B33:B96" ca="1" si="17">IF(COUNTIF(P:P,A33)=1,VLOOKUP(A33,P:Q,2), IF(COUNTIF(P:P,A33)=0,$B$10,""))</f>
        <v/>
      </c>
      <c r="C33" s="31" t="str">
        <f t="shared" ca="1" si="4"/>
        <v/>
      </c>
      <c r="D33" s="32" t="str">
        <f t="shared" ref="D33:D96" ca="1" si="18">IF(ISERROR(B33-2),"",-1*ROUNDUP(A33-$A$14,0)/360*$B$7*$B$5)</f>
        <v/>
      </c>
      <c r="E33" s="73" t="str">
        <f t="shared" ref="E33:E96" ca="1" si="19">IF(COUNTIF(P:P,A33)=1,VLOOKUP(A33,R:S,2), IF(COUNTIF(P:P,A33)=0,$C$10,""))</f>
        <v/>
      </c>
      <c r="F33" s="31" t="str">
        <f t="shared" ref="F33:F96" ca="1" si="20">IF(ISERROR(B33-2),"",(E33-$E$14)/100*$C$5)</f>
        <v/>
      </c>
      <c r="G33" s="32" t="str">
        <f t="shared" ref="G33:G96" ca="1" si="21">IF(ISERROR(B33-2),"",ROUNDUP(A33-$A$14,0)/360*$C$6*$C$5-ROUNDUP(A33-$A$14,0)/360*$C$7*$C$5*$E$14/100)</f>
        <v/>
      </c>
      <c r="H33" s="73" t="str">
        <f t="shared" ref="H33:H96" ca="1" si="22">IF(COUNTIF(P:P,A33)=1,VLOOKUP(A33,T:U,2), IF(COUNTIF(P:P,A33)=0,$D$10,""))</f>
        <v/>
      </c>
      <c r="I33" s="31" t="str">
        <f t="shared" ref="I33:I96" ca="1" si="23">IF(ISERROR(B33-2),"",(H33/$H$14-1)*$D$5)</f>
        <v/>
      </c>
      <c r="J33" s="32" t="str">
        <f t="shared" ref="J33:J96" ca="1" si="24">IF(ISERROR(B33-2),"",-1*ROUNDUP(A33-$A$14,0)/360*$D$7*$D$5)</f>
        <v/>
      </c>
      <c r="K33" s="73" t="str">
        <f t="shared" ref="K33:K96" ca="1" si="25">IF(COUNTIF(P:P,A33)=1,VLOOKUP(A33,V:W,2), IF(COUNTIF(P:P,A33)=0,$E$10,""))</f>
        <v/>
      </c>
      <c r="L33" s="31" t="str">
        <f t="shared" ref="L33:L96" ca="1" si="26">IF(ISERROR(B33-2),"",(K33-$K$14)/100*$E$5)</f>
        <v/>
      </c>
      <c r="M33" s="32" t="str">
        <f t="shared" ref="M33:M96" ca="1" si="27">IF(ISERROR(B33-2),"",ROUNDUP(A33-$A$14,0)/360*$E$6*$E$5-ROUNDUP(A33-$A$14,0)/360*$E$7*$E$5*$K$14/100)</f>
        <v/>
      </c>
      <c r="N33" s="79" t="str">
        <f t="shared" ref="N33:N96" ca="1" si="28">IF(ISERROR(B33-2),"",C33+D33-F33-G33-I33-J33+L33+M33)</f>
        <v/>
      </c>
      <c r="P33" s="72">
        <v>45814.625</v>
      </c>
      <c r="Q33" s="54">
        <v>93.7</v>
      </c>
      <c r="R33" s="72">
        <v>45812.625</v>
      </c>
      <c r="S33" s="54">
        <v>101.54</v>
      </c>
      <c r="T33" s="121">
        <v>45818.625</v>
      </c>
      <c r="U33" s="54">
        <v>121.52</v>
      </c>
      <c r="V33" s="72">
        <v>45888.625</v>
      </c>
      <c r="W33" s="54">
        <v>99.484999999999999</v>
      </c>
      <c r="X33" s="172" t="str">
        <f t="shared" si="0"/>
        <v/>
      </c>
      <c r="Y33" s="172" t="str">
        <f t="shared" si="1"/>
        <v/>
      </c>
    </row>
    <row r="34" spans="1:25">
      <c r="A34" s="173" t="str">
        <f t="shared" ca="1" si="16"/>
        <v/>
      </c>
      <c r="B34" s="73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3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3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3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9" t="str">
        <f t="shared" ca="1" si="28"/>
        <v/>
      </c>
      <c r="P34" s="72">
        <v>45817.625</v>
      </c>
      <c r="Q34" s="54">
        <v>93.62</v>
      </c>
      <c r="R34" s="72">
        <v>45813.625</v>
      </c>
      <c r="S34" s="54">
        <v>101.26</v>
      </c>
      <c r="T34" s="121">
        <v>45819.625</v>
      </c>
      <c r="U34" s="54">
        <v>121.56</v>
      </c>
      <c r="V34" s="72">
        <v>45889.625</v>
      </c>
      <c r="W34" s="54">
        <v>99.653999999999996</v>
      </c>
      <c r="X34" s="172" t="str">
        <f t="shared" si="0"/>
        <v/>
      </c>
      <c r="Y34" s="172" t="str">
        <f t="shared" si="1"/>
        <v/>
      </c>
    </row>
    <row r="35" spans="1:25">
      <c r="A35" s="173" t="str">
        <f t="shared" ca="1" si="16"/>
        <v/>
      </c>
      <c r="B35" s="73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3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3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3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9" t="str">
        <f t="shared" ca="1" si="28"/>
        <v/>
      </c>
      <c r="P35" s="72">
        <v>45818.625</v>
      </c>
      <c r="Q35" s="54">
        <v>93.67</v>
      </c>
      <c r="R35" s="72">
        <v>45814.625</v>
      </c>
      <c r="S35" s="54">
        <v>101.29900000000001</v>
      </c>
      <c r="T35" s="121">
        <v>45820.625</v>
      </c>
      <c r="U35" s="54">
        <v>121.7</v>
      </c>
      <c r="V35" s="72">
        <v>45890.625</v>
      </c>
      <c r="W35" s="54">
        <v>99.468999999999994</v>
      </c>
      <c r="X35" s="172" t="str">
        <f t="shared" si="0"/>
        <v/>
      </c>
      <c r="Y35" s="172" t="str">
        <f t="shared" si="1"/>
        <v/>
      </c>
    </row>
    <row r="36" spans="1:25">
      <c r="A36" s="173" t="str">
        <f t="shared" ca="1" si="16"/>
        <v/>
      </c>
      <c r="B36" s="73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3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3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3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9" t="str">
        <f t="shared" ca="1" si="28"/>
        <v/>
      </c>
      <c r="P36" s="72">
        <v>45819.625</v>
      </c>
      <c r="Q36" s="54">
        <v>93.76</v>
      </c>
      <c r="R36" s="72">
        <v>45817.625</v>
      </c>
      <c r="S36" s="54">
        <v>101.297</v>
      </c>
      <c r="T36" s="121">
        <v>45821.625</v>
      </c>
      <c r="U36" s="54">
        <v>121.38</v>
      </c>
      <c r="V36" s="72">
        <v>45891.625</v>
      </c>
      <c r="W36" s="54">
        <v>99.596000000000004</v>
      </c>
      <c r="X36" s="172" t="str">
        <f t="shared" si="0"/>
        <v/>
      </c>
      <c r="Y36" s="172" t="str">
        <f t="shared" si="1"/>
        <v/>
      </c>
    </row>
    <row r="37" spans="1:25">
      <c r="A37" s="173" t="str">
        <f t="shared" ca="1" si="16"/>
        <v/>
      </c>
      <c r="B37" s="73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3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72">
        <v>45820.625</v>
      </c>
      <c r="Q37" s="54">
        <v>93.76</v>
      </c>
      <c r="R37" s="72">
        <v>45818.625</v>
      </c>
      <c r="S37" s="54">
        <v>101.38500000000001</v>
      </c>
      <c r="T37" s="121">
        <v>45825.625</v>
      </c>
      <c r="U37" s="54">
        <v>121.5</v>
      </c>
      <c r="V37" s="72">
        <v>45894.625</v>
      </c>
      <c r="W37" s="54">
        <v>99.394999999999996</v>
      </c>
      <c r="X37" s="172" t="str">
        <f t="shared" si="0"/>
        <v/>
      </c>
      <c r="Y37" s="172" t="str">
        <f t="shared" si="1"/>
        <v/>
      </c>
    </row>
    <row r="38" spans="1:25">
      <c r="A38" s="173" t="str">
        <f t="shared" ca="1" si="16"/>
        <v/>
      </c>
      <c r="B38" s="73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3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72">
        <v>45821.625</v>
      </c>
      <c r="Q38" s="54">
        <v>93.42</v>
      </c>
      <c r="R38" s="72">
        <v>45819.625</v>
      </c>
      <c r="S38" s="54">
        <v>101.398</v>
      </c>
      <c r="T38" s="121">
        <v>45826.625</v>
      </c>
      <c r="U38" s="54">
        <v>121.52</v>
      </c>
      <c r="V38" s="72">
        <v>45895.625</v>
      </c>
      <c r="W38" s="54">
        <v>99.643000000000001</v>
      </c>
      <c r="X38" s="172" t="str">
        <f t="shared" si="0"/>
        <v/>
      </c>
      <c r="Y38" s="172" t="str">
        <f t="shared" si="1"/>
        <v/>
      </c>
    </row>
    <row r="39" spans="1:25">
      <c r="A39" s="173" t="str">
        <f t="shared" ca="1" si="16"/>
        <v/>
      </c>
      <c r="B39" s="73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3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72">
        <v>45824.625</v>
      </c>
      <c r="Q39" s="54">
        <v>93.76</v>
      </c>
      <c r="R39" s="72">
        <v>45820.625</v>
      </c>
      <c r="S39" s="54">
        <v>101.509</v>
      </c>
      <c r="T39" s="121">
        <v>45827.625</v>
      </c>
      <c r="U39" s="54">
        <v>121.37</v>
      </c>
      <c r="V39" s="72">
        <v>45896.625</v>
      </c>
      <c r="W39" s="54">
        <v>99.801000000000002</v>
      </c>
      <c r="X39" s="172" t="str">
        <f t="shared" si="0"/>
        <v/>
      </c>
      <c r="Y39" s="172" t="str">
        <f t="shared" si="1"/>
        <v/>
      </c>
    </row>
    <row r="40" spans="1:25">
      <c r="A40" s="173" t="str">
        <f t="shared" ca="1" si="16"/>
        <v/>
      </c>
      <c r="B40" s="73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3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72">
        <v>45825.625</v>
      </c>
      <c r="Q40" s="54">
        <v>93.56</v>
      </c>
      <c r="R40" s="72">
        <v>45821.625</v>
      </c>
      <c r="S40" s="54">
        <v>101.375</v>
      </c>
      <c r="T40" s="121">
        <v>45828.625</v>
      </c>
      <c r="U40" s="54">
        <v>121.48</v>
      </c>
      <c r="V40" s="72">
        <v>45897.625</v>
      </c>
      <c r="W40" s="54">
        <v>99.775999999999996</v>
      </c>
      <c r="X40" s="172" t="str">
        <f t="shared" si="0"/>
        <v/>
      </c>
      <c r="Y40" s="172" t="str">
        <f t="shared" si="1"/>
        <v/>
      </c>
    </row>
    <row r="41" spans="1:25">
      <c r="A41" s="173" t="str">
        <f t="shared" ca="1" si="16"/>
        <v/>
      </c>
      <c r="B41" s="73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3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72">
        <v>45826.625</v>
      </c>
      <c r="Q41" s="54">
        <v>93.37</v>
      </c>
      <c r="R41" s="72">
        <v>45824.625</v>
      </c>
      <c r="S41" s="54">
        <v>101.402</v>
      </c>
      <c r="T41" s="121">
        <v>45831.625</v>
      </c>
      <c r="U41" s="54">
        <v>121.56</v>
      </c>
      <c r="V41" s="72">
        <v>45898.625</v>
      </c>
      <c r="W41" s="54">
        <v>99.783000000000001</v>
      </c>
      <c r="X41" s="172" t="str">
        <f t="shared" si="0"/>
        <v/>
      </c>
      <c r="Y41" s="172" t="str">
        <f t="shared" si="1"/>
        <v/>
      </c>
    </row>
    <row r="42" spans="1:25">
      <c r="A42" s="173" t="str">
        <f t="shared" ca="1" si="16"/>
        <v/>
      </c>
      <c r="B42" s="73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3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72">
        <v>45827.625</v>
      </c>
      <c r="Q42" s="54">
        <v>93.19</v>
      </c>
      <c r="R42" s="72">
        <v>45825.625</v>
      </c>
      <c r="S42" s="54">
        <v>101.369</v>
      </c>
      <c r="T42" s="121">
        <v>45832.625</v>
      </c>
      <c r="U42" s="54">
        <v>121.66</v>
      </c>
      <c r="V42" s="72">
        <v>45901.625</v>
      </c>
      <c r="W42" s="54">
        <v>99.632000000000005</v>
      </c>
      <c r="X42" s="172" t="str">
        <f t="shared" si="0"/>
        <v/>
      </c>
      <c r="Y42" s="172" t="str">
        <f t="shared" si="1"/>
        <v/>
      </c>
    </row>
    <row r="43" spans="1:25">
      <c r="A43" s="173" t="str">
        <f t="shared" ca="1" si="16"/>
        <v/>
      </c>
      <c r="B43" s="73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3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72">
        <v>45828.625</v>
      </c>
      <c r="Q43" s="54">
        <v>93.4</v>
      </c>
      <c r="R43" s="72">
        <v>45826.625</v>
      </c>
      <c r="S43" s="54">
        <v>101.449</v>
      </c>
      <c r="T43" s="121">
        <v>45833.625</v>
      </c>
      <c r="U43" s="54">
        <v>121.62</v>
      </c>
      <c r="V43" s="72">
        <v>45902.625</v>
      </c>
      <c r="W43" s="54">
        <v>99.481999999999999</v>
      </c>
      <c r="X43" s="172" t="str">
        <f t="shared" si="0"/>
        <v/>
      </c>
      <c r="Y43" s="172" t="str">
        <f t="shared" si="1"/>
        <v/>
      </c>
    </row>
    <row r="44" spans="1:25">
      <c r="A44" s="173" t="str">
        <f t="shared" ca="1" si="16"/>
        <v/>
      </c>
      <c r="B44" s="73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3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72">
        <v>45831.625</v>
      </c>
      <c r="Q44" s="54">
        <v>93.3</v>
      </c>
      <c r="R44" s="72">
        <v>45827.625</v>
      </c>
      <c r="S44" s="54">
        <v>101.432</v>
      </c>
      <c r="T44" s="121">
        <v>45834.625</v>
      </c>
      <c r="U44" s="54">
        <v>121.66</v>
      </c>
      <c r="V44" s="72">
        <v>45903.625</v>
      </c>
      <c r="W44" s="54">
        <v>99.596000000000004</v>
      </c>
      <c r="X44" s="172" t="str">
        <f t="shared" si="0"/>
        <v/>
      </c>
      <c r="Y44" s="172" t="str">
        <f t="shared" si="1"/>
        <v/>
      </c>
    </row>
    <row r="45" spans="1:25">
      <c r="A45" s="173" t="str">
        <f t="shared" ca="1" si="16"/>
        <v/>
      </c>
      <c r="B45" s="73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3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72">
        <v>45832.625</v>
      </c>
      <c r="Q45" s="54">
        <v>93.63</v>
      </c>
      <c r="R45" s="72">
        <v>45828.625</v>
      </c>
      <c r="S45" s="54">
        <v>101.38200000000001</v>
      </c>
      <c r="T45" s="121">
        <v>45835.625</v>
      </c>
      <c r="U45" s="54">
        <v>121.55</v>
      </c>
      <c r="V45" s="72">
        <v>45904.625</v>
      </c>
      <c r="W45" s="54">
        <v>99.653999999999996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73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3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72">
        <v>45833.625</v>
      </c>
      <c r="Q46" s="54">
        <v>93.47</v>
      </c>
      <c r="R46" s="72">
        <v>45831.625</v>
      </c>
      <c r="S46" s="54">
        <v>101.441</v>
      </c>
      <c r="T46" s="121">
        <v>45838.625</v>
      </c>
      <c r="U46" s="54">
        <v>121.69</v>
      </c>
      <c r="V46" s="72">
        <v>45905.625</v>
      </c>
      <c r="W46" s="54">
        <v>99.900999999999996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73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3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72">
        <v>45834.625</v>
      </c>
      <c r="Q47" s="54">
        <v>93.5</v>
      </c>
      <c r="R47" s="72">
        <v>45832.625</v>
      </c>
      <c r="S47" s="54">
        <v>101.40600000000001</v>
      </c>
      <c r="T47" s="121">
        <v>45839.625</v>
      </c>
      <c r="U47" s="54">
        <v>121.84</v>
      </c>
      <c r="V47" s="72">
        <v>45908.625</v>
      </c>
      <c r="W47" s="54">
        <v>99.972999999999999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73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3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72">
        <v>45835.625</v>
      </c>
      <c r="Q48" s="54">
        <v>93.63</v>
      </c>
      <c r="R48" s="72">
        <v>45833.625</v>
      </c>
      <c r="S48" s="54">
        <v>101.367</v>
      </c>
      <c r="T48" s="121">
        <v>45840.625</v>
      </c>
      <c r="U48" s="54">
        <v>121.82</v>
      </c>
      <c r="V48" s="72">
        <v>45909.625</v>
      </c>
      <c r="W48" s="54">
        <v>99.885999999999996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73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3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72">
        <v>45838.625</v>
      </c>
      <c r="Q49" s="54">
        <v>93.64</v>
      </c>
      <c r="R49" s="72">
        <v>45834.625</v>
      </c>
      <c r="S49" s="54">
        <v>101.43</v>
      </c>
      <c r="T49" s="121">
        <v>45841.625</v>
      </c>
      <c r="U49" s="54">
        <v>122.16</v>
      </c>
      <c r="V49" s="72">
        <v>45910.625</v>
      </c>
      <c r="W49" s="54">
        <v>99.86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73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3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72">
        <v>45839.625</v>
      </c>
      <c r="Q50" s="54">
        <v>93.68</v>
      </c>
      <c r="R50" s="72">
        <v>45835.625</v>
      </c>
      <c r="S50" s="54">
        <v>101.3</v>
      </c>
      <c r="T50" s="121">
        <v>45842.625</v>
      </c>
      <c r="U50" s="54">
        <v>122.27</v>
      </c>
      <c r="V50" s="72">
        <v>45911.625</v>
      </c>
      <c r="W50" s="54">
        <v>99.715000000000003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73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3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P51" s="72">
        <v>45840.625</v>
      </c>
      <c r="Q51" s="54">
        <v>93.74</v>
      </c>
      <c r="R51" s="72">
        <v>45838.625</v>
      </c>
      <c r="S51" s="54">
        <v>101.331</v>
      </c>
      <c r="T51" s="121">
        <v>45845.625</v>
      </c>
      <c r="U51" s="54">
        <v>122.05</v>
      </c>
      <c r="V51" s="72">
        <v>45912.625</v>
      </c>
      <c r="W51" s="54">
        <v>99.519000000000005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73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3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P52" s="72">
        <v>45841.625</v>
      </c>
      <c r="Q52" s="54">
        <v>93.9</v>
      </c>
      <c r="R52" s="72">
        <v>45839.625</v>
      </c>
      <c r="S52" s="54">
        <v>101.357</v>
      </c>
      <c r="T52" s="121">
        <v>45846.625</v>
      </c>
      <c r="U52" s="54">
        <v>121.9</v>
      </c>
      <c r="V52" s="72">
        <v>45915.625</v>
      </c>
      <c r="W52" s="54">
        <v>99.558000000000007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73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3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P53" s="72">
        <v>45842.625</v>
      </c>
      <c r="Q53" s="54">
        <v>93.86</v>
      </c>
      <c r="R53" s="72">
        <v>45840.625</v>
      </c>
      <c r="S53" s="54">
        <v>101.286</v>
      </c>
      <c r="T53" s="121">
        <v>45847.625</v>
      </c>
      <c r="U53" s="54">
        <v>122</v>
      </c>
      <c r="V53" s="72">
        <v>45916.625</v>
      </c>
      <c r="W53" s="54">
        <v>99.569000000000003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73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3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P54" s="72">
        <v>45845.625</v>
      </c>
      <c r="Q54" s="54">
        <v>93.91</v>
      </c>
      <c r="R54" s="72">
        <v>45841.625</v>
      </c>
      <c r="S54" s="54">
        <v>101.379</v>
      </c>
      <c r="T54" s="121">
        <v>45848.625</v>
      </c>
      <c r="U54" s="54">
        <v>121.86</v>
      </c>
      <c r="V54" s="72">
        <v>45917.625</v>
      </c>
      <c r="W54" s="54">
        <v>99.600999999999999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73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3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P55" s="72">
        <v>45846.625</v>
      </c>
      <c r="Q55" s="54">
        <v>93.9</v>
      </c>
      <c r="R55" s="72">
        <v>45842.625</v>
      </c>
      <c r="S55" s="54">
        <v>101.465</v>
      </c>
      <c r="T55" s="121">
        <v>45849.625</v>
      </c>
      <c r="U55" s="54">
        <v>121.72</v>
      </c>
      <c r="V55" s="72">
        <v>45918.625</v>
      </c>
      <c r="W55" s="54">
        <v>99.516000000000005</v>
      </c>
      <c r="X55" s="172">
        <f t="shared" si="0"/>
        <v>45846.625</v>
      </c>
      <c r="Y55" s="172" t="str">
        <f t="shared" si="1"/>
        <v/>
      </c>
    </row>
    <row r="56" spans="1:25">
      <c r="A56" s="173" t="str">
        <f t="shared" ca="1" si="16"/>
        <v/>
      </c>
      <c r="B56" s="73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3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P56" s="72">
        <v>45847.625</v>
      </c>
      <c r="Q56" s="54">
        <v>94.17</v>
      </c>
      <c r="R56" s="72">
        <v>45845.625</v>
      </c>
      <c r="S56" s="54">
        <v>101.348</v>
      </c>
      <c r="T56" s="121">
        <v>45852.625</v>
      </c>
      <c r="U56" s="54">
        <v>121.74</v>
      </c>
      <c r="V56" s="72">
        <v>45919.625</v>
      </c>
      <c r="W56" s="54">
        <v>99.414000000000001</v>
      </c>
      <c r="X56" s="172">
        <f t="shared" si="0"/>
        <v>45847.625</v>
      </c>
      <c r="Y56" s="172" t="str">
        <f t="shared" si="1"/>
        <v/>
      </c>
    </row>
    <row r="57" spans="1:25">
      <c r="A57" s="173" t="str">
        <f t="shared" ca="1" si="16"/>
        <v/>
      </c>
      <c r="B57" s="73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3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P57" s="72">
        <v>45848.625</v>
      </c>
      <c r="Q57" s="54">
        <v>94.22</v>
      </c>
      <c r="R57" s="72">
        <v>45846.625</v>
      </c>
      <c r="S57" s="54">
        <v>101.241</v>
      </c>
      <c r="T57" s="121">
        <v>45853.625</v>
      </c>
      <c r="U57" s="54">
        <v>121.85</v>
      </c>
      <c r="V57" s="72">
        <v>45922.625</v>
      </c>
      <c r="W57" s="54">
        <v>99.441000000000003</v>
      </c>
      <c r="X57" s="172">
        <f t="shared" si="0"/>
        <v>45848.625</v>
      </c>
      <c r="Y57" s="172" t="str">
        <f t="shared" si="1"/>
        <v/>
      </c>
    </row>
    <row r="58" spans="1:25">
      <c r="A58" s="173" t="str">
        <f t="shared" ca="1" si="16"/>
        <v/>
      </c>
      <c r="B58" s="73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3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P58" s="72">
        <v>45849.625</v>
      </c>
      <c r="Q58" s="54">
        <v>94.12</v>
      </c>
      <c r="R58" s="72">
        <v>45847.625</v>
      </c>
      <c r="S58" s="54">
        <v>101.289</v>
      </c>
      <c r="T58" s="121">
        <v>45854.625</v>
      </c>
      <c r="U58" s="54">
        <v>121.87</v>
      </c>
      <c r="V58" s="72">
        <v>45923.625</v>
      </c>
      <c r="W58" s="54">
        <v>99.381</v>
      </c>
      <c r="X58" s="172">
        <f t="shared" si="0"/>
        <v>45849.625</v>
      </c>
      <c r="Y58" s="172" t="str">
        <f t="shared" si="1"/>
        <v/>
      </c>
    </row>
    <row r="59" spans="1:25">
      <c r="A59" s="173" t="str">
        <f t="shared" ca="1" si="16"/>
        <v/>
      </c>
      <c r="B59" s="73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3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P59" s="72">
        <v>45852.625</v>
      </c>
      <c r="Q59" s="54">
        <v>94.05</v>
      </c>
      <c r="R59" s="72">
        <v>45848.625</v>
      </c>
      <c r="S59" s="54">
        <v>101.181</v>
      </c>
      <c r="T59" s="121">
        <v>45855.625</v>
      </c>
      <c r="U59" s="54">
        <v>120.13</v>
      </c>
      <c r="V59" s="72">
        <v>45924.625</v>
      </c>
      <c r="W59" s="54">
        <v>99.414000000000001</v>
      </c>
      <c r="X59" s="172">
        <f t="shared" si="0"/>
        <v>45852.625</v>
      </c>
      <c r="Y59" s="172" t="str">
        <f t="shared" si="1"/>
        <v/>
      </c>
    </row>
    <row r="60" spans="1:25">
      <c r="A60" s="173" t="str">
        <f t="shared" ca="1" si="16"/>
        <v/>
      </c>
      <c r="B60" s="73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3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P60" s="72">
        <v>45853.625</v>
      </c>
      <c r="Q60" s="54">
        <v>94.05</v>
      </c>
      <c r="R60" s="72">
        <v>45849.625</v>
      </c>
      <c r="S60" s="54">
        <v>101.123</v>
      </c>
      <c r="T60" s="121">
        <v>45856.625</v>
      </c>
      <c r="U60" s="54">
        <v>120.01</v>
      </c>
      <c r="V60" s="72">
        <v>45925.625</v>
      </c>
      <c r="W60" s="54">
        <v>99.263000000000005</v>
      </c>
      <c r="X60" s="172">
        <f t="shared" si="0"/>
        <v>45853.625</v>
      </c>
      <c r="Y60" s="172" t="str">
        <f t="shared" si="1"/>
        <v/>
      </c>
    </row>
    <row r="61" spans="1:25">
      <c r="A61" s="173" t="str">
        <f t="shared" ca="1" si="16"/>
        <v/>
      </c>
      <c r="B61" s="73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3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P61" s="72">
        <v>45854.625</v>
      </c>
      <c r="Q61" s="54">
        <v>93.96</v>
      </c>
      <c r="R61" s="72">
        <v>45852.625</v>
      </c>
      <c r="S61" s="54">
        <v>101.181</v>
      </c>
      <c r="T61" s="121">
        <v>45859.625</v>
      </c>
      <c r="U61" s="54">
        <v>120.31</v>
      </c>
      <c r="V61" s="72">
        <v>45926.625</v>
      </c>
      <c r="W61" s="54">
        <v>99.38</v>
      </c>
      <c r="X61" s="172">
        <f t="shared" si="0"/>
        <v>45854.625</v>
      </c>
      <c r="Y61" s="172" t="str">
        <f t="shared" si="1"/>
        <v/>
      </c>
    </row>
    <row r="62" spans="1:25">
      <c r="A62" s="173" t="str">
        <f t="shared" ca="1" si="16"/>
        <v/>
      </c>
      <c r="B62" s="73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3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P62" s="72">
        <v>45855.625</v>
      </c>
      <c r="Q62" s="54">
        <v>94.08</v>
      </c>
      <c r="R62" s="72">
        <v>45853.625</v>
      </c>
      <c r="S62" s="54">
        <v>101.23699999999999</v>
      </c>
      <c r="T62" s="121">
        <v>45860.625</v>
      </c>
      <c r="U62" s="54">
        <v>120.48</v>
      </c>
      <c r="V62" s="72">
        <v>45929.625</v>
      </c>
      <c r="W62" s="54">
        <v>99.456000000000003</v>
      </c>
      <c r="X62" s="172">
        <f t="shared" si="0"/>
        <v>45855.625</v>
      </c>
      <c r="Y62" s="172" t="str">
        <f t="shared" si="1"/>
        <v/>
      </c>
    </row>
    <row r="63" spans="1:25">
      <c r="A63" s="173" t="str">
        <f t="shared" ca="1" si="16"/>
        <v/>
      </c>
      <c r="B63" s="73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3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P63" s="72">
        <v>45856.625</v>
      </c>
      <c r="Q63" s="54">
        <v>94.09</v>
      </c>
      <c r="R63" s="72">
        <v>45854.625</v>
      </c>
      <c r="S63" s="54">
        <v>101.31</v>
      </c>
      <c r="T63" s="121">
        <v>45861.625</v>
      </c>
      <c r="U63" s="54">
        <v>120.5</v>
      </c>
      <c r="V63" s="72">
        <v>45930.625</v>
      </c>
      <c r="W63" s="54">
        <v>99.484999999999999</v>
      </c>
      <c r="X63" s="172">
        <f t="shared" si="0"/>
        <v>45856.625</v>
      </c>
      <c r="Y63" s="172" t="str">
        <f t="shared" si="1"/>
        <v/>
      </c>
    </row>
    <row r="64" spans="1:25">
      <c r="A64" s="173" t="str">
        <f t="shared" ca="1" si="16"/>
        <v/>
      </c>
      <c r="B64" s="73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3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P64" s="72">
        <v>45859.625</v>
      </c>
      <c r="Q64" s="54">
        <v>94.13</v>
      </c>
      <c r="R64" s="72">
        <v>45855.625</v>
      </c>
      <c r="S64" s="54">
        <v>101.328</v>
      </c>
      <c r="T64" s="121">
        <v>45862.625</v>
      </c>
      <c r="U64" s="54">
        <v>120.16</v>
      </c>
      <c r="V64" s="72">
        <v>45931.625</v>
      </c>
      <c r="W64" s="54">
        <v>99.536000000000001</v>
      </c>
      <c r="X64" s="172">
        <f t="shared" si="0"/>
        <v>45859.625</v>
      </c>
      <c r="Y64" s="172" t="str">
        <f t="shared" si="1"/>
        <v/>
      </c>
    </row>
    <row r="65" spans="1:25">
      <c r="A65" s="173" t="str">
        <f t="shared" ca="1" si="16"/>
        <v/>
      </c>
      <c r="B65" s="73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3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P65" s="72">
        <v>45860.625</v>
      </c>
      <c r="Q65" s="54">
        <v>94.13</v>
      </c>
      <c r="R65" s="72">
        <v>45856.625</v>
      </c>
      <c r="S65" s="54">
        <v>101.28</v>
      </c>
      <c r="T65" s="121">
        <v>45863.625</v>
      </c>
      <c r="U65" s="54">
        <v>120.06</v>
      </c>
      <c r="V65" s="72">
        <v>45932.625</v>
      </c>
      <c r="W65" s="54">
        <v>99.51</v>
      </c>
      <c r="X65" s="172">
        <f t="shared" si="0"/>
        <v>45860.625</v>
      </c>
      <c r="Y65" s="172" t="str">
        <f t="shared" si="1"/>
        <v/>
      </c>
    </row>
    <row r="66" spans="1:25">
      <c r="A66" s="173" t="str">
        <f t="shared" ca="1" si="16"/>
        <v/>
      </c>
      <c r="B66" s="73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3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P66" s="72">
        <v>45861.625</v>
      </c>
      <c r="Q66" s="54">
        <v>94.21</v>
      </c>
      <c r="R66" s="72">
        <v>45859.625</v>
      </c>
      <c r="S66" s="54">
        <v>101.45</v>
      </c>
      <c r="T66" s="121">
        <v>45866.625</v>
      </c>
      <c r="U66" s="54">
        <v>120.25</v>
      </c>
      <c r="V66" s="72">
        <v>45933.625</v>
      </c>
      <c r="W66" s="54">
        <v>99.492999999999995</v>
      </c>
      <c r="X66" s="172">
        <f t="shared" si="0"/>
        <v>45861.625</v>
      </c>
      <c r="Y66" s="172" t="str">
        <f t="shared" si="1"/>
        <v/>
      </c>
    </row>
    <row r="67" spans="1:25">
      <c r="A67" s="173" t="str">
        <f t="shared" ca="1" si="16"/>
        <v/>
      </c>
      <c r="B67" s="73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3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P67" s="72">
        <v>45862.625</v>
      </c>
      <c r="Q67" s="54">
        <v>94.34</v>
      </c>
      <c r="R67" s="72">
        <v>45860.625</v>
      </c>
      <c r="S67" s="54">
        <v>101.5</v>
      </c>
      <c r="T67" s="121">
        <v>45867.625</v>
      </c>
      <c r="U67" s="54">
        <v>120.32</v>
      </c>
      <c r="V67" s="72">
        <v>45936.625</v>
      </c>
      <c r="W67" s="54">
        <v>99.536000000000001</v>
      </c>
      <c r="X67" s="172">
        <f t="shared" si="0"/>
        <v>45862.625</v>
      </c>
      <c r="Y67" s="172" t="str">
        <f t="shared" si="1"/>
        <v/>
      </c>
    </row>
    <row r="68" spans="1:25">
      <c r="A68" s="173" t="str">
        <f t="shared" ca="1" si="16"/>
        <v/>
      </c>
      <c r="B68" s="73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3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P68" s="72">
        <v>45863.625</v>
      </c>
      <c r="Q68" s="54">
        <v>94.27</v>
      </c>
      <c r="R68" s="72">
        <v>45861.625</v>
      </c>
      <c r="S68" s="54">
        <v>101.505</v>
      </c>
      <c r="T68" s="121">
        <v>45868.625</v>
      </c>
      <c r="U68" s="54">
        <v>120.21</v>
      </c>
      <c r="V68" s="72">
        <v>45937.625</v>
      </c>
      <c r="W68" s="54">
        <v>99.483000000000004</v>
      </c>
      <c r="X68" s="172">
        <f t="shared" ref="X68:X131" si="29">IF(COUNTIF(R:R,P68)*COUNTIF(T:T,P68)*COUNTIF(V:V,P68),P68,"")</f>
        <v>45863.625</v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73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3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P69" s="72">
        <v>45866.625</v>
      </c>
      <c r="Q69" s="54">
        <v>94.37</v>
      </c>
      <c r="R69" s="72">
        <v>45862.625</v>
      </c>
      <c r="S69" s="54">
        <v>101.15300000000001</v>
      </c>
      <c r="T69" s="121">
        <v>45869.625</v>
      </c>
      <c r="U69" s="54">
        <v>120.26</v>
      </c>
      <c r="V69" s="72">
        <v>45938.625</v>
      </c>
      <c r="W69" s="54">
        <v>99.673000000000002</v>
      </c>
      <c r="X69" s="172">
        <f t="shared" si="29"/>
        <v>45866.625</v>
      </c>
      <c r="Y69" s="172" t="str">
        <f t="shared" si="30"/>
        <v/>
      </c>
    </row>
    <row r="70" spans="1:25">
      <c r="A70" s="173" t="str">
        <f t="shared" ca="1" si="16"/>
        <v/>
      </c>
      <c r="B70" s="73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3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P70" s="72">
        <v>45867.625</v>
      </c>
      <c r="Q70" s="54">
        <v>94.46</v>
      </c>
      <c r="R70" s="72">
        <v>45863.625</v>
      </c>
      <c r="S70" s="54">
        <v>101.054</v>
      </c>
      <c r="T70" s="121">
        <v>45870.625</v>
      </c>
      <c r="U70" s="54">
        <v>120.22</v>
      </c>
      <c r="V70" s="72">
        <v>45939.625</v>
      </c>
      <c r="W70" s="54">
        <v>99.552999999999997</v>
      </c>
      <c r="X70" s="172">
        <f t="shared" si="29"/>
        <v>45867.625</v>
      </c>
      <c r="Y70" s="172" t="str">
        <f t="shared" si="30"/>
        <v/>
      </c>
    </row>
    <row r="71" spans="1:25">
      <c r="A71" s="173" t="str">
        <f t="shared" ca="1" si="16"/>
        <v/>
      </c>
      <c r="B71" s="73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3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P71" s="72">
        <v>45868.625</v>
      </c>
      <c r="Q71" s="54">
        <v>94.48</v>
      </c>
      <c r="R71" s="72">
        <v>45866.625</v>
      </c>
      <c r="S71" s="54">
        <v>101.17</v>
      </c>
      <c r="T71" s="121">
        <v>45873.625</v>
      </c>
      <c r="U71" s="54">
        <v>120.41</v>
      </c>
      <c r="V71" s="72">
        <v>45940.625</v>
      </c>
      <c r="W71" s="54">
        <v>99.754000000000005</v>
      </c>
      <c r="X71" s="172">
        <f t="shared" si="29"/>
        <v>45868.625</v>
      </c>
      <c r="Y71" s="172" t="str">
        <f t="shared" si="30"/>
        <v/>
      </c>
    </row>
    <row r="72" spans="1:25">
      <c r="A72" s="173" t="str">
        <f t="shared" ca="1" si="16"/>
        <v/>
      </c>
      <c r="B72" s="73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3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P72" s="72">
        <v>45869.625</v>
      </c>
      <c r="Q72" s="54">
        <v>94.45</v>
      </c>
      <c r="R72" s="72">
        <v>45867.625</v>
      </c>
      <c r="S72" s="54">
        <v>101.105</v>
      </c>
      <c r="T72" s="121">
        <v>45874.625</v>
      </c>
      <c r="U72" s="54">
        <v>120.52</v>
      </c>
      <c r="V72" s="72">
        <v>45943.625</v>
      </c>
      <c r="W72" s="54">
        <v>99.923000000000002</v>
      </c>
      <c r="X72" s="172">
        <f t="shared" si="29"/>
        <v>45869.625</v>
      </c>
      <c r="Y72" s="172" t="str">
        <f t="shared" si="30"/>
        <v/>
      </c>
    </row>
    <row r="73" spans="1:25">
      <c r="A73" s="173" t="str">
        <f t="shared" ca="1" si="16"/>
        <v/>
      </c>
      <c r="B73" s="73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3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P73" s="72">
        <v>45870.625</v>
      </c>
      <c r="Q73" s="54">
        <v>94.32</v>
      </c>
      <c r="R73" s="72">
        <v>45868.625</v>
      </c>
      <c r="S73" s="54">
        <v>101.048</v>
      </c>
      <c r="T73" s="121">
        <v>45875.625</v>
      </c>
      <c r="U73" s="54">
        <v>120.41</v>
      </c>
      <c r="V73" s="72">
        <v>45944.625</v>
      </c>
      <c r="W73" s="54">
        <v>99.977999999999994</v>
      </c>
      <c r="X73" s="172">
        <f t="shared" si="29"/>
        <v>45870.625</v>
      </c>
      <c r="Y73" s="172" t="str">
        <f t="shared" si="30"/>
        <v/>
      </c>
    </row>
    <row r="74" spans="1:25">
      <c r="A74" s="173" t="str">
        <f t="shared" ca="1" si="16"/>
        <v/>
      </c>
      <c r="B74" s="73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3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P74" s="72">
        <v>45873.625</v>
      </c>
      <c r="Q74" s="54">
        <v>94.38</v>
      </c>
      <c r="R74" s="72">
        <v>45869.625</v>
      </c>
      <c r="S74" s="54">
        <v>101.02200000000001</v>
      </c>
      <c r="T74" s="121">
        <v>45876.625</v>
      </c>
      <c r="U74" s="54">
        <v>120.52</v>
      </c>
      <c r="V74" s="72">
        <v>45945.625</v>
      </c>
      <c r="W74" s="54">
        <v>100.18899999999999</v>
      </c>
      <c r="X74" s="172">
        <f t="shared" si="29"/>
        <v>45873.625</v>
      </c>
      <c r="Y74" s="172" t="str">
        <f t="shared" si="30"/>
        <v/>
      </c>
    </row>
    <row r="75" spans="1:25">
      <c r="A75" s="173" t="str">
        <f t="shared" ca="1" si="16"/>
        <v/>
      </c>
      <c r="B75" s="73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3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P75" s="72">
        <v>45874.625</v>
      </c>
      <c r="Q75" s="54">
        <v>94.45</v>
      </c>
      <c r="R75" s="72">
        <v>45870.625</v>
      </c>
      <c r="S75" s="54">
        <v>101.155</v>
      </c>
      <c r="T75" s="121">
        <v>45877.625</v>
      </c>
      <c r="U75" s="54">
        <v>120.29</v>
      </c>
      <c r="V75" s="72">
        <v>45946.625</v>
      </c>
      <c r="W75" s="54">
        <v>100.14700000000001</v>
      </c>
      <c r="X75" s="172">
        <f t="shared" si="29"/>
        <v>45874.625</v>
      </c>
      <c r="Y75" s="172" t="str">
        <f t="shared" si="30"/>
        <v/>
      </c>
    </row>
    <row r="76" spans="1:25">
      <c r="A76" s="173" t="str">
        <f t="shared" ca="1" si="16"/>
        <v/>
      </c>
      <c r="B76" s="73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3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P76" s="72">
        <v>45875.625</v>
      </c>
      <c r="Q76" s="54">
        <v>94.47</v>
      </c>
      <c r="R76" s="72">
        <v>45873.625</v>
      </c>
      <c r="S76" s="54">
        <v>101.214</v>
      </c>
      <c r="T76" s="121">
        <v>45880.625</v>
      </c>
      <c r="U76" s="54">
        <v>120.27</v>
      </c>
      <c r="V76" s="72">
        <v>45947.625</v>
      </c>
      <c r="W76" s="54">
        <v>100.146</v>
      </c>
      <c r="X76" s="172">
        <f t="shared" si="29"/>
        <v>45875.625</v>
      </c>
      <c r="Y76" s="172" t="str">
        <f t="shared" si="30"/>
        <v/>
      </c>
    </row>
    <row r="77" spans="1:25">
      <c r="A77" s="173" t="str">
        <f t="shared" ca="1" si="16"/>
        <v/>
      </c>
      <c r="B77" s="73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3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P77" s="72">
        <v>45876.625</v>
      </c>
      <c r="Q77" s="54">
        <v>94.64</v>
      </c>
      <c r="R77" s="72">
        <v>45874.625</v>
      </c>
      <c r="S77" s="54">
        <v>101.217</v>
      </c>
      <c r="T77" s="121">
        <v>45881.625</v>
      </c>
      <c r="U77" s="54">
        <v>120.15</v>
      </c>
      <c r="V77" s="72">
        <v>45950.625</v>
      </c>
      <c r="W77" s="54">
        <v>100.10599999999999</v>
      </c>
      <c r="X77" s="172">
        <f t="shared" si="29"/>
        <v>45876.625</v>
      </c>
      <c r="Y77" s="172" t="str">
        <f t="shared" si="30"/>
        <v/>
      </c>
    </row>
    <row r="78" spans="1:25">
      <c r="A78" s="173" t="str">
        <f t="shared" ca="1" si="16"/>
        <v/>
      </c>
      <c r="B78" s="73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3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P78" s="72">
        <v>45877.625</v>
      </c>
      <c r="Q78" s="54">
        <v>94.67</v>
      </c>
      <c r="R78" s="72">
        <v>45875.625</v>
      </c>
      <c r="S78" s="54">
        <v>101.197</v>
      </c>
      <c r="T78" s="121">
        <v>45882.625</v>
      </c>
      <c r="U78" s="54">
        <v>120.52</v>
      </c>
      <c r="V78" s="72">
        <v>45951.625</v>
      </c>
      <c r="W78" s="54">
        <v>100.206</v>
      </c>
      <c r="X78" s="172">
        <f t="shared" si="29"/>
        <v>45877.625</v>
      </c>
      <c r="Y78" s="172" t="str">
        <f t="shared" si="30"/>
        <v/>
      </c>
    </row>
    <row r="79" spans="1:25">
      <c r="A79" s="173" t="str">
        <f t="shared" ca="1" si="16"/>
        <v/>
      </c>
      <c r="B79" s="73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3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P79" s="72">
        <v>45880.625</v>
      </c>
      <c r="Q79" s="54">
        <v>94.66</v>
      </c>
      <c r="R79" s="72">
        <v>45876.625</v>
      </c>
      <c r="S79" s="54">
        <v>101.16500000000001</v>
      </c>
      <c r="T79" s="121">
        <v>45883.625</v>
      </c>
      <c r="U79" s="54">
        <v>120.46</v>
      </c>
      <c r="V79" s="72">
        <v>45952.625</v>
      </c>
      <c r="W79" s="54">
        <v>100.13800000000001</v>
      </c>
      <c r="X79" s="172">
        <f t="shared" si="29"/>
        <v>45880.625</v>
      </c>
      <c r="Y79" s="172" t="str">
        <f t="shared" si="30"/>
        <v/>
      </c>
    </row>
    <row r="80" spans="1:25">
      <c r="A80" s="173" t="str">
        <f t="shared" ca="1" si="16"/>
        <v/>
      </c>
      <c r="B80" s="73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3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P80" s="72">
        <v>45881.625</v>
      </c>
      <c r="Q80" s="54">
        <v>94.75</v>
      </c>
      <c r="R80" s="72">
        <v>45877.625</v>
      </c>
      <c r="S80" s="54">
        <v>101.039</v>
      </c>
      <c r="T80" s="121">
        <v>45887.625</v>
      </c>
      <c r="U80" s="54">
        <v>120.14</v>
      </c>
      <c r="V80" s="72">
        <v>45953.625</v>
      </c>
      <c r="W80" s="54">
        <v>100.104</v>
      </c>
      <c r="X80" s="172">
        <f t="shared" si="29"/>
        <v>45881.625</v>
      </c>
      <c r="Y80" s="172" t="str">
        <f t="shared" si="30"/>
        <v/>
      </c>
    </row>
    <row r="81" spans="1:25">
      <c r="A81" s="173" t="str">
        <f t="shared" ca="1" si="16"/>
        <v/>
      </c>
      <c r="B81" s="73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3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P81" s="72">
        <v>45882.625</v>
      </c>
      <c r="Q81" s="54">
        <v>94.88</v>
      </c>
      <c r="R81" s="72">
        <v>45880.625</v>
      </c>
      <c r="S81" s="54">
        <v>101.004</v>
      </c>
      <c r="T81" s="121">
        <v>45888.625</v>
      </c>
      <c r="U81" s="54">
        <v>120.27</v>
      </c>
      <c r="V81" s="72">
        <v>45954.625</v>
      </c>
      <c r="W81" s="54">
        <v>99.841999999999999</v>
      </c>
      <c r="X81" s="172">
        <f t="shared" si="29"/>
        <v>45882.625</v>
      </c>
      <c r="Y81" s="172" t="str">
        <f t="shared" si="30"/>
        <v/>
      </c>
    </row>
    <row r="82" spans="1:25">
      <c r="A82" s="173" t="str">
        <f t="shared" ca="1" si="16"/>
        <v/>
      </c>
      <c r="B82" s="73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3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P82" s="72">
        <v>45883.625</v>
      </c>
      <c r="Q82" s="54">
        <v>94.94</v>
      </c>
      <c r="R82" s="72">
        <v>45881.625</v>
      </c>
      <c r="S82" s="54">
        <v>100.947</v>
      </c>
      <c r="T82" s="121">
        <v>45889.625</v>
      </c>
      <c r="U82" s="54">
        <v>120.39</v>
      </c>
      <c r="V82" s="72">
        <v>45957.625</v>
      </c>
      <c r="W82" s="54">
        <v>99.850999999999999</v>
      </c>
      <c r="X82" s="172">
        <f t="shared" si="29"/>
        <v>45883.625</v>
      </c>
      <c r="Y82" s="172" t="str">
        <f t="shared" si="30"/>
        <v/>
      </c>
    </row>
    <row r="83" spans="1:25">
      <c r="A83" s="173" t="str">
        <f t="shared" ca="1" si="16"/>
        <v/>
      </c>
      <c r="B83" s="73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3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P83" s="72">
        <v>45884.625</v>
      </c>
      <c r="Q83" s="54">
        <v>94.87</v>
      </c>
      <c r="R83" s="72">
        <v>45882.625</v>
      </c>
      <c r="S83" s="54">
        <v>101.11799999999999</v>
      </c>
      <c r="T83" s="121">
        <v>45890.625</v>
      </c>
      <c r="U83" s="54">
        <v>120.12</v>
      </c>
      <c r="V83" s="72">
        <v>45958.625</v>
      </c>
      <c r="W83" s="54">
        <v>99.867999999999995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73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3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P84" s="72">
        <v>45887.625</v>
      </c>
      <c r="Q84" s="54">
        <v>94.83</v>
      </c>
      <c r="R84" s="72">
        <v>45883.625</v>
      </c>
      <c r="S84" s="54">
        <v>101.057</v>
      </c>
      <c r="T84" s="121">
        <v>45891.625</v>
      </c>
      <c r="U84" s="54">
        <v>120.28</v>
      </c>
      <c r="V84" s="72">
        <v>45959.625</v>
      </c>
      <c r="W84" s="54">
        <v>99.85</v>
      </c>
      <c r="X84" s="172">
        <f t="shared" si="29"/>
        <v>45887.625</v>
      </c>
      <c r="Y84" s="172" t="str">
        <f t="shared" si="30"/>
        <v/>
      </c>
    </row>
    <row r="85" spans="1:25">
      <c r="A85" s="173" t="str">
        <f t="shared" ca="1" si="16"/>
        <v/>
      </c>
      <c r="B85" s="73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3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P85" s="72">
        <v>45888.625</v>
      </c>
      <c r="Q85" s="54">
        <v>94.8</v>
      </c>
      <c r="R85" s="72">
        <v>45884.625</v>
      </c>
      <c r="S85" s="54">
        <v>100.946</v>
      </c>
      <c r="T85" s="121">
        <v>45898.625</v>
      </c>
      <c r="U85" s="54">
        <v>120.25</v>
      </c>
      <c r="V85" s="72">
        <v>45960.625</v>
      </c>
      <c r="W85" s="54">
        <v>99.772999999999996</v>
      </c>
      <c r="X85" s="172">
        <f t="shared" si="29"/>
        <v>45888.625</v>
      </c>
      <c r="Y85" s="172" t="str">
        <f t="shared" si="30"/>
        <v/>
      </c>
    </row>
    <row r="86" spans="1:25">
      <c r="A86" s="173" t="str">
        <f t="shared" ca="1" si="16"/>
        <v/>
      </c>
      <c r="B86" s="73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3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P86" s="72">
        <v>45889.625</v>
      </c>
      <c r="Q86" s="54">
        <v>94.64</v>
      </c>
      <c r="R86" s="72">
        <v>45887.625</v>
      </c>
      <c r="S86" s="54">
        <v>100.953</v>
      </c>
      <c r="T86" s="121">
        <v>45901.625</v>
      </c>
      <c r="U86" s="54">
        <v>120.1</v>
      </c>
      <c r="V86" s="72">
        <v>45961.625</v>
      </c>
      <c r="W86" s="54">
        <v>99.798000000000002</v>
      </c>
      <c r="X86" s="172">
        <f t="shared" si="29"/>
        <v>45889.625</v>
      </c>
      <c r="Y86" s="172" t="str">
        <f t="shared" si="30"/>
        <v/>
      </c>
    </row>
    <row r="87" spans="1:25">
      <c r="A87" s="173" t="str">
        <f t="shared" ca="1" si="16"/>
        <v/>
      </c>
      <c r="B87" s="73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3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P87" s="72">
        <v>45890.625</v>
      </c>
      <c r="Q87" s="54">
        <v>94.47</v>
      </c>
      <c r="R87" s="72">
        <v>45888.625</v>
      </c>
      <c r="S87" s="54">
        <v>100.99</v>
      </c>
      <c r="T87" s="121">
        <v>45902.625</v>
      </c>
      <c r="U87" s="54">
        <v>119.81</v>
      </c>
      <c r="X87" s="172">
        <f t="shared" si="29"/>
        <v>45890.625</v>
      </c>
      <c r="Y87" s="172" t="str">
        <f t="shared" si="30"/>
        <v/>
      </c>
    </row>
    <row r="88" spans="1:25">
      <c r="A88" s="173" t="str">
        <f t="shared" ca="1" si="16"/>
        <v/>
      </c>
      <c r="B88" s="73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3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P88" s="72">
        <v>45891.625</v>
      </c>
      <c r="Q88" s="54">
        <v>94.76</v>
      </c>
      <c r="R88" s="72">
        <v>45889.625</v>
      </c>
      <c r="S88" s="54">
        <v>101.083</v>
      </c>
      <c r="T88" s="121">
        <v>45903.625</v>
      </c>
      <c r="U88" s="54">
        <v>120.08</v>
      </c>
      <c r="X88" s="172">
        <f t="shared" si="29"/>
        <v>45891.625</v>
      </c>
      <c r="Y88" s="172" t="str">
        <f t="shared" si="30"/>
        <v/>
      </c>
    </row>
    <row r="89" spans="1:25">
      <c r="A89" s="173" t="str">
        <f t="shared" ca="1" si="16"/>
        <v/>
      </c>
      <c r="B89" s="73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3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P89" s="72">
        <v>45895.625</v>
      </c>
      <c r="Q89" s="54">
        <v>94.59</v>
      </c>
      <c r="R89" s="72">
        <v>45890.625</v>
      </c>
      <c r="S89" s="54">
        <v>100.955</v>
      </c>
      <c r="T89" s="121">
        <v>45904.625</v>
      </c>
      <c r="U89" s="54">
        <v>120.3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73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3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P90" s="72">
        <v>45896.625</v>
      </c>
      <c r="Q90" s="54">
        <v>94.56</v>
      </c>
      <c r="R90" s="72">
        <v>45891.625</v>
      </c>
      <c r="S90" s="54">
        <v>101.027</v>
      </c>
      <c r="T90" s="121">
        <v>45905.625</v>
      </c>
      <c r="U90" s="54">
        <v>120.64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73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3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P91" s="72">
        <v>45897.625</v>
      </c>
      <c r="Q91" s="54">
        <v>94.44</v>
      </c>
      <c r="R91" s="72">
        <v>45894.625</v>
      </c>
      <c r="S91" s="54">
        <v>100.916</v>
      </c>
      <c r="T91" s="121">
        <v>45908.625</v>
      </c>
      <c r="U91" s="54">
        <v>120.74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73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3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P92" s="72">
        <v>45898.625</v>
      </c>
      <c r="Q92" s="54">
        <v>94.44</v>
      </c>
      <c r="R92" s="72">
        <v>45895.625</v>
      </c>
      <c r="S92" s="54">
        <v>101.051</v>
      </c>
      <c r="T92" s="121">
        <v>45909.625</v>
      </c>
      <c r="U92" s="54">
        <v>120.66</v>
      </c>
      <c r="X92" s="172">
        <f t="shared" si="29"/>
        <v>45898.625</v>
      </c>
      <c r="Y92" s="172" t="str">
        <f t="shared" si="30"/>
        <v/>
      </c>
    </row>
    <row r="93" spans="1:25">
      <c r="A93" s="173" t="str">
        <f t="shared" ca="1" si="16"/>
        <v/>
      </c>
      <c r="B93" s="73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3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P93" s="72">
        <v>45901.625</v>
      </c>
      <c r="Q93" s="54">
        <v>94.4</v>
      </c>
      <c r="R93" s="72">
        <v>45896.625</v>
      </c>
      <c r="S93" s="54">
        <v>101.142</v>
      </c>
      <c r="T93" s="121">
        <v>45910.625</v>
      </c>
      <c r="U93" s="54">
        <v>120.75</v>
      </c>
      <c r="X93" s="172">
        <f t="shared" si="29"/>
        <v>45901.625</v>
      </c>
      <c r="Y93" s="172" t="str">
        <f t="shared" si="30"/>
        <v/>
      </c>
    </row>
    <row r="94" spans="1:25">
      <c r="A94" s="173" t="str">
        <f t="shared" ca="1" si="16"/>
        <v/>
      </c>
      <c r="B94" s="73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3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P94" s="72">
        <v>45902.625</v>
      </c>
      <c r="Q94" s="54">
        <v>94.24</v>
      </c>
      <c r="R94" s="72">
        <v>45897.625</v>
      </c>
      <c r="S94" s="54">
        <v>101.092</v>
      </c>
      <c r="T94" s="121">
        <v>45911.625</v>
      </c>
      <c r="U94" s="54">
        <v>120.76</v>
      </c>
      <c r="X94" s="172">
        <f t="shared" si="29"/>
        <v>45902.625</v>
      </c>
      <c r="Y94" s="172" t="str">
        <f t="shared" si="30"/>
        <v/>
      </c>
    </row>
    <row r="95" spans="1:25">
      <c r="A95" s="173" t="str">
        <f t="shared" ca="1" si="16"/>
        <v/>
      </c>
      <c r="B95" s="73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3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P95" s="72">
        <v>45903.625</v>
      </c>
      <c r="Q95" s="54">
        <v>94.38</v>
      </c>
      <c r="R95" s="72">
        <v>45898.625</v>
      </c>
      <c r="S95" s="54">
        <v>101.096</v>
      </c>
      <c r="T95" s="121">
        <v>45912.625</v>
      </c>
      <c r="U95" s="54">
        <v>120.63</v>
      </c>
      <c r="X95" s="172">
        <f t="shared" si="29"/>
        <v>45903.625</v>
      </c>
      <c r="Y95" s="172" t="str">
        <f t="shared" si="30"/>
        <v/>
      </c>
    </row>
    <row r="96" spans="1:25">
      <c r="A96" s="173" t="str">
        <f t="shared" ca="1" si="16"/>
        <v/>
      </c>
      <c r="B96" s="73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3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P96" s="72">
        <v>45904.625</v>
      </c>
      <c r="Q96" s="54">
        <v>94.54</v>
      </c>
      <c r="R96" s="72">
        <v>45901.625</v>
      </c>
      <c r="S96" s="54">
        <v>101.01900000000001</v>
      </c>
      <c r="T96" s="121">
        <v>45915.625</v>
      </c>
      <c r="U96" s="54">
        <v>120.7</v>
      </c>
      <c r="X96" s="172">
        <f t="shared" si="29"/>
        <v>45904.625</v>
      </c>
      <c r="Y96" s="172" t="str">
        <f t="shared" si="30"/>
        <v/>
      </c>
    </row>
    <row r="97" spans="1:25">
      <c r="A97" s="173" t="str">
        <f t="shared" ref="A97:A160" ca="1" si="32">IF(AND(ISBLANK(Z86), A96 = $Z$1),NOW(),IF(ISBLANK(Z86),"",Z86))</f>
        <v/>
      </c>
      <c r="B97" s="73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3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3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3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9" t="str">
        <f t="shared" ref="N97:N160" ca="1" si="44">IF(ISERROR(B97-2),"",C97+D97-F97-G97-I97-J97+L97+M97)</f>
        <v/>
      </c>
      <c r="P97" s="72">
        <v>45905.625</v>
      </c>
      <c r="Q97" s="54">
        <v>94.64</v>
      </c>
      <c r="R97" s="72">
        <v>45902.625</v>
      </c>
      <c r="S97" s="54">
        <v>100.976</v>
      </c>
      <c r="T97" s="121">
        <v>45916.625</v>
      </c>
      <c r="U97" s="54">
        <v>120.66</v>
      </c>
      <c r="X97" s="172">
        <f t="shared" si="29"/>
        <v>45905.625</v>
      </c>
      <c r="Y97" s="172" t="str">
        <f t="shared" si="30"/>
        <v/>
      </c>
    </row>
    <row r="98" spans="1:25">
      <c r="A98" s="173" t="str">
        <f t="shared" ca="1" si="32"/>
        <v/>
      </c>
      <c r="B98" s="73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3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3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3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9" t="str">
        <f t="shared" ca="1" si="44"/>
        <v/>
      </c>
      <c r="P98" s="72">
        <v>45908.625</v>
      </c>
      <c r="Q98" s="54">
        <v>94.65</v>
      </c>
      <c r="R98" s="72">
        <v>45903.625</v>
      </c>
      <c r="S98" s="54">
        <v>101.038</v>
      </c>
      <c r="T98" s="121">
        <v>45917.625</v>
      </c>
      <c r="U98" s="54">
        <v>120.67</v>
      </c>
      <c r="X98" s="172">
        <f t="shared" si="29"/>
        <v>45908.625</v>
      </c>
      <c r="Y98" s="172" t="str">
        <f t="shared" si="30"/>
        <v/>
      </c>
    </row>
    <row r="99" spans="1:25">
      <c r="A99" s="173" t="str">
        <f t="shared" ca="1" si="32"/>
        <v/>
      </c>
      <c r="B99" s="73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3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3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3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9" t="str">
        <f t="shared" ca="1" si="44"/>
        <v/>
      </c>
      <c r="P99" s="72">
        <v>45909.625</v>
      </c>
      <c r="Q99" s="54">
        <v>94.54</v>
      </c>
      <c r="R99" s="72">
        <v>45904.625</v>
      </c>
      <c r="S99" s="54">
        <v>101.06399999999999</v>
      </c>
      <c r="T99" s="121">
        <v>45918.625</v>
      </c>
      <c r="U99" s="54">
        <v>120.7</v>
      </c>
      <c r="X99" s="172">
        <f t="shared" si="29"/>
        <v>45909.625</v>
      </c>
      <c r="Y99" s="172" t="str">
        <f t="shared" si="30"/>
        <v/>
      </c>
    </row>
    <row r="100" spans="1:25">
      <c r="A100" s="173" t="str">
        <f t="shared" ca="1" si="32"/>
        <v/>
      </c>
      <c r="B100" s="73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3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3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3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9" t="str">
        <f t="shared" ca="1" si="44"/>
        <v/>
      </c>
      <c r="P100" s="72">
        <v>45910.625</v>
      </c>
      <c r="Q100" s="54">
        <v>94.53</v>
      </c>
      <c r="R100" s="72">
        <v>45905.625</v>
      </c>
      <c r="S100" s="54">
        <v>101.19</v>
      </c>
      <c r="T100" s="121">
        <v>45919.625</v>
      </c>
      <c r="U100" s="54">
        <v>120.71</v>
      </c>
      <c r="X100" s="172">
        <f t="shared" si="29"/>
        <v>45910.625</v>
      </c>
      <c r="Y100" s="172" t="str">
        <f t="shared" si="30"/>
        <v/>
      </c>
    </row>
    <row r="101" spans="1:25">
      <c r="A101" s="173" t="str">
        <f t="shared" ca="1" si="32"/>
        <v/>
      </c>
      <c r="B101" s="73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3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P101" s="72">
        <v>45911.625</v>
      </c>
      <c r="Q101" s="54">
        <v>92.29</v>
      </c>
      <c r="R101" s="72">
        <v>45908.625</v>
      </c>
      <c r="S101" s="54">
        <v>101.23099999999999</v>
      </c>
      <c r="T101" s="121">
        <v>45922.625</v>
      </c>
      <c r="U101" s="54">
        <v>120.61</v>
      </c>
      <c r="X101" s="172">
        <f t="shared" si="29"/>
        <v>45911.625</v>
      </c>
      <c r="Y101" s="172" t="str">
        <f t="shared" si="30"/>
        <v/>
      </c>
    </row>
    <row r="102" spans="1:25">
      <c r="A102" s="173" t="str">
        <f t="shared" ca="1" si="32"/>
        <v/>
      </c>
      <c r="B102" s="73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3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P102" s="72">
        <v>45912.625</v>
      </c>
      <c r="Q102" s="54">
        <v>92.46</v>
      </c>
      <c r="R102" s="72">
        <v>45909.625</v>
      </c>
      <c r="S102" s="54">
        <v>101.163</v>
      </c>
      <c r="T102" s="121">
        <v>45923.625</v>
      </c>
      <c r="U102" s="54">
        <v>120.6</v>
      </c>
      <c r="X102" s="172">
        <f t="shared" si="29"/>
        <v>45912.625</v>
      </c>
      <c r="Y102" s="172" t="str">
        <f t="shared" si="30"/>
        <v/>
      </c>
    </row>
    <row r="103" spans="1:25">
      <c r="A103" s="173" t="str">
        <f t="shared" ca="1" si="32"/>
        <v/>
      </c>
      <c r="B103" s="73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3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P103" s="72">
        <v>45915.625</v>
      </c>
      <c r="Q103" s="54">
        <v>92.46</v>
      </c>
      <c r="R103" s="72">
        <v>45910.625</v>
      </c>
      <c r="S103" s="54">
        <v>101.126</v>
      </c>
      <c r="T103" s="121">
        <v>45924.625</v>
      </c>
      <c r="U103" s="54">
        <v>120.67</v>
      </c>
      <c r="X103" s="172">
        <f t="shared" si="29"/>
        <v>45915.625</v>
      </c>
      <c r="Y103" s="172" t="str">
        <f t="shared" si="30"/>
        <v/>
      </c>
    </row>
    <row r="104" spans="1:25">
      <c r="A104" s="173" t="str">
        <f t="shared" ca="1" si="32"/>
        <v/>
      </c>
      <c r="B104" s="73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3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P104" s="72">
        <v>45916.625</v>
      </c>
      <c r="Q104" s="54">
        <v>92.35</v>
      </c>
      <c r="R104" s="72">
        <v>45911.625</v>
      </c>
      <c r="S104" s="54">
        <v>101.012</v>
      </c>
      <c r="T104" s="121">
        <v>45925.625</v>
      </c>
      <c r="U104" s="54">
        <v>120.43</v>
      </c>
      <c r="X104" s="172">
        <f t="shared" si="29"/>
        <v>45916.625</v>
      </c>
      <c r="Y104" s="172" t="str">
        <f t="shared" si="30"/>
        <v/>
      </c>
    </row>
    <row r="105" spans="1:25">
      <c r="A105" s="173" t="str">
        <f t="shared" ca="1" si="32"/>
        <v/>
      </c>
      <c r="B105" s="73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3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P105" s="72">
        <v>45917.625</v>
      </c>
      <c r="Q105" s="54">
        <v>92.39</v>
      </c>
      <c r="R105" s="72">
        <v>45912.625</v>
      </c>
      <c r="S105" s="54">
        <v>100.934</v>
      </c>
      <c r="T105" s="121">
        <v>45929.625</v>
      </c>
      <c r="U105" s="54">
        <v>120.76</v>
      </c>
      <c r="X105" s="172">
        <f t="shared" si="29"/>
        <v>45917.625</v>
      </c>
      <c r="Y105" s="172" t="str">
        <f t="shared" si="30"/>
        <v/>
      </c>
    </row>
    <row r="106" spans="1:25">
      <c r="A106" s="173" t="str">
        <f t="shared" ca="1" si="32"/>
        <v/>
      </c>
      <c r="B106" s="73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3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P106" s="72">
        <v>45918.625</v>
      </c>
      <c r="Q106" s="54">
        <v>92.67</v>
      </c>
      <c r="R106" s="72">
        <v>45915.625</v>
      </c>
      <c r="S106" s="54">
        <v>100.944</v>
      </c>
      <c r="T106" s="121">
        <v>45930.625</v>
      </c>
      <c r="U106" s="54">
        <v>120.78</v>
      </c>
      <c r="X106" s="172">
        <f t="shared" si="29"/>
        <v>45918.625</v>
      </c>
      <c r="Y106" s="172" t="str">
        <f t="shared" si="30"/>
        <v/>
      </c>
    </row>
    <row r="107" spans="1:25">
      <c r="A107" s="173" t="str">
        <f t="shared" ca="1" si="32"/>
        <v/>
      </c>
      <c r="B107" s="73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3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P107" s="72">
        <v>45919.625</v>
      </c>
      <c r="Q107" s="54">
        <v>92.67</v>
      </c>
      <c r="R107" s="72">
        <v>45916.625</v>
      </c>
      <c r="S107" s="54">
        <v>100.953</v>
      </c>
      <c r="T107" s="121">
        <v>45931.625</v>
      </c>
      <c r="U107" s="54">
        <v>120.85</v>
      </c>
      <c r="X107" s="172">
        <f t="shared" si="29"/>
        <v>45919.625</v>
      </c>
      <c r="Y107" s="172" t="str">
        <f t="shared" si="30"/>
        <v/>
      </c>
    </row>
    <row r="108" spans="1:25">
      <c r="A108" s="173" t="str">
        <f t="shared" ca="1" si="32"/>
        <v/>
      </c>
      <c r="B108" s="73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3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P108" s="72">
        <v>45922.625</v>
      </c>
      <c r="Q108" s="54">
        <v>92.52</v>
      </c>
      <c r="R108" s="72">
        <v>45917.625</v>
      </c>
      <c r="S108" s="54">
        <v>100.971</v>
      </c>
      <c r="T108" s="121">
        <v>45932.625</v>
      </c>
      <c r="U108" s="54">
        <v>120.92</v>
      </c>
      <c r="X108" s="172">
        <f t="shared" si="29"/>
        <v>45922.625</v>
      </c>
      <c r="Y108" s="172" t="str">
        <f t="shared" si="30"/>
        <v/>
      </c>
    </row>
    <row r="109" spans="1:25">
      <c r="A109" s="173" t="str">
        <f t="shared" ca="1" si="32"/>
        <v/>
      </c>
      <c r="B109" s="73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3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P109" s="72">
        <v>45923.625</v>
      </c>
      <c r="Q109" s="54">
        <v>92.67</v>
      </c>
      <c r="R109" s="72">
        <v>45918.625</v>
      </c>
      <c r="S109" s="54">
        <v>100.956</v>
      </c>
      <c r="T109" s="121">
        <v>45933.625</v>
      </c>
      <c r="U109" s="54">
        <v>120.97</v>
      </c>
      <c r="X109" s="172">
        <f t="shared" si="29"/>
        <v>45923.625</v>
      </c>
      <c r="Y109" s="172" t="str">
        <f t="shared" si="30"/>
        <v/>
      </c>
    </row>
    <row r="110" spans="1:25">
      <c r="A110" s="173" t="str">
        <f t="shared" ca="1" si="32"/>
        <v/>
      </c>
      <c r="B110" s="73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3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P110" s="72">
        <v>45924.625</v>
      </c>
      <c r="Q110" s="54">
        <v>92.59</v>
      </c>
      <c r="R110" s="72">
        <v>45919.625</v>
      </c>
      <c r="S110" s="54">
        <v>100.904</v>
      </c>
      <c r="T110" s="121">
        <v>45936.625</v>
      </c>
      <c r="U110" s="54">
        <v>120.96</v>
      </c>
      <c r="X110" s="172">
        <f t="shared" si="29"/>
        <v>45924.625</v>
      </c>
      <c r="Y110" s="172" t="str">
        <f t="shared" si="30"/>
        <v/>
      </c>
    </row>
    <row r="111" spans="1:25">
      <c r="A111" s="173" t="str">
        <f t="shared" ca="1" si="32"/>
        <v/>
      </c>
      <c r="B111" s="73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3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P111" s="72">
        <v>45925.625</v>
      </c>
      <c r="Q111" s="54">
        <v>92.45</v>
      </c>
      <c r="R111" s="72">
        <v>45922.625</v>
      </c>
      <c r="S111" s="54">
        <v>100.913</v>
      </c>
      <c r="T111" s="121">
        <v>45937.625</v>
      </c>
      <c r="U111" s="54">
        <v>120.93</v>
      </c>
      <c r="X111" s="172">
        <f t="shared" si="29"/>
        <v>45925.625</v>
      </c>
      <c r="Y111" s="172" t="str">
        <f t="shared" si="30"/>
        <v/>
      </c>
    </row>
    <row r="112" spans="1:25">
      <c r="A112" s="173" t="str">
        <f t="shared" ca="1" si="32"/>
        <v/>
      </c>
      <c r="B112" s="73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3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P112" s="72">
        <v>45926.625</v>
      </c>
      <c r="Q112" s="54">
        <v>92.46</v>
      </c>
      <c r="R112" s="72">
        <v>45923.625</v>
      </c>
      <c r="S112" s="54">
        <v>100.883</v>
      </c>
      <c r="T112" s="121">
        <v>45938.625</v>
      </c>
      <c r="U112" s="54">
        <v>121.12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73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3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P113" s="72">
        <v>45929.625</v>
      </c>
      <c r="Q113" s="54">
        <v>92.5</v>
      </c>
      <c r="R113" s="72">
        <v>45924.625</v>
      </c>
      <c r="S113" s="54">
        <v>100.893</v>
      </c>
      <c r="T113" s="121">
        <v>45939.625</v>
      </c>
      <c r="U113" s="54">
        <v>120.99</v>
      </c>
      <c r="X113" s="172">
        <f t="shared" si="29"/>
        <v>45929.625</v>
      </c>
      <c r="Y113" s="172" t="str">
        <f t="shared" si="30"/>
        <v/>
      </c>
    </row>
    <row r="114" spans="1:25">
      <c r="A114" s="173" t="str">
        <f t="shared" ca="1" si="32"/>
        <v/>
      </c>
      <c r="B114" s="73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3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P114" s="72">
        <v>45930.625</v>
      </c>
      <c r="Q114" s="54">
        <v>92.47</v>
      </c>
      <c r="R114" s="72">
        <v>45925.625</v>
      </c>
      <c r="S114" s="54">
        <v>100.822</v>
      </c>
      <c r="T114" s="121">
        <v>45940.625</v>
      </c>
      <c r="U114" s="54">
        <v>121</v>
      </c>
      <c r="X114" s="172">
        <f t="shared" si="29"/>
        <v>45930.625</v>
      </c>
      <c r="Y114" s="172" t="str">
        <f t="shared" si="30"/>
        <v/>
      </c>
    </row>
    <row r="115" spans="1:25">
      <c r="A115" s="173" t="str">
        <f t="shared" ca="1" si="32"/>
        <v/>
      </c>
      <c r="B115" s="73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3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P115" s="72">
        <v>45931.625</v>
      </c>
      <c r="Q115" s="54">
        <v>92.57</v>
      </c>
      <c r="R115" s="72">
        <v>45926.625</v>
      </c>
      <c r="S115" s="54">
        <v>100.866</v>
      </c>
      <c r="T115" s="121">
        <v>45943.625</v>
      </c>
      <c r="U115" s="54">
        <v>121.1</v>
      </c>
      <c r="X115" s="172">
        <f t="shared" si="29"/>
        <v>45931.625</v>
      </c>
      <c r="Y115" s="172" t="str">
        <f t="shared" si="30"/>
        <v/>
      </c>
    </row>
    <row r="116" spans="1:25">
      <c r="A116" s="173" t="str">
        <f t="shared" ca="1" si="32"/>
        <v/>
      </c>
      <c r="B116" s="73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3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P116" s="72">
        <v>45932.625</v>
      </c>
      <c r="Q116" s="54">
        <v>92.64</v>
      </c>
      <c r="R116" s="72">
        <v>45929.625</v>
      </c>
      <c r="S116" s="54">
        <v>100.89</v>
      </c>
      <c r="T116" s="121">
        <v>45944.625</v>
      </c>
      <c r="U116" s="54">
        <v>121.2</v>
      </c>
      <c r="X116" s="172">
        <f t="shared" si="29"/>
        <v>45932.625</v>
      </c>
      <c r="Y116" s="172" t="str">
        <f t="shared" si="30"/>
        <v/>
      </c>
    </row>
    <row r="117" spans="1:25">
      <c r="A117" s="173" t="str">
        <f t="shared" ca="1" si="32"/>
        <v/>
      </c>
      <c r="B117" s="73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3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P117" s="72">
        <v>45933.625</v>
      </c>
      <c r="Q117" s="54">
        <v>92.6</v>
      </c>
      <c r="R117" s="72">
        <v>45930.625</v>
      </c>
      <c r="S117" s="54">
        <v>100.89400000000001</v>
      </c>
      <c r="T117" s="121">
        <v>45945.625</v>
      </c>
      <c r="U117" s="54">
        <v>121.62</v>
      </c>
      <c r="X117" s="172">
        <f t="shared" si="29"/>
        <v>45933.625</v>
      </c>
      <c r="Y117" s="172" t="str">
        <f t="shared" si="30"/>
        <v/>
      </c>
    </row>
    <row r="118" spans="1:25">
      <c r="A118" s="173" t="str">
        <f t="shared" ca="1" si="32"/>
        <v/>
      </c>
      <c r="B118" s="73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3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P118" s="72">
        <v>45936.625</v>
      </c>
      <c r="Q118" s="54">
        <v>92.49</v>
      </c>
      <c r="R118" s="72">
        <v>45931.625</v>
      </c>
      <c r="S118" s="54">
        <v>100.92</v>
      </c>
      <c r="T118" s="121">
        <v>45946.625</v>
      </c>
      <c r="U118" s="54">
        <v>121.6</v>
      </c>
      <c r="X118" s="172">
        <f t="shared" si="29"/>
        <v>45936.625</v>
      </c>
      <c r="Y118" s="172" t="str">
        <f t="shared" si="30"/>
        <v/>
      </c>
    </row>
    <row r="119" spans="1:25">
      <c r="A119" s="173" t="str">
        <f t="shared" ca="1" si="32"/>
        <v/>
      </c>
      <c r="B119" s="73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3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P119" s="72">
        <v>45937.625</v>
      </c>
      <c r="Q119" s="54">
        <v>92.19</v>
      </c>
      <c r="R119" s="72">
        <v>45932.625</v>
      </c>
      <c r="S119" s="54">
        <v>100.905</v>
      </c>
      <c r="T119" s="121">
        <v>45947.625</v>
      </c>
      <c r="U119" s="54">
        <v>121.51</v>
      </c>
      <c r="X119" s="172">
        <f t="shared" si="29"/>
        <v>45937.625</v>
      </c>
      <c r="Y119" s="172" t="str">
        <f t="shared" si="30"/>
        <v/>
      </c>
    </row>
    <row r="120" spans="1:25">
      <c r="A120" s="173" t="str">
        <f t="shared" ca="1" si="32"/>
        <v/>
      </c>
      <c r="B120" s="73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3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P120" s="72">
        <v>45938.625</v>
      </c>
      <c r="Q120" s="54">
        <v>92.12</v>
      </c>
      <c r="R120" s="72">
        <v>45933.625</v>
      </c>
      <c r="S120" s="54">
        <v>100.893</v>
      </c>
      <c r="T120" s="121">
        <v>45950.625</v>
      </c>
      <c r="U120" s="54">
        <v>121.57</v>
      </c>
      <c r="X120" s="172">
        <f t="shared" si="29"/>
        <v>45938.625</v>
      </c>
      <c r="Y120" s="172">
        <f t="shared" si="30"/>
        <v>45938.625</v>
      </c>
    </row>
    <row r="121" spans="1:25">
      <c r="A121" s="173" t="str">
        <f t="shared" ca="1" si="32"/>
        <v/>
      </c>
      <c r="B121" s="73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3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P121" s="72">
        <v>45939.625</v>
      </c>
      <c r="Q121" s="54">
        <v>92</v>
      </c>
      <c r="R121" s="72">
        <v>45936.625</v>
      </c>
      <c r="S121" s="54">
        <v>100.928</v>
      </c>
      <c r="T121" s="121">
        <v>45952.625</v>
      </c>
      <c r="U121" s="54">
        <v>121.65</v>
      </c>
      <c r="X121" s="172">
        <f t="shared" si="29"/>
        <v>45939.625</v>
      </c>
      <c r="Y121" s="172">
        <f t="shared" si="30"/>
        <v>45939.625</v>
      </c>
    </row>
    <row r="122" spans="1:25">
      <c r="A122" s="173" t="str">
        <f t="shared" ca="1" si="32"/>
        <v/>
      </c>
      <c r="B122" s="73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3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P122" s="72">
        <v>45940.625</v>
      </c>
      <c r="Q122" s="54">
        <v>91.78</v>
      </c>
      <c r="R122" s="72">
        <v>45937.625</v>
      </c>
      <c r="S122" s="54">
        <v>100.908</v>
      </c>
      <c r="T122" s="121">
        <v>45953.625</v>
      </c>
      <c r="U122" s="54">
        <v>121.61</v>
      </c>
      <c r="X122" s="172">
        <f t="shared" si="29"/>
        <v>45940.625</v>
      </c>
      <c r="Y122" s="172">
        <f t="shared" si="30"/>
        <v>45940.625</v>
      </c>
    </row>
    <row r="123" spans="1:25">
      <c r="A123" s="173" t="str">
        <f t="shared" ca="1" si="32"/>
        <v/>
      </c>
      <c r="B123" s="73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3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P123" s="72">
        <v>45943.625</v>
      </c>
      <c r="Q123" s="54">
        <v>91.79</v>
      </c>
      <c r="R123" s="72">
        <v>45938.625</v>
      </c>
      <c r="S123" s="54">
        <v>100.99299999999999</v>
      </c>
      <c r="T123" s="121">
        <v>45954.625</v>
      </c>
      <c r="U123" s="54">
        <v>121.49</v>
      </c>
      <c r="X123" s="172">
        <f t="shared" si="29"/>
        <v>45943.625</v>
      </c>
      <c r="Y123" s="172">
        <f t="shared" si="30"/>
        <v>45943.625</v>
      </c>
    </row>
    <row r="124" spans="1:25">
      <c r="A124" s="173" t="str">
        <f t="shared" ca="1" si="32"/>
        <v/>
      </c>
      <c r="B124" s="73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3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P124" s="72">
        <v>45944.625</v>
      </c>
      <c r="Q124" s="54">
        <v>91.85</v>
      </c>
      <c r="R124" s="72">
        <v>45939.625</v>
      </c>
      <c r="S124" s="54">
        <v>100.934</v>
      </c>
      <c r="T124" s="121">
        <v>45957.625</v>
      </c>
      <c r="U124" s="54">
        <v>121.55</v>
      </c>
      <c r="X124" s="172">
        <f t="shared" si="29"/>
        <v>45944.625</v>
      </c>
      <c r="Y124" s="172">
        <f t="shared" si="30"/>
        <v>45944.625</v>
      </c>
    </row>
    <row r="125" spans="1:25">
      <c r="A125" s="173" t="str">
        <f t="shared" ca="1" si="32"/>
        <v/>
      </c>
      <c r="B125" s="73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3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P125" s="72">
        <v>45945.625</v>
      </c>
      <c r="Q125" s="54">
        <v>92.38</v>
      </c>
      <c r="R125" s="72">
        <v>45940.625</v>
      </c>
      <c r="S125" s="54">
        <v>101.017</v>
      </c>
      <c r="T125" s="121">
        <v>45958.625</v>
      </c>
      <c r="U125" s="54">
        <v>121.6</v>
      </c>
      <c r="X125" s="172">
        <f t="shared" si="29"/>
        <v>45945.625</v>
      </c>
      <c r="Y125" s="172">
        <f t="shared" si="30"/>
        <v>45945.625</v>
      </c>
    </row>
    <row r="126" spans="1:25">
      <c r="A126" s="173" t="str">
        <f t="shared" ca="1" si="32"/>
        <v/>
      </c>
      <c r="B126" s="73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3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P126" s="72">
        <v>45946.625</v>
      </c>
      <c r="Q126" s="54">
        <v>92.23</v>
      </c>
      <c r="R126" s="72">
        <v>45943.625</v>
      </c>
      <c r="S126" s="54">
        <v>101.122</v>
      </c>
      <c r="T126" s="121">
        <v>45959.625</v>
      </c>
      <c r="U126" s="54">
        <v>121.65</v>
      </c>
      <c r="X126" s="172">
        <f t="shared" si="29"/>
        <v>45946.625</v>
      </c>
      <c r="Y126" s="172">
        <f t="shared" si="30"/>
        <v>45946.625</v>
      </c>
    </row>
    <row r="127" spans="1:25">
      <c r="A127" s="173" t="str">
        <f t="shared" ca="1" si="32"/>
        <v/>
      </c>
      <c r="B127" s="73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3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P127" s="72">
        <v>45947.625</v>
      </c>
      <c r="Q127" s="54">
        <v>92.1</v>
      </c>
      <c r="R127" s="72">
        <v>45944.625</v>
      </c>
      <c r="S127" s="54">
        <v>101.13800000000001</v>
      </c>
      <c r="T127" s="121">
        <v>45960.625</v>
      </c>
      <c r="U127" s="54">
        <v>121.55</v>
      </c>
      <c r="X127" s="172">
        <f t="shared" si="29"/>
        <v>45947.625</v>
      </c>
      <c r="Y127" s="172">
        <f t="shared" si="30"/>
        <v>45947.625</v>
      </c>
    </row>
    <row r="128" spans="1:25">
      <c r="A128" s="173" t="str">
        <f t="shared" ca="1" si="32"/>
        <v/>
      </c>
      <c r="B128" s="73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3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P128" s="72">
        <v>45950.625</v>
      </c>
      <c r="Q128" s="54">
        <v>92.33</v>
      </c>
      <c r="R128" s="72">
        <v>45945.625</v>
      </c>
      <c r="S128" s="54">
        <v>101.23699999999999</v>
      </c>
      <c r="T128" s="121">
        <v>45961.625</v>
      </c>
      <c r="U128" s="54">
        <v>121.49</v>
      </c>
      <c r="X128" s="172">
        <f t="shared" si="29"/>
        <v>45950.625</v>
      </c>
      <c r="Y128" s="172">
        <f t="shared" si="30"/>
        <v>45950.625</v>
      </c>
    </row>
    <row r="129" spans="1:25">
      <c r="A129" s="173" t="str">
        <f t="shared" ca="1" si="32"/>
        <v/>
      </c>
      <c r="B129" s="73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3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P129" s="72">
        <v>45952.625</v>
      </c>
      <c r="Q129" s="54">
        <v>92.37</v>
      </c>
      <c r="R129" s="72">
        <v>45946.625</v>
      </c>
      <c r="S129" s="54">
        <v>101.221</v>
      </c>
      <c r="X129" s="172">
        <f t="shared" si="29"/>
        <v>45952.625</v>
      </c>
      <c r="Y129" s="172">
        <f t="shared" si="30"/>
        <v>45952.625</v>
      </c>
    </row>
    <row r="130" spans="1:25">
      <c r="A130" s="173" t="str">
        <f t="shared" ca="1" si="32"/>
        <v/>
      </c>
      <c r="B130" s="73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3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P130" s="72">
        <v>45953.625</v>
      </c>
      <c r="Q130" s="54">
        <v>92.5</v>
      </c>
      <c r="R130" s="72">
        <v>45947.625</v>
      </c>
      <c r="S130" s="54">
        <v>101.253</v>
      </c>
      <c r="X130" s="172">
        <f t="shared" si="29"/>
        <v>45953.625</v>
      </c>
      <c r="Y130" s="172">
        <f t="shared" si="30"/>
        <v>45953.625</v>
      </c>
    </row>
    <row r="131" spans="1:25">
      <c r="A131" s="173" t="str">
        <f t="shared" ca="1" si="32"/>
        <v/>
      </c>
      <c r="B131" s="73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3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P131" s="72">
        <v>45954.625</v>
      </c>
      <c r="Q131" s="54">
        <v>92.56</v>
      </c>
      <c r="R131" s="72">
        <v>45950.625</v>
      </c>
      <c r="S131" s="54">
        <v>101.25</v>
      </c>
      <c r="X131" s="172">
        <f t="shared" si="29"/>
        <v>45954.625</v>
      </c>
      <c r="Y131" s="172">
        <f t="shared" si="30"/>
        <v>45954.625</v>
      </c>
    </row>
    <row r="132" spans="1:25">
      <c r="A132" s="173" t="str">
        <f t="shared" ca="1" si="32"/>
        <v/>
      </c>
      <c r="B132" s="73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3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P132" s="72">
        <v>45957.625</v>
      </c>
      <c r="Q132" s="54">
        <v>92.8</v>
      </c>
      <c r="R132" s="72">
        <v>45951.625</v>
      </c>
      <c r="S132" s="54">
        <v>101.289</v>
      </c>
      <c r="X132" s="172">
        <f t="shared" ref="X132:X195" si="45">IF(COUNTIF(R:R,P132)*COUNTIF(T:T,P132)*COUNTIF(V:V,P132),P132,"")</f>
        <v>45957.625</v>
      </c>
      <c r="Y132" s="172">
        <f t="shared" ref="Y132:Y195" si="46">IF(X132&gt;$A$14,X132,"")</f>
        <v>45957.625</v>
      </c>
    </row>
    <row r="133" spans="1:25">
      <c r="A133" s="173" t="str">
        <f t="shared" ca="1" si="32"/>
        <v/>
      </c>
      <c r="B133" s="73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3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P133" s="72">
        <v>45958.625</v>
      </c>
      <c r="Q133" s="54">
        <v>92.79</v>
      </c>
      <c r="R133" s="72">
        <v>45952.625</v>
      </c>
      <c r="S133" s="54">
        <v>101.261</v>
      </c>
      <c r="X133" s="172">
        <f t="shared" si="45"/>
        <v>45958.625</v>
      </c>
      <c r="Y133" s="172">
        <f t="shared" si="46"/>
        <v>45958.625</v>
      </c>
    </row>
    <row r="134" spans="1:25">
      <c r="A134" s="173" t="str">
        <f t="shared" ca="1" si="32"/>
        <v/>
      </c>
      <c r="B134" s="73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3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P134" s="72">
        <v>45959.625</v>
      </c>
      <c r="Q134" s="54">
        <v>92.78</v>
      </c>
      <c r="R134" s="72">
        <v>45953.625</v>
      </c>
      <c r="S134" s="54">
        <v>101.229</v>
      </c>
      <c r="X134" s="172">
        <f t="shared" si="45"/>
        <v>45959.625</v>
      </c>
      <c r="Y134" s="172">
        <f t="shared" si="46"/>
        <v>45959.625</v>
      </c>
    </row>
    <row r="135" spans="1:25">
      <c r="A135" s="173" t="str">
        <f t="shared" ca="1" si="32"/>
        <v/>
      </c>
      <c r="B135" s="73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3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P135" s="72">
        <v>45960.625</v>
      </c>
      <c r="Q135" s="54">
        <v>92.49</v>
      </c>
      <c r="R135" s="72">
        <v>45954.625</v>
      </c>
      <c r="S135" s="54">
        <v>101.092</v>
      </c>
      <c r="X135" s="172">
        <f t="shared" si="45"/>
        <v>45960.625</v>
      </c>
      <c r="Y135" s="172">
        <f t="shared" si="46"/>
        <v>45960.625</v>
      </c>
    </row>
    <row r="136" spans="1:25">
      <c r="A136" s="173" t="str">
        <f t="shared" ca="1" si="32"/>
        <v/>
      </c>
      <c r="B136" s="73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3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P136" s="72">
        <v>45961.625</v>
      </c>
      <c r="Q136" s="54">
        <v>92.63</v>
      </c>
      <c r="R136" s="72">
        <v>45957.625</v>
      </c>
      <c r="S136" s="54">
        <v>101.077</v>
      </c>
      <c r="X136" s="172">
        <f t="shared" si="45"/>
        <v>45961.625</v>
      </c>
      <c r="Y136" s="172">
        <f t="shared" si="46"/>
        <v>45961.625</v>
      </c>
    </row>
    <row r="137" spans="1:25">
      <c r="A137" s="173" t="str">
        <f t="shared" ca="1" si="32"/>
        <v/>
      </c>
      <c r="B137" s="73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3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R137" s="72">
        <v>45958.625</v>
      </c>
      <c r="S137" s="54">
        <v>101.083</v>
      </c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73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3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R138" s="72">
        <v>45959.625</v>
      </c>
      <c r="S138" s="54">
        <v>101.07899999999999</v>
      </c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73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3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R139" s="72">
        <v>45960.625</v>
      </c>
      <c r="S139" s="54">
        <v>101.026</v>
      </c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73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3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R140" s="72">
        <v>45961.625</v>
      </c>
      <c r="S140" s="54">
        <v>101.04900000000001</v>
      </c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73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3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73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3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73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3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73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3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73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3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73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3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73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3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73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3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73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3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73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3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73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3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73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3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73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3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73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3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73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3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73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3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73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3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73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3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73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3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73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3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ref="A161:A224" ca="1" si="48">IF(AND(ISBLANK(Z150), A160 = $Z$1),NOW(),IF(ISBLANK(Z150),"",Z150))</f>
        <v/>
      </c>
      <c r="B161" s="73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3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3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3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9" t="str">
        <f t="shared" ref="N161:N224" ca="1" si="60">IF(ISERROR(B161-2),"",C161+D161-F161-G161-I161-J161+L161+M161)</f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48"/>
        <v/>
      </c>
      <c r="B162" s="73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3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3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3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9" t="str">
        <f t="shared" ca="1" si="60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48"/>
        <v/>
      </c>
      <c r="B163" s="73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3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3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3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9" t="str">
        <f t="shared" ca="1" si="60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ca="1" si="48"/>
        <v/>
      </c>
      <c r="B164" s="73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3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3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3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9" t="str">
        <f t="shared" ca="1" si="60"/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73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3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73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3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73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3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73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3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73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3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73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3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73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3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73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3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73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3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73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3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73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3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73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3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73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3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73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3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73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3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73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3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73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3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73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3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73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3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73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3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73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3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73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3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73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3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73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3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73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3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73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3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73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3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73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3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73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3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73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3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73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3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73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3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73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3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73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3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73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3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73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3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73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3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73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3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73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3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73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3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73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3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73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3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73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3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73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3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73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3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73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3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73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3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73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3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73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3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73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3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73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3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73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3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73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3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73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3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73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3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73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3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73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3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73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3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73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3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73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3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ref="A225:A288" ca="1" si="64">IF(AND(ISBLANK(Z214), A224 = $Z$1),NOW(),IF(ISBLANK(Z214),"",Z214))</f>
        <v/>
      </c>
      <c r="B225" s="73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3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3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3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9" t="str">
        <f t="shared" ref="N225:N288" ca="1" si="76">IF(ISERROR(B225-2),"",C225+D225-F225-G225-I225-J225+L225+M225)</f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64"/>
        <v/>
      </c>
      <c r="B226" s="73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3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3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3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9" t="str">
        <f t="shared" ca="1" si="76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64"/>
        <v/>
      </c>
      <c r="B227" s="73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3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3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3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9" t="str">
        <f t="shared" ca="1" si="76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ca="1" si="64"/>
        <v/>
      </c>
      <c r="B228" s="73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3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3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3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9" t="str">
        <f t="shared" ca="1" si="76"/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73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3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73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3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73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3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73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3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73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3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73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3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73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3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73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3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73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3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73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3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73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3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73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3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73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3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73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3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73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3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73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3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73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3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73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3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73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3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73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3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73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3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73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3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73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3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73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3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73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3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73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3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73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3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73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3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73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3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73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3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73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3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73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3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73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3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73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3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73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3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73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3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73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3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73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3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73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3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73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3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73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3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73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3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73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3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73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3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73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3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73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3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73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3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73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3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73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3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73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3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73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3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73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3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73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3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73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3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73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3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73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3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73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3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73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3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73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3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73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3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ref="A289:A352" ca="1" si="80">IF(AND(ISBLANK(Z278), A288 = $Z$1),NOW(),IF(ISBLANK(Z278),"",Z278))</f>
        <v/>
      </c>
      <c r="B289" s="73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3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3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3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9" t="str">
        <f t="shared" ref="N289:N352" ca="1" si="92">IF(ISERROR(B289-2),"",C289+D289-F289-G289-I289-J289+L289+M289)</f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80"/>
        <v/>
      </c>
      <c r="B290" s="73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3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3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3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9" t="str">
        <f t="shared" ca="1" si="92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80"/>
        <v/>
      </c>
      <c r="B291" s="73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3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3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3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9" t="str">
        <f t="shared" ca="1" si="92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ca="1" si="80"/>
        <v/>
      </c>
      <c r="B292" s="73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3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3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3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9" t="str">
        <f t="shared" ca="1" si="92"/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73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3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73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3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73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3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73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3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73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3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73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3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73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3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73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3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73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3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73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3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73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3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73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3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73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3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73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3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73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3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73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3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73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3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73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3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73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3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73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3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73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3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73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3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73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3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73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3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73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3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73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3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73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3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73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3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73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3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73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3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73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3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73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3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73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3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73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3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73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3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73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3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73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3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73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3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73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3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73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3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73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3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73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3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73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3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73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3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73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3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73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3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73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3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73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3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73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3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73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3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73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3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73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3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73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3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73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3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73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3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73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3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73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3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73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3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73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3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73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3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ref="A353:A379" ca="1" si="96">IF(AND(ISBLANK(Z342), A352 = $Z$1),NOW(),IF(ISBLANK(Z342),"",Z342))</f>
        <v/>
      </c>
      <c r="B353" s="73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3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3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3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9" t="str">
        <f t="shared" ref="N353:N379" ca="1" si="108">IF(ISERROR(B353-2),"",C353+D353-F353-G353-I353-J353+L353+M353)</f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96"/>
        <v/>
      </c>
      <c r="B354" s="73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3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3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3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9" t="str">
        <f t="shared" ca="1" si="108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96"/>
        <v/>
      </c>
      <c r="B355" s="73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3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3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3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9" t="str">
        <f t="shared" ca="1" si="108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ca="1" si="96"/>
        <v/>
      </c>
      <c r="B356" s="73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3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3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3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9" t="str">
        <f t="shared" ca="1" si="108"/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73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3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73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3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73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3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73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3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73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3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73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3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73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3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73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3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73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3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73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3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73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3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73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3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73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3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73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3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73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3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73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3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73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3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73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3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73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3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73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3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73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3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73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3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73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3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X380" s="172" t="str">
        <f t="shared" si="93"/>
        <v/>
      </c>
      <c r="Y380" s="172" t="str">
        <f t="shared" si="94"/>
        <v/>
      </c>
    </row>
    <row r="381" spans="1:25">
      <c r="X381" s="172" t="str">
        <f t="shared" si="93"/>
        <v/>
      </c>
      <c r="Y381" s="172" t="str">
        <f t="shared" si="94"/>
        <v/>
      </c>
    </row>
    <row r="382" spans="1:25">
      <c r="X382" s="172" t="str">
        <f t="shared" si="93"/>
        <v/>
      </c>
      <c r="Y382" s="172" t="str">
        <f t="shared" si="94"/>
        <v/>
      </c>
    </row>
    <row r="383" spans="1:25">
      <c r="X383" s="172" t="str">
        <f t="shared" si="93"/>
        <v/>
      </c>
      <c r="Y383" s="172" t="str">
        <f t="shared" si="94"/>
        <v/>
      </c>
    </row>
    <row r="384" spans="1:25">
      <c r="X384" s="172" t="str">
        <f t="shared" si="93"/>
        <v/>
      </c>
      <c r="Y384" s="172" t="str">
        <f t="shared" si="94"/>
        <v/>
      </c>
    </row>
    <row r="385" spans="24:25">
      <c r="X385" s="172" t="str">
        <f t="shared" si="93"/>
        <v/>
      </c>
      <c r="Y385" s="172" t="str">
        <f t="shared" si="94"/>
        <v/>
      </c>
    </row>
    <row r="386" spans="24:25">
      <c r="X386" s="172" t="str">
        <f t="shared" si="93"/>
        <v/>
      </c>
      <c r="Y386" s="172" t="str">
        <f t="shared" si="94"/>
        <v/>
      </c>
    </row>
    <row r="387" spans="24:25">
      <c r="X387" s="172" t="str">
        <f t="shared" si="93"/>
        <v/>
      </c>
      <c r="Y387" s="172" t="str">
        <f t="shared" si="94"/>
        <v/>
      </c>
    </row>
    <row r="388" spans="24:25"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24:25">
      <c r="X389" s="172" t="str">
        <f t="shared" si="109"/>
        <v/>
      </c>
      <c r="Y389" s="172" t="str">
        <f t="shared" si="110"/>
        <v/>
      </c>
    </row>
    <row r="390" spans="24:25">
      <c r="X390" s="172" t="str">
        <f t="shared" si="109"/>
        <v/>
      </c>
      <c r="Y390" s="172" t="str">
        <f t="shared" si="110"/>
        <v/>
      </c>
    </row>
    <row r="391" spans="24:25">
      <c r="X391" s="172" t="str">
        <f t="shared" si="109"/>
        <v/>
      </c>
      <c r="Y391" s="172" t="str">
        <f t="shared" si="110"/>
        <v/>
      </c>
    </row>
    <row r="392" spans="24:25">
      <c r="X392" s="172" t="str">
        <f t="shared" si="109"/>
        <v/>
      </c>
      <c r="Y392" s="172" t="str">
        <f t="shared" si="110"/>
        <v/>
      </c>
    </row>
    <row r="393" spans="24:25">
      <c r="X393" s="172" t="str">
        <f t="shared" si="109"/>
        <v/>
      </c>
      <c r="Y393" s="172" t="str">
        <f t="shared" si="110"/>
        <v/>
      </c>
    </row>
    <row r="394" spans="24:25">
      <c r="X394" s="172" t="str">
        <f t="shared" si="109"/>
        <v/>
      </c>
      <c r="Y394" s="172" t="str">
        <f t="shared" si="110"/>
        <v/>
      </c>
    </row>
    <row r="395" spans="24:25">
      <c r="X395" s="172" t="str">
        <f t="shared" si="109"/>
        <v/>
      </c>
      <c r="Y395" s="172" t="str">
        <f t="shared" si="110"/>
        <v/>
      </c>
    </row>
    <row r="396" spans="24:25">
      <c r="X396" s="172" t="str">
        <f t="shared" si="109"/>
        <v/>
      </c>
      <c r="Y396" s="172" t="str">
        <f t="shared" si="110"/>
        <v/>
      </c>
    </row>
    <row r="397" spans="24:25">
      <c r="X397" s="172" t="str">
        <f t="shared" si="109"/>
        <v/>
      </c>
      <c r="Y397" s="172" t="str">
        <f t="shared" si="110"/>
        <v/>
      </c>
    </row>
    <row r="398" spans="24:25">
      <c r="X398" s="172" t="str">
        <f t="shared" si="109"/>
        <v/>
      </c>
      <c r="Y398" s="172" t="str">
        <f t="shared" si="110"/>
        <v/>
      </c>
    </row>
    <row r="399" spans="24:25">
      <c r="X399" s="172" t="str">
        <f t="shared" si="109"/>
        <v/>
      </c>
      <c r="Y399" s="172" t="str">
        <f t="shared" si="110"/>
        <v/>
      </c>
    </row>
    <row r="400" spans="24:25">
      <c r="X400" s="172" t="str">
        <f t="shared" si="109"/>
        <v/>
      </c>
      <c r="Y400" s="172" t="str">
        <f t="shared" si="110"/>
        <v/>
      </c>
    </row>
    <row r="401" spans="24:25">
      <c r="X401" s="172" t="str">
        <f t="shared" si="109"/>
        <v/>
      </c>
      <c r="Y401" s="172" t="str">
        <f t="shared" si="110"/>
        <v/>
      </c>
    </row>
    <row r="402" spans="24:25">
      <c r="X402" s="172" t="str">
        <f t="shared" si="109"/>
        <v/>
      </c>
      <c r="Y402" s="172" t="str">
        <f t="shared" si="110"/>
        <v/>
      </c>
    </row>
    <row r="403" spans="24:25">
      <c r="X403" s="172" t="str">
        <f t="shared" si="109"/>
        <v/>
      </c>
      <c r="Y403" s="172" t="str">
        <f t="shared" si="110"/>
        <v/>
      </c>
    </row>
    <row r="404" spans="24:25">
      <c r="X404" s="172" t="str">
        <f t="shared" si="109"/>
        <v/>
      </c>
      <c r="Y404" s="172" t="str">
        <f t="shared" si="110"/>
        <v/>
      </c>
    </row>
    <row r="405" spans="24:25">
      <c r="X405" s="172" t="str">
        <f t="shared" si="109"/>
        <v/>
      </c>
      <c r="Y405" s="172" t="str">
        <f t="shared" si="110"/>
        <v/>
      </c>
    </row>
    <row r="406" spans="24:25">
      <c r="X406" s="172" t="str">
        <f t="shared" si="109"/>
        <v/>
      </c>
      <c r="Y406" s="172" t="str">
        <f t="shared" si="110"/>
        <v/>
      </c>
    </row>
    <row r="407" spans="24:25">
      <c r="X407" s="172" t="str">
        <f t="shared" si="109"/>
        <v/>
      </c>
      <c r="Y407" s="172" t="str">
        <f t="shared" si="110"/>
        <v/>
      </c>
    </row>
    <row r="408" spans="24:25">
      <c r="X408" s="172" t="str">
        <f t="shared" si="109"/>
        <v/>
      </c>
      <c r="Y408" s="172" t="str">
        <f t="shared" si="110"/>
        <v/>
      </c>
    </row>
    <row r="409" spans="24:25">
      <c r="X409" s="172" t="str">
        <f t="shared" si="109"/>
        <v/>
      </c>
      <c r="Y409" s="172" t="str">
        <f t="shared" si="110"/>
        <v/>
      </c>
    </row>
    <row r="410" spans="24:25">
      <c r="X410" s="172" t="str">
        <f t="shared" si="109"/>
        <v/>
      </c>
      <c r="Y410" s="172" t="str">
        <f t="shared" si="110"/>
        <v/>
      </c>
    </row>
    <row r="411" spans="24:25">
      <c r="X411" s="172" t="str">
        <f t="shared" si="109"/>
        <v/>
      </c>
      <c r="Y411" s="172" t="str">
        <f t="shared" si="110"/>
        <v/>
      </c>
    </row>
    <row r="412" spans="24:25">
      <c r="X412" s="172" t="str">
        <f t="shared" si="109"/>
        <v/>
      </c>
      <c r="Y412" s="172" t="str">
        <f t="shared" si="110"/>
        <v/>
      </c>
    </row>
    <row r="413" spans="24:25">
      <c r="X413" s="172" t="str">
        <f t="shared" si="109"/>
        <v/>
      </c>
      <c r="Y413" s="172" t="str">
        <f t="shared" si="110"/>
        <v/>
      </c>
    </row>
    <row r="414" spans="24:25">
      <c r="X414" s="172" t="str">
        <f t="shared" si="109"/>
        <v/>
      </c>
      <c r="Y414" s="172" t="str">
        <f t="shared" si="110"/>
        <v/>
      </c>
    </row>
    <row r="415" spans="24:25">
      <c r="X415" s="172" t="str">
        <f t="shared" si="109"/>
        <v/>
      </c>
      <c r="Y415" s="172" t="str">
        <f t="shared" si="110"/>
        <v/>
      </c>
    </row>
    <row r="416" spans="24:25">
      <c r="X416" s="172" t="str">
        <f t="shared" si="109"/>
        <v/>
      </c>
      <c r="Y416" s="172" t="str">
        <f t="shared" si="110"/>
        <v/>
      </c>
    </row>
    <row r="417" spans="24:25">
      <c r="X417" s="172" t="str">
        <f t="shared" si="109"/>
        <v/>
      </c>
      <c r="Y417" s="172" t="str">
        <f t="shared" si="110"/>
        <v/>
      </c>
    </row>
    <row r="418" spans="24:25">
      <c r="X418" s="172" t="str">
        <f t="shared" si="109"/>
        <v/>
      </c>
      <c r="Y418" s="172" t="str">
        <f t="shared" si="110"/>
        <v/>
      </c>
    </row>
    <row r="419" spans="24:25">
      <c r="X419" s="172" t="str">
        <f t="shared" si="109"/>
        <v/>
      </c>
      <c r="Y419" s="172" t="str">
        <f t="shared" si="110"/>
        <v/>
      </c>
    </row>
    <row r="420" spans="24:25">
      <c r="X420" s="172" t="str">
        <f t="shared" si="109"/>
        <v/>
      </c>
      <c r="Y420" s="172" t="str">
        <f t="shared" si="110"/>
        <v/>
      </c>
    </row>
    <row r="421" spans="24:25">
      <c r="X421" s="172" t="str">
        <f t="shared" si="109"/>
        <v/>
      </c>
      <c r="Y421" s="172" t="str">
        <f t="shared" si="110"/>
        <v/>
      </c>
    </row>
    <row r="422" spans="24:25">
      <c r="X422" s="172" t="str">
        <f t="shared" si="109"/>
        <v/>
      </c>
      <c r="Y422" s="172" t="str">
        <f t="shared" si="110"/>
        <v/>
      </c>
    </row>
    <row r="423" spans="24:25">
      <c r="X423" s="172" t="str">
        <f t="shared" si="109"/>
        <v/>
      </c>
      <c r="Y423" s="172" t="str">
        <f t="shared" si="110"/>
        <v/>
      </c>
    </row>
    <row r="424" spans="24:25">
      <c r="X424" s="172" t="str">
        <f t="shared" si="109"/>
        <v/>
      </c>
      <c r="Y424" s="172" t="str">
        <f t="shared" si="110"/>
        <v/>
      </c>
    </row>
    <row r="425" spans="24:25">
      <c r="X425" s="172" t="str">
        <f t="shared" si="109"/>
        <v/>
      </c>
      <c r="Y425" s="172" t="str">
        <f t="shared" si="110"/>
        <v/>
      </c>
    </row>
    <row r="426" spans="24:25">
      <c r="X426" s="172" t="str">
        <f t="shared" si="109"/>
        <v/>
      </c>
      <c r="Y426" s="172" t="str">
        <f t="shared" si="110"/>
        <v/>
      </c>
    </row>
    <row r="427" spans="24:25">
      <c r="X427" s="172" t="str">
        <f t="shared" si="109"/>
        <v/>
      </c>
      <c r="Y427" s="172" t="str">
        <f t="shared" si="110"/>
        <v/>
      </c>
    </row>
    <row r="428" spans="24:25">
      <c r="X428" s="172" t="str">
        <f t="shared" si="109"/>
        <v/>
      </c>
      <c r="Y428" s="172" t="str">
        <f t="shared" si="110"/>
        <v/>
      </c>
    </row>
    <row r="429" spans="24:25">
      <c r="X429" s="172" t="str">
        <f t="shared" si="109"/>
        <v/>
      </c>
      <c r="Y429" s="172" t="str">
        <f t="shared" si="110"/>
        <v/>
      </c>
    </row>
    <row r="430" spans="24:25">
      <c r="X430" s="172" t="str">
        <f t="shared" si="109"/>
        <v/>
      </c>
      <c r="Y430" s="172" t="str">
        <f t="shared" si="110"/>
        <v/>
      </c>
    </row>
    <row r="431" spans="24:25">
      <c r="X431" s="172" t="str">
        <f t="shared" si="109"/>
        <v/>
      </c>
      <c r="Y431" s="172" t="str">
        <f t="shared" si="110"/>
        <v/>
      </c>
    </row>
    <row r="432" spans="24:25">
      <c r="X432" s="172" t="str">
        <f t="shared" si="109"/>
        <v/>
      </c>
      <c r="Y432" s="172" t="str">
        <f t="shared" si="110"/>
        <v/>
      </c>
    </row>
    <row r="433" spans="24:25">
      <c r="X433" s="172" t="str">
        <f t="shared" si="109"/>
        <v/>
      </c>
      <c r="Y433" s="172" t="str">
        <f t="shared" si="110"/>
        <v/>
      </c>
    </row>
    <row r="434" spans="24:25">
      <c r="X434" s="172" t="str">
        <f t="shared" si="109"/>
        <v/>
      </c>
      <c r="Y434" s="172" t="str">
        <f t="shared" si="110"/>
        <v/>
      </c>
    </row>
    <row r="435" spans="24:25">
      <c r="X435" s="172" t="str">
        <f t="shared" si="109"/>
        <v/>
      </c>
      <c r="Y435" s="172" t="str">
        <f t="shared" si="110"/>
        <v/>
      </c>
    </row>
    <row r="436" spans="24:25">
      <c r="X436" s="172" t="str">
        <f t="shared" si="109"/>
        <v/>
      </c>
      <c r="Y436" s="172" t="str">
        <f t="shared" si="110"/>
        <v/>
      </c>
    </row>
    <row r="437" spans="24:25">
      <c r="X437" s="172" t="str">
        <f t="shared" si="109"/>
        <v/>
      </c>
      <c r="Y437" s="172" t="str">
        <f t="shared" si="110"/>
        <v/>
      </c>
    </row>
    <row r="438" spans="24:25">
      <c r="X438" s="172" t="str">
        <f t="shared" si="109"/>
        <v/>
      </c>
      <c r="Y438" s="172" t="str">
        <f t="shared" si="110"/>
        <v/>
      </c>
    </row>
    <row r="439" spans="24:25">
      <c r="X439" s="172" t="str">
        <f t="shared" si="109"/>
        <v/>
      </c>
      <c r="Y439" s="172" t="str">
        <f t="shared" si="110"/>
        <v/>
      </c>
    </row>
    <row r="440" spans="24:25">
      <c r="X440" s="172" t="str">
        <f t="shared" si="109"/>
        <v/>
      </c>
      <c r="Y440" s="172" t="str">
        <f t="shared" si="110"/>
        <v/>
      </c>
    </row>
    <row r="441" spans="24:25">
      <c r="X441" s="172" t="str">
        <f t="shared" si="109"/>
        <v/>
      </c>
      <c r="Y441" s="172" t="str">
        <f t="shared" si="110"/>
        <v/>
      </c>
    </row>
    <row r="442" spans="24:25">
      <c r="X442" s="172" t="str">
        <f t="shared" si="109"/>
        <v/>
      </c>
      <c r="Y442" s="172" t="str">
        <f t="shared" si="110"/>
        <v/>
      </c>
    </row>
    <row r="443" spans="24:25">
      <c r="X443" s="172" t="str">
        <f t="shared" si="109"/>
        <v/>
      </c>
      <c r="Y443" s="172" t="str">
        <f t="shared" si="110"/>
        <v/>
      </c>
    </row>
    <row r="444" spans="24:25">
      <c r="X444" s="172" t="str">
        <f t="shared" si="109"/>
        <v/>
      </c>
      <c r="Y444" s="172" t="str">
        <f t="shared" si="110"/>
        <v/>
      </c>
    </row>
    <row r="445" spans="24:25">
      <c r="X445" s="172" t="str">
        <f t="shared" si="109"/>
        <v/>
      </c>
      <c r="Y445" s="172" t="str">
        <f t="shared" si="110"/>
        <v/>
      </c>
    </row>
    <row r="446" spans="24:25">
      <c r="X446" s="172" t="str">
        <f t="shared" si="109"/>
        <v/>
      </c>
      <c r="Y446" s="172" t="str">
        <f t="shared" si="110"/>
        <v/>
      </c>
    </row>
    <row r="447" spans="24:25">
      <c r="X447" s="172" t="str">
        <f t="shared" si="109"/>
        <v/>
      </c>
      <c r="Y447" s="172" t="str">
        <f t="shared" si="110"/>
        <v/>
      </c>
    </row>
    <row r="448" spans="24:25">
      <c r="X448" s="172" t="str">
        <f t="shared" si="109"/>
        <v/>
      </c>
      <c r="Y448" s="172" t="str">
        <f t="shared" si="110"/>
        <v/>
      </c>
    </row>
    <row r="449" spans="24:25">
      <c r="X449" s="172" t="str">
        <f t="shared" si="109"/>
        <v/>
      </c>
      <c r="Y449" s="172" t="str">
        <f t="shared" si="110"/>
        <v/>
      </c>
    </row>
    <row r="450" spans="24:25">
      <c r="X450" s="172" t="str">
        <f t="shared" si="109"/>
        <v/>
      </c>
      <c r="Y450" s="172" t="str">
        <f t="shared" si="110"/>
        <v/>
      </c>
    </row>
    <row r="451" spans="24:25">
      <c r="X451" s="172" t="str">
        <f t="shared" si="109"/>
        <v/>
      </c>
      <c r="Y451" s="172" t="str">
        <f t="shared" si="110"/>
        <v/>
      </c>
    </row>
    <row r="452" spans="24:25">
      <c r="X452" s="172" t="str">
        <f t="shared" ref="X452:X515" si="111">IF(COUNTIF(R:R,P452)*COUNTIF(T:T,P452)*COUNTIF(V:V,P452),P452,"")</f>
        <v/>
      </c>
      <c r="Y452" s="172" t="str">
        <f t="shared" ref="Y452:Y515" si="112">IF(X452&gt;$A$14,X452,"")</f>
        <v/>
      </c>
    </row>
    <row r="453" spans="24:25">
      <c r="X453" s="172" t="str">
        <f t="shared" si="111"/>
        <v/>
      </c>
      <c r="Y453" s="172" t="str">
        <f t="shared" si="112"/>
        <v/>
      </c>
    </row>
    <row r="454" spans="24:25">
      <c r="X454" s="172" t="str">
        <f t="shared" si="111"/>
        <v/>
      </c>
      <c r="Y454" s="172" t="str">
        <f t="shared" si="112"/>
        <v/>
      </c>
    </row>
    <row r="455" spans="24:25">
      <c r="X455" s="172" t="str">
        <f t="shared" si="111"/>
        <v/>
      </c>
      <c r="Y455" s="172" t="str">
        <f t="shared" si="112"/>
        <v/>
      </c>
    </row>
    <row r="456" spans="24:25">
      <c r="X456" s="172" t="str">
        <f t="shared" si="111"/>
        <v/>
      </c>
      <c r="Y456" s="172" t="str">
        <f t="shared" si="112"/>
        <v/>
      </c>
    </row>
    <row r="457" spans="24:25">
      <c r="X457" s="172" t="str">
        <f t="shared" si="111"/>
        <v/>
      </c>
      <c r="Y457" s="172" t="str">
        <f t="shared" si="112"/>
        <v/>
      </c>
    </row>
    <row r="458" spans="24:25">
      <c r="X458" s="172" t="str">
        <f t="shared" si="111"/>
        <v/>
      </c>
      <c r="Y458" s="172" t="str">
        <f t="shared" si="112"/>
        <v/>
      </c>
    </row>
    <row r="459" spans="24:25">
      <c r="X459" s="172" t="str">
        <f t="shared" si="111"/>
        <v/>
      </c>
      <c r="Y459" s="172" t="str">
        <f t="shared" si="112"/>
        <v/>
      </c>
    </row>
    <row r="460" spans="24:25">
      <c r="X460" s="172" t="str">
        <f t="shared" si="111"/>
        <v/>
      </c>
      <c r="Y460" s="172" t="str">
        <f t="shared" si="112"/>
        <v/>
      </c>
    </row>
    <row r="461" spans="24:25">
      <c r="X461" s="172" t="str">
        <f t="shared" si="111"/>
        <v/>
      </c>
      <c r="Y461" s="172" t="str">
        <f t="shared" si="112"/>
        <v/>
      </c>
    </row>
    <row r="462" spans="24:25">
      <c r="X462" s="172" t="str">
        <f t="shared" si="111"/>
        <v/>
      </c>
      <c r="Y462" s="172" t="str">
        <f t="shared" si="112"/>
        <v/>
      </c>
    </row>
    <row r="463" spans="24:25">
      <c r="X463" s="172" t="str">
        <f t="shared" si="111"/>
        <v/>
      </c>
      <c r="Y463" s="172" t="str">
        <f t="shared" si="112"/>
        <v/>
      </c>
    </row>
    <row r="464" spans="24:25">
      <c r="X464" s="172" t="str">
        <f t="shared" si="111"/>
        <v/>
      </c>
      <c r="Y464" s="172" t="str">
        <f t="shared" si="112"/>
        <v/>
      </c>
    </row>
    <row r="465" spans="24:25">
      <c r="X465" s="172" t="str">
        <f t="shared" si="111"/>
        <v/>
      </c>
      <c r="Y465" s="172" t="str">
        <f t="shared" si="112"/>
        <v/>
      </c>
    </row>
    <row r="466" spans="24:25">
      <c r="X466" s="172" t="str">
        <f t="shared" si="111"/>
        <v/>
      </c>
      <c r="Y466" s="172" t="str">
        <f t="shared" si="112"/>
        <v/>
      </c>
    </row>
    <row r="467" spans="24:25">
      <c r="X467" s="172" t="str">
        <f t="shared" si="111"/>
        <v/>
      </c>
      <c r="Y467" s="172" t="str">
        <f t="shared" si="112"/>
        <v/>
      </c>
    </row>
    <row r="468" spans="24:25">
      <c r="X468" s="172" t="str">
        <f t="shared" si="111"/>
        <v/>
      </c>
      <c r="Y468" s="172" t="str">
        <f t="shared" si="112"/>
        <v/>
      </c>
    </row>
    <row r="469" spans="24:25">
      <c r="X469" s="172" t="str">
        <f t="shared" si="111"/>
        <v/>
      </c>
      <c r="Y469" s="172" t="str">
        <f t="shared" si="112"/>
        <v/>
      </c>
    </row>
    <row r="470" spans="24:25">
      <c r="X470" s="172" t="str">
        <f t="shared" si="111"/>
        <v/>
      </c>
      <c r="Y470" s="172" t="str">
        <f t="shared" si="112"/>
        <v/>
      </c>
    </row>
    <row r="471" spans="24:25">
      <c r="X471" s="172" t="str">
        <f t="shared" si="111"/>
        <v/>
      </c>
      <c r="Y471" s="172" t="str">
        <f t="shared" si="112"/>
        <v/>
      </c>
    </row>
    <row r="472" spans="24:25">
      <c r="X472" s="172" t="str">
        <f t="shared" si="111"/>
        <v/>
      </c>
      <c r="Y472" s="172" t="str">
        <f t="shared" si="112"/>
        <v/>
      </c>
    </row>
    <row r="473" spans="24:25">
      <c r="X473" s="172" t="str">
        <f t="shared" si="111"/>
        <v/>
      </c>
      <c r="Y473" s="172" t="str">
        <f t="shared" si="112"/>
        <v/>
      </c>
    </row>
    <row r="474" spans="24:25">
      <c r="X474" s="172" t="str">
        <f t="shared" si="111"/>
        <v/>
      </c>
      <c r="Y474" s="172" t="str">
        <f t="shared" si="112"/>
        <v/>
      </c>
    </row>
    <row r="475" spans="24:25">
      <c r="X475" s="172" t="str">
        <f t="shared" si="111"/>
        <v/>
      </c>
      <c r="Y475" s="172" t="str">
        <f t="shared" si="112"/>
        <v/>
      </c>
    </row>
    <row r="476" spans="24:25">
      <c r="X476" s="172" t="str">
        <f t="shared" si="111"/>
        <v/>
      </c>
      <c r="Y476" s="172" t="str">
        <f t="shared" si="112"/>
        <v/>
      </c>
    </row>
    <row r="477" spans="24:25">
      <c r="X477" s="172" t="str">
        <f t="shared" si="111"/>
        <v/>
      </c>
      <c r="Y477" s="172" t="str">
        <f t="shared" si="112"/>
        <v/>
      </c>
    </row>
    <row r="478" spans="24:25">
      <c r="X478" s="172" t="str">
        <f t="shared" si="111"/>
        <v/>
      </c>
      <c r="Y478" s="172" t="str">
        <f t="shared" si="112"/>
        <v/>
      </c>
    </row>
    <row r="479" spans="24:25">
      <c r="X479" s="172" t="str">
        <f t="shared" si="111"/>
        <v/>
      </c>
      <c r="Y479" s="172" t="str">
        <f t="shared" si="112"/>
        <v/>
      </c>
    </row>
    <row r="480" spans="24:25">
      <c r="X480" s="172" t="str">
        <f t="shared" si="111"/>
        <v/>
      </c>
      <c r="Y480" s="172" t="str">
        <f t="shared" si="112"/>
        <v/>
      </c>
    </row>
    <row r="481" spans="24:25">
      <c r="X481" s="172" t="str">
        <f t="shared" si="111"/>
        <v/>
      </c>
      <c r="Y481" s="172" t="str">
        <f t="shared" si="112"/>
        <v/>
      </c>
    </row>
    <row r="482" spans="24:25">
      <c r="X482" s="172" t="str">
        <f t="shared" si="111"/>
        <v/>
      </c>
      <c r="Y482" s="172" t="str">
        <f t="shared" si="112"/>
        <v/>
      </c>
    </row>
    <row r="483" spans="24:25">
      <c r="X483" s="172" t="str">
        <f t="shared" si="111"/>
        <v/>
      </c>
      <c r="Y483" s="172" t="str">
        <f t="shared" si="112"/>
        <v/>
      </c>
    </row>
    <row r="484" spans="24:25">
      <c r="X484" s="172" t="str">
        <f t="shared" si="111"/>
        <v/>
      </c>
      <c r="Y484" s="172" t="str">
        <f t="shared" si="112"/>
        <v/>
      </c>
    </row>
    <row r="485" spans="24:25">
      <c r="X485" s="172" t="str">
        <f t="shared" si="111"/>
        <v/>
      </c>
      <c r="Y485" s="172" t="str">
        <f t="shared" si="112"/>
        <v/>
      </c>
    </row>
    <row r="486" spans="24:25">
      <c r="X486" s="172" t="str">
        <f t="shared" si="111"/>
        <v/>
      </c>
      <c r="Y486" s="172" t="str">
        <f t="shared" si="112"/>
        <v/>
      </c>
    </row>
    <row r="487" spans="24:25">
      <c r="X487" s="172" t="str">
        <f t="shared" si="111"/>
        <v/>
      </c>
      <c r="Y487" s="172" t="str">
        <f t="shared" si="112"/>
        <v/>
      </c>
    </row>
    <row r="488" spans="24:25">
      <c r="X488" s="172" t="str">
        <f t="shared" si="111"/>
        <v/>
      </c>
      <c r="Y488" s="172" t="str">
        <f t="shared" si="112"/>
        <v/>
      </c>
    </row>
    <row r="489" spans="24:25">
      <c r="X489" s="172" t="str">
        <f t="shared" si="111"/>
        <v/>
      </c>
      <c r="Y489" s="172" t="str">
        <f t="shared" si="112"/>
        <v/>
      </c>
    </row>
    <row r="490" spans="24:25">
      <c r="X490" s="172" t="str">
        <f t="shared" si="111"/>
        <v/>
      </c>
      <c r="Y490" s="172" t="str">
        <f t="shared" si="112"/>
        <v/>
      </c>
    </row>
    <row r="491" spans="24:25">
      <c r="X491" s="172" t="str">
        <f t="shared" si="111"/>
        <v/>
      </c>
      <c r="Y491" s="172" t="str">
        <f t="shared" si="112"/>
        <v/>
      </c>
    </row>
    <row r="492" spans="24:25">
      <c r="X492" s="172" t="str">
        <f t="shared" si="111"/>
        <v/>
      </c>
      <c r="Y492" s="172" t="str">
        <f t="shared" si="112"/>
        <v/>
      </c>
    </row>
    <row r="493" spans="24:25">
      <c r="X493" s="172" t="str">
        <f t="shared" si="111"/>
        <v/>
      </c>
      <c r="Y493" s="172" t="str">
        <f t="shared" si="112"/>
        <v/>
      </c>
    </row>
    <row r="494" spans="24:25">
      <c r="X494" s="172" t="str">
        <f t="shared" si="111"/>
        <v/>
      </c>
      <c r="Y494" s="172" t="str">
        <f t="shared" si="112"/>
        <v/>
      </c>
    </row>
    <row r="495" spans="24:25">
      <c r="X495" s="172" t="str">
        <f t="shared" si="111"/>
        <v/>
      </c>
      <c r="Y495" s="172" t="str">
        <f t="shared" si="112"/>
        <v/>
      </c>
    </row>
    <row r="496" spans="24:25">
      <c r="X496" s="172" t="str">
        <f t="shared" si="111"/>
        <v/>
      </c>
      <c r="Y496" s="172" t="str">
        <f t="shared" si="112"/>
        <v/>
      </c>
    </row>
    <row r="497" spans="24:25">
      <c r="X497" s="172" t="str">
        <f t="shared" si="111"/>
        <v/>
      </c>
      <c r="Y497" s="172" t="str">
        <f t="shared" si="112"/>
        <v/>
      </c>
    </row>
    <row r="498" spans="24:25">
      <c r="X498" s="172" t="str">
        <f t="shared" si="111"/>
        <v/>
      </c>
      <c r="Y498" s="172" t="str">
        <f t="shared" si="112"/>
        <v/>
      </c>
    </row>
    <row r="499" spans="24:25">
      <c r="X499" s="172" t="str">
        <f t="shared" si="111"/>
        <v/>
      </c>
      <c r="Y499" s="172" t="str">
        <f t="shared" si="112"/>
        <v/>
      </c>
    </row>
    <row r="500" spans="24:25">
      <c r="X500" s="172" t="str">
        <f t="shared" si="111"/>
        <v/>
      </c>
      <c r="Y500" s="172" t="str">
        <f t="shared" si="112"/>
        <v/>
      </c>
    </row>
    <row r="501" spans="24:25">
      <c r="X501" s="172" t="str">
        <f t="shared" si="111"/>
        <v/>
      </c>
      <c r="Y501" s="172" t="str">
        <f t="shared" si="112"/>
        <v/>
      </c>
    </row>
    <row r="502" spans="24:25">
      <c r="X502" s="172" t="str">
        <f t="shared" si="111"/>
        <v/>
      </c>
      <c r="Y502" s="172" t="str">
        <f t="shared" si="112"/>
        <v/>
      </c>
    </row>
    <row r="503" spans="24:25">
      <c r="X503" s="172" t="str">
        <f t="shared" si="111"/>
        <v/>
      </c>
      <c r="Y503" s="172" t="str">
        <f t="shared" si="112"/>
        <v/>
      </c>
    </row>
    <row r="504" spans="24:25">
      <c r="X504" s="172" t="str">
        <f t="shared" si="111"/>
        <v/>
      </c>
      <c r="Y504" s="172" t="str">
        <f t="shared" si="112"/>
        <v/>
      </c>
    </row>
    <row r="505" spans="24:25">
      <c r="X505" s="172" t="str">
        <f t="shared" si="111"/>
        <v/>
      </c>
      <c r="Y505" s="172" t="str">
        <f t="shared" si="112"/>
        <v/>
      </c>
    </row>
    <row r="506" spans="24:25">
      <c r="X506" s="172" t="str">
        <f t="shared" si="111"/>
        <v/>
      </c>
      <c r="Y506" s="172" t="str">
        <f t="shared" si="112"/>
        <v/>
      </c>
    </row>
    <row r="507" spans="24:25">
      <c r="X507" s="172" t="str">
        <f t="shared" si="111"/>
        <v/>
      </c>
      <c r="Y507" s="172" t="str">
        <f t="shared" si="112"/>
        <v/>
      </c>
    </row>
    <row r="508" spans="24:25">
      <c r="X508" s="172" t="str">
        <f t="shared" si="111"/>
        <v/>
      </c>
      <c r="Y508" s="172" t="str">
        <f t="shared" si="112"/>
        <v/>
      </c>
    </row>
    <row r="509" spans="24:25">
      <c r="X509" s="172" t="str">
        <f t="shared" si="111"/>
        <v/>
      </c>
      <c r="Y509" s="172" t="str">
        <f t="shared" si="112"/>
        <v/>
      </c>
    </row>
    <row r="510" spans="24:25">
      <c r="X510" s="172" t="str">
        <f t="shared" si="111"/>
        <v/>
      </c>
      <c r="Y510" s="172" t="str">
        <f t="shared" si="112"/>
        <v/>
      </c>
    </row>
    <row r="511" spans="24:25">
      <c r="X511" s="172" t="str">
        <f t="shared" si="111"/>
        <v/>
      </c>
      <c r="Y511" s="172" t="str">
        <f t="shared" si="112"/>
        <v/>
      </c>
    </row>
    <row r="512" spans="24:25">
      <c r="X512" s="172" t="str">
        <f t="shared" si="111"/>
        <v/>
      </c>
      <c r="Y512" s="172" t="str">
        <f t="shared" si="112"/>
        <v/>
      </c>
    </row>
    <row r="513" spans="24:25">
      <c r="X513" s="172" t="str">
        <f t="shared" si="111"/>
        <v/>
      </c>
      <c r="Y513" s="172" t="str">
        <f t="shared" si="112"/>
        <v/>
      </c>
    </row>
    <row r="514" spans="24:25">
      <c r="X514" s="172" t="str">
        <f t="shared" si="111"/>
        <v/>
      </c>
      <c r="Y514" s="172" t="str">
        <f t="shared" si="112"/>
        <v/>
      </c>
    </row>
    <row r="515" spans="24:25">
      <c r="X515" s="172" t="str">
        <f t="shared" si="111"/>
        <v/>
      </c>
      <c r="Y515" s="172" t="str">
        <f t="shared" si="112"/>
        <v/>
      </c>
    </row>
    <row r="516" spans="24:25">
      <c r="X516" s="172" t="str">
        <f t="shared" ref="X516:X579" si="113">IF(COUNTIF(R:R,P516)*COUNTIF(T:T,P516)*COUNTIF(V:V,P516),P516,"")</f>
        <v/>
      </c>
      <c r="Y516" s="172" t="str">
        <f t="shared" ref="Y516:Y579" si="114">IF(X516&gt;$A$14,X516,"")</f>
        <v/>
      </c>
    </row>
    <row r="517" spans="24:25">
      <c r="X517" s="172" t="str">
        <f t="shared" si="113"/>
        <v/>
      </c>
      <c r="Y517" s="172" t="str">
        <f t="shared" si="114"/>
        <v/>
      </c>
    </row>
    <row r="518" spans="24:25">
      <c r="X518" s="172" t="str">
        <f t="shared" si="113"/>
        <v/>
      </c>
      <c r="Y518" s="172" t="str">
        <f t="shared" si="114"/>
        <v/>
      </c>
    </row>
    <row r="519" spans="24:25">
      <c r="X519" s="172" t="str">
        <f t="shared" si="113"/>
        <v/>
      </c>
      <c r="Y519" s="172" t="str">
        <f t="shared" si="114"/>
        <v/>
      </c>
    </row>
    <row r="520" spans="24:25">
      <c r="X520" s="172" t="str">
        <f t="shared" si="113"/>
        <v/>
      </c>
      <c r="Y520" s="172" t="str">
        <f t="shared" si="114"/>
        <v/>
      </c>
    </row>
    <row r="521" spans="24:25">
      <c r="X521" s="172" t="str">
        <f t="shared" si="113"/>
        <v/>
      </c>
      <c r="Y521" s="172" t="str">
        <f t="shared" si="114"/>
        <v/>
      </c>
    </row>
    <row r="522" spans="24:25">
      <c r="X522" s="172" t="str">
        <f t="shared" si="113"/>
        <v/>
      </c>
      <c r="Y522" s="172" t="str">
        <f t="shared" si="114"/>
        <v/>
      </c>
    </row>
    <row r="523" spans="24:25">
      <c r="X523" s="172" t="str">
        <f t="shared" si="113"/>
        <v/>
      </c>
      <c r="Y523" s="172" t="str">
        <f t="shared" si="114"/>
        <v/>
      </c>
    </row>
    <row r="524" spans="24:25">
      <c r="X524" s="172" t="str">
        <f t="shared" si="113"/>
        <v/>
      </c>
      <c r="Y524" s="172" t="str">
        <f t="shared" si="114"/>
        <v/>
      </c>
    </row>
    <row r="525" spans="24:25">
      <c r="X525" s="172" t="str">
        <f t="shared" si="113"/>
        <v/>
      </c>
      <c r="Y525" s="172" t="str">
        <f t="shared" si="114"/>
        <v/>
      </c>
    </row>
    <row r="526" spans="24:25">
      <c r="X526" s="172" t="str">
        <f t="shared" si="113"/>
        <v/>
      </c>
      <c r="Y526" s="172" t="str">
        <f t="shared" si="114"/>
        <v/>
      </c>
    </row>
    <row r="527" spans="24:25">
      <c r="X527" s="172" t="str">
        <f t="shared" si="113"/>
        <v/>
      </c>
      <c r="Y527" s="172" t="str">
        <f t="shared" si="114"/>
        <v/>
      </c>
    </row>
    <row r="528" spans="24:25">
      <c r="X528" s="172" t="str">
        <f t="shared" si="113"/>
        <v/>
      </c>
      <c r="Y528" s="172" t="str">
        <f t="shared" si="114"/>
        <v/>
      </c>
    </row>
    <row r="529" spans="24:25">
      <c r="X529" s="172" t="str">
        <f t="shared" si="113"/>
        <v/>
      </c>
      <c r="Y529" s="172" t="str">
        <f t="shared" si="114"/>
        <v/>
      </c>
    </row>
    <row r="530" spans="24:25">
      <c r="X530" s="172" t="str">
        <f t="shared" si="113"/>
        <v/>
      </c>
      <c r="Y530" s="172" t="str">
        <f t="shared" si="114"/>
        <v/>
      </c>
    </row>
    <row r="531" spans="24:25">
      <c r="X531" s="172" t="str">
        <f t="shared" si="113"/>
        <v/>
      </c>
      <c r="Y531" s="172" t="str">
        <f t="shared" si="114"/>
        <v/>
      </c>
    </row>
    <row r="532" spans="24:25">
      <c r="X532" s="172" t="str">
        <f t="shared" si="113"/>
        <v/>
      </c>
      <c r="Y532" s="172" t="str">
        <f t="shared" si="114"/>
        <v/>
      </c>
    </row>
    <row r="533" spans="24:25">
      <c r="X533" s="172" t="str">
        <f t="shared" si="113"/>
        <v/>
      </c>
      <c r="Y533" s="172" t="str">
        <f t="shared" si="114"/>
        <v/>
      </c>
    </row>
    <row r="534" spans="24:25">
      <c r="X534" s="172" t="str">
        <f t="shared" si="113"/>
        <v/>
      </c>
      <c r="Y534" s="172" t="str">
        <f t="shared" si="114"/>
        <v/>
      </c>
    </row>
    <row r="535" spans="24:25">
      <c r="X535" s="172" t="str">
        <f t="shared" si="113"/>
        <v/>
      </c>
      <c r="Y535" s="172" t="str">
        <f t="shared" si="114"/>
        <v/>
      </c>
    </row>
    <row r="536" spans="24:25">
      <c r="X536" s="172" t="str">
        <f t="shared" si="113"/>
        <v/>
      </c>
      <c r="Y536" s="172" t="str">
        <f t="shared" si="114"/>
        <v/>
      </c>
    </row>
    <row r="537" spans="24:25">
      <c r="X537" s="172" t="str">
        <f t="shared" si="113"/>
        <v/>
      </c>
      <c r="Y537" s="172" t="str">
        <f t="shared" si="114"/>
        <v/>
      </c>
    </row>
    <row r="538" spans="24:25">
      <c r="X538" s="172" t="str">
        <f t="shared" si="113"/>
        <v/>
      </c>
      <c r="Y538" s="172" t="str">
        <f t="shared" si="114"/>
        <v/>
      </c>
    </row>
    <row r="539" spans="24:25">
      <c r="X539" s="172" t="str">
        <f t="shared" si="113"/>
        <v/>
      </c>
      <c r="Y539" s="172" t="str">
        <f t="shared" si="114"/>
        <v/>
      </c>
    </row>
    <row r="540" spans="24:25">
      <c r="X540" s="172" t="str">
        <f t="shared" si="113"/>
        <v/>
      </c>
      <c r="Y540" s="172" t="str">
        <f t="shared" si="114"/>
        <v/>
      </c>
    </row>
    <row r="541" spans="24:25">
      <c r="X541" s="172" t="str">
        <f t="shared" si="113"/>
        <v/>
      </c>
      <c r="Y541" s="172" t="str">
        <f t="shared" si="114"/>
        <v/>
      </c>
    </row>
    <row r="542" spans="24:25">
      <c r="X542" s="172" t="str">
        <f t="shared" si="113"/>
        <v/>
      </c>
      <c r="Y542" s="172" t="str">
        <f t="shared" si="114"/>
        <v/>
      </c>
    </row>
    <row r="543" spans="24:25">
      <c r="X543" s="172" t="str">
        <f t="shared" si="113"/>
        <v/>
      </c>
      <c r="Y543" s="172" t="str">
        <f t="shared" si="114"/>
        <v/>
      </c>
    </row>
    <row r="544" spans="24:25">
      <c r="X544" s="172" t="str">
        <f t="shared" si="113"/>
        <v/>
      </c>
      <c r="Y544" s="172" t="str">
        <f t="shared" si="114"/>
        <v/>
      </c>
    </row>
    <row r="545" spans="24:25">
      <c r="X545" s="172" t="str">
        <f t="shared" si="113"/>
        <v/>
      </c>
      <c r="Y545" s="172" t="str">
        <f t="shared" si="114"/>
        <v/>
      </c>
    </row>
    <row r="546" spans="24:25">
      <c r="X546" s="172" t="str">
        <f t="shared" si="113"/>
        <v/>
      </c>
      <c r="Y546" s="172" t="str">
        <f t="shared" si="114"/>
        <v/>
      </c>
    </row>
    <row r="547" spans="24:25">
      <c r="X547" s="172" t="str">
        <f t="shared" si="113"/>
        <v/>
      </c>
      <c r="Y547" s="172" t="str">
        <f t="shared" si="114"/>
        <v/>
      </c>
    </row>
    <row r="548" spans="24:25">
      <c r="X548" s="172" t="str">
        <f t="shared" si="113"/>
        <v/>
      </c>
      <c r="Y548" s="172" t="str">
        <f t="shared" si="114"/>
        <v/>
      </c>
    </row>
    <row r="549" spans="24:25">
      <c r="X549" s="172" t="str">
        <f t="shared" si="113"/>
        <v/>
      </c>
      <c r="Y549" s="172" t="str">
        <f t="shared" si="114"/>
        <v/>
      </c>
    </row>
    <row r="550" spans="24:25">
      <c r="X550" s="172" t="str">
        <f t="shared" si="113"/>
        <v/>
      </c>
      <c r="Y550" s="172" t="str">
        <f t="shared" si="114"/>
        <v/>
      </c>
    </row>
    <row r="551" spans="24:25">
      <c r="X551" s="172" t="str">
        <f t="shared" si="113"/>
        <v/>
      </c>
      <c r="Y551" s="172" t="str">
        <f t="shared" si="114"/>
        <v/>
      </c>
    </row>
    <row r="552" spans="24:25">
      <c r="X552" s="172" t="str">
        <f t="shared" si="113"/>
        <v/>
      </c>
      <c r="Y552" s="172" t="str">
        <f t="shared" si="114"/>
        <v/>
      </c>
    </row>
    <row r="553" spans="24:25">
      <c r="X553" s="172" t="str">
        <f t="shared" si="113"/>
        <v/>
      </c>
      <c r="Y553" s="172" t="str">
        <f t="shared" si="114"/>
        <v/>
      </c>
    </row>
    <row r="554" spans="24:25">
      <c r="X554" s="172" t="str">
        <f t="shared" si="113"/>
        <v/>
      </c>
      <c r="Y554" s="172" t="str">
        <f t="shared" si="114"/>
        <v/>
      </c>
    </row>
    <row r="555" spans="24:25">
      <c r="X555" s="172" t="str">
        <f t="shared" si="113"/>
        <v/>
      </c>
      <c r="Y555" s="172" t="str">
        <f t="shared" si="114"/>
        <v/>
      </c>
    </row>
    <row r="556" spans="24:25">
      <c r="X556" s="172" t="str">
        <f t="shared" si="113"/>
        <v/>
      </c>
      <c r="Y556" s="172" t="str">
        <f t="shared" si="114"/>
        <v/>
      </c>
    </row>
    <row r="557" spans="24:25">
      <c r="X557" s="172" t="str">
        <f t="shared" si="113"/>
        <v/>
      </c>
      <c r="Y557" s="172" t="str">
        <f t="shared" si="114"/>
        <v/>
      </c>
    </row>
    <row r="558" spans="24:25">
      <c r="X558" s="172" t="str">
        <f t="shared" si="113"/>
        <v/>
      </c>
      <c r="Y558" s="172" t="str">
        <f t="shared" si="114"/>
        <v/>
      </c>
    </row>
    <row r="559" spans="24:25">
      <c r="X559" s="172" t="str">
        <f t="shared" si="113"/>
        <v/>
      </c>
      <c r="Y559" s="172" t="str">
        <f t="shared" si="114"/>
        <v/>
      </c>
    </row>
    <row r="560" spans="24:25">
      <c r="X560" s="172" t="str">
        <f t="shared" si="113"/>
        <v/>
      </c>
      <c r="Y560" s="172" t="str">
        <f t="shared" si="114"/>
        <v/>
      </c>
    </row>
    <row r="561" spans="24:25">
      <c r="X561" s="172" t="str">
        <f t="shared" si="113"/>
        <v/>
      </c>
      <c r="Y561" s="172" t="str">
        <f t="shared" si="114"/>
        <v/>
      </c>
    </row>
    <row r="562" spans="24:25">
      <c r="X562" s="172" t="str">
        <f t="shared" si="113"/>
        <v/>
      </c>
      <c r="Y562" s="172" t="str">
        <f t="shared" si="114"/>
        <v/>
      </c>
    </row>
    <row r="563" spans="24:25">
      <c r="X563" s="172" t="str">
        <f t="shared" si="113"/>
        <v/>
      </c>
      <c r="Y563" s="172" t="str">
        <f t="shared" si="114"/>
        <v/>
      </c>
    </row>
    <row r="564" spans="24:25">
      <c r="X564" s="172" t="str">
        <f t="shared" si="113"/>
        <v/>
      </c>
      <c r="Y564" s="172" t="str">
        <f t="shared" si="114"/>
        <v/>
      </c>
    </row>
    <row r="565" spans="24:25">
      <c r="X565" s="172" t="str">
        <f t="shared" si="113"/>
        <v/>
      </c>
      <c r="Y565" s="172" t="str">
        <f t="shared" si="114"/>
        <v/>
      </c>
    </row>
    <row r="566" spans="24:25">
      <c r="X566" s="172" t="str">
        <f t="shared" si="113"/>
        <v/>
      </c>
      <c r="Y566" s="172" t="str">
        <f t="shared" si="114"/>
        <v/>
      </c>
    </row>
    <row r="567" spans="24:25">
      <c r="X567" s="172" t="str">
        <f t="shared" si="113"/>
        <v/>
      </c>
      <c r="Y567" s="172" t="str">
        <f t="shared" si="114"/>
        <v/>
      </c>
    </row>
    <row r="568" spans="24:25">
      <c r="X568" s="172" t="str">
        <f t="shared" si="113"/>
        <v/>
      </c>
      <c r="Y568" s="172" t="str">
        <f t="shared" si="114"/>
        <v/>
      </c>
    </row>
    <row r="569" spans="24:25">
      <c r="X569" s="172" t="str">
        <f t="shared" si="113"/>
        <v/>
      </c>
      <c r="Y569" s="172" t="str">
        <f t="shared" si="114"/>
        <v/>
      </c>
    </row>
    <row r="570" spans="24:25">
      <c r="X570" s="172" t="str">
        <f t="shared" si="113"/>
        <v/>
      </c>
      <c r="Y570" s="172" t="str">
        <f t="shared" si="114"/>
        <v/>
      </c>
    </row>
    <row r="571" spans="24:25">
      <c r="X571" s="172" t="str">
        <f t="shared" si="113"/>
        <v/>
      </c>
      <c r="Y571" s="172" t="str">
        <f t="shared" si="114"/>
        <v/>
      </c>
    </row>
    <row r="572" spans="24:25">
      <c r="X572" s="172" t="str">
        <f t="shared" si="113"/>
        <v/>
      </c>
      <c r="Y572" s="172" t="str">
        <f t="shared" si="114"/>
        <v/>
      </c>
    </row>
    <row r="573" spans="24:25">
      <c r="X573" s="172" t="str">
        <f t="shared" si="113"/>
        <v/>
      </c>
      <c r="Y573" s="172" t="str">
        <f t="shared" si="114"/>
        <v/>
      </c>
    </row>
    <row r="574" spans="24:25">
      <c r="X574" s="172" t="str">
        <f t="shared" si="113"/>
        <v/>
      </c>
      <c r="Y574" s="172" t="str">
        <f t="shared" si="114"/>
        <v/>
      </c>
    </row>
    <row r="575" spans="24:25">
      <c r="X575" s="172" t="str">
        <f t="shared" si="113"/>
        <v/>
      </c>
      <c r="Y575" s="172" t="str">
        <f t="shared" si="114"/>
        <v/>
      </c>
    </row>
    <row r="576" spans="24:25">
      <c r="X576" s="172" t="str">
        <f t="shared" si="113"/>
        <v/>
      </c>
      <c r="Y576" s="172" t="str">
        <f t="shared" si="114"/>
        <v/>
      </c>
    </row>
    <row r="577" spans="24:25">
      <c r="X577" s="172" t="str">
        <f t="shared" si="113"/>
        <v/>
      </c>
      <c r="Y577" s="172" t="str">
        <f t="shared" si="114"/>
        <v/>
      </c>
    </row>
    <row r="578" spans="24:25">
      <c r="X578" s="172" t="str">
        <f t="shared" si="113"/>
        <v/>
      </c>
      <c r="Y578" s="172" t="str">
        <f t="shared" si="114"/>
        <v/>
      </c>
    </row>
    <row r="579" spans="24:25">
      <c r="X579" s="172" t="str">
        <f t="shared" si="113"/>
        <v/>
      </c>
      <c r="Y579" s="172" t="str">
        <f t="shared" si="114"/>
        <v/>
      </c>
    </row>
    <row r="580" spans="24:25">
      <c r="X580" s="172" t="str">
        <f t="shared" ref="X580:X643" si="115">IF(COUNTIF(R:R,P580)*COUNTIF(T:T,P580)*COUNTIF(V:V,P580),P580,"")</f>
        <v/>
      </c>
      <c r="Y580" s="172" t="str">
        <f t="shared" ref="Y580:Y643" si="116">IF(X580&gt;$A$14,X580,"")</f>
        <v/>
      </c>
    </row>
    <row r="581" spans="24:25">
      <c r="X581" s="172" t="str">
        <f t="shared" si="115"/>
        <v/>
      </c>
      <c r="Y581" s="172" t="str">
        <f t="shared" si="116"/>
        <v/>
      </c>
    </row>
    <row r="582" spans="24:25">
      <c r="X582" s="172" t="str">
        <f t="shared" si="115"/>
        <v/>
      </c>
      <c r="Y582" s="172" t="str">
        <f t="shared" si="116"/>
        <v/>
      </c>
    </row>
    <row r="583" spans="24:25">
      <c r="X583" s="172" t="str">
        <f t="shared" si="115"/>
        <v/>
      </c>
      <c r="Y583" s="172" t="str">
        <f t="shared" si="116"/>
        <v/>
      </c>
    </row>
    <row r="584" spans="24:25">
      <c r="X584" s="172" t="str">
        <f t="shared" si="115"/>
        <v/>
      </c>
      <c r="Y584" s="172" t="str">
        <f t="shared" si="116"/>
        <v/>
      </c>
    </row>
    <row r="585" spans="24:25">
      <c r="X585" s="172" t="str">
        <f t="shared" si="115"/>
        <v/>
      </c>
      <c r="Y585" s="172" t="str">
        <f t="shared" si="116"/>
        <v/>
      </c>
    </row>
    <row r="586" spans="24:25">
      <c r="X586" s="172" t="str">
        <f t="shared" si="115"/>
        <v/>
      </c>
      <c r="Y586" s="172" t="str">
        <f t="shared" si="116"/>
        <v/>
      </c>
    </row>
    <row r="587" spans="24:25">
      <c r="X587" s="172" t="str">
        <f t="shared" si="115"/>
        <v/>
      </c>
      <c r="Y587" s="172" t="str">
        <f t="shared" si="116"/>
        <v/>
      </c>
    </row>
    <row r="588" spans="24:25">
      <c r="X588" s="172" t="str">
        <f t="shared" si="115"/>
        <v/>
      </c>
      <c r="Y588" s="172" t="str">
        <f t="shared" si="116"/>
        <v/>
      </c>
    </row>
    <row r="589" spans="24:25">
      <c r="X589" s="172" t="str">
        <f t="shared" si="115"/>
        <v/>
      </c>
      <c r="Y589" s="172" t="str">
        <f t="shared" si="116"/>
        <v/>
      </c>
    </row>
    <row r="590" spans="24:25">
      <c r="X590" s="172" t="str">
        <f t="shared" si="115"/>
        <v/>
      </c>
      <c r="Y590" s="172" t="str">
        <f t="shared" si="116"/>
        <v/>
      </c>
    </row>
    <row r="591" spans="24:25">
      <c r="X591" s="172" t="str">
        <f t="shared" si="115"/>
        <v/>
      </c>
      <c r="Y591" s="172" t="str">
        <f t="shared" si="116"/>
        <v/>
      </c>
    </row>
    <row r="592" spans="24:25">
      <c r="X592" s="172" t="str">
        <f t="shared" si="115"/>
        <v/>
      </c>
      <c r="Y592" s="172" t="str">
        <f t="shared" si="116"/>
        <v/>
      </c>
    </row>
    <row r="593" spans="24:25">
      <c r="X593" s="172" t="str">
        <f t="shared" si="115"/>
        <v/>
      </c>
      <c r="Y593" s="172" t="str">
        <f t="shared" si="116"/>
        <v/>
      </c>
    </row>
    <row r="594" spans="24:25">
      <c r="X594" s="172" t="str">
        <f t="shared" si="115"/>
        <v/>
      </c>
      <c r="Y594" s="172" t="str">
        <f t="shared" si="116"/>
        <v/>
      </c>
    </row>
    <row r="595" spans="24:25">
      <c r="X595" s="172" t="str">
        <f t="shared" si="115"/>
        <v/>
      </c>
      <c r="Y595" s="172" t="str">
        <f t="shared" si="116"/>
        <v/>
      </c>
    </row>
    <row r="596" spans="24:25">
      <c r="X596" s="172" t="str">
        <f t="shared" si="115"/>
        <v/>
      </c>
      <c r="Y596" s="172" t="str">
        <f t="shared" si="116"/>
        <v/>
      </c>
    </row>
    <row r="597" spans="24:25">
      <c r="X597" s="172" t="str">
        <f t="shared" si="115"/>
        <v/>
      </c>
      <c r="Y597" s="172" t="str">
        <f t="shared" si="116"/>
        <v/>
      </c>
    </row>
    <row r="598" spans="24:25">
      <c r="X598" s="172" t="str">
        <f t="shared" si="115"/>
        <v/>
      </c>
      <c r="Y598" s="172" t="str">
        <f t="shared" si="116"/>
        <v/>
      </c>
    </row>
    <row r="599" spans="24:25">
      <c r="X599" s="172" t="str">
        <f t="shared" si="115"/>
        <v/>
      </c>
      <c r="Y599" s="172" t="str">
        <f t="shared" si="116"/>
        <v/>
      </c>
    </row>
    <row r="600" spans="24:25">
      <c r="X600" s="172" t="str">
        <f t="shared" si="115"/>
        <v/>
      </c>
      <c r="Y600" s="172" t="str">
        <f t="shared" si="116"/>
        <v/>
      </c>
    </row>
    <row r="601" spans="24:25">
      <c r="X601" s="172" t="str">
        <f t="shared" si="115"/>
        <v/>
      </c>
      <c r="Y601" s="172" t="str">
        <f t="shared" si="116"/>
        <v/>
      </c>
    </row>
    <row r="602" spans="24:25">
      <c r="X602" s="172" t="str">
        <f t="shared" si="115"/>
        <v/>
      </c>
      <c r="Y602" s="172" t="str">
        <f t="shared" si="116"/>
        <v/>
      </c>
    </row>
    <row r="603" spans="24:25">
      <c r="X603" s="172" t="str">
        <f t="shared" si="115"/>
        <v/>
      </c>
      <c r="Y603" s="172" t="str">
        <f t="shared" si="116"/>
        <v/>
      </c>
    </row>
    <row r="604" spans="24:25">
      <c r="X604" s="172" t="str">
        <f t="shared" si="115"/>
        <v/>
      </c>
      <c r="Y604" s="172" t="str">
        <f t="shared" si="116"/>
        <v/>
      </c>
    </row>
    <row r="605" spans="24:25">
      <c r="X605" s="172" t="str">
        <f t="shared" si="115"/>
        <v/>
      </c>
      <c r="Y605" s="172" t="str">
        <f t="shared" si="116"/>
        <v/>
      </c>
    </row>
    <row r="606" spans="24:25">
      <c r="X606" s="172" t="str">
        <f t="shared" si="115"/>
        <v/>
      </c>
      <c r="Y606" s="172" t="str">
        <f t="shared" si="116"/>
        <v/>
      </c>
    </row>
    <row r="607" spans="24:25">
      <c r="X607" s="172" t="str">
        <f t="shared" si="115"/>
        <v/>
      </c>
      <c r="Y607" s="172" t="str">
        <f t="shared" si="116"/>
        <v/>
      </c>
    </row>
    <row r="608" spans="24:25">
      <c r="X608" s="172" t="str">
        <f t="shared" si="115"/>
        <v/>
      </c>
      <c r="Y608" s="172" t="str">
        <f t="shared" si="116"/>
        <v/>
      </c>
    </row>
    <row r="609" spans="24:25">
      <c r="X609" s="172" t="str">
        <f t="shared" si="115"/>
        <v/>
      </c>
      <c r="Y609" s="172" t="str">
        <f t="shared" si="116"/>
        <v/>
      </c>
    </row>
    <row r="610" spans="24:25">
      <c r="X610" s="172" t="str">
        <f t="shared" si="115"/>
        <v/>
      </c>
      <c r="Y610" s="172" t="str">
        <f t="shared" si="116"/>
        <v/>
      </c>
    </row>
    <row r="611" spans="24:25">
      <c r="X611" s="172" t="str">
        <f t="shared" si="115"/>
        <v/>
      </c>
      <c r="Y611" s="172" t="str">
        <f t="shared" si="116"/>
        <v/>
      </c>
    </row>
    <row r="612" spans="24:25">
      <c r="X612" s="172" t="str">
        <f t="shared" si="115"/>
        <v/>
      </c>
      <c r="Y612" s="172" t="str">
        <f t="shared" si="116"/>
        <v/>
      </c>
    </row>
    <row r="613" spans="24:25">
      <c r="X613" s="172" t="str">
        <f t="shared" si="115"/>
        <v/>
      </c>
      <c r="Y613" s="172" t="str">
        <f t="shared" si="116"/>
        <v/>
      </c>
    </row>
    <row r="614" spans="24:25">
      <c r="X614" s="172" t="str">
        <f t="shared" si="115"/>
        <v/>
      </c>
      <c r="Y614" s="172" t="str">
        <f t="shared" si="116"/>
        <v/>
      </c>
    </row>
    <row r="615" spans="24:25">
      <c r="X615" s="172" t="str">
        <f t="shared" si="115"/>
        <v/>
      </c>
      <c r="Y615" s="172" t="str">
        <f t="shared" si="116"/>
        <v/>
      </c>
    </row>
    <row r="616" spans="24:25">
      <c r="X616" s="172" t="str">
        <f t="shared" si="115"/>
        <v/>
      </c>
      <c r="Y616" s="172" t="str">
        <f t="shared" si="116"/>
        <v/>
      </c>
    </row>
    <row r="617" spans="24:25">
      <c r="X617" s="172" t="str">
        <f t="shared" si="115"/>
        <v/>
      </c>
      <c r="Y617" s="172" t="str">
        <f t="shared" si="116"/>
        <v/>
      </c>
    </row>
    <row r="618" spans="24:25">
      <c r="X618" s="172" t="str">
        <f t="shared" si="115"/>
        <v/>
      </c>
      <c r="Y618" s="172" t="str">
        <f t="shared" si="116"/>
        <v/>
      </c>
    </row>
    <row r="619" spans="24:25">
      <c r="X619" s="172" t="str">
        <f t="shared" si="115"/>
        <v/>
      </c>
      <c r="Y619" s="172" t="str">
        <f t="shared" si="116"/>
        <v/>
      </c>
    </row>
    <row r="620" spans="24:25">
      <c r="X620" s="172" t="str">
        <f t="shared" si="115"/>
        <v/>
      </c>
      <c r="Y620" s="172" t="str">
        <f t="shared" si="116"/>
        <v/>
      </c>
    </row>
    <row r="621" spans="24:25">
      <c r="X621" s="172" t="str">
        <f t="shared" si="115"/>
        <v/>
      </c>
      <c r="Y621" s="172" t="str">
        <f t="shared" si="116"/>
        <v/>
      </c>
    </row>
    <row r="622" spans="24:25">
      <c r="X622" s="172" t="str">
        <f t="shared" si="115"/>
        <v/>
      </c>
      <c r="Y622" s="172" t="str">
        <f t="shared" si="116"/>
        <v/>
      </c>
    </row>
    <row r="623" spans="24:25">
      <c r="X623" s="172" t="str">
        <f t="shared" si="115"/>
        <v/>
      </c>
      <c r="Y623" s="172" t="str">
        <f t="shared" si="116"/>
        <v/>
      </c>
    </row>
    <row r="624" spans="24:25">
      <c r="X624" s="172" t="str">
        <f t="shared" si="115"/>
        <v/>
      </c>
      <c r="Y624" s="172" t="str">
        <f t="shared" si="116"/>
        <v/>
      </c>
    </row>
    <row r="625" spans="24:25">
      <c r="X625" s="172" t="str">
        <f t="shared" si="115"/>
        <v/>
      </c>
      <c r="Y625" s="172" t="str">
        <f t="shared" si="116"/>
        <v/>
      </c>
    </row>
    <row r="626" spans="24:25">
      <c r="X626" s="172" t="str">
        <f t="shared" si="115"/>
        <v/>
      </c>
      <c r="Y626" s="172" t="str">
        <f t="shared" si="116"/>
        <v/>
      </c>
    </row>
    <row r="627" spans="24:25">
      <c r="X627" s="172" t="str">
        <f t="shared" si="115"/>
        <v/>
      </c>
      <c r="Y627" s="172" t="str">
        <f t="shared" si="116"/>
        <v/>
      </c>
    </row>
    <row r="628" spans="24:25">
      <c r="X628" s="172" t="str">
        <f t="shared" si="115"/>
        <v/>
      </c>
      <c r="Y628" s="172" t="str">
        <f t="shared" si="116"/>
        <v/>
      </c>
    </row>
    <row r="629" spans="24:25">
      <c r="X629" s="172" t="str">
        <f t="shared" si="115"/>
        <v/>
      </c>
      <c r="Y629" s="172" t="str">
        <f t="shared" si="116"/>
        <v/>
      </c>
    </row>
    <row r="630" spans="24:25">
      <c r="X630" s="172" t="str">
        <f t="shared" si="115"/>
        <v/>
      </c>
      <c r="Y630" s="172" t="str">
        <f t="shared" si="116"/>
        <v/>
      </c>
    </row>
    <row r="631" spans="24:25">
      <c r="X631" s="172" t="str">
        <f t="shared" si="115"/>
        <v/>
      </c>
      <c r="Y631" s="172" t="str">
        <f t="shared" si="116"/>
        <v/>
      </c>
    </row>
    <row r="632" spans="24:25">
      <c r="X632" s="172" t="str">
        <f t="shared" si="115"/>
        <v/>
      </c>
      <c r="Y632" s="172" t="str">
        <f t="shared" si="116"/>
        <v/>
      </c>
    </row>
    <row r="633" spans="24:25">
      <c r="X633" s="172" t="str">
        <f t="shared" si="115"/>
        <v/>
      </c>
      <c r="Y633" s="172" t="str">
        <f t="shared" si="116"/>
        <v/>
      </c>
    </row>
    <row r="634" spans="24:25">
      <c r="X634" s="172" t="str">
        <f t="shared" si="115"/>
        <v/>
      </c>
      <c r="Y634" s="172" t="str">
        <f t="shared" si="116"/>
        <v/>
      </c>
    </row>
    <row r="635" spans="24:25">
      <c r="X635" s="172" t="str">
        <f t="shared" si="115"/>
        <v/>
      </c>
      <c r="Y635" s="172" t="str">
        <f t="shared" si="116"/>
        <v/>
      </c>
    </row>
    <row r="636" spans="24:25">
      <c r="X636" s="172" t="str">
        <f t="shared" si="115"/>
        <v/>
      </c>
      <c r="Y636" s="172" t="str">
        <f t="shared" si="116"/>
        <v/>
      </c>
    </row>
    <row r="637" spans="24:25">
      <c r="X637" s="172" t="str">
        <f t="shared" si="115"/>
        <v/>
      </c>
      <c r="Y637" s="172" t="str">
        <f t="shared" si="116"/>
        <v/>
      </c>
    </row>
    <row r="638" spans="24:25">
      <c r="X638" s="172" t="str">
        <f t="shared" si="115"/>
        <v/>
      </c>
      <c r="Y638" s="172" t="str">
        <f t="shared" si="116"/>
        <v/>
      </c>
    </row>
    <row r="639" spans="24:25">
      <c r="X639" s="172" t="str">
        <f t="shared" si="115"/>
        <v/>
      </c>
      <c r="Y639" s="172" t="str">
        <f t="shared" si="116"/>
        <v/>
      </c>
    </row>
    <row r="640" spans="24:25">
      <c r="X640" s="172" t="str">
        <f t="shared" si="115"/>
        <v/>
      </c>
      <c r="Y640" s="172" t="str">
        <f t="shared" si="116"/>
        <v/>
      </c>
    </row>
    <row r="641" spans="24:25">
      <c r="X641" s="172" t="str">
        <f t="shared" si="115"/>
        <v/>
      </c>
      <c r="Y641" s="172" t="str">
        <f t="shared" si="116"/>
        <v/>
      </c>
    </row>
    <row r="642" spans="24:25">
      <c r="X642" s="172" t="str">
        <f t="shared" si="115"/>
        <v/>
      </c>
      <c r="Y642" s="172" t="str">
        <f t="shared" si="116"/>
        <v/>
      </c>
    </row>
    <row r="643" spans="24:25">
      <c r="X643" s="172" t="str">
        <f t="shared" si="115"/>
        <v/>
      </c>
      <c r="Y643" s="172" t="str">
        <f t="shared" si="116"/>
        <v/>
      </c>
    </row>
    <row r="644" spans="24:25">
      <c r="X644" s="172" t="str">
        <f t="shared" ref="X644:X707" si="117">IF(COUNTIF(R:R,P644)*COUNTIF(T:T,P644)*COUNTIF(V:V,P644),P644,"")</f>
        <v/>
      </c>
      <c r="Y644" s="172" t="str">
        <f t="shared" ref="Y644:Y707" si="118">IF(X644&gt;$A$14,X644,"")</f>
        <v/>
      </c>
    </row>
    <row r="645" spans="24:25">
      <c r="X645" s="172" t="str">
        <f t="shared" si="117"/>
        <v/>
      </c>
      <c r="Y645" s="172" t="str">
        <f t="shared" si="118"/>
        <v/>
      </c>
    </row>
    <row r="646" spans="24:25">
      <c r="X646" s="172" t="str">
        <f t="shared" si="117"/>
        <v/>
      </c>
      <c r="Y646" s="172" t="str">
        <f t="shared" si="118"/>
        <v/>
      </c>
    </row>
    <row r="647" spans="24:25">
      <c r="X647" s="172" t="str">
        <f t="shared" si="117"/>
        <v/>
      </c>
      <c r="Y647" s="172" t="str">
        <f t="shared" si="118"/>
        <v/>
      </c>
    </row>
    <row r="648" spans="24:25">
      <c r="X648" s="172" t="str">
        <f t="shared" si="117"/>
        <v/>
      </c>
      <c r="Y648" s="172" t="str">
        <f t="shared" si="118"/>
        <v/>
      </c>
    </row>
    <row r="649" spans="24:25">
      <c r="X649" s="172" t="str">
        <f t="shared" si="117"/>
        <v/>
      </c>
      <c r="Y649" s="172" t="str">
        <f t="shared" si="118"/>
        <v/>
      </c>
    </row>
    <row r="650" spans="24:25">
      <c r="X650" s="172" t="str">
        <f t="shared" si="117"/>
        <v/>
      </c>
      <c r="Y650" s="172" t="str">
        <f t="shared" si="118"/>
        <v/>
      </c>
    </row>
    <row r="651" spans="24:25">
      <c r="X651" s="172" t="str">
        <f t="shared" si="117"/>
        <v/>
      </c>
      <c r="Y651" s="172" t="str">
        <f t="shared" si="118"/>
        <v/>
      </c>
    </row>
    <row r="652" spans="24:25">
      <c r="X652" s="172" t="str">
        <f t="shared" si="117"/>
        <v/>
      </c>
      <c r="Y652" s="172" t="str">
        <f t="shared" si="118"/>
        <v/>
      </c>
    </row>
    <row r="653" spans="24:25">
      <c r="X653" s="172" t="str">
        <f t="shared" si="117"/>
        <v/>
      </c>
      <c r="Y653" s="172" t="str">
        <f t="shared" si="118"/>
        <v/>
      </c>
    </row>
    <row r="654" spans="24:25">
      <c r="X654" s="172" t="str">
        <f t="shared" si="117"/>
        <v/>
      </c>
      <c r="Y654" s="172" t="str">
        <f t="shared" si="118"/>
        <v/>
      </c>
    </row>
    <row r="655" spans="24:25">
      <c r="X655" s="172" t="str">
        <f t="shared" si="117"/>
        <v/>
      </c>
      <c r="Y655" s="172" t="str">
        <f t="shared" si="118"/>
        <v/>
      </c>
    </row>
    <row r="656" spans="24:25">
      <c r="X656" s="172" t="str">
        <f t="shared" si="117"/>
        <v/>
      </c>
      <c r="Y656" s="172" t="str">
        <f t="shared" si="118"/>
        <v/>
      </c>
    </row>
    <row r="657" spans="24:25">
      <c r="X657" s="172" t="str">
        <f t="shared" si="117"/>
        <v/>
      </c>
      <c r="Y657" s="172" t="str">
        <f t="shared" si="118"/>
        <v/>
      </c>
    </row>
    <row r="658" spans="24:25">
      <c r="X658" s="172" t="str">
        <f t="shared" si="117"/>
        <v/>
      </c>
      <c r="Y658" s="172" t="str">
        <f t="shared" si="118"/>
        <v/>
      </c>
    </row>
    <row r="659" spans="24:25">
      <c r="X659" s="172" t="str">
        <f t="shared" si="117"/>
        <v/>
      </c>
      <c r="Y659" s="172" t="str">
        <f t="shared" si="118"/>
        <v/>
      </c>
    </row>
    <row r="660" spans="24:25">
      <c r="X660" s="172" t="str">
        <f t="shared" si="117"/>
        <v/>
      </c>
      <c r="Y660" s="172" t="str">
        <f t="shared" si="118"/>
        <v/>
      </c>
    </row>
    <row r="661" spans="24:25">
      <c r="X661" s="172" t="str">
        <f t="shared" si="117"/>
        <v/>
      </c>
      <c r="Y661" s="172" t="str">
        <f t="shared" si="118"/>
        <v/>
      </c>
    </row>
    <row r="662" spans="24:25">
      <c r="X662" s="172" t="str">
        <f t="shared" si="117"/>
        <v/>
      </c>
      <c r="Y662" s="172" t="str">
        <f t="shared" si="118"/>
        <v/>
      </c>
    </row>
    <row r="663" spans="24:25">
      <c r="X663" s="172" t="str">
        <f t="shared" si="117"/>
        <v/>
      </c>
      <c r="Y663" s="172" t="str">
        <f t="shared" si="118"/>
        <v/>
      </c>
    </row>
    <row r="664" spans="24:25">
      <c r="X664" s="172" t="str">
        <f t="shared" si="117"/>
        <v/>
      </c>
      <c r="Y664" s="172" t="str">
        <f t="shared" si="118"/>
        <v/>
      </c>
    </row>
    <row r="665" spans="24:25">
      <c r="X665" s="172" t="str">
        <f t="shared" si="117"/>
        <v/>
      </c>
      <c r="Y665" s="172" t="str">
        <f t="shared" si="118"/>
        <v/>
      </c>
    </row>
    <row r="666" spans="24:25">
      <c r="X666" s="172" t="str">
        <f t="shared" si="117"/>
        <v/>
      </c>
      <c r="Y666" s="172" t="str">
        <f t="shared" si="118"/>
        <v/>
      </c>
    </row>
    <row r="667" spans="24:25">
      <c r="X667" s="172" t="str">
        <f t="shared" si="117"/>
        <v/>
      </c>
      <c r="Y667" s="172" t="str">
        <f t="shared" si="118"/>
        <v/>
      </c>
    </row>
    <row r="668" spans="24:25">
      <c r="X668" s="172" t="str">
        <f t="shared" si="117"/>
        <v/>
      </c>
      <c r="Y668" s="172" t="str">
        <f t="shared" si="118"/>
        <v/>
      </c>
    </row>
    <row r="669" spans="24:25">
      <c r="X669" s="172" t="str">
        <f t="shared" si="117"/>
        <v/>
      </c>
      <c r="Y669" s="172" t="str">
        <f t="shared" si="118"/>
        <v/>
      </c>
    </row>
    <row r="670" spans="24:25">
      <c r="X670" s="172" t="str">
        <f t="shared" si="117"/>
        <v/>
      </c>
      <c r="Y670" s="172" t="str">
        <f t="shared" si="118"/>
        <v/>
      </c>
    </row>
    <row r="671" spans="24:25">
      <c r="X671" s="172" t="str">
        <f t="shared" si="117"/>
        <v/>
      </c>
      <c r="Y671" s="172" t="str">
        <f t="shared" si="118"/>
        <v/>
      </c>
    </row>
    <row r="672" spans="24:25">
      <c r="X672" s="172" t="str">
        <f t="shared" si="117"/>
        <v/>
      </c>
      <c r="Y672" s="172" t="str">
        <f t="shared" si="118"/>
        <v/>
      </c>
    </row>
    <row r="673" spans="24:25">
      <c r="X673" s="172" t="str">
        <f t="shared" si="117"/>
        <v/>
      </c>
      <c r="Y673" s="172" t="str">
        <f t="shared" si="118"/>
        <v/>
      </c>
    </row>
    <row r="674" spans="24:25">
      <c r="X674" s="172" t="str">
        <f t="shared" si="117"/>
        <v/>
      </c>
      <c r="Y674" s="172" t="str">
        <f t="shared" si="118"/>
        <v/>
      </c>
    </row>
    <row r="675" spans="24:25">
      <c r="X675" s="172" t="str">
        <f t="shared" si="117"/>
        <v/>
      </c>
      <c r="Y675" s="172" t="str">
        <f t="shared" si="118"/>
        <v/>
      </c>
    </row>
    <row r="676" spans="24:25">
      <c r="X676" s="172" t="str">
        <f t="shared" si="117"/>
        <v/>
      </c>
      <c r="Y676" s="172" t="str">
        <f t="shared" si="118"/>
        <v/>
      </c>
    </row>
    <row r="677" spans="24:25">
      <c r="X677" s="172" t="str">
        <f t="shared" si="117"/>
        <v/>
      </c>
      <c r="Y677" s="172" t="str">
        <f t="shared" si="118"/>
        <v/>
      </c>
    </row>
    <row r="678" spans="24:25">
      <c r="X678" s="172" t="str">
        <f t="shared" si="117"/>
        <v/>
      </c>
      <c r="Y678" s="172" t="str">
        <f t="shared" si="118"/>
        <v/>
      </c>
    </row>
    <row r="679" spans="24:25">
      <c r="X679" s="172" t="str">
        <f t="shared" si="117"/>
        <v/>
      </c>
      <c r="Y679" s="172" t="str">
        <f t="shared" si="118"/>
        <v/>
      </c>
    </row>
    <row r="680" spans="24:25">
      <c r="X680" s="172" t="str">
        <f t="shared" si="117"/>
        <v/>
      </c>
      <c r="Y680" s="172" t="str">
        <f t="shared" si="118"/>
        <v/>
      </c>
    </row>
    <row r="681" spans="24:25">
      <c r="X681" s="172" t="str">
        <f t="shared" si="117"/>
        <v/>
      </c>
      <c r="Y681" s="172" t="str">
        <f t="shared" si="118"/>
        <v/>
      </c>
    </row>
    <row r="682" spans="24:25">
      <c r="X682" s="172" t="str">
        <f t="shared" si="117"/>
        <v/>
      </c>
      <c r="Y682" s="172" t="str">
        <f t="shared" si="118"/>
        <v/>
      </c>
    </row>
    <row r="683" spans="24:25">
      <c r="X683" s="172" t="str">
        <f t="shared" si="117"/>
        <v/>
      </c>
      <c r="Y683" s="172" t="str">
        <f t="shared" si="118"/>
        <v/>
      </c>
    </row>
    <row r="684" spans="24:25">
      <c r="X684" s="172" t="str">
        <f t="shared" si="117"/>
        <v/>
      </c>
      <c r="Y684" s="172" t="str">
        <f t="shared" si="118"/>
        <v/>
      </c>
    </row>
    <row r="685" spans="24:25">
      <c r="X685" s="172" t="str">
        <f t="shared" si="117"/>
        <v/>
      </c>
      <c r="Y685" s="172" t="str">
        <f t="shared" si="118"/>
        <v/>
      </c>
    </row>
    <row r="686" spans="24:25">
      <c r="X686" s="172" t="str">
        <f t="shared" si="117"/>
        <v/>
      </c>
      <c r="Y686" s="172" t="str">
        <f t="shared" si="118"/>
        <v/>
      </c>
    </row>
    <row r="687" spans="24:25">
      <c r="X687" s="172" t="str">
        <f t="shared" si="117"/>
        <v/>
      </c>
      <c r="Y687" s="172" t="str">
        <f t="shared" si="118"/>
        <v/>
      </c>
    </row>
    <row r="688" spans="24:25">
      <c r="X688" s="172" t="str">
        <f t="shared" si="117"/>
        <v/>
      </c>
      <c r="Y688" s="172" t="str">
        <f t="shared" si="118"/>
        <v/>
      </c>
    </row>
    <row r="689" spans="24:25">
      <c r="X689" s="172" t="str">
        <f t="shared" si="117"/>
        <v/>
      </c>
      <c r="Y689" s="172" t="str">
        <f t="shared" si="118"/>
        <v/>
      </c>
    </row>
    <row r="690" spans="24:25">
      <c r="X690" s="172" t="str">
        <f t="shared" si="117"/>
        <v/>
      </c>
      <c r="Y690" s="172" t="str">
        <f t="shared" si="118"/>
        <v/>
      </c>
    </row>
    <row r="691" spans="24:25">
      <c r="X691" s="172" t="str">
        <f t="shared" si="117"/>
        <v/>
      </c>
      <c r="Y691" s="172" t="str">
        <f t="shared" si="118"/>
        <v/>
      </c>
    </row>
    <row r="692" spans="24:25">
      <c r="X692" s="172" t="str">
        <f t="shared" si="117"/>
        <v/>
      </c>
      <c r="Y692" s="172" t="str">
        <f t="shared" si="118"/>
        <v/>
      </c>
    </row>
    <row r="693" spans="24:25">
      <c r="X693" s="172" t="str">
        <f t="shared" si="117"/>
        <v/>
      </c>
      <c r="Y693" s="172" t="str">
        <f t="shared" si="118"/>
        <v/>
      </c>
    </row>
    <row r="694" spans="24:25">
      <c r="X694" s="172" t="str">
        <f t="shared" si="117"/>
        <v/>
      </c>
      <c r="Y694" s="172" t="str">
        <f t="shared" si="118"/>
        <v/>
      </c>
    </row>
    <row r="695" spans="24:25">
      <c r="X695" s="172" t="str">
        <f t="shared" si="117"/>
        <v/>
      </c>
      <c r="Y695" s="172" t="str">
        <f t="shared" si="118"/>
        <v/>
      </c>
    </row>
    <row r="696" spans="24:25">
      <c r="X696" s="172" t="str">
        <f t="shared" si="117"/>
        <v/>
      </c>
      <c r="Y696" s="172" t="str">
        <f t="shared" si="118"/>
        <v/>
      </c>
    </row>
    <row r="697" spans="24:25">
      <c r="X697" s="172" t="str">
        <f t="shared" si="117"/>
        <v/>
      </c>
      <c r="Y697" s="172" t="str">
        <f t="shared" si="118"/>
        <v/>
      </c>
    </row>
    <row r="698" spans="24:25">
      <c r="X698" s="172" t="str">
        <f t="shared" si="117"/>
        <v/>
      </c>
      <c r="Y698" s="172" t="str">
        <f t="shared" si="118"/>
        <v/>
      </c>
    </row>
    <row r="699" spans="24:25">
      <c r="X699" s="172" t="str">
        <f t="shared" si="117"/>
        <v/>
      </c>
      <c r="Y699" s="172" t="str">
        <f t="shared" si="118"/>
        <v/>
      </c>
    </row>
    <row r="700" spans="24:25">
      <c r="X700" s="172" t="str">
        <f t="shared" si="117"/>
        <v/>
      </c>
      <c r="Y700" s="172" t="str">
        <f t="shared" si="118"/>
        <v/>
      </c>
    </row>
    <row r="701" spans="24:25">
      <c r="X701" s="172" t="str">
        <f t="shared" si="117"/>
        <v/>
      </c>
      <c r="Y701" s="172" t="str">
        <f t="shared" si="118"/>
        <v/>
      </c>
    </row>
    <row r="702" spans="24:25">
      <c r="X702" s="172" t="str">
        <f t="shared" si="117"/>
        <v/>
      </c>
      <c r="Y702" s="172" t="str">
        <f t="shared" si="118"/>
        <v/>
      </c>
    </row>
    <row r="703" spans="24:25">
      <c r="X703" s="172" t="str">
        <f t="shared" si="117"/>
        <v/>
      </c>
      <c r="Y703" s="172" t="str">
        <f t="shared" si="118"/>
        <v/>
      </c>
    </row>
    <row r="704" spans="24:25">
      <c r="X704" s="172" t="str">
        <f t="shared" si="117"/>
        <v/>
      </c>
      <c r="Y704" s="172" t="str">
        <f t="shared" si="118"/>
        <v/>
      </c>
    </row>
    <row r="705" spans="24:25">
      <c r="X705" s="172" t="str">
        <f t="shared" si="117"/>
        <v/>
      </c>
      <c r="Y705" s="172" t="str">
        <f t="shared" si="118"/>
        <v/>
      </c>
    </row>
    <row r="706" spans="24:25">
      <c r="X706" s="172" t="str">
        <f t="shared" si="117"/>
        <v/>
      </c>
      <c r="Y706" s="172" t="str">
        <f t="shared" si="118"/>
        <v/>
      </c>
    </row>
    <row r="707" spans="24:25">
      <c r="X707" s="172" t="str">
        <f t="shared" si="117"/>
        <v/>
      </c>
      <c r="Y707" s="172" t="str">
        <f t="shared" si="118"/>
        <v/>
      </c>
    </row>
    <row r="708" spans="24:25">
      <c r="X708" s="172" t="str">
        <f t="shared" ref="X708:X771" si="119">IF(COUNTIF(R:R,P708)*COUNTIF(T:T,P708)*COUNTIF(V:V,P708),P708,"")</f>
        <v/>
      </c>
      <c r="Y708" s="172" t="str">
        <f t="shared" ref="Y708:Y771" si="120">IF(X708&gt;$A$14,X708,"")</f>
        <v/>
      </c>
    </row>
    <row r="709" spans="24:25">
      <c r="X709" s="172" t="str">
        <f t="shared" si="119"/>
        <v/>
      </c>
      <c r="Y709" s="172" t="str">
        <f t="shared" si="120"/>
        <v/>
      </c>
    </row>
    <row r="710" spans="24:25">
      <c r="X710" s="172" t="str">
        <f t="shared" si="119"/>
        <v/>
      </c>
      <c r="Y710" s="172" t="str">
        <f t="shared" si="120"/>
        <v/>
      </c>
    </row>
    <row r="711" spans="24:25">
      <c r="X711" s="172" t="str">
        <f t="shared" si="119"/>
        <v/>
      </c>
      <c r="Y711" s="172" t="str">
        <f t="shared" si="120"/>
        <v/>
      </c>
    </row>
    <row r="712" spans="24:25">
      <c r="X712" s="172" t="str">
        <f t="shared" si="119"/>
        <v/>
      </c>
      <c r="Y712" s="172" t="str">
        <f t="shared" si="120"/>
        <v/>
      </c>
    </row>
    <row r="713" spans="24:25">
      <c r="X713" s="172" t="str">
        <f t="shared" si="119"/>
        <v/>
      </c>
      <c r="Y713" s="172" t="str">
        <f t="shared" si="120"/>
        <v/>
      </c>
    </row>
    <row r="714" spans="24:25">
      <c r="X714" s="172" t="str">
        <f t="shared" si="119"/>
        <v/>
      </c>
      <c r="Y714" s="172" t="str">
        <f t="shared" si="120"/>
        <v/>
      </c>
    </row>
    <row r="715" spans="24:25">
      <c r="X715" s="172" t="str">
        <f t="shared" si="119"/>
        <v/>
      </c>
      <c r="Y715" s="172" t="str">
        <f t="shared" si="120"/>
        <v/>
      </c>
    </row>
    <row r="716" spans="24:25">
      <c r="X716" s="172" t="str">
        <f t="shared" si="119"/>
        <v/>
      </c>
      <c r="Y716" s="172" t="str">
        <f t="shared" si="120"/>
        <v/>
      </c>
    </row>
    <row r="717" spans="24:25">
      <c r="X717" s="172" t="str">
        <f t="shared" si="119"/>
        <v/>
      </c>
      <c r="Y717" s="172" t="str">
        <f t="shared" si="120"/>
        <v/>
      </c>
    </row>
    <row r="718" spans="24:25">
      <c r="X718" s="172" t="str">
        <f t="shared" si="119"/>
        <v/>
      </c>
      <c r="Y718" s="172" t="str">
        <f t="shared" si="120"/>
        <v/>
      </c>
    </row>
    <row r="719" spans="24:25">
      <c r="X719" s="172" t="str">
        <f t="shared" si="119"/>
        <v/>
      </c>
      <c r="Y719" s="172" t="str">
        <f t="shared" si="120"/>
        <v/>
      </c>
    </row>
    <row r="720" spans="24:25">
      <c r="X720" s="172" t="str">
        <f t="shared" si="119"/>
        <v/>
      </c>
      <c r="Y720" s="172" t="str">
        <f t="shared" si="120"/>
        <v/>
      </c>
    </row>
    <row r="721" spans="24:25">
      <c r="X721" s="172" t="str">
        <f t="shared" si="119"/>
        <v/>
      </c>
      <c r="Y721" s="172" t="str">
        <f t="shared" si="120"/>
        <v/>
      </c>
    </row>
    <row r="722" spans="24:25">
      <c r="X722" s="172" t="str">
        <f t="shared" si="119"/>
        <v/>
      </c>
      <c r="Y722" s="172" t="str">
        <f t="shared" si="120"/>
        <v/>
      </c>
    </row>
    <row r="723" spans="24:25">
      <c r="X723" s="172" t="str">
        <f t="shared" si="119"/>
        <v/>
      </c>
      <c r="Y723" s="172" t="str">
        <f t="shared" si="120"/>
        <v/>
      </c>
    </row>
    <row r="724" spans="24:25">
      <c r="X724" s="172" t="str">
        <f t="shared" si="119"/>
        <v/>
      </c>
      <c r="Y724" s="172" t="str">
        <f t="shared" si="120"/>
        <v/>
      </c>
    </row>
    <row r="725" spans="24:25">
      <c r="X725" s="172" t="str">
        <f t="shared" si="119"/>
        <v/>
      </c>
      <c r="Y725" s="172" t="str">
        <f t="shared" si="120"/>
        <v/>
      </c>
    </row>
    <row r="726" spans="24:25">
      <c r="X726" s="172" t="str">
        <f t="shared" si="119"/>
        <v/>
      </c>
      <c r="Y726" s="172" t="str">
        <f t="shared" si="120"/>
        <v/>
      </c>
    </row>
    <row r="727" spans="24:25">
      <c r="X727" s="172" t="str">
        <f t="shared" si="119"/>
        <v/>
      </c>
      <c r="Y727" s="172" t="str">
        <f t="shared" si="120"/>
        <v/>
      </c>
    </row>
    <row r="728" spans="24:25">
      <c r="X728" s="172" t="str">
        <f t="shared" si="119"/>
        <v/>
      </c>
      <c r="Y728" s="172" t="str">
        <f t="shared" si="120"/>
        <v/>
      </c>
    </row>
    <row r="729" spans="24:25">
      <c r="X729" s="172" t="str">
        <f t="shared" si="119"/>
        <v/>
      </c>
      <c r="Y729" s="172" t="str">
        <f t="shared" si="120"/>
        <v/>
      </c>
    </row>
    <row r="730" spans="24:25">
      <c r="X730" s="172" t="str">
        <f t="shared" si="119"/>
        <v/>
      </c>
      <c r="Y730" s="172" t="str">
        <f t="shared" si="120"/>
        <v/>
      </c>
    </row>
    <row r="731" spans="24:25">
      <c r="X731" s="172" t="str">
        <f t="shared" si="119"/>
        <v/>
      </c>
      <c r="Y731" s="172" t="str">
        <f t="shared" si="120"/>
        <v/>
      </c>
    </row>
    <row r="732" spans="24:25">
      <c r="X732" s="172" t="str">
        <f t="shared" si="119"/>
        <v/>
      </c>
      <c r="Y732" s="172" t="str">
        <f t="shared" si="120"/>
        <v/>
      </c>
    </row>
    <row r="733" spans="24:25">
      <c r="X733" s="172" t="str">
        <f t="shared" si="119"/>
        <v/>
      </c>
      <c r="Y733" s="172" t="str">
        <f t="shared" si="120"/>
        <v/>
      </c>
    </row>
    <row r="734" spans="24:25">
      <c r="X734" s="172" t="str">
        <f t="shared" si="119"/>
        <v/>
      </c>
      <c r="Y734" s="172" t="str">
        <f t="shared" si="120"/>
        <v/>
      </c>
    </row>
    <row r="735" spans="24:25">
      <c r="X735" s="172" t="str">
        <f t="shared" si="119"/>
        <v/>
      </c>
      <c r="Y735" s="172" t="str">
        <f t="shared" si="120"/>
        <v/>
      </c>
    </row>
    <row r="736" spans="24:25">
      <c r="X736" s="172" t="str">
        <f t="shared" si="119"/>
        <v/>
      </c>
      <c r="Y736" s="172" t="str">
        <f t="shared" si="120"/>
        <v/>
      </c>
    </row>
    <row r="737" spans="24:25">
      <c r="X737" s="172" t="str">
        <f t="shared" si="119"/>
        <v/>
      </c>
      <c r="Y737" s="172" t="str">
        <f t="shared" si="120"/>
        <v/>
      </c>
    </row>
    <row r="738" spans="24:25">
      <c r="X738" s="172" t="str">
        <f t="shared" si="119"/>
        <v/>
      </c>
      <c r="Y738" s="172" t="str">
        <f t="shared" si="120"/>
        <v/>
      </c>
    </row>
    <row r="739" spans="24:25">
      <c r="X739" s="172" t="str">
        <f t="shared" si="119"/>
        <v/>
      </c>
      <c r="Y739" s="172" t="str">
        <f t="shared" si="120"/>
        <v/>
      </c>
    </row>
    <row r="740" spans="24:25">
      <c r="X740" s="172" t="str">
        <f t="shared" si="119"/>
        <v/>
      </c>
      <c r="Y740" s="172" t="str">
        <f t="shared" si="120"/>
        <v/>
      </c>
    </row>
    <row r="741" spans="24:25">
      <c r="X741" s="172" t="str">
        <f t="shared" si="119"/>
        <v/>
      </c>
      <c r="Y741" s="172" t="str">
        <f t="shared" si="120"/>
        <v/>
      </c>
    </row>
    <row r="742" spans="24:25">
      <c r="X742" s="172" t="str">
        <f t="shared" si="119"/>
        <v/>
      </c>
      <c r="Y742" s="172" t="str">
        <f t="shared" si="120"/>
        <v/>
      </c>
    </row>
    <row r="743" spans="24:25">
      <c r="X743" s="172" t="str">
        <f t="shared" si="119"/>
        <v/>
      </c>
      <c r="Y743" s="172" t="str">
        <f t="shared" si="120"/>
        <v/>
      </c>
    </row>
    <row r="744" spans="24:25">
      <c r="X744" s="172" t="str">
        <f t="shared" si="119"/>
        <v/>
      </c>
      <c r="Y744" s="172" t="str">
        <f t="shared" si="120"/>
        <v/>
      </c>
    </row>
    <row r="745" spans="24:25">
      <c r="X745" s="172" t="str">
        <f t="shared" si="119"/>
        <v/>
      </c>
      <c r="Y745" s="172" t="str">
        <f t="shared" si="120"/>
        <v/>
      </c>
    </row>
    <row r="746" spans="24:25">
      <c r="X746" s="172" t="str">
        <f t="shared" si="119"/>
        <v/>
      </c>
      <c r="Y746" s="172" t="str">
        <f t="shared" si="120"/>
        <v/>
      </c>
    </row>
    <row r="747" spans="24:25">
      <c r="X747" s="172" t="str">
        <f t="shared" si="119"/>
        <v/>
      </c>
      <c r="Y747" s="172" t="str">
        <f t="shared" si="120"/>
        <v/>
      </c>
    </row>
    <row r="748" spans="24:25">
      <c r="X748" s="172" t="str">
        <f t="shared" si="119"/>
        <v/>
      </c>
      <c r="Y748" s="172" t="str">
        <f t="shared" si="120"/>
        <v/>
      </c>
    </row>
    <row r="749" spans="24:25">
      <c r="X749" s="172" t="str">
        <f t="shared" si="119"/>
        <v/>
      </c>
      <c r="Y749" s="172" t="str">
        <f t="shared" si="120"/>
        <v/>
      </c>
    </row>
    <row r="750" spans="24:25">
      <c r="X750" s="172" t="str">
        <f t="shared" si="119"/>
        <v/>
      </c>
      <c r="Y750" s="172" t="str">
        <f t="shared" si="120"/>
        <v/>
      </c>
    </row>
    <row r="751" spans="24:25">
      <c r="X751" s="172" t="str">
        <f t="shared" si="119"/>
        <v/>
      </c>
      <c r="Y751" s="172" t="str">
        <f t="shared" si="120"/>
        <v/>
      </c>
    </row>
    <row r="752" spans="24:25">
      <c r="X752" s="172" t="str">
        <f t="shared" si="119"/>
        <v/>
      </c>
      <c r="Y752" s="172" t="str">
        <f t="shared" si="120"/>
        <v/>
      </c>
    </row>
    <row r="753" spans="24:25">
      <c r="X753" s="172" t="str">
        <f t="shared" si="119"/>
        <v/>
      </c>
      <c r="Y753" s="172" t="str">
        <f t="shared" si="120"/>
        <v/>
      </c>
    </row>
    <row r="754" spans="24:25">
      <c r="X754" s="172" t="str">
        <f t="shared" si="119"/>
        <v/>
      </c>
      <c r="Y754" s="172" t="str">
        <f t="shared" si="120"/>
        <v/>
      </c>
    </row>
    <row r="755" spans="24:25">
      <c r="X755" s="172" t="str">
        <f t="shared" si="119"/>
        <v/>
      </c>
      <c r="Y755" s="172" t="str">
        <f t="shared" si="120"/>
        <v/>
      </c>
    </row>
    <row r="756" spans="24:25">
      <c r="X756" s="172" t="str">
        <f t="shared" si="119"/>
        <v/>
      </c>
      <c r="Y756" s="172" t="str">
        <f t="shared" si="120"/>
        <v/>
      </c>
    </row>
    <row r="757" spans="24:25">
      <c r="X757" s="172" t="str">
        <f t="shared" si="119"/>
        <v/>
      </c>
      <c r="Y757" s="172" t="str">
        <f t="shared" si="120"/>
        <v/>
      </c>
    </row>
    <row r="758" spans="24:25">
      <c r="X758" s="172" t="str">
        <f t="shared" si="119"/>
        <v/>
      </c>
      <c r="Y758" s="172" t="str">
        <f t="shared" si="120"/>
        <v/>
      </c>
    </row>
    <row r="759" spans="24:25">
      <c r="X759" s="172" t="str">
        <f t="shared" si="119"/>
        <v/>
      </c>
      <c r="Y759" s="172" t="str">
        <f t="shared" si="120"/>
        <v/>
      </c>
    </row>
    <row r="760" spans="24:25">
      <c r="X760" s="172" t="str">
        <f t="shared" si="119"/>
        <v/>
      </c>
      <c r="Y760" s="172" t="str">
        <f t="shared" si="120"/>
        <v/>
      </c>
    </row>
    <row r="761" spans="24:25">
      <c r="X761" s="172" t="str">
        <f t="shared" si="119"/>
        <v/>
      </c>
      <c r="Y761" s="172" t="str">
        <f t="shared" si="120"/>
        <v/>
      </c>
    </row>
    <row r="762" spans="24:25">
      <c r="X762" s="172" t="str">
        <f t="shared" si="119"/>
        <v/>
      </c>
      <c r="Y762" s="172" t="str">
        <f t="shared" si="120"/>
        <v/>
      </c>
    </row>
    <row r="763" spans="24:25">
      <c r="X763" s="172" t="str">
        <f t="shared" si="119"/>
        <v/>
      </c>
      <c r="Y763" s="172" t="str">
        <f t="shared" si="120"/>
        <v/>
      </c>
    </row>
    <row r="764" spans="24:25">
      <c r="X764" s="172" t="str">
        <f t="shared" si="119"/>
        <v/>
      </c>
      <c r="Y764" s="172" t="str">
        <f t="shared" si="120"/>
        <v/>
      </c>
    </row>
    <row r="765" spans="24:25">
      <c r="X765" s="172" t="str">
        <f t="shared" si="119"/>
        <v/>
      </c>
      <c r="Y765" s="172" t="str">
        <f t="shared" si="120"/>
        <v/>
      </c>
    </row>
    <row r="766" spans="24:25">
      <c r="X766" s="172" t="str">
        <f t="shared" si="119"/>
        <v/>
      </c>
      <c r="Y766" s="172" t="str">
        <f t="shared" si="120"/>
        <v/>
      </c>
    </row>
    <row r="767" spans="24:25">
      <c r="X767" s="172" t="str">
        <f t="shared" si="119"/>
        <v/>
      </c>
      <c r="Y767" s="172" t="str">
        <f t="shared" si="120"/>
        <v/>
      </c>
    </row>
    <row r="768" spans="24:25">
      <c r="X768" s="172" t="str">
        <f t="shared" si="119"/>
        <v/>
      </c>
      <c r="Y768" s="172" t="str">
        <f t="shared" si="120"/>
        <v/>
      </c>
    </row>
    <row r="769" spans="24:25">
      <c r="X769" s="172" t="str">
        <f t="shared" si="119"/>
        <v/>
      </c>
      <c r="Y769" s="172" t="str">
        <f t="shared" si="120"/>
        <v/>
      </c>
    </row>
    <row r="770" spans="24:25">
      <c r="X770" s="172" t="str">
        <f t="shared" si="119"/>
        <v/>
      </c>
      <c r="Y770" s="172" t="str">
        <f t="shared" si="120"/>
        <v/>
      </c>
    </row>
    <row r="771" spans="24:25">
      <c r="X771" s="172" t="str">
        <f t="shared" si="119"/>
        <v/>
      </c>
      <c r="Y771" s="172" t="str">
        <f t="shared" si="120"/>
        <v/>
      </c>
    </row>
    <row r="772" spans="24:25">
      <c r="X772" s="172" t="str">
        <f t="shared" ref="X772:X835" si="121">IF(COUNTIF(R:R,P772)*COUNTIF(T:T,P772)*COUNTIF(V:V,P772),P772,"")</f>
        <v/>
      </c>
      <c r="Y772" s="172" t="str">
        <f t="shared" ref="Y772:Y835" si="122">IF(X772&gt;$A$14,X772,"")</f>
        <v/>
      </c>
    </row>
    <row r="773" spans="24:25">
      <c r="X773" s="172" t="str">
        <f t="shared" si="121"/>
        <v/>
      </c>
      <c r="Y773" s="172" t="str">
        <f t="shared" si="122"/>
        <v/>
      </c>
    </row>
    <row r="774" spans="24:25">
      <c r="X774" s="172" t="str">
        <f t="shared" si="121"/>
        <v/>
      </c>
      <c r="Y774" s="172" t="str">
        <f t="shared" si="122"/>
        <v/>
      </c>
    </row>
    <row r="775" spans="24:25">
      <c r="X775" s="172" t="str">
        <f t="shared" si="121"/>
        <v/>
      </c>
      <c r="Y775" s="172" t="str">
        <f t="shared" si="122"/>
        <v/>
      </c>
    </row>
    <row r="776" spans="24:25">
      <c r="X776" s="172" t="str">
        <f t="shared" si="121"/>
        <v/>
      </c>
      <c r="Y776" s="172" t="str">
        <f t="shared" si="122"/>
        <v/>
      </c>
    </row>
    <row r="777" spans="24:25">
      <c r="X777" s="172" t="str">
        <f t="shared" si="121"/>
        <v/>
      </c>
      <c r="Y777" s="172" t="str">
        <f t="shared" si="122"/>
        <v/>
      </c>
    </row>
    <row r="778" spans="24:25">
      <c r="X778" s="172" t="str">
        <f t="shared" si="121"/>
        <v/>
      </c>
      <c r="Y778" s="172" t="str">
        <f t="shared" si="122"/>
        <v/>
      </c>
    </row>
    <row r="779" spans="24:25">
      <c r="X779" s="172" t="str">
        <f t="shared" si="121"/>
        <v/>
      </c>
      <c r="Y779" s="172" t="str">
        <f t="shared" si="122"/>
        <v/>
      </c>
    </row>
    <row r="780" spans="24:25">
      <c r="X780" s="172" t="str">
        <f t="shared" si="121"/>
        <v/>
      </c>
      <c r="Y780" s="172" t="str">
        <f t="shared" si="122"/>
        <v/>
      </c>
    </row>
    <row r="781" spans="24:25">
      <c r="X781" s="172" t="str">
        <f t="shared" si="121"/>
        <v/>
      </c>
      <c r="Y781" s="172" t="str">
        <f t="shared" si="122"/>
        <v/>
      </c>
    </row>
    <row r="782" spans="24:25">
      <c r="X782" s="172" t="str">
        <f t="shared" si="121"/>
        <v/>
      </c>
      <c r="Y782" s="172" t="str">
        <f t="shared" si="122"/>
        <v/>
      </c>
    </row>
    <row r="783" spans="24:25">
      <c r="X783" s="172" t="str">
        <f t="shared" si="121"/>
        <v/>
      </c>
      <c r="Y783" s="172" t="str">
        <f t="shared" si="122"/>
        <v/>
      </c>
    </row>
    <row r="784" spans="24:25">
      <c r="X784" s="172" t="str">
        <f t="shared" si="121"/>
        <v/>
      </c>
      <c r="Y784" s="172" t="str">
        <f t="shared" si="122"/>
        <v/>
      </c>
    </row>
    <row r="785" spans="24:25">
      <c r="X785" s="172" t="str">
        <f t="shared" si="121"/>
        <v/>
      </c>
      <c r="Y785" s="172" t="str">
        <f t="shared" si="122"/>
        <v/>
      </c>
    </row>
    <row r="786" spans="24:25">
      <c r="X786" s="172" t="str">
        <f t="shared" si="121"/>
        <v/>
      </c>
      <c r="Y786" s="172" t="str">
        <f t="shared" si="122"/>
        <v/>
      </c>
    </row>
    <row r="787" spans="24:25">
      <c r="X787" s="172" t="str">
        <f t="shared" si="121"/>
        <v/>
      </c>
      <c r="Y787" s="172" t="str">
        <f t="shared" si="122"/>
        <v/>
      </c>
    </row>
    <row r="788" spans="24:25">
      <c r="X788" s="172" t="str">
        <f t="shared" si="121"/>
        <v/>
      </c>
      <c r="Y788" s="172" t="str">
        <f t="shared" si="122"/>
        <v/>
      </c>
    </row>
    <row r="789" spans="24:25">
      <c r="X789" s="172" t="str">
        <f t="shared" si="121"/>
        <v/>
      </c>
      <c r="Y789" s="172" t="str">
        <f t="shared" si="122"/>
        <v/>
      </c>
    </row>
    <row r="790" spans="24:25">
      <c r="X790" s="172" t="str">
        <f t="shared" si="121"/>
        <v/>
      </c>
      <c r="Y790" s="172" t="str">
        <f t="shared" si="122"/>
        <v/>
      </c>
    </row>
    <row r="791" spans="24:25">
      <c r="X791" s="172" t="str">
        <f t="shared" si="121"/>
        <v/>
      </c>
      <c r="Y791" s="172" t="str">
        <f t="shared" si="122"/>
        <v/>
      </c>
    </row>
    <row r="792" spans="24:25">
      <c r="X792" s="172" t="str">
        <f t="shared" si="121"/>
        <v/>
      </c>
      <c r="Y792" s="172" t="str">
        <f t="shared" si="122"/>
        <v/>
      </c>
    </row>
    <row r="793" spans="24:25">
      <c r="X793" s="172" t="str">
        <f t="shared" si="121"/>
        <v/>
      </c>
      <c r="Y793" s="172" t="str">
        <f t="shared" si="122"/>
        <v/>
      </c>
    </row>
    <row r="794" spans="24:25">
      <c r="X794" s="172" t="str">
        <f t="shared" si="121"/>
        <v/>
      </c>
      <c r="Y794" s="172" t="str">
        <f t="shared" si="122"/>
        <v/>
      </c>
    </row>
    <row r="795" spans="24:25">
      <c r="X795" s="172" t="str">
        <f t="shared" si="121"/>
        <v/>
      </c>
      <c r="Y795" s="172" t="str">
        <f t="shared" si="122"/>
        <v/>
      </c>
    </row>
    <row r="796" spans="24:25">
      <c r="X796" s="172" t="str">
        <f t="shared" si="121"/>
        <v/>
      </c>
      <c r="Y796" s="172" t="str">
        <f t="shared" si="122"/>
        <v/>
      </c>
    </row>
    <row r="797" spans="24:25">
      <c r="X797" s="172" t="str">
        <f t="shared" si="121"/>
        <v/>
      </c>
      <c r="Y797" s="172" t="str">
        <f t="shared" si="122"/>
        <v/>
      </c>
    </row>
    <row r="798" spans="24:25">
      <c r="X798" s="172" t="str">
        <f t="shared" si="121"/>
        <v/>
      </c>
      <c r="Y798" s="172" t="str">
        <f t="shared" si="122"/>
        <v/>
      </c>
    </row>
    <row r="799" spans="24:25">
      <c r="X799" s="172" t="str">
        <f t="shared" si="121"/>
        <v/>
      </c>
      <c r="Y799" s="172" t="str">
        <f t="shared" si="122"/>
        <v/>
      </c>
    </row>
    <row r="800" spans="24:25">
      <c r="X800" s="172" t="str">
        <f t="shared" si="121"/>
        <v/>
      </c>
      <c r="Y800" s="172" t="str">
        <f t="shared" si="122"/>
        <v/>
      </c>
    </row>
    <row r="801" spans="24:25">
      <c r="X801" s="172" t="str">
        <f t="shared" si="121"/>
        <v/>
      </c>
      <c r="Y801" s="172" t="str">
        <f t="shared" si="122"/>
        <v/>
      </c>
    </row>
    <row r="802" spans="24:25">
      <c r="X802" s="172" t="str">
        <f t="shared" si="121"/>
        <v/>
      </c>
      <c r="Y802" s="172" t="str">
        <f t="shared" si="122"/>
        <v/>
      </c>
    </row>
    <row r="803" spans="24:25">
      <c r="X803" s="172" t="str">
        <f t="shared" si="121"/>
        <v/>
      </c>
      <c r="Y803" s="172" t="str">
        <f t="shared" si="122"/>
        <v/>
      </c>
    </row>
    <row r="804" spans="24:25">
      <c r="X804" s="172" t="str">
        <f t="shared" si="121"/>
        <v/>
      </c>
      <c r="Y804" s="172" t="str">
        <f t="shared" si="122"/>
        <v/>
      </c>
    </row>
    <row r="805" spans="24:25">
      <c r="X805" s="172" t="str">
        <f t="shared" si="121"/>
        <v/>
      </c>
      <c r="Y805" s="172" t="str">
        <f t="shared" si="122"/>
        <v/>
      </c>
    </row>
    <row r="806" spans="24:25">
      <c r="X806" s="172" t="str">
        <f t="shared" si="121"/>
        <v/>
      </c>
      <c r="Y806" s="172" t="str">
        <f t="shared" si="122"/>
        <v/>
      </c>
    </row>
    <row r="807" spans="24:25">
      <c r="X807" s="172" t="str">
        <f t="shared" si="121"/>
        <v/>
      </c>
      <c r="Y807" s="172" t="str">
        <f t="shared" si="122"/>
        <v/>
      </c>
    </row>
    <row r="808" spans="24:25">
      <c r="X808" s="172" t="str">
        <f t="shared" si="121"/>
        <v/>
      </c>
      <c r="Y808" s="172" t="str">
        <f t="shared" si="122"/>
        <v/>
      </c>
    </row>
    <row r="809" spans="24:25">
      <c r="X809" s="172" t="str">
        <f t="shared" si="121"/>
        <v/>
      </c>
      <c r="Y809" s="172" t="str">
        <f t="shared" si="122"/>
        <v/>
      </c>
    </row>
    <row r="810" spans="24:25">
      <c r="X810" s="172" t="str">
        <f t="shared" si="121"/>
        <v/>
      </c>
      <c r="Y810" s="172" t="str">
        <f t="shared" si="122"/>
        <v/>
      </c>
    </row>
    <row r="811" spans="24:25">
      <c r="X811" s="172" t="str">
        <f t="shared" si="121"/>
        <v/>
      </c>
      <c r="Y811" s="172" t="str">
        <f t="shared" si="122"/>
        <v/>
      </c>
    </row>
    <row r="812" spans="24:25">
      <c r="X812" s="172" t="str">
        <f t="shared" si="121"/>
        <v/>
      </c>
      <c r="Y812" s="172" t="str">
        <f t="shared" si="122"/>
        <v/>
      </c>
    </row>
    <row r="813" spans="24:25">
      <c r="X813" s="172" t="str">
        <f t="shared" si="121"/>
        <v/>
      </c>
      <c r="Y813" s="172" t="str">
        <f t="shared" si="122"/>
        <v/>
      </c>
    </row>
    <row r="814" spans="24:25">
      <c r="X814" s="172" t="str">
        <f t="shared" si="121"/>
        <v/>
      </c>
      <c r="Y814" s="172" t="str">
        <f t="shared" si="122"/>
        <v/>
      </c>
    </row>
    <row r="815" spans="24:25">
      <c r="X815" s="172" t="str">
        <f t="shared" si="121"/>
        <v/>
      </c>
      <c r="Y815" s="172" t="str">
        <f t="shared" si="122"/>
        <v/>
      </c>
    </row>
    <row r="816" spans="24:25">
      <c r="X816" s="172" t="str">
        <f t="shared" si="121"/>
        <v/>
      </c>
      <c r="Y816" s="172" t="str">
        <f t="shared" si="122"/>
        <v/>
      </c>
    </row>
    <row r="817" spans="24:25">
      <c r="X817" s="172" t="str">
        <f t="shared" si="121"/>
        <v/>
      </c>
      <c r="Y817" s="172" t="str">
        <f t="shared" si="122"/>
        <v/>
      </c>
    </row>
    <row r="818" spans="24:25">
      <c r="X818" s="172" t="str">
        <f t="shared" si="121"/>
        <v/>
      </c>
      <c r="Y818" s="172" t="str">
        <f t="shared" si="122"/>
        <v/>
      </c>
    </row>
    <row r="819" spans="24:25">
      <c r="X819" s="172" t="str">
        <f t="shared" si="121"/>
        <v/>
      </c>
      <c r="Y819" s="172" t="str">
        <f t="shared" si="122"/>
        <v/>
      </c>
    </row>
    <row r="820" spans="24:25">
      <c r="X820" s="172" t="str">
        <f t="shared" si="121"/>
        <v/>
      </c>
      <c r="Y820" s="172" t="str">
        <f t="shared" si="122"/>
        <v/>
      </c>
    </row>
    <row r="821" spans="24:25">
      <c r="X821" s="172" t="str">
        <f t="shared" si="121"/>
        <v/>
      </c>
      <c r="Y821" s="172" t="str">
        <f t="shared" si="122"/>
        <v/>
      </c>
    </row>
    <row r="822" spans="24:25">
      <c r="X822" s="172" t="str">
        <f t="shared" si="121"/>
        <v/>
      </c>
      <c r="Y822" s="172" t="str">
        <f t="shared" si="122"/>
        <v/>
      </c>
    </row>
    <row r="823" spans="24:25">
      <c r="X823" s="172" t="str">
        <f t="shared" si="121"/>
        <v/>
      </c>
      <c r="Y823" s="172" t="str">
        <f t="shared" si="122"/>
        <v/>
      </c>
    </row>
    <row r="824" spans="24:25">
      <c r="X824" s="172" t="str">
        <f t="shared" si="121"/>
        <v/>
      </c>
      <c r="Y824" s="172" t="str">
        <f t="shared" si="122"/>
        <v/>
      </c>
    </row>
    <row r="825" spans="24:25">
      <c r="X825" s="172" t="str">
        <f t="shared" si="121"/>
        <v/>
      </c>
      <c r="Y825" s="172" t="str">
        <f t="shared" si="122"/>
        <v/>
      </c>
    </row>
    <row r="826" spans="24:25">
      <c r="X826" s="172" t="str">
        <f t="shared" si="121"/>
        <v/>
      </c>
      <c r="Y826" s="172" t="str">
        <f t="shared" si="122"/>
        <v/>
      </c>
    </row>
    <row r="827" spans="24:25">
      <c r="X827" s="172" t="str">
        <f t="shared" si="121"/>
        <v/>
      </c>
      <c r="Y827" s="172" t="str">
        <f t="shared" si="122"/>
        <v/>
      </c>
    </row>
    <row r="828" spans="24:25">
      <c r="X828" s="172" t="str">
        <f t="shared" si="121"/>
        <v/>
      </c>
      <c r="Y828" s="172" t="str">
        <f t="shared" si="122"/>
        <v/>
      </c>
    </row>
    <row r="829" spans="24:25">
      <c r="X829" s="172" t="str">
        <f t="shared" si="121"/>
        <v/>
      </c>
      <c r="Y829" s="172" t="str">
        <f t="shared" si="122"/>
        <v/>
      </c>
    </row>
    <row r="830" spans="24:25">
      <c r="X830" s="172" t="str">
        <f t="shared" si="121"/>
        <v/>
      </c>
      <c r="Y830" s="172" t="str">
        <f t="shared" si="122"/>
        <v/>
      </c>
    </row>
    <row r="831" spans="24:25">
      <c r="X831" s="172" t="str">
        <f t="shared" si="121"/>
        <v/>
      </c>
      <c r="Y831" s="172" t="str">
        <f t="shared" si="122"/>
        <v/>
      </c>
    </row>
    <row r="832" spans="24:25">
      <c r="X832" s="172" t="str">
        <f t="shared" si="121"/>
        <v/>
      </c>
      <c r="Y832" s="172" t="str">
        <f t="shared" si="122"/>
        <v/>
      </c>
    </row>
    <row r="833" spans="24:25">
      <c r="X833" s="172" t="str">
        <f t="shared" si="121"/>
        <v/>
      </c>
      <c r="Y833" s="172" t="str">
        <f t="shared" si="122"/>
        <v/>
      </c>
    </row>
    <row r="834" spans="24:25">
      <c r="X834" s="172" t="str">
        <f t="shared" si="121"/>
        <v/>
      </c>
      <c r="Y834" s="172" t="str">
        <f t="shared" si="122"/>
        <v/>
      </c>
    </row>
    <row r="835" spans="24:25">
      <c r="X835" s="172" t="str">
        <f t="shared" si="121"/>
        <v/>
      </c>
      <c r="Y835" s="172" t="str">
        <f t="shared" si="122"/>
        <v/>
      </c>
    </row>
    <row r="836" spans="24:25">
      <c r="X836" s="172" t="str">
        <f t="shared" ref="X836:X899" si="123">IF(COUNTIF(R:R,P836)*COUNTIF(T:T,P836)*COUNTIF(V:V,P836),P836,"")</f>
        <v/>
      </c>
      <c r="Y836" s="172" t="str">
        <f t="shared" ref="Y836:Y899" si="124">IF(X836&gt;$A$14,X836,"")</f>
        <v/>
      </c>
    </row>
    <row r="837" spans="24:25">
      <c r="X837" s="172" t="str">
        <f t="shared" si="123"/>
        <v/>
      </c>
      <c r="Y837" s="172" t="str">
        <f t="shared" si="124"/>
        <v/>
      </c>
    </row>
    <row r="838" spans="24:25">
      <c r="X838" s="172" t="str">
        <f t="shared" si="123"/>
        <v/>
      </c>
      <c r="Y838" s="172" t="str">
        <f t="shared" si="124"/>
        <v/>
      </c>
    </row>
    <row r="839" spans="24:25">
      <c r="X839" s="172" t="str">
        <f t="shared" si="123"/>
        <v/>
      </c>
      <c r="Y839" s="172" t="str">
        <f t="shared" si="124"/>
        <v/>
      </c>
    </row>
    <row r="840" spans="24:25">
      <c r="X840" s="172" t="str">
        <f t="shared" si="123"/>
        <v/>
      </c>
      <c r="Y840" s="172" t="str">
        <f t="shared" si="124"/>
        <v/>
      </c>
    </row>
    <row r="841" spans="24:25">
      <c r="X841" s="172" t="str">
        <f t="shared" si="123"/>
        <v/>
      </c>
      <c r="Y841" s="172" t="str">
        <f t="shared" si="124"/>
        <v/>
      </c>
    </row>
    <row r="842" spans="24:25">
      <c r="X842" s="172" t="str">
        <f t="shared" si="123"/>
        <v/>
      </c>
      <c r="Y842" s="172" t="str">
        <f t="shared" si="124"/>
        <v/>
      </c>
    </row>
    <row r="843" spans="24:25">
      <c r="X843" s="172" t="str">
        <f t="shared" si="123"/>
        <v/>
      </c>
      <c r="Y843" s="172" t="str">
        <f t="shared" si="124"/>
        <v/>
      </c>
    </row>
    <row r="844" spans="24:25">
      <c r="X844" s="172" t="str">
        <f t="shared" si="123"/>
        <v/>
      </c>
      <c r="Y844" s="172" t="str">
        <f t="shared" si="124"/>
        <v/>
      </c>
    </row>
    <row r="845" spans="24:25">
      <c r="X845" s="172" t="str">
        <f t="shared" si="123"/>
        <v/>
      </c>
      <c r="Y845" s="172" t="str">
        <f t="shared" si="124"/>
        <v/>
      </c>
    </row>
    <row r="846" spans="24:25">
      <c r="X846" s="172" t="str">
        <f t="shared" si="123"/>
        <v/>
      </c>
      <c r="Y846" s="172" t="str">
        <f t="shared" si="124"/>
        <v/>
      </c>
    </row>
    <row r="847" spans="24:25">
      <c r="X847" s="172" t="str">
        <f t="shared" si="123"/>
        <v/>
      </c>
      <c r="Y847" s="172" t="str">
        <f t="shared" si="124"/>
        <v/>
      </c>
    </row>
    <row r="848" spans="24:25">
      <c r="X848" s="172" t="str">
        <f t="shared" si="123"/>
        <v/>
      </c>
      <c r="Y848" s="172" t="str">
        <f t="shared" si="124"/>
        <v/>
      </c>
    </row>
    <row r="849" spans="24:25">
      <c r="X849" s="172" t="str">
        <f t="shared" si="123"/>
        <v/>
      </c>
      <c r="Y849" s="172" t="str">
        <f t="shared" si="124"/>
        <v/>
      </c>
    </row>
    <row r="850" spans="24:25">
      <c r="X850" s="172" t="str">
        <f t="shared" si="123"/>
        <v/>
      </c>
      <c r="Y850" s="172" t="str">
        <f t="shared" si="124"/>
        <v/>
      </c>
    </row>
    <row r="851" spans="24:25">
      <c r="X851" s="172" t="str">
        <f t="shared" si="123"/>
        <v/>
      </c>
      <c r="Y851" s="172" t="str">
        <f t="shared" si="124"/>
        <v/>
      </c>
    </row>
    <row r="852" spans="24:25">
      <c r="X852" s="172" t="str">
        <f t="shared" si="123"/>
        <v/>
      </c>
      <c r="Y852" s="172" t="str">
        <f t="shared" si="124"/>
        <v/>
      </c>
    </row>
    <row r="853" spans="24:25">
      <c r="X853" s="172" t="str">
        <f t="shared" si="123"/>
        <v/>
      </c>
      <c r="Y853" s="172" t="str">
        <f t="shared" si="124"/>
        <v/>
      </c>
    </row>
    <row r="854" spans="24:25">
      <c r="X854" s="172" t="str">
        <f t="shared" si="123"/>
        <v/>
      </c>
      <c r="Y854" s="172" t="str">
        <f t="shared" si="124"/>
        <v/>
      </c>
    </row>
    <row r="855" spans="24:25">
      <c r="X855" s="172" t="str">
        <f t="shared" si="123"/>
        <v/>
      </c>
      <c r="Y855" s="172" t="str">
        <f t="shared" si="124"/>
        <v/>
      </c>
    </row>
    <row r="856" spans="24:25">
      <c r="X856" s="172" t="str">
        <f t="shared" si="123"/>
        <v/>
      </c>
      <c r="Y856" s="172" t="str">
        <f t="shared" si="124"/>
        <v/>
      </c>
    </row>
    <row r="857" spans="24:25">
      <c r="X857" s="172" t="str">
        <f t="shared" si="123"/>
        <v/>
      </c>
      <c r="Y857" s="172" t="str">
        <f t="shared" si="124"/>
        <v/>
      </c>
    </row>
    <row r="858" spans="24:25">
      <c r="X858" s="172" t="str">
        <f t="shared" si="123"/>
        <v/>
      </c>
      <c r="Y858" s="172" t="str">
        <f t="shared" si="124"/>
        <v/>
      </c>
    </row>
    <row r="859" spans="24:25">
      <c r="X859" s="172" t="str">
        <f t="shared" si="123"/>
        <v/>
      </c>
      <c r="Y859" s="172" t="str">
        <f t="shared" si="124"/>
        <v/>
      </c>
    </row>
    <row r="860" spans="24:25">
      <c r="X860" s="172" t="str">
        <f t="shared" si="123"/>
        <v/>
      </c>
      <c r="Y860" s="172" t="str">
        <f t="shared" si="124"/>
        <v/>
      </c>
    </row>
    <row r="861" spans="24:25">
      <c r="X861" s="172" t="str">
        <f t="shared" si="123"/>
        <v/>
      </c>
      <c r="Y861" s="172" t="str">
        <f t="shared" si="124"/>
        <v/>
      </c>
    </row>
    <row r="862" spans="24:25">
      <c r="X862" s="172" t="str">
        <f t="shared" si="123"/>
        <v/>
      </c>
      <c r="Y862" s="172" t="str">
        <f t="shared" si="124"/>
        <v/>
      </c>
    </row>
    <row r="863" spans="24:25">
      <c r="X863" s="172" t="str">
        <f t="shared" si="123"/>
        <v/>
      </c>
      <c r="Y863" s="172" t="str">
        <f t="shared" si="124"/>
        <v/>
      </c>
    </row>
    <row r="864" spans="24:25">
      <c r="X864" s="172" t="str">
        <f t="shared" si="123"/>
        <v/>
      </c>
      <c r="Y864" s="172" t="str">
        <f t="shared" si="124"/>
        <v/>
      </c>
    </row>
    <row r="865" spans="24:25">
      <c r="X865" s="172" t="str">
        <f t="shared" si="123"/>
        <v/>
      </c>
      <c r="Y865" s="172" t="str">
        <f t="shared" si="124"/>
        <v/>
      </c>
    </row>
    <row r="866" spans="24:25">
      <c r="X866" s="172" t="str">
        <f t="shared" si="123"/>
        <v/>
      </c>
      <c r="Y866" s="172" t="str">
        <f t="shared" si="124"/>
        <v/>
      </c>
    </row>
    <row r="867" spans="24:25">
      <c r="X867" s="172" t="str">
        <f t="shared" si="123"/>
        <v/>
      </c>
      <c r="Y867" s="172" t="str">
        <f t="shared" si="124"/>
        <v/>
      </c>
    </row>
    <row r="868" spans="24:25">
      <c r="X868" s="172" t="str">
        <f t="shared" si="123"/>
        <v/>
      </c>
      <c r="Y868" s="172" t="str">
        <f t="shared" si="124"/>
        <v/>
      </c>
    </row>
    <row r="869" spans="24:25">
      <c r="X869" s="172" t="str">
        <f t="shared" si="123"/>
        <v/>
      </c>
      <c r="Y869" s="172" t="str">
        <f t="shared" si="124"/>
        <v/>
      </c>
    </row>
    <row r="870" spans="24:25">
      <c r="X870" s="172" t="str">
        <f t="shared" si="123"/>
        <v/>
      </c>
      <c r="Y870" s="172" t="str">
        <f t="shared" si="124"/>
        <v/>
      </c>
    </row>
    <row r="871" spans="24:25">
      <c r="X871" s="172" t="str">
        <f t="shared" si="123"/>
        <v/>
      </c>
      <c r="Y871" s="172" t="str">
        <f t="shared" si="124"/>
        <v/>
      </c>
    </row>
    <row r="872" spans="24:25">
      <c r="X872" s="172" t="str">
        <f t="shared" si="123"/>
        <v/>
      </c>
      <c r="Y872" s="172" t="str">
        <f t="shared" si="124"/>
        <v/>
      </c>
    </row>
    <row r="873" spans="24:25">
      <c r="X873" s="172" t="str">
        <f t="shared" si="123"/>
        <v/>
      </c>
      <c r="Y873" s="172" t="str">
        <f t="shared" si="124"/>
        <v/>
      </c>
    </row>
    <row r="874" spans="24:25">
      <c r="X874" s="172" t="str">
        <f t="shared" si="123"/>
        <v/>
      </c>
      <c r="Y874" s="172" t="str">
        <f t="shared" si="124"/>
        <v/>
      </c>
    </row>
    <row r="875" spans="24:25">
      <c r="X875" s="172" t="str">
        <f t="shared" si="123"/>
        <v/>
      </c>
      <c r="Y875" s="172" t="str">
        <f t="shared" si="124"/>
        <v/>
      </c>
    </row>
    <row r="876" spans="24:25">
      <c r="X876" s="172" t="str">
        <f t="shared" si="123"/>
        <v/>
      </c>
      <c r="Y876" s="172" t="str">
        <f t="shared" si="124"/>
        <v/>
      </c>
    </row>
    <row r="877" spans="24:25">
      <c r="X877" s="172" t="str">
        <f t="shared" si="123"/>
        <v/>
      </c>
      <c r="Y877" s="172" t="str">
        <f t="shared" si="124"/>
        <v/>
      </c>
    </row>
    <row r="878" spans="24:25">
      <c r="X878" s="172" t="str">
        <f t="shared" si="123"/>
        <v/>
      </c>
      <c r="Y878" s="172" t="str">
        <f t="shared" si="124"/>
        <v/>
      </c>
    </row>
    <row r="879" spans="24:25">
      <c r="X879" s="172" t="str">
        <f t="shared" si="123"/>
        <v/>
      </c>
      <c r="Y879" s="172" t="str">
        <f t="shared" si="124"/>
        <v/>
      </c>
    </row>
    <row r="880" spans="24:25">
      <c r="X880" s="172" t="str">
        <f t="shared" si="123"/>
        <v/>
      </c>
      <c r="Y880" s="172" t="str">
        <f t="shared" si="124"/>
        <v/>
      </c>
    </row>
    <row r="881" spans="24:25">
      <c r="X881" s="172" t="str">
        <f t="shared" si="123"/>
        <v/>
      </c>
      <c r="Y881" s="172" t="str">
        <f t="shared" si="124"/>
        <v/>
      </c>
    </row>
    <row r="882" spans="24:25">
      <c r="X882" s="172" t="str">
        <f t="shared" si="123"/>
        <v/>
      </c>
      <c r="Y882" s="172" t="str">
        <f t="shared" si="124"/>
        <v/>
      </c>
    </row>
    <row r="883" spans="24:25">
      <c r="X883" s="172" t="str">
        <f t="shared" si="123"/>
        <v/>
      </c>
      <c r="Y883" s="172" t="str">
        <f t="shared" si="124"/>
        <v/>
      </c>
    </row>
    <row r="884" spans="24:25">
      <c r="X884" s="172" t="str">
        <f t="shared" si="123"/>
        <v/>
      </c>
      <c r="Y884" s="172" t="str">
        <f t="shared" si="124"/>
        <v/>
      </c>
    </row>
    <row r="885" spans="24:25">
      <c r="X885" s="172" t="str">
        <f t="shared" si="123"/>
        <v/>
      </c>
      <c r="Y885" s="172" t="str">
        <f t="shared" si="124"/>
        <v/>
      </c>
    </row>
    <row r="886" spans="24:25">
      <c r="X886" s="172" t="str">
        <f t="shared" si="123"/>
        <v/>
      </c>
      <c r="Y886" s="172" t="str">
        <f t="shared" si="124"/>
        <v/>
      </c>
    </row>
    <row r="887" spans="24:25">
      <c r="X887" s="172" t="str">
        <f t="shared" si="123"/>
        <v/>
      </c>
      <c r="Y887" s="172" t="str">
        <f t="shared" si="124"/>
        <v/>
      </c>
    </row>
    <row r="888" spans="24:25">
      <c r="X888" s="172" t="str">
        <f t="shared" si="123"/>
        <v/>
      </c>
      <c r="Y888" s="172" t="str">
        <f t="shared" si="124"/>
        <v/>
      </c>
    </row>
    <row r="889" spans="24:25">
      <c r="X889" s="172" t="str">
        <f t="shared" si="123"/>
        <v/>
      </c>
      <c r="Y889" s="172" t="str">
        <f t="shared" si="124"/>
        <v/>
      </c>
    </row>
    <row r="890" spans="24:25">
      <c r="X890" s="172" t="str">
        <f t="shared" si="123"/>
        <v/>
      </c>
      <c r="Y890" s="172" t="str">
        <f t="shared" si="124"/>
        <v/>
      </c>
    </row>
    <row r="891" spans="24:25">
      <c r="X891" s="172" t="str">
        <f t="shared" si="123"/>
        <v/>
      </c>
      <c r="Y891" s="172" t="str">
        <f t="shared" si="124"/>
        <v/>
      </c>
    </row>
    <row r="892" spans="24:25">
      <c r="X892" s="172" t="str">
        <f t="shared" si="123"/>
        <v/>
      </c>
      <c r="Y892" s="172" t="str">
        <f t="shared" si="124"/>
        <v/>
      </c>
    </row>
    <row r="893" spans="24:25">
      <c r="X893" s="172" t="str">
        <f t="shared" si="123"/>
        <v/>
      </c>
      <c r="Y893" s="172" t="str">
        <f t="shared" si="124"/>
        <v/>
      </c>
    </row>
    <row r="894" spans="24:25">
      <c r="X894" s="172" t="str">
        <f t="shared" si="123"/>
        <v/>
      </c>
      <c r="Y894" s="172" t="str">
        <f t="shared" si="124"/>
        <v/>
      </c>
    </row>
    <row r="895" spans="24:25">
      <c r="X895" s="172" t="str">
        <f t="shared" si="123"/>
        <v/>
      </c>
      <c r="Y895" s="172" t="str">
        <f t="shared" si="124"/>
        <v/>
      </c>
    </row>
    <row r="896" spans="24:25">
      <c r="X896" s="172" t="str">
        <f t="shared" si="123"/>
        <v/>
      </c>
      <c r="Y896" s="172" t="str">
        <f t="shared" si="124"/>
        <v/>
      </c>
    </row>
    <row r="897" spans="24:25">
      <c r="X897" s="172" t="str">
        <f t="shared" si="123"/>
        <v/>
      </c>
      <c r="Y897" s="172" t="str">
        <f t="shared" si="124"/>
        <v/>
      </c>
    </row>
    <row r="898" spans="24:25">
      <c r="X898" s="172" t="str">
        <f t="shared" si="123"/>
        <v/>
      </c>
      <c r="Y898" s="172" t="str">
        <f t="shared" si="124"/>
        <v/>
      </c>
    </row>
    <row r="899" spans="24:25">
      <c r="X899" s="172" t="str">
        <f t="shared" si="123"/>
        <v/>
      </c>
      <c r="Y899" s="172" t="str">
        <f t="shared" si="124"/>
        <v/>
      </c>
    </row>
    <row r="900" spans="24:25">
      <c r="X900" s="172" t="str">
        <f t="shared" ref="X900:X963" si="125">IF(COUNTIF(R:R,P900)*COUNTIF(T:T,P900)*COUNTIF(V:V,P900),P900,"")</f>
        <v/>
      </c>
      <c r="Y900" s="172" t="str">
        <f t="shared" ref="Y900:Y963" si="126">IF(X900&gt;$A$14,X900,"")</f>
        <v/>
      </c>
    </row>
    <row r="901" spans="24:25">
      <c r="X901" s="172" t="str">
        <f t="shared" si="125"/>
        <v/>
      </c>
      <c r="Y901" s="172" t="str">
        <f t="shared" si="126"/>
        <v/>
      </c>
    </row>
    <row r="902" spans="24:25">
      <c r="X902" s="172" t="str">
        <f t="shared" si="125"/>
        <v/>
      </c>
      <c r="Y902" s="172" t="str">
        <f t="shared" si="126"/>
        <v/>
      </c>
    </row>
    <row r="903" spans="24:25">
      <c r="X903" s="172" t="str">
        <f t="shared" si="125"/>
        <v/>
      </c>
      <c r="Y903" s="172" t="str">
        <f t="shared" si="126"/>
        <v/>
      </c>
    </row>
    <row r="904" spans="24:25">
      <c r="X904" s="172" t="str">
        <f t="shared" si="125"/>
        <v/>
      </c>
      <c r="Y904" s="172" t="str">
        <f t="shared" si="126"/>
        <v/>
      </c>
    </row>
    <row r="905" spans="24:25">
      <c r="X905" s="172" t="str">
        <f t="shared" si="125"/>
        <v/>
      </c>
      <c r="Y905" s="172" t="str">
        <f t="shared" si="126"/>
        <v/>
      </c>
    </row>
    <row r="906" spans="24:25">
      <c r="X906" s="172" t="str">
        <f t="shared" si="125"/>
        <v/>
      </c>
      <c r="Y906" s="172" t="str">
        <f t="shared" si="126"/>
        <v/>
      </c>
    </row>
    <row r="907" spans="24:25">
      <c r="X907" s="172" t="str">
        <f t="shared" si="125"/>
        <v/>
      </c>
      <c r="Y907" s="172" t="str">
        <f t="shared" si="126"/>
        <v/>
      </c>
    </row>
    <row r="908" spans="24:25">
      <c r="X908" s="172" t="str">
        <f t="shared" si="125"/>
        <v/>
      </c>
      <c r="Y908" s="172" t="str">
        <f t="shared" si="126"/>
        <v/>
      </c>
    </row>
    <row r="909" spans="24:25">
      <c r="X909" s="172" t="str">
        <f t="shared" si="125"/>
        <v/>
      </c>
      <c r="Y909" s="172" t="str">
        <f t="shared" si="126"/>
        <v/>
      </c>
    </row>
    <row r="910" spans="24:25">
      <c r="X910" s="172" t="str">
        <f t="shared" si="125"/>
        <v/>
      </c>
      <c r="Y910" s="172" t="str">
        <f t="shared" si="126"/>
        <v/>
      </c>
    </row>
    <row r="911" spans="24:25">
      <c r="X911" s="172" t="str">
        <f t="shared" si="125"/>
        <v/>
      </c>
      <c r="Y911" s="172" t="str">
        <f t="shared" si="126"/>
        <v/>
      </c>
    </row>
    <row r="912" spans="24:25">
      <c r="X912" s="172" t="str">
        <f t="shared" si="125"/>
        <v/>
      </c>
      <c r="Y912" s="172" t="str">
        <f t="shared" si="126"/>
        <v/>
      </c>
    </row>
    <row r="913" spans="24:25">
      <c r="X913" s="172" t="str">
        <f t="shared" si="125"/>
        <v/>
      </c>
      <c r="Y913" s="172" t="str">
        <f t="shared" si="126"/>
        <v/>
      </c>
    </row>
    <row r="914" spans="24:25">
      <c r="X914" s="172" t="str">
        <f t="shared" si="125"/>
        <v/>
      </c>
      <c r="Y914" s="172" t="str">
        <f t="shared" si="126"/>
        <v/>
      </c>
    </row>
    <row r="915" spans="24:25">
      <c r="X915" s="172" t="str">
        <f t="shared" si="125"/>
        <v/>
      </c>
      <c r="Y915" s="172" t="str">
        <f t="shared" si="126"/>
        <v/>
      </c>
    </row>
    <row r="916" spans="24:25">
      <c r="X916" s="172" t="str">
        <f t="shared" si="125"/>
        <v/>
      </c>
      <c r="Y916" s="172" t="str">
        <f t="shared" si="126"/>
        <v/>
      </c>
    </row>
    <row r="917" spans="24:25">
      <c r="X917" s="172" t="str">
        <f t="shared" si="125"/>
        <v/>
      </c>
      <c r="Y917" s="172" t="str">
        <f t="shared" si="126"/>
        <v/>
      </c>
    </row>
    <row r="918" spans="24:25">
      <c r="X918" s="172" t="str">
        <f t="shared" si="125"/>
        <v/>
      </c>
      <c r="Y918" s="172" t="str">
        <f t="shared" si="126"/>
        <v/>
      </c>
    </row>
    <row r="919" spans="24:25">
      <c r="X919" s="172" t="str">
        <f t="shared" si="125"/>
        <v/>
      </c>
      <c r="Y919" s="172" t="str">
        <f t="shared" si="126"/>
        <v/>
      </c>
    </row>
    <row r="920" spans="24:25">
      <c r="X920" s="172" t="str">
        <f t="shared" si="125"/>
        <v/>
      </c>
      <c r="Y920" s="172" t="str">
        <f t="shared" si="126"/>
        <v/>
      </c>
    </row>
    <row r="921" spans="24:25">
      <c r="X921" s="172" t="str">
        <f t="shared" si="125"/>
        <v/>
      </c>
      <c r="Y921" s="172" t="str">
        <f t="shared" si="126"/>
        <v/>
      </c>
    </row>
    <row r="922" spans="24:25">
      <c r="X922" s="172" t="str">
        <f t="shared" si="125"/>
        <v/>
      </c>
      <c r="Y922" s="172" t="str">
        <f t="shared" si="126"/>
        <v/>
      </c>
    </row>
    <row r="923" spans="24:25">
      <c r="X923" s="172" t="str">
        <f t="shared" si="125"/>
        <v/>
      </c>
      <c r="Y923" s="172" t="str">
        <f t="shared" si="126"/>
        <v/>
      </c>
    </row>
    <row r="924" spans="24:25">
      <c r="X924" s="172" t="str">
        <f t="shared" si="125"/>
        <v/>
      </c>
      <c r="Y924" s="172" t="str">
        <f t="shared" si="126"/>
        <v/>
      </c>
    </row>
    <row r="925" spans="24:25">
      <c r="X925" s="172" t="str">
        <f t="shared" si="125"/>
        <v/>
      </c>
      <c r="Y925" s="172" t="str">
        <f t="shared" si="126"/>
        <v/>
      </c>
    </row>
    <row r="926" spans="24:25">
      <c r="X926" s="172" t="str">
        <f t="shared" si="125"/>
        <v/>
      </c>
      <c r="Y926" s="172" t="str">
        <f t="shared" si="126"/>
        <v/>
      </c>
    </row>
    <row r="927" spans="24:25">
      <c r="X927" s="172" t="str">
        <f t="shared" si="125"/>
        <v/>
      </c>
      <c r="Y927" s="172" t="str">
        <f t="shared" si="126"/>
        <v/>
      </c>
    </row>
    <row r="928" spans="24:25">
      <c r="X928" s="172" t="str">
        <f t="shared" si="125"/>
        <v/>
      </c>
      <c r="Y928" s="172" t="str">
        <f t="shared" si="126"/>
        <v/>
      </c>
    </row>
    <row r="929" spans="24:25">
      <c r="X929" s="172" t="str">
        <f t="shared" si="125"/>
        <v/>
      </c>
      <c r="Y929" s="172" t="str">
        <f t="shared" si="126"/>
        <v/>
      </c>
    </row>
    <row r="930" spans="24:25">
      <c r="X930" s="172" t="str">
        <f t="shared" si="125"/>
        <v/>
      </c>
      <c r="Y930" s="172" t="str">
        <f t="shared" si="126"/>
        <v/>
      </c>
    </row>
    <row r="931" spans="24:25">
      <c r="X931" s="172" t="str">
        <f t="shared" si="125"/>
        <v/>
      </c>
      <c r="Y931" s="172" t="str">
        <f t="shared" si="126"/>
        <v/>
      </c>
    </row>
    <row r="932" spans="24:25">
      <c r="X932" s="172" t="str">
        <f t="shared" si="125"/>
        <v/>
      </c>
      <c r="Y932" s="172" t="str">
        <f t="shared" si="126"/>
        <v/>
      </c>
    </row>
    <row r="933" spans="24:25">
      <c r="X933" s="172" t="str">
        <f t="shared" si="125"/>
        <v/>
      </c>
      <c r="Y933" s="172" t="str">
        <f t="shared" si="126"/>
        <v/>
      </c>
    </row>
    <row r="934" spans="24:25">
      <c r="X934" s="172" t="str">
        <f t="shared" si="125"/>
        <v/>
      </c>
      <c r="Y934" s="172" t="str">
        <f t="shared" si="126"/>
        <v/>
      </c>
    </row>
    <row r="935" spans="24:25">
      <c r="X935" s="172" t="str">
        <f t="shared" si="125"/>
        <v/>
      </c>
      <c r="Y935" s="172" t="str">
        <f t="shared" si="126"/>
        <v/>
      </c>
    </row>
    <row r="936" spans="24:25">
      <c r="X936" s="172" t="str">
        <f t="shared" si="125"/>
        <v/>
      </c>
      <c r="Y936" s="172" t="str">
        <f t="shared" si="126"/>
        <v/>
      </c>
    </row>
    <row r="937" spans="24:25">
      <c r="X937" s="172" t="str">
        <f t="shared" si="125"/>
        <v/>
      </c>
      <c r="Y937" s="172" t="str">
        <f t="shared" si="126"/>
        <v/>
      </c>
    </row>
    <row r="938" spans="24:25">
      <c r="X938" s="172" t="str">
        <f t="shared" si="125"/>
        <v/>
      </c>
      <c r="Y938" s="172" t="str">
        <f t="shared" si="126"/>
        <v/>
      </c>
    </row>
    <row r="939" spans="24:25">
      <c r="X939" s="172" t="str">
        <f t="shared" si="125"/>
        <v/>
      </c>
      <c r="Y939" s="172" t="str">
        <f t="shared" si="126"/>
        <v/>
      </c>
    </row>
    <row r="940" spans="24:25">
      <c r="X940" s="172" t="str">
        <f t="shared" si="125"/>
        <v/>
      </c>
      <c r="Y940" s="172" t="str">
        <f t="shared" si="126"/>
        <v/>
      </c>
    </row>
    <row r="941" spans="24:25">
      <c r="X941" s="172" t="str">
        <f t="shared" si="125"/>
        <v/>
      </c>
      <c r="Y941" s="172" t="str">
        <f t="shared" si="126"/>
        <v/>
      </c>
    </row>
    <row r="942" spans="24:25">
      <c r="X942" s="172" t="str">
        <f t="shared" si="125"/>
        <v/>
      </c>
      <c r="Y942" s="172" t="str">
        <f t="shared" si="126"/>
        <v/>
      </c>
    </row>
    <row r="943" spans="24:25">
      <c r="X943" s="172" t="str">
        <f t="shared" si="125"/>
        <v/>
      </c>
      <c r="Y943" s="172" t="str">
        <f t="shared" si="126"/>
        <v/>
      </c>
    </row>
    <row r="944" spans="24:25">
      <c r="X944" s="172" t="str">
        <f t="shared" si="125"/>
        <v/>
      </c>
      <c r="Y944" s="172" t="str">
        <f t="shared" si="126"/>
        <v/>
      </c>
    </row>
    <row r="945" spans="24:25">
      <c r="X945" s="172" t="str">
        <f t="shared" si="125"/>
        <v/>
      </c>
      <c r="Y945" s="172" t="str">
        <f t="shared" si="126"/>
        <v/>
      </c>
    </row>
    <row r="946" spans="24:25">
      <c r="X946" s="172" t="str">
        <f t="shared" si="125"/>
        <v/>
      </c>
      <c r="Y946" s="172" t="str">
        <f t="shared" si="126"/>
        <v/>
      </c>
    </row>
    <row r="947" spans="24:25">
      <c r="X947" s="172" t="str">
        <f t="shared" si="125"/>
        <v/>
      </c>
      <c r="Y947" s="172" t="str">
        <f t="shared" si="126"/>
        <v/>
      </c>
    </row>
    <row r="948" spans="24:25">
      <c r="X948" s="172" t="str">
        <f t="shared" si="125"/>
        <v/>
      </c>
      <c r="Y948" s="172" t="str">
        <f t="shared" si="126"/>
        <v/>
      </c>
    </row>
    <row r="949" spans="24:25">
      <c r="X949" s="172" t="str">
        <f t="shared" si="125"/>
        <v/>
      </c>
      <c r="Y949" s="172" t="str">
        <f t="shared" si="126"/>
        <v/>
      </c>
    </row>
    <row r="950" spans="24:25">
      <c r="X950" s="172" t="str">
        <f t="shared" si="125"/>
        <v/>
      </c>
      <c r="Y950" s="172" t="str">
        <f t="shared" si="126"/>
        <v/>
      </c>
    </row>
    <row r="951" spans="24:25">
      <c r="X951" s="172" t="str">
        <f t="shared" si="125"/>
        <v/>
      </c>
      <c r="Y951" s="172" t="str">
        <f t="shared" si="126"/>
        <v/>
      </c>
    </row>
    <row r="952" spans="24:25">
      <c r="X952" s="172" t="str">
        <f t="shared" si="125"/>
        <v/>
      </c>
      <c r="Y952" s="172" t="str">
        <f t="shared" si="126"/>
        <v/>
      </c>
    </row>
    <row r="953" spans="24:25">
      <c r="X953" s="172" t="str">
        <f t="shared" si="125"/>
        <v/>
      </c>
      <c r="Y953" s="172" t="str">
        <f t="shared" si="126"/>
        <v/>
      </c>
    </row>
    <row r="954" spans="24:25">
      <c r="X954" s="172" t="str">
        <f t="shared" si="125"/>
        <v/>
      </c>
      <c r="Y954" s="172" t="str">
        <f t="shared" si="126"/>
        <v/>
      </c>
    </row>
    <row r="955" spans="24:25">
      <c r="X955" s="172" t="str">
        <f t="shared" si="125"/>
        <v/>
      </c>
      <c r="Y955" s="172" t="str">
        <f t="shared" si="126"/>
        <v/>
      </c>
    </row>
    <row r="956" spans="24:25">
      <c r="X956" s="172" t="str">
        <f t="shared" si="125"/>
        <v/>
      </c>
      <c r="Y956" s="172" t="str">
        <f t="shared" si="126"/>
        <v/>
      </c>
    </row>
    <row r="957" spans="24:25">
      <c r="X957" s="172" t="str">
        <f t="shared" si="125"/>
        <v/>
      </c>
      <c r="Y957" s="172" t="str">
        <f t="shared" si="126"/>
        <v/>
      </c>
    </row>
    <row r="958" spans="24:25">
      <c r="X958" s="172" t="str">
        <f t="shared" si="125"/>
        <v/>
      </c>
      <c r="Y958" s="172" t="str">
        <f t="shared" si="126"/>
        <v/>
      </c>
    </row>
    <row r="959" spans="24:25">
      <c r="X959" s="172" t="str">
        <f t="shared" si="125"/>
        <v/>
      </c>
      <c r="Y959" s="172" t="str">
        <f t="shared" si="126"/>
        <v/>
      </c>
    </row>
    <row r="960" spans="24:25">
      <c r="X960" s="172" t="str">
        <f t="shared" si="125"/>
        <v/>
      </c>
      <c r="Y960" s="172" t="str">
        <f t="shared" si="126"/>
        <v/>
      </c>
    </row>
    <row r="961" spans="24:25">
      <c r="X961" s="172" t="str">
        <f t="shared" si="125"/>
        <v/>
      </c>
      <c r="Y961" s="172" t="str">
        <f t="shared" si="126"/>
        <v/>
      </c>
    </row>
    <row r="962" spans="24:25">
      <c r="X962" s="172" t="str">
        <f t="shared" si="125"/>
        <v/>
      </c>
      <c r="Y962" s="172" t="str">
        <f t="shared" si="126"/>
        <v/>
      </c>
    </row>
    <row r="963" spans="24:25">
      <c r="X963" s="172" t="str">
        <f t="shared" si="125"/>
        <v/>
      </c>
      <c r="Y963" s="172" t="str">
        <f t="shared" si="126"/>
        <v/>
      </c>
    </row>
    <row r="964" spans="24:25">
      <c r="X964" s="172" t="str">
        <f t="shared" ref="X964:X1027" si="127">IF(COUNTIF(R:R,P964)*COUNTIF(T:T,P964)*COUNTIF(V:V,P964),P964,"")</f>
        <v/>
      </c>
      <c r="Y964" s="172" t="str">
        <f t="shared" ref="Y964:Y1027" si="128">IF(X964&gt;$A$14,X964,"")</f>
        <v/>
      </c>
    </row>
    <row r="965" spans="24:25">
      <c r="X965" s="172" t="str">
        <f t="shared" si="127"/>
        <v/>
      </c>
      <c r="Y965" s="172" t="str">
        <f t="shared" si="128"/>
        <v/>
      </c>
    </row>
    <row r="966" spans="24:25">
      <c r="X966" s="172" t="str">
        <f t="shared" si="127"/>
        <v/>
      </c>
      <c r="Y966" s="172" t="str">
        <f t="shared" si="128"/>
        <v/>
      </c>
    </row>
    <row r="967" spans="24:25">
      <c r="X967" s="172" t="str">
        <f t="shared" si="127"/>
        <v/>
      </c>
      <c r="Y967" s="172" t="str">
        <f t="shared" si="128"/>
        <v/>
      </c>
    </row>
    <row r="968" spans="24:25">
      <c r="X968" s="172" t="str">
        <f t="shared" si="127"/>
        <v/>
      </c>
      <c r="Y968" s="172" t="str">
        <f t="shared" si="128"/>
        <v/>
      </c>
    </row>
    <row r="969" spans="24:25">
      <c r="X969" s="172" t="str">
        <f t="shared" si="127"/>
        <v/>
      </c>
      <c r="Y969" s="172" t="str">
        <f t="shared" si="128"/>
        <v/>
      </c>
    </row>
    <row r="970" spans="24:25">
      <c r="X970" s="172" t="str">
        <f t="shared" si="127"/>
        <v/>
      </c>
      <c r="Y970" s="172" t="str">
        <f t="shared" si="128"/>
        <v/>
      </c>
    </row>
    <row r="971" spans="24:25">
      <c r="X971" s="172" t="str">
        <f t="shared" si="127"/>
        <v/>
      </c>
      <c r="Y971" s="172" t="str">
        <f t="shared" si="128"/>
        <v/>
      </c>
    </row>
    <row r="972" spans="24:25">
      <c r="X972" s="172" t="str">
        <f t="shared" si="127"/>
        <v/>
      </c>
      <c r="Y972" s="172" t="str">
        <f t="shared" si="128"/>
        <v/>
      </c>
    </row>
    <row r="973" spans="24:25">
      <c r="X973" s="172" t="str">
        <f t="shared" si="127"/>
        <v/>
      </c>
      <c r="Y973" s="172" t="str">
        <f t="shared" si="128"/>
        <v/>
      </c>
    </row>
    <row r="974" spans="24:25">
      <c r="X974" s="172" t="str">
        <f t="shared" si="127"/>
        <v/>
      </c>
      <c r="Y974" s="172" t="str">
        <f t="shared" si="128"/>
        <v/>
      </c>
    </row>
    <row r="975" spans="24:25">
      <c r="X975" s="172" t="str">
        <f t="shared" si="127"/>
        <v/>
      </c>
      <c r="Y975" s="172" t="str">
        <f t="shared" si="128"/>
        <v/>
      </c>
    </row>
    <row r="976" spans="24:25">
      <c r="X976" s="172" t="str">
        <f t="shared" si="127"/>
        <v/>
      </c>
      <c r="Y976" s="172" t="str">
        <f t="shared" si="128"/>
        <v/>
      </c>
    </row>
    <row r="977" spans="24:25">
      <c r="X977" s="172" t="str">
        <f t="shared" si="127"/>
        <v/>
      </c>
      <c r="Y977" s="172" t="str">
        <f t="shared" si="128"/>
        <v/>
      </c>
    </row>
    <row r="978" spans="24:25">
      <c r="X978" s="172" t="str">
        <f t="shared" si="127"/>
        <v/>
      </c>
      <c r="Y978" s="172" t="str">
        <f t="shared" si="128"/>
        <v/>
      </c>
    </row>
    <row r="979" spans="24:25">
      <c r="X979" s="172" t="str">
        <f t="shared" si="127"/>
        <v/>
      </c>
      <c r="Y979" s="172" t="str">
        <f t="shared" si="128"/>
        <v/>
      </c>
    </row>
    <row r="980" spans="24:25">
      <c r="X980" s="172" t="str">
        <f t="shared" si="127"/>
        <v/>
      </c>
      <c r="Y980" s="172" t="str">
        <f t="shared" si="128"/>
        <v/>
      </c>
    </row>
    <row r="981" spans="24:25">
      <c r="X981" s="172" t="str">
        <f t="shared" si="127"/>
        <v/>
      </c>
      <c r="Y981" s="172" t="str">
        <f t="shared" si="128"/>
        <v/>
      </c>
    </row>
    <row r="982" spans="24:25">
      <c r="X982" s="172" t="str">
        <f t="shared" si="127"/>
        <v/>
      </c>
      <c r="Y982" s="172" t="str">
        <f t="shared" si="128"/>
        <v/>
      </c>
    </row>
    <row r="983" spans="24:25">
      <c r="X983" s="172" t="str">
        <f t="shared" si="127"/>
        <v/>
      </c>
      <c r="Y983" s="172" t="str">
        <f t="shared" si="128"/>
        <v/>
      </c>
    </row>
    <row r="984" spans="24:25">
      <c r="X984" s="172" t="str">
        <f t="shared" si="127"/>
        <v/>
      </c>
      <c r="Y984" s="172" t="str">
        <f t="shared" si="128"/>
        <v/>
      </c>
    </row>
    <row r="985" spans="24:25">
      <c r="X985" s="172" t="str">
        <f t="shared" si="127"/>
        <v/>
      </c>
      <c r="Y985" s="172" t="str">
        <f t="shared" si="128"/>
        <v/>
      </c>
    </row>
    <row r="986" spans="24:25">
      <c r="X986" s="172" t="str">
        <f t="shared" si="127"/>
        <v/>
      </c>
      <c r="Y986" s="172" t="str">
        <f t="shared" si="128"/>
        <v/>
      </c>
    </row>
    <row r="987" spans="24:25">
      <c r="X987" s="172" t="str">
        <f t="shared" si="127"/>
        <v/>
      </c>
      <c r="Y987" s="172" t="str">
        <f t="shared" si="128"/>
        <v/>
      </c>
    </row>
    <row r="988" spans="24:25">
      <c r="X988" s="172" t="str">
        <f t="shared" si="127"/>
        <v/>
      </c>
      <c r="Y988" s="172" t="str">
        <f t="shared" si="128"/>
        <v/>
      </c>
    </row>
    <row r="989" spans="24:25">
      <c r="X989" s="172" t="str">
        <f t="shared" si="127"/>
        <v/>
      </c>
      <c r="Y989" s="172" t="str">
        <f t="shared" si="128"/>
        <v/>
      </c>
    </row>
    <row r="990" spans="24:25">
      <c r="X990" s="172" t="str">
        <f t="shared" si="127"/>
        <v/>
      </c>
      <c r="Y990" s="172" t="str">
        <f t="shared" si="128"/>
        <v/>
      </c>
    </row>
    <row r="991" spans="24:25">
      <c r="X991" s="172" t="str">
        <f t="shared" si="127"/>
        <v/>
      </c>
      <c r="Y991" s="172" t="str">
        <f t="shared" si="128"/>
        <v/>
      </c>
    </row>
    <row r="992" spans="24:25">
      <c r="X992" s="172" t="str">
        <f t="shared" si="127"/>
        <v/>
      </c>
      <c r="Y992" s="172" t="str">
        <f t="shared" si="128"/>
        <v/>
      </c>
    </row>
    <row r="993" spans="24:25">
      <c r="X993" s="172" t="str">
        <f t="shared" si="127"/>
        <v/>
      </c>
      <c r="Y993" s="172" t="str">
        <f t="shared" si="128"/>
        <v/>
      </c>
    </row>
    <row r="994" spans="24:25">
      <c r="X994" s="172" t="str">
        <f t="shared" si="127"/>
        <v/>
      </c>
      <c r="Y994" s="172" t="str">
        <f t="shared" si="128"/>
        <v/>
      </c>
    </row>
    <row r="995" spans="24:25">
      <c r="X995" s="172" t="str">
        <f t="shared" si="127"/>
        <v/>
      </c>
      <c r="Y995" s="172" t="str">
        <f t="shared" si="128"/>
        <v/>
      </c>
    </row>
    <row r="996" spans="24:25">
      <c r="X996" s="172" t="str">
        <f t="shared" si="127"/>
        <v/>
      </c>
      <c r="Y996" s="172" t="str">
        <f t="shared" si="128"/>
        <v/>
      </c>
    </row>
    <row r="997" spans="24:25">
      <c r="X997" s="172" t="str">
        <f t="shared" si="127"/>
        <v/>
      </c>
      <c r="Y997" s="172" t="str">
        <f t="shared" si="128"/>
        <v/>
      </c>
    </row>
    <row r="998" spans="24:25">
      <c r="X998" s="172" t="str">
        <f t="shared" si="127"/>
        <v/>
      </c>
      <c r="Y998" s="172" t="str">
        <f t="shared" si="128"/>
        <v/>
      </c>
    </row>
    <row r="999" spans="24:25">
      <c r="X999" s="172" t="str">
        <f t="shared" si="127"/>
        <v/>
      </c>
      <c r="Y999" s="172" t="str">
        <f t="shared" si="128"/>
        <v/>
      </c>
    </row>
    <row r="1000" spans="24:25">
      <c r="X1000" s="172" t="str">
        <f t="shared" si="127"/>
        <v/>
      </c>
      <c r="Y1000" s="172" t="str">
        <f t="shared" si="128"/>
        <v/>
      </c>
    </row>
    <row r="1001" spans="24:25">
      <c r="X1001" s="172" t="str">
        <f t="shared" si="127"/>
        <v/>
      </c>
      <c r="Y1001" s="172" t="str">
        <f t="shared" si="128"/>
        <v/>
      </c>
    </row>
    <row r="1002" spans="24:25">
      <c r="X1002" s="172" t="str">
        <f t="shared" si="127"/>
        <v/>
      </c>
      <c r="Y1002" s="172" t="str">
        <f t="shared" si="128"/>
        <v/>
      </c>
    </row>
    <row r="1003" spans="24:25">
      <c r="X1003" s="172" t="str">
        <f t="shared" si="127"/>
        <v/>
      </c>
      <c r="Y1003" s="172" t="str">
        <f t="shared" si="128"/>
        <v/>
      </c>
    </row>
    <row r="1004" spans="24:25">
      <c r="X1004" s="172" t="str">
        <f t="shared" si="127"/>
        <v/>
      </c>
      <c r="Y1004" s="172" t="str">
        <f t="shared" si="128"/>
        <v/>
      </c>
    </row>
    <row r="1005" spans="24:25">
      <c r="X1005" s="172" t="str">
        <f t="shared" si="127"/>
        <v/>
      </c>
      <c r="Y1005" s="172" t="str">
        <f t="shared" si="128"/>
        <v/>
      </c>
    </row>
    <row r="1006" spans="24:25">
      <c r="X1006" s="172" t="str">
        <f t="shared" si="127"/>
        <v/>
      </c>
      <c r="Y1006" s="172" t="str">
        <f t="shared" si="128"/>
        <v/>
      </c>
    </row>
    <row r="1007" spans="24:25">
      <c r="X1007" s="172" t="str">
        <f t="shared" si="127"/>
        <v/>
      </c>
      <c r="Y1007" s="172" t="str">
        <f t="shared" si="128"/>
        <v/>
      </c>
    </row>
    <row r="1008" spans="24:25">
      <c r="X1008" s="172" t="str">
        <f t="shared" si="127"/>
        <v/>
      </c>
      <c r="Y1008" s="172" t="str">
        <f t="shared" si="128"/>
        <v/>
      </c>
    </row>
    <row r="1009" spans="24:25">
      <c r="X1009" s="172" t="str">
        <f t="shared" si="127"/>
        <v/>
      </c>
      <c r="Y1009" s="172" t="str">
        <f t="shared" si="128"/>
        <v/>
      </c>
    </row>
    <row r="1010" spans="24:25">
      <c r="X1010" s="172" t="str">
        <f t="shared" si="127"/>
        <v/>
      </c>
      <c r="Y1010" s="172" t="str">
        <f t="shared" si="128"/>
        <v/>
      </c>
    </row>
    <row r="1011" spans="24:25">
      <c r="X1011" s="172" t="str">
        <f t="shared" si="127"/>
        <v/>
      </c>
      <c r="Y1011" s="172" t="str">
        <f t="shared" si="128"/>
        <v/>
      </c>
    </row>
    <row r="1012" spans="24:25">
      <c r="X1012" s="172" t="str">
        <f t="shared" si="127"/>
        <v/>
      </c>
      <c r="Y1012" s="172" t="str">
        <f t="shared" si="128"/>
        <v/>
      </c>
    </row>
    <row r="1013" spans="24:25">
      <c r="X1013" s="172" t="str">
        <f t="shared" si="127"/>
        <v/>
      </c>
      <c r="Y1013" s="172" t="str">
        <f t="shared" si="128"/>
        <v/>
      </c>
    </row>
    <row r="1014" spans="24:25">
      <c r="X1014" s="172" t="str">
        <f t="shared" si="127"/>
        <v/>
      </c>
      <c r="Y1014" s="172" t="str">
        <f t="shared" si="128"/>
        <v/>
      </c>
    </row>
    <row r="1015" spans="24:25">
      <c r="X1015" s="172" t="str">
        <f t="shared" si="127"/>
        <v/>
      </c>
      <c r="Y1015" s="172" t="str">
        <f t="shared" si="128"/>
        <v/>
      </c>
    </row>
    <row r="1016" spans="24:25">
      <c r="X1016" s="172" t="str">
        <f t="shared" si="127"/>
        <v/>
      </c>
      <c r="Y1016" s="172" t="str">
        <f t="shared" si="128"/>
        <v/>
      </c>
    </row>
    <row r="1017" spans="24:25">
      <c r="X1017" s="172" t="str">
        <f t="shared" si="127"/>
        <v/>
      </c>
      <c r="Y1017" s="172" t="str">
        <f t="shared" si="128"/>
        <v/>
      </c>
    </row>
    <row r="1018" spans="24:25">
      <c r="X1018" s="172" t="str">
        <f t="shared" si="127"/>
        <v/>
      </c>
      <c r="Y1018" s="172" t="str">
        <f t="shared" si="128"/>
        <v/>
      </c>
    </row>
    <row r="1019" spans="24:25">
      <c r="X1019" s="172" t="str">
        <f t="shared" si="127"/>
        <v/>
      </c>
      <c r="Y1019" s="172" t="str">
        <f t="shared" si="128"/>
        <v/>
      </c>
    </row>
    <row r="1020" spans="24:25">
      <c r="X1020" s="172" t="str">
        <f t="shared" si="127"/>
        <v/>
      </c>
      <c r="Y1020" s="172" t="str">
        <f t="shared" si="128"/>
        <v/>
      </c>
    </row>
    <row r="1021" spans="24:25">
      <c r="X1021" s="172" t="str">
        <f t="shared" si="127"/>
        <v/>
      </c>
      <c r="Y1021" s="172" t="str">
        <f t="shared" si="128"/>
        <v/>
      </c>
    </row>
    <row r="1022" spans="24:25">
      <c r="X1022" s="172" t="str">
        <f t="shared" si="127"/>
        <v/>
      </c>
      <c r="Y1022" s="172" t="str">
        <f t="shared" si="128"/>
        <v/>
      </c>
    </row>
    <row r="1023" spans="24:25">
      <c r="X1023" s="172" t="str">
        <f t="shared" si="127"/>
        <v/>
      </c>
      <c r="Y1023" s="172" t="str">
        <f t="shared" si="128"/>
        <v/>
      </c>
    </row>
    <row r="1024" spans="24:25">
      <c r="X1024" s="172" t="str">
        <f t="shared" si="127"/>
        <v/>
      </c>
      <c r="Y1024" s="172" t="str">
        <f t="shared" si="128"/>
        <v/>
      </c>
    </row>
    <row r="1025" spans="24:25">
      <c r="X1025" s="172" t="str">
        <f t="shared" si="127"/>
        <v/>
      </c>
      <c r="Y1025" s="172" t="str">
        <f t="shared" si="128"/>
        <v/>
      </c>
    </row>
    <row r="1026" spans="24:25">
      <c r="X1026" s="172" t="str">
        <f t="shared" si="127"/>
        <v/>
      </c>
      <c r="Y1026" s="172" t="str">
        <f t="shared" si="128"/>
        <v/>
      </c>
    </row>
    <row r="1027" spans="24:25">
      <c r="X1027" s="172" t="str">
        <f t="shared" si="127"/>
        <v/>
      </c>
      <c r="Y1027" s="172" t="str">
        <f t="shared" si="128"/>
        <v/>
      </c>
    </row>
    <row r="1028" spans="24:25">
      <c r="X1028" s="172" t="str">
        <f t="shared" ref="X1028:X1075" si="129">IF(COUNTIF(R:R,P1028)*COUNTIF(T:T,P1028)*COUNTIF(V:V,P1028),P1028,"")</f>
        <v/>
      </c>
      <c r="Y1028" s="172" t="str">
        <f t="shared" ref="Y1028:Y1075" si="130">IF(X1028&gt;$A$14,X1028,"")</f>
        <v/>
      </c>
    </row>
    <row r="1029" spans="24:25">
      <c r="X1029" s="172" t="str">
        <f t="shared" si="129"/>
        <v/>
      </c>
      <c r="Y1029" s="172" t="str">
        <f t="shared" si="130"/>
        <v/>
      </c>
    </row>
    <row r="1030" spans="24:25">
      <c r="X1030" s="172" t="str">
        <f t="shared" si="129"/>
        <v/>
      </c>
      <c r="Y1030" s="172" t="str">
        <f t="shared" si="130"/>
        <v/>
      </c>
    </row>
    <row r="1031" spans="24:25">
      <c r="X1031" s="172" t="str">
        <f t="shared" si="129"/>
        <v/>
      </c>
      <c r="Y1031" s="172" t="str">
        <f t="shared" si="130"/>
        <v/>
      </c>
    </row>
    <row r="1032" spans="24:25">
      <c r="X1032" s="172" t="str">
        <f t="shared" si="129"/>
        <v/>
      </c>
      <c r="Y1032" s="172" t="str">
        <f t="shared" si="130"/>
        <v/>
      </c>
    </row>
    <row r="1033" spans="24:25">
      <c r="X1033" s="172" t="str">
        <f t="shared" si="129"/>
        <v/>
      </c>
      <c r="Y1033" s="172" t="str">
        <f t="shared" si="130"/>
        <v/>
      </c>
    </row>
    <row r="1034" spans="24:25">
      <c r="X1034" s="172" t="str">
        <f t="shared" si="129"/>
        <v/>
      </c>
      <c r="Y1034" s="172" t="str">
        <f t="shared" si="130"/>
        <v/>
      </c>
    </row>
    <row r="1035" spans="24:25">
      <c r="X1035" s="172" t="str">
        <f t="shared" si="129"/>
        <v/>
      </c>
      <c r="Y1035" s="172" t="str">
        <f t="shared" si="130"/>
        <v/>
      </c>
    </row>
    <row r="1036" spans="24:25">
      <c r="X1036" s="172" t="str">
        <f t="shared" si="129"/>
        <v/>
      </c>
      <c r="Y1036" s="172" t="str">
        <f t="shared" si="130"/>
        <v/>
      </c>
    </row>
    <row r="1037" spans="24:25">
      <c r="X1037" s="172" t="str">
        <f t="shared" si="129"/>
        <v/>
      </c>
      <c r="Y1037" s="172" t="str">
        <f t="shared" si="130"/>
        <v/>
      </c>
    </row>
    <row r="1038" spans="24:25">
      <c r="X1038" s="172" t="str">
        <f t="shared" si="129"/>
        <v/>
      </c>
      <c r="Y1038" s="172" t="str">
        <f t="shared" si="130"/>
        <v/>
      </c>
    </row>
    <row r="1039" spans="24:25">
      <c r="X1039" s="172" t="str">
        <f t="shared" si="129"/>
        <v/>
      </c>
      <c r="Y1039" s="172" t="str">
        <f t="shared" si="130"/>
        <v/>
      </c>
    </row>
    <row r="1040" spans="24:25">
      <c r="X1040" s="172" t="str">
        <f t="shared" si="129"/>
        <v/>
      </c>
      <c r="Y1040" s="172" t="str">
        <f t="shared" si="130"/>
        <v/>
      </c>
    </row>
    <row r="1041" spans="24:25">
      <c r="X1041" s="172" t="str">
        <f t="shared" si="129"/>
        <v/>
      </c>
      <c r="Y1041" s="172" t="str">
        <f t="shared" si="130"/>
        <v/>
      </c>
    </row>
    <row r="1042" spans="24:25">
      <c r="X1042" s="172" t="str">
        <f t="shared" si="129"/>
        <v/>
      </c>
      <c r="Y1042" s="172" t="str">
        <f t="shared" si="130"/>
        <v/>
      </c>
    </row>
    <row r="1043" spans="24:25">
      <c r="X1043" s="172" t="str">
        <f t="shared" si="129"/>
        <v/>
      </c>
      <c r="Y1043" s="172" t="str">
        <f t="shared" si="130"/>
        <v/>
      </c>
    </row>
    <row r="1044" spans="24:25">
      <c r="X1044" s="172" t="str">
        <f t="shared" si="129"/>
        <v/>
      </c>
      <c r="Y1044" s="172" t="str">
        <f t="shared" si="130"/>
        <v/>
      </c>
    </row>
    <row r="1045" spans="24:25">
      <c r="X1045" s="172" t="str">
        <f t="shared" si="129"/>
        <v/>
      </c>
      <c r="Y1045" s="172" t="str">
        <f t="shared" si="130"/>
        <v/>
      </c>
    </row>
    <row r="1046" spans="24:25">
      <c r="X1046" s="172" t="str">
        <f t="shared" si="129"/>
        <v/>
      </c>
      <c r="Y1046" s="172" t="str">
        <f t="shared" si="130"/>
        <v/>
      </c>
    </row>
    <row r="1047" spans="24:25">
      <c r="X1047" s="172" t="str">
        <f t="shared" si="129"/>
        <v/>
      </c>
      <c r="Y1047" s="172" t="str">
        <f t="shared" si="130"/>
        <v/>
      </c>
    </row>
    <row r="1048" spans="24:25">
      <c r="X1048" s="172" t="str">
        <f t="shared" si="129"/>
        <v/>
      </c>
      <c r="Y1048" s="172" t="str">
        <f t="shared" si="130"/>
        <v/>
      </c>
    </row>
    <row r="1049" spans="24:25">
      <c r="X1049" s="172" t="str">
        <f t="shared" si="129"/>
        <v/>
      </c>
      <c r="Y1049" s="172" t="str">
        <f t="shared" si="130"/>
        <v/>
      </c>
    </row>
    <row r="1050" spans="24:25">
      <c r="X1050" s="172" t="str">
        <f t="shared" si="129"/>
        <v/>
      </c>
      <c r="Y1050" s="172" t="str">
        <f t="shared" si="130"/>
        <v/>
      </c>
    </row>
    <row r="1051" spans="24:25">
      <c r="X1051" s="172" t="str">
        <f t="shared" si="129"/>
        <v/>
      </c>
      <c r="Y1051" s="172" t="str">
        <f t="shared" si="130"/>
        <v/>
      </c>
    </row>
    <row r="1052" spans="24:25">
      <c r="X1052" s="172" t="str">
        <f t="shared" si="129"/>
        <v/>
      </c>
      <c r="Y1052" s="172" t="str">
        <f t="shared" si="130"/>
        <v/>
      </c>
    </row>
    <row r="1053" spans="24:25">
      <c r="X1053" s="172" t="str">
        <f t="shared" si="129"/>
        <v/>
      </c>
      <c r="Y1053" s="172" t="str">
        <f t="shared" si="130"/>
        <v/>
      </c>
    </row>
    <row r="1054" spans="24:25">
      <c r="X1054" s="172" t="str">
        <f t="shared" si="129"/>
        <v/>
      </c>
      <c r="Y1054" s="172" t="str">
        <f t="shared" si="130"/>
        <v/>
      </c>
    </row>
    <row r="1055" spans="24:25">
      <c r="X1055" s="172" t="str">
        <f t="shared" si="129"/>
        <v/>
      </c>
      <c r="Y1055" s="172" t="str">
        <f t="shared" si="130"/>
        <v/>
      </c>
    </row>
    <row r="1056" spans="24:25">
      <c r="X1056" s="172" t="str">
        <f t="shared" si="129"/>
        <v/>
      </c>
      <c r="Y1056" s="172" t="str">
        <f t="shared" si="130"/>
        <v/>
      </c>
    </row>
    <row r="1057" spans="24:25">
      <c r="X1057" s="172" t="str">
        <f t="shared" si="129"/>
        <v/>
      </c>
      <c r="Y1057" s="172" t="str">
        <f t="shared" si="130"/>
        <v/>
      </c>
    </row>
    <row r="1058" spans="24:25">
      <c r="X1058" s="172" t="str">
        <f t="shared" si="129"/>
        <v/>
      </c>
      <c r="Y1058" s="172" t="str">
        <f t="shared" si="130"/>
        <v/>
      </c>
    </row>
    <row r="1059" spans="24:25">
      <c r="X1059" s="172" t="str">
        <f t="shared" si="129"/>
        <v/>
      </c>
      <c r="Y1059" s="172" t="str">
        <f t="shared" si="130"/>
        <v/>
      </c>
    </row>
    <row r="1060" spans="24:25">
      <c r="X1060" s="172" t="str">
        <f t="shared" si="129"/>
        <v/>
      </c>
      <c r="Y1060" s="172" t="str">
        <f t="shared" si="130"/>
        <v/>
      </c>
    </row>
    <row r="1061" spans="24:25">
      <c r="X1061" s="172" t="str">
        <f t="shared" si="129"/>
        <v/>
      </c>
      <c r="Y1061" s="172" t="str">
        <f t="shared" si="130"/>
        <v/>
      </c>
    </row>
    <row r="1062" spans="24:25">
      <c r="X1062" s="172" t="str">
        <f t="shared" si="129"/>
        <v/>
      </c>
      <c r="Y1062" s="172" t="str">
        <f t="shared" si="130"/>
        <v/>
      </c>
    </row>
    <row r="1063" spans="24:25">
      <c r="X1063" s="172" t="str">
        <f t="shared" si="129"/>
        <v/>
      </c>
      <c r="Y1063" s="172" t="str">
        <f t="shared" si="130"/>
        <v/>
      </c>
    </row>
    <row r="1064" spans="24:25">
      <c r="X1064" s="172" t="str">
        <f t="shared" si="129"/>
        <v/>
      </c>
      <c r="Y1064" s="172" t="str">
        <f t="shared" si="130"/>
        <v/>
      </c>
    </row>
    <row r="1065" spans="24:25">
      <c r="X1065" s="172" t="str">
        <f t="shared" si="129"/>
        <v/>
      </c>
      <c r="Y1065" s="172" t="str">
        <f t="shared" si="130"/>
        <v/>
      </c>
    </row>
    <row r="1066" spans="24:25">
      <c r="X1066" s="172" t="str">
        <f t="shared" si="129"/>
        <v/>
      </c>
      <c r="Y1066" s="172" t="str">
        <f t="shared" si="130"/>
        <v/>
      </c>
    </row>
    <row r="1067" spans="24:25">
      <c r="X1067" s="172" t="str">
        <f t="shared" si="129"/>
        <v/>
      </c>
      <c r="Y1067" s="172" t="str">
        <f t="shared" si="130"/>
        <v/>
      </c>
    </row>
    <row r="1068" spans="24:25">
      <c r="X1068" s="172" t="str">
        <f t="shared" si="129"/>
        <v/>
      </c>
      <c r="Y1068" s="172" t="str">
        <f t="shared" si="130"/>
        <v/>
      </c>
    </row>
    <row r="1069" spans="24:25">
      <c r="X1069" s="172" t="str">
        <f t="shared" si="129"/>
        <v/>
      </c>
      <c r="Y1069" s="172" t="str">
        <f t="shared" si="130"/>
        <v/>
      </c>
    </row>
    <row r="1070" spans="24:25">
      <c r="X1070" s="172" t="str">
        <f t="shared" si="129"/>
        <v/>
      </c>
      <c r="Y1070" s="172" t="str">
        <f t="shared" si="130"/>
        <v/>
      </c>
    </row>
    <row r="1071" spans="24:25">
      <c r="X1071" s="172" t="str">
        <f t="shared" si="129"/>
        <v/>
      </c>
      <c r="Y1071" s="172" t="str">
        <f t="shared" si="130"/>
        <v/>
      </c>
    </row>
    <row r="1072" spans="24:25">
      <c r="X1072" s="172" t="str">
        <f t="shared" si="129"/>
        <v/>
      </c>
      <c r="Y1072" s="172" t="str">
        <f t="shared" si="130"/>
        <v/>
      </c>
    </row>
    <row r="1073" spans="24:25">
      <c r="X1073" s="172" t="str">
        <f t="shared" si="129"/>
        <v/>
      </c>
      <c r="Y1073" s="172" t="str">
        <f t="shared" si="130"/>
        <v/>
      </c>
    </row>
    <row r="1074" spans="24:25">
      <c r="X1074" s="172" t="str">
        <f t="shared" si="129"/>
        <v/>
      </c>
      <c r="Y1074" s="172" t="str">
        <f t="shared" si="130"/>
        <v/>
      </c>
    </row>
    <row r="1075" spans="24:25">
      <c r="X1075" s="172" t="str">
        <f t="shared" si="129"/>
        <v/>
      </c>
      <c r="Y1075" s="172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G16" sqref="G16"/>
    </sheetView>
  </sheetViews>
  <sheetFormatPr defaultColWidth="8.88671875" defaultRowHeight="14.4"/>
  <cols>
    <col min="1" max="1" width="16.6640625" style="172" bestFit="1" customWidth="1"/>
    <col min="2" max="5" width="13.33203125" style="54" bestFit="1" customWidth="1"/>
    <col min="6" max="6" width="12.44140625" style="54" customWidth="1"/>
    <col min="7" max="7" width="13.33203125" style="54" bestFit="1" customWidth="1"/>
    <col min="8" max="8" width="10.6640625" style="54" customWidth="1"/>
    <col min="9" max="9" width="13.33203125" style="54" bestFit="1" customWidth="1"/>
    <col min="10" max="10" width="11.5546875" style="54" bestFit="1" customWidth="1"/>
    <col min="11" max="11" width="10.6640625" style="54" customWidth="1"/>
    <col min="12" max="12" width="11.5546875" style="54" bestFit="1" customWidth="1"/>
    <col min="13" max="13" width="13" style="54" bestFit="1" customWidth="1"/>
    <col min="14" max="16" width="10.6640625" style="54" customWidth="1"/>
    <col min="17" max="17" width="13.88671875" style="54" bestFit="1" customWidth="1"/>
    <col min="18" max="18" width="11.5546875" style="54" bestFit="1" customWidth="1"/>
    <col min="19" max="20" width="13.33203125" style="54" bestFit="1" customWidth="1"/>
    <col min="21" max="21" width="9.109375"/>
    <col min="22" max="22" width="17.109375" style="72" customWidth="1"/>
    <col min="23" max="23" width="7.6640625" style="54" customWidth="1"/>
    <col min="24" max="24" width="11.5546875" style="72" customWidth="1"/>
    <col min="25" max="25" width="13.33203125" style="54" customWidth="1"/>
    <col min="26" max="26" width="11.5546875" style="72" customWidth="1"/>
    <col min="27" max="27" width="8.88671875" style="54" customWidth="1"/>
    <col min="28" max="28" width="11.5546875" style="72" customWidth="1"/>
    <col min="29" max="29" width="13.33203125" style="54" customWidth="1"/>
    <col min="30" max="30" width="11.5546875" style="72" customWidth="1"/>
    <col min="31" max="31" width="12.33203125" style="54" customWidth="1"/>
    <col min="32" max="32" width="11.5546875" style="72" customWidth="1"/>
    <col min="33" max="33" width="12.33203125" style="54" customWidth="1"/>
    <col min="34" max="34" width="17.109375" style="172" bestFit="1" customWidth="1"/>
    <col min="35" max="35" width="8.88671875" style="172"/>
    <col min="36" max="36" width="17.109375" style="172" bestFit="1" customWidth="1"/>
    <col min="37" max="16384" width="8.88671875" style="54"/>
  </cols>
  <sheetData>
    <row r="1" spans="1:36" ht="15" thickBot="1">
      <c r="A1" s="1"/>
      <c r="B1" s="1"/>
      <c r="C1" s="1"/>
      <c r="D1" s="1"/>
      <c r="E1" s="1"/>
      <c r="F1" s="1"/>
      <c r="G1" s="1"/>
      <c r="I1" s="115"/>
      <c r="J1" s="116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  <c r="AJ1" s="172" cm="1">
        <f t="array" ref="AJ1">LOOKUP(2,1/(AJ:AJ&lt;&gt;""),AJ:AJ)</f>
        <v>45961.625</v>
      </c>
    </row>
    <row r="2" spans="1:36" ht="15" thickBot="1">
      <c r="A2" s="30"/>
      <c r="B2" s="40" t="s">
        <v>0</v>
      </c>
      <c r="C2" s="44" t="s">
        <v>1</v>
      </c>
      <c r="D2" s="68" t="s">
        <v>1</v>
      </c>
      <c r="E2" s="74" t="s">
        <v>0</v>
      </c>
      <c r="F2" s="68" t="s">
        <v>0</v>
      </c>
      <c r="G2" s="69" t="s">
        <v>0</v>
      </c>
      <c r="I2" s="178">
        <v>45931</v>
      </c>
      <c r="M2" s="178">
        <v>45964</v>
      </c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0</v>
      </c>
      <c r="AF2" s="98" t="s">
        <v>0</v>
      </c>
      <c r="AJ2" s="54" cm="1">
        <f t="array" ref="AJ2:AJ37">_xlfn.UNIQUE(AI:AI)</f>
        <v>0</v>
      </c>
    </row>
    <row r="3" spans="1:36">
      <c r="A3" s="15" t="s">
        <v>32</v>
      </c>
      <c r="B3" s="61" t="s">
        <v>64</v>
      </c>
      <c r="C3" s="70" t="s">
        <v>66</v>
      </c>
      <c r="D3" s="70" t="s">
        <v>67</v>
      </c>
      <c r="E3" s="70" t="s">
        <v>66</v>
      </c>
      <c r="F3" s="70" t="s">
        <v>68</v>
      </c>
      <c r="G3" s="62" t="s">
        <v>69</v>
      </c>
      <c r="I3" s="91" t="s">
        <v>80</v>
      </c>
      <c r="J3" s="83" t="s">
        <v>64</v>
      </c>
      <c r="K3" s="84" t="s">
        <v>67</v>
      </c>
      <c r="M3" s="177"/>
      <c r="V3" s="52" cm="1">
        <f t="array" ref="V3:W138">_xll.BDH(B4, "LAST_PRICE", "01/01/2025 15:00:00", "01/01/2035 16:00:00", "BarSize=60", "BarType=T", "RecurDaily=True", "TZ=New_York")</f>
        <v>45768.625</v>
      </c>
      <c r="W3" s="1">
        <v>77.31</v>
      </c>
      <c r="X3" s="52" cm="1">
        <f t="array" ref="X3:Y50">_xll.BDH(C4, "LAST_PRICE", "01/01/2025 15:00:00", "01/01/2035 16:00:00", "BarSize=60", "BarType=T", "RecurDaily=True", "TZ=New_York")</f>
        <v>45896.625</v>
      </c>
      <c r="Y3" s="46">
        <v>99.6484375</v>
      </c>
      <c r="Z3" s="52" cm="1">
        <f t="array" ref="Z3:AA138">_xll.BDH(D4, "LAST_PRICE", "01/01/2025 15:00:00", "01/01/2035 16:00:00", "BarSize=60", "BarType=T", "RecurDaily=True", "TZ=New_York")</f>
        <v>45768.625</v>
      </c>
      <c r="AA3" s="1">
        <v>105.6</v>
      </c>
      <c r="AB3" s="52" cm="1">
        <f t="array" ref="AB3:AC50">_xll.BDH(E4, "LAST_PRICE", "01/01/2025 15:00:00", "01/01/2035 16:00:00", "BarSize=60", "BarType=T", "RecurDaily=True", "TZ=New_York")</f>
        <v>45896.625</v>
      </c>
      <c r="AC3" s="54">
        <v>99.6484375</v>
      </c>
      <c r="AD3" s="52" cm="1">
        <f t="array" ref="AD3:AE65">_xll.BDH(F4, "LAST_PRICE", "01/01/2025 15:00:00", "01/01/2035 16:00:00", "BarSize=60", "BarType=T", "RecurDaily=True", "TZ=New_York")</f>
        <v>45875.625</v>
      </c>
      <c r="AE3" s="54">
        <v>100.140625</v>
      </c>
      <c r="AF3" s="52" cm="1">
        <f t="array" ref="AF3:AG64">_xll.BDH(G4, "LAST_PRICE", "01/01/2025 15:00:00", "01/01/2035 16:00:00", "BarSize=60", "BarType=T", "RecurDaily=True", "TZ=New_York")</f>
        <v>45876.625</v>
      </c>
      <c r="AG3" s="54">
        <v>98.9375</v>
      </c>
      <c r="AH3" s="172" t="str">
        <f>IF(COUNTIF(X:X,V3)*COUNTIF(Z:Z,V3)*COUNTIF(AB:AB,V3)*COUNTIF(AD:AD,V3)*COUNTIF(AF:AF,V3),V3,"")</f>
        <v/>
      </c>
      <c r="AI3" s="172" t="str">
        <f>IF(AH3&gt;$A$14,AH3,"")</f>
        <v/>
      </c>
      <c r="AJ3" s="172" t="str">
        <v/>
      </c>
    </row>
    <row r="4" spans="1:36" ht="32.25" customHeight="1" thickBot="1">
      <c r="A4" s="15" t="s">
        <v>33</v>
      </c>
      <c r="B4" s="63" t="s">
        <v>65</v>
      </c>
      <c r="C4" s="41" t="s">
        <v>73</v>
      </c>
      <c r="D4" s="41" t="s">
        <v>70</v>
      </c>
      <c r="E4" s="41" t="s">
        <v>73</v>
      </c>
      <c r="F4" s="41" t="s">
        <v>72</v>
      </c>
      <c r="G4" s="42" t="s">
        <v>71</v>
      </c>
      <c r="I4" s="85"/>
      <c r="J4" s="86">
        <f>B5/B14</f>
        <v>431220.35360068991</v>
      </c>
      <c r="K4" s="87">
        <f>D5/H14</f>
        <v>320241.96059244761</v>
      </c>
      <c r="V4" s="72">
        <v>45769.625</v>
      </c>
      <c r="W4" s="54">
        <v>77.61</v>
      </c>
      <c r="X4" s="72">
        <v>45897.625</v>
      </c>
      <c r="Y4" s="54">
        <v>99.6953125</v>
      </c>
      <c r="Z4" s="72">
        <v>45769.625</v>
      </c>
      <c r="AA4" s="54">
        <v>105.86</v>
      </c>
      <c r="AB4" s="72">
        <v>45897.625</v>
      </c>
      <c r="AC4" s="54">
        <v>99.6953125</v>
      </c>
      <c r="AD4" s="72">
        <v>45876.625</v>
      </c>
      <c r="AE4" s="54">
        <v>100.0625</v>
      </c>
      <c r="AF4" s="72">
        <v>45877.625</v>
      </c>
      <c r="AG4" s="54">
        <v>98.4375</v>
      </c>
      <c r="AH4" s="172" t="str">
        <f t="shared" ref="AH4" si="0">IF(COUNTIF(X:X,V4)*COUNTIF(Z:Z,V4)*COUNTIF(AB:AB,V4)*COUNTIF(AD:AD,V4)*COUNTIF(AF:AF,V4),V4,"")</f>
        <v/>
      </c>
      <c r="AI4" s="172" t="str">
        <f t="shared" ref="AI4:AI67" si="1">IF(AH4&gt;$A$14,AH4,"")</f>
        <v/>
      </c>
      <c r="AJ4" s="172">
        <v>45916.625</v>
      </c>
    </row>
    <row r="5" spans="1:36" ht="15" thickBot="1">
      <c r="A5" s="15" t="s">
        <v>8</v>
      </c>
      <c r="B5" s="64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3"/>
      <c r="J5" s="1"/>
      <c r="K5" s="53"/>
      <c r="V5" s="72">
        <v>45770.625</v>
      </c>
      <c r="W5" s="54">
        <v>78</v>
      </c>
      <c r="X5" s="72">
        <v>45898.625</v>
      </c>
      <c r="Y5" s="54">
        <v>99.703125</v>
      </c>
      <c r="Z5" s="72">
        <v>45770.625</v>
      </c>
      <c r="AA5" s="54">
        <v>106.33</v>
      </c>
      <c r="AB5" s="72">
        <v>45898.625</v>
      </c>
      <c r="AC5" s="54">
        <v>99.703125</v>
      </c>
      <c r="AD5" s="72">
        <v>45877.625</v>
      </c>
      <c r="AE5" s="54">
        <v>99.734375</v>
      </c>
      <c r="AF5" s="72">
        <v>45880.625</v>
      </c>
      <c r="AG5" s="54">
        <v>98.53125</v>
      </c>
      <c r="AH5" s="172" t="str">
        <f t="shared" ref="AH5:AH68" si="2">IF(COUNTIF(X:X,V5)*COUNTIF(Z:Z,V5)*COUNTIF(AB:AB,V5)*COUNTIF(AD:AD,V5)*COUNTIF(AF:AF,V5),V5,"")</f>
        <v/>
      </c>
      <c r="AI5" s="172" t="str">
        <f t="shared" si="1"/>
        <v/>
      </c>
      <c r="AJ5" s="172">
        <v>45917.625</v>
      </c>
    </row>
    <row r="6" spans="1:36">
      <c r="A6" s="15" t="s">
        <v>10</v>
      </c>
      <c r="B6" s="66">
        <v>0</v>
      </c>
      <c r="C6" s="71">
        <f>(3+5/8)*0.01</f>
        <v>3.6249999999999998E-2</v>
      </c>
      <c r="D6" s="71">
        <v>0</v>
      </c>
      <c r="E6" s="71">
        <f>(3+5/8)*0.01</f>
        <v>3.6249999999999998E-2</v>
      </c>
      <c r="F6" s="71">
        <v>4.2500000000000003E-2</v>
      </c>
      <c r="G6" s="10">
        <v>4.7500000000000001E-2</v>
      </c>
      <c r="I6" s="92" t="s">
        <v>79</v>
      </c>
      <c r="J6" s="70" t="s">
        <v>64</v>
      </c>
      <c r="K6" s="88" t="s">
        <v>67</v>
      </c>
      <c r="M6" s="92" t="s">
        <v>79</v>
      </c>
      <c r="N6" s="70" t="s">
        <v>64</v>
      </c>
      <c r="O6" s="88" t="s">
        <v>67</v>
      </c>
      <c r="V6" s="72">
        <v>45771.625</v>
      </c>
      <c r="W6" s="54">
        <v>78.62</v>
      </c>
      <c r="X6" s="72">
        <v>45901.625</v>
      </c>
      <c r="Y6" s="54">
        <v>99.6796875</v>
      </c>
      <c r="Z6" s="72">
        <v>45771.625</v>
      </c>
      <c r="AA6" s="54">
        <v>107.38</v>
      </c>
      <c r="AB6" s="72">
        <v>45901.625</v>
      </c>
      <c r="AC6" s="54">
        <v>99.6796875</v>
      </c>
      <c r="AD6" s="72">
        <v>45880.625</v>
      </c>
      <c r="AE6" s="54">
        <v>99.8125</v>
      </c>
      <c r="AF6" s="72">
        <v>45881.625</v>
      </c>
      <c r="AG6" s="54">
        <v>98</v>
      </c>
      <c r="AH6" s="172" t="str">
        <f t="shared" si="2"/>
        <v/>
      </c>
      <c r="AI6" s="172" t="str">
        <f t="shared" si="1"/>
        <v/>
      </c>
      <c r="AJ6" s="172">
        <v>45918.625</v>
      </c>
    </row>
    <row r="7" spans="1:36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0.38100000000000001</v>
      </c>
      <c r="K7" s="89">
        <v>0.40600000000000003</v>
      </c>
      <c r="L7" s="1"/>
      <c r="M7" s="76"/>
      <c r="N7" s="21">
        <v>0.40976299999999999</v>
      </c>
      <c r="O7" s="89">
        <v>0.402445</v>
      </c>
      <c r="P7" s="1"/>
      <c r="T7" s="1"/>
      <c r="V7" s="72">
        <v>45772.625</v>
      </c>
      <c r="W7" s="54">
        <v>78.77</v>
      </c>
      <c r="X7" s="72">
        <v>45902.625</v>
      </c>
      <c r="Y7" s="54">
        <v>99.53125</v>
      </c>
      <c r="Z7" s="72">
        <v>45772.625</v>
      </c>
      <c r="AA7" s="54">
        <v>107.99</v>
      </c>
      <c r="AB7" s="72">
        <v>45902.625</v>
      </c>
      <c r="AC7" s="54">
        <v>99.53125</v>
      </c>
      <c r="AD7" s="72">
        <v>45881.625</v>
      </c>
      <c r="AE7" s="54">
        <v>99.6875</v>
      </c>
      <c r="AF7" s="72">
        <v>45882.625</v>
      </c>
      <c r="AG7" s="54">
        <v>98.796875</v>
      </c>
      <c r="AH7" s="172" t="str">
        <f t="shared" si="2"/>
        <v/>
      </c>
      <c r="AI7" s="172" t="str">
        <f t="shared" si="1"/>
        <v/>
      </c>
      <c r="AJ7" s="172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3"/>
      <c r="J8" s="1"/>
      <c r="K8" s="53"/>
      <c r="L8" s="1"/>
      <c r="M8" s="53"/>
      <c r="N8" s="1"/>
      <c r="O8" s="53"/>
      <c r="P8" s="1"/>
      <c r="T8" s="1"/>
      <c r="V8" s="72">
        <v>45775.625</v>
      </c>
      <c r="W8" s="54">
        <v>78.81</v>
      </c>
      <c r="X8" s="72">
        <v>45903.625</v>
      </c>
      <c r="Y8" s="54">
        <v>99.6796875</v>
      </c>
      <c r="Z8" s="72">
        <v>45775.625</v>
      </c>
      <c r="AA8" s="54">
        <v>108.24</v>
      </c>
      <c r="AB8" s="72">
        <v>45903.625</v>
      </c>
      <c r="AC8" s="54">
        <v>99.6796875</v>
      </c>
      <c r="AD8" s="72">
        <v>45882.625</v>
      </c>
      <c r="AE8" s="54">
        <v>100.125</v>
      </c>
      <c r="AF8" s="72">
        <v>45883.625</v>
      </c>
      <c r="AG8" s="54">
        <v>98.03125</v>
      </c>
      <c r="AH8" s="172" t="str">
        <f t="shared" si="2"/>
        <v/>
      </c>
      <c r="AI8" s="172" t="str">
        <f t="shared" si="1"/>
        <v/>
      </c>
      <c r="AJ8" s="172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34276.718721329118</v>
      </c>
      <c r="K9" s="53"/>
      <c r="L9" s="1"/>
      <c r="M9" s="93" t="s">
        <v>81</v>
      </c>
      <c r="N9" s="90">
        <f>J4*N7-K4*O7</f>
        <v>47818.369921851918</v>
      </c>
      <c r="O9" s="53"/>
      <c r="P9" s="1"/>
      <c r="Q9" s="53"/>
      <c r="R9" s="1"/>
      <c r="S9" s="53"/>
      <c r="T9" s="1"/>
      <c r="V9" s="72">
        <v>45776.625</v>
      </c>
      <c r="W9" s="54">
        <v>79.02</v>
      </c>
      <c r="X9" s="72">
        <v>45904.625</v>
      </c>
      <c r="Y9" s="54">
        <v>99.9140625</v>
      </c>
      <c r="Z9" s="72">
        <v>45776.625</v>
      </c>
      <c r="AA9" s="54">
        <v>108.49</v>
      </c>
      <c r="AB9" s="72">
        <v>45904.625</v>
      </c>
      <c r="AC9" s="54">
        <v>99.9140625</v>
      </c>
      <c r="AD9" s="72">
        <v>45883.625</v>
      </c>
      <c r="AE9" s="54">
        <v>99.703125</v>
      </c>
      <c r="AF9" s="72">
        <v>45884.625</v>
      </c>
      <c r="AG9" s="54">
        <v>97.375</v>
      </c>
      <c r="AH9" s="172" t="str">
        <f t="shared" si="2"/>
        <v/>
      </c>
      <c r="AI9" s="172" t="str">
        <f t="shared" si="1"/>
        <v/>
      </c>
      <c r="AJ9" s="172">
        <v>45923.625</v>
      </c>
    </row>
    <row r="10" spans="1:36" ht="15" thickBot="1">
      <c r="A10" s="16" t="s">
        <v>28</v>
      </c>
      <c r="B10" s="11" cm="1">
        <f t="array" ref="B10">_xll.BDP(B4,"px_last")</f>
        <v>80.8</v>
      </c>
      <c r="C10" s="21" cm="1">
        <f t="array" ref="C10">_xll.BDP(C4,"px_last")</f>
        <v>99.609375</v>
      </c>
      <c r="D10" s="21" cm="1">
        <f t="array" ref="D10">_xll.BDP(D4,"px_last")</f>
        <v>111.23</v>
      </c>
      <c r="E10" s="21" cm="1">
        <f t="array" ref="E10">_xll.BDP(E4,"px_last")</f>
        <v>99.609375</v>
      </c>
      <c r="F10" s="21" cm="1">
        <f t="array" ref="F10">_xll.BDP(F4,"px_last")</f>
        <v>101.125</v>
      </c>
      <c r="G10" s="22" cm="1">
        <f t="array" ref="G10">_xll.BDP(G4,"px_last")</f>
        <v>101.03125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4">
        <v>78.599999999999994</v>
      </c>
      <c r="X10" s="72">
        <v>45905.625</v>
      </c>
      <c r="Y10" s="54">
        <v>100.1328125</v>
      </c>
      <c r="Z10" s="72">
        <v>45777.625</v>
      </c>
      <c r="AA10" s="54">
        <v>108</v>
      </c>
      <c r="AB10" s="72">
        <v>45905.625</v>
      </c>
      <c r="AC10" s="54">
        <v>100.1328125</v>
      </c>
      <c r="AD10" s="72">
        <v>45884.625</v>
      </c>
      <c r="AE10" s="54">
        <v>99.4375</v>
      </c>
      <c r="AF10" s="72">
        <v>45887.625</v>
      </c>
      <c r="AG10" s="54">
        <v>97.078125</v>
      </c>
      <c r="AH10" s="172" t="str">
        <f t="shared" si="2"/>
        <v/>
      </c>
      <c r="AI10" s="172" t="str">
        <f t="shared" si="1"/>
        <v/>
      </c>
      <c r="AJ10" s="172">
        <v>45924.625</v>
      </c>
    </row>
    <row r="11" spans="1:36" ht="15" thickBot="1">
      <c r="A11" s="54"/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4">
        <v>78.3</v>
      </c>
      <c r="X11" s="72">
        <v>45908.625</v>
      </c>
      <c r="Y11" s="54">
        <v>100.265625</v>
      </c>
      <c r="Z11" s="72">
        <v>45778.625</v>
      </c>
      <c r="AA11" s="54">
        <v>107.17</v>
      </c>
      <c r="AB11" s="72">
        <v>45908.625</v>
      </c>
      <c r="AC11" s="54">
        <v>100.265625</v>
      </c>
      <c r="AD11" s="72">
        <v>45887.625</v>
      </c>
      <c r="AE11" s="54">
        <v>99.3125</v>
      </c>
      <c r="AF11" s="72">
        <v>45888.625</v>
      </c>
      <c r="AG11" s="54">
        <v>97.640625</v>
      </c>
      <c r="AH11" s="172" t="str">
        <f t="shared" si="2"/>
        <v/>
      </c>
      <c r="AI11" s="172" t="str">
        <f t="shared" si="1"/>
        <v/>
      </c>
      <c r="AJ11" s="172">
        <v>45925.625</v>
      </c>
    </row>
    <row r="12" spans="1:36" ht="15" thickBot="1">
      <c r="A12" s="39" t="s">
        <v>22</v>
      </c>
      <c r="B12" s="186" t="s">
        <v>0</v>
      </c>
      <c r="C12" s="187"/>
      <c r="D12" s="187"/>
      <c r="E12" s="192" t="s">
        <v>1</v>
      </c>
      <c r="F12" s="193"/>
      <c r="G12" s="194"/>
      <c r="H12" s="189" t="s">
        <v>1</v>
      </c>
      <c r="I12" s="200"/>
      <c r="J12" s="191"/>
      <c r="K12" s="201" t="s">
        <v>0</v>
      </c>
      <c r="L12" s="202"/>
      <c r="M12" s="203"/>
      <c r="N12" s="189" t="s">
        <v>0</v>
      </c>
      <c r="O12" s="200"/>
      <c r="P12" s="191"/>
      <c r="Q12" s="198" t="s">
        <v>0</v>
      </c>
      <c r="R12" s="196"/>
      <c r="S12" s="199"/>
      <c r="T12" s="39" t="s">
        <v>16</v>
      </c>
      <c r="V12" s="72">
        <v>45779.625</v>
      </c>
      <c r="W12" s="54">
        <v>78.540000000000006</v>
      </c>
      <c r="X12" s="72">
        <v>45909.625</v>
      </c>
      <c r="Y12" s="54">
        <v>100.09375</v>
      </c>
      <c r="Z12" s="72">
        <v>45779.625</v>
      </c>
      <c r="AA12" s="54">
        <v>106.91</v>
      </c>
      <c r="AB12" s="72">
        <v>45909.625</v>
      </c>
      <c r="AC12" s="54">
        <v>100.09375</v>
      </c>
      <c r="AD12" s="72">
        <v>45888.625</v>
      </c>
      <c r="AE12" s="54">
        <v>99.59375</v>
      </c>
      <c r="AF12" s="72">
        <v>45889.625</v>
      </c>
      <c r="AG12" s="54">
        <v>97.796875</v>
      </c>
      <c r="AH12" s="172" t="str">
        <f t="shared" si="2"/>
        <v/>
      </c>
      <c r="AI12" s="172" t="str">
        <f t="shared" si="1"/>
        <v/>
      </c>
      <c r="AJ12" s="172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78.510000000000005</v>
      </c>
      <c r="X13" s="72">
        <v>45910.625</v>
      </c>
      <c r="Y13" s="54">
        <v>100.1640625</v>
      </c>
      <c r="Z13" s="72">
        <v>45782.625</v>
      </c>
      <c r="AA13" s="54">
        <v>106.76</v>
      </c>
      <c r="AB13" s="72">
        <v>45910.625</v>
      </c>
      <c r="AC13" s="54">
        <v>100.1640625</v>
      </c>
      <c r="AD13" s="72">
        <v>45889.625</v>
      </c>
      <c r="AE13" s="54">
        <v>99.71875</v>
      </c>
      <c r="AF13" s="72">
        <v>45890.625</v>
      </c>
      <c r="AG13" s="54">
        <v>97.328125</v>
      </c>
      <c r="AH13" s="172" t="str">
        <f t="shared" si="2"/>
        <v/>
      </c>
      <c r="AI13" s="172" t="str">
        <f t="shared" si="1"/>
        <v/>
      </c>
      <c r="AJ13" s="172">
        <v>45929.625</v>
      </c>
    </row>
    <row r="14" spans="1:36">
      <c r="A14" s="173">
        <v>45915.625</v>
      </c>
      <c r="B14" s="45">
        <v>81.165000000000006</v>
      </c>
      <c r="C14" s="46"/>
      <c r="D14" s="46"/>
      <c r="E14" s="45">
        <f>100+3/32+3/4*1/32</f>
        <v>100.1171875</v>
      </c>
      <c r="F14" s="46"/>
      <c r="G14" s="47"/>
      <c r="H14" s="45">
        <v>112.41500000000001</v>
      </c>
      <c r="I14" s="46"/>
      <c r="J14" s="47"/>
      <c r="K14" s="45">
        <f>100+3/32+3/4*1/32</f>
        <v>100.1171875</v>
      </c>
      <c r="L14" s="46"/>
      <c r="M14" s="47"/>
      <c r="N14" s="45">
        <f>101+24/32+3/4*1/32</f>
        <v>101.7734375</v>
      </c>
      <c r="O14" s="46"/>
      <c r="P14" s="47"/>
      <c r="Q14" s="45">
        <f>101+20/32+3/4*1/32</f>
        <v>101.6484375</v>
      </c>
      <c r="R14" s="46"/>
      <c r="S14" s="47"/>
      <c r="T14" s="79">
        <v>0</v>
      </c>
      <c r="V14" s="72">
        <v>45783.625</v>
      </c>
      <c r="W14" s="54">
        <v>78.45</v>
      </c>
      <c r="X14" s="72">
        <v>45911.625</v>
      </c>
      <c r="Y14" s="54">
        <v>100.1640625</v>
      </c>
      <c r="Z14" s="72">
        <v>45783.625</v>
      </c>
      <c r="AA14" s="54">
        <v>106.97</v>
      </c>
      <c r="AB14" s="72">
        <v>45911.625</v>
      </c>
      <c r="AC14" s="54">
        <v>100.1640625</v>
      </c>
      <c r="AD14" s="72">
        <v>45890.625</v>
      </c>
      <c r="AE14" s="54">
        <v>99.390625</v>
      </c>
      <c r="AF14" s="72">
        <v>45891.625</v>
      </c>
      <c r="AG14" s="54">
        <v>97.953125</v>
      </c>
      <c r="AH14" s="172" t="str">
        <f t="shared" si="2"/>
        <v/>
      </c>
      <c r="AI14" s="172" t="str">
        <f t="shared" si="1"/>
        <v/>
      </c>
      <c r="AJ14" s="172">
        <v>45930.625</v>
      </c>
    </row>
    <row r="15" spans="1:36">
      <c r="A15" s="173">
        <f ca="1">IF(AND(ISBLANK(AJ4), A14 = $AJ$1),NOW(),IF(ISBLANK(AJ4),"",AJ4))</f>
        <v>45916.625</v>
      </c>
      <c r="B15" s="45">
        <f ca="1">IF(COUNTIF(V:V,A15)=1,VLOOKUP(A15,V:W,2), IF(COUNTIF(V:V,A15)=0,$B$10,""))</f>
        <v>81.13</v>
      </c>
      <c r="C15" s="46">
        <f ca="1">IF(ISERROR(B15-2),"",(B15/$B$14-1)*$B$5)</f>
        <v>-15092.712376026941</v>
      </c>
      <c r="D15" s="46">
        <f ca="1">IF(ISERROR(B15-2),"",-1*ROUNDUP(A15-$A$14,0)/360*$B$7*$B$5)</f>
        <v>-4112.5</v>
      </c>
      <c r="E15" s="45">
        <f ca="1">IF(COUNTIF(V:V,A15)=1,VLOOKUP(A15,X:Y,2), IF(COUNTIF(V:V,A15)=0,$C$10,""))</f>
        <v>100.15625</v>
      </c>
      <c r="F15" s="46">
        <f ca="1">IF(ISERROR(B15-2),"",(E15-$E$14)/100*$C$5)</f>
        <v>7617.1875</v>
      </c>
      <c r="G15" s="47">
        <f ca="1">IF(ISERROR(B15-2),"",ROUNDUP(A15-$A$14,0)/360*$C$6*$C$5-ROUNDUP(A15-$A$14,0)/360*$C$7*$C$5*$E$14/100)</f>
        <v>-330.39339192708326</v>
      </c>
      <c r="H15" s="45">
        <f ca="1">IF(COUNTIF(V:V,A15)=1,VLOOKUP(A15,Z:AA,2), IF(COUNTIF(V:V,A15)=0,$D$10,""))</f>
        <v>112.26</v>
      </c>
      <c r="I15" s="46">
        <f ca="1">IF(ISERROR(B15-2),"",(H15/$H$14-1)*$D$5)</f>
        <v>-49637.503891829307</v>
      </c>
      <c r="J15" s="47">
        <f ca="1">IF(ISERROR(B15-2),"",-1*ROUNDUP(A15-$A$14,0)/360*$D$7*$D$5)</f>
        <v>-4230</v>
      </c>
      <c r="K15" s="45">
        <f ca="1">IF(COUNTIF(V:V,A15)=1,VLOOKUP(A15,AB:AC,2), IF(COUNTIF(V:V,A15)=0,$E$10,""))</f>
        <v>100.15625</v>
      </c>
      <c r="L15" s="46">
        <f ca="1">IF(ISERROR(B15-2),"",(K15-$K$14)/100*$E$5)</f>
        <v>6640.625</v>
      </c>
      <c r="M15" s="47">
        <f ca="1">IF(ISERROR(B15-2),"",ROUNDUP(A15-$A$14,0)/360*$E$6*$E$5-ROUNDUP(A15-$A$14,0)/360*$E$7*$E$5*$N$14/100)</f>
        <v>-321.11885850694443</v>
      </c>
      <c r="N15" s="45">
        <f ca="1">IF(COUNTIF(V:V,A15)=1,VLOOKUP(A15,AD:AE,2), IF(COUNTIF(V:V,A15)=0,$F$10,""))</f>
        <v>101.765625</v>
      </c>
      <c r="O15" s="46">
        <f ca="1">IF(ISERROR(B15-2),"",(N15-$N$14)/100*$F$5)</f>
        <v>-585.9375</v>
      </c>
      <c r="P15" s="47">
        <f ca="1">IF(ISERROR(B15-2),"",ROUNDUP(A15-$A$14,0)/360*$F$6*$F$5-ROUNDUP(A15-$A$14,0)/360*$F$7*$F$5*$N$14/100)</f>
        <v>-11.461751302083258</v>
      </c>
      <c r="Q15" s="45">
        <f ca="1">IF(COUNTIF(V:V,A15)=1,VLOOKUP(A15,AF:AG,2), IF(COUNTIF(V:V,A15)=0,$G$10,""))</f>
        <v>101.578125</v>
      </c>
      <c r="R15" s="46">
        <f ca="1">IF(ISERROR(B15-2),"",(Q15-$Q$14)/100*$G$5)</f>
        <v>-7382.8125</v>
      </c>
      <c r="S15" s="47">
        <f ca="1">IF(ISERROR(B15-2),"",ROUNDUP(A15-$A$14,0)/360*$G$6*$G$5-ROUNDUP(A15-$A$14,0)/360*$G$7*$G$5*$Q$14/100)</f>
        <v>131.32906901041679</v>
      </c>
      <c r="T15" s="79">
        <f ca="1">IF(ISERROR(B15-2),"",C15+D15-F15-G15-I15-J15+L15+M15+O15+P15+R15+S15)</f>
        <v>25846.120866930833</v>
      </c>
      <c r="V15" s="72">
        <v>45784.625</v>
      </c>
      <c r="W15" s="54">
        <v>78.52</v>
      </c>
      <c r="X15" s="72">
        <v>45912.625</v>
      </c>
      <c r="Y15" s="54">
        <v>99.9921875</v>
      </c>
      <c r="Z15" s="72">
        <v>45784.625</v>
      </c>
      <c r="AA15" s="54">
        <v>107.19</v>
      </c>
      <c r="AB15" s="72">
        <v>45912.625</v>
      </c>
      <c r="AC15" s="54">
        <v>99.9921875</v>
      </c>
      <c r="AD15" s="72">
        <v>45891.625</v>
      </c>
      <c r="AE15" s="54">
        <v>99.953125</v>
      </c>
      <c r="AF15" s="72">
        <v>45894.625</v>
      </c>
      <c r="AG15" s="54">
        <v>97.71875</v>
      </c>
      <c r="AH15" s="172" t="str">
        <f t="shared" si="2"/>
        <v/>
      </c>
      <c r="AI15" s="172" t="str">
        <f t="shared" si="1"/>
        <v/>
      </c>
      <c r="AJ15" s="172">
        <v>45931.625</v>
      </c>
    </row>
    <row r="16" spans="1:36">
      <c r="A16" s="173">
        <f t="shared" ref="A16:A48" ca="1" si="3">IF(AND(ISBLANK(AJ5), A15 = $AJ$1),NOW(),IF(ISBLANK(AJ5),"",AJ5))</f>
        <v>45917.625</v>
      </c>
      <c r="B16" s="45">
        <f t="shared" ref="B16:B48" ca="1" si="4">IF(COUNTIF(V:V,A16)=1,VLOOKUP(A16,V:W,2), IF(COUNTIF(V:V,A16)=0,$B$10,""))</f>
        <v>81.05</v>
      </c>
      <c r="C16" s="46">
        <f t="shared" ref="C16:C79" ca="1" si="5">IF(ISERROR(B16-2),"",(B16/$B$14-1)*$B$5)</f>
        <v>-49590.340664082411</v>
      </c>
      <c r="D16" s="46">
        <f t="shared" ref="D16:D48" ca="1" si="6">IF(ISERROR(B16-2),"",-1*ROUNDUP(A16-$A$14,0)/360*$B$7*$B$5)</f>
        <v>-8225</v>
      </c>
      <c r="E16" s="45">
        <f t="shared" ref="E16:E48" ca="1" si="7">IF(COUNTIF(V:V,A16)=1,VLOOKUP(A16,X:Y,2), IF(COUNTIF(V:V,A16)=0,$C$10,""))</f>
        <v>99.953125</v>
      </c>
      <c r="F16" s="46">
        <f t="shared" ref="F16:F48" ca="1" si="8">IF(ISERROR(B16-2),"",(E16-$E$14)/100*$C$5)</f>
        <v>-31992.1875</v>
      </c>
      <c r="G16" s="47">
        <f t="shared" ref="G16:G48" ca="1" si="9">IF(ISERROR(B16-2),"",ROUNDUP(A16-$A$14,0)/360*$C$6*$C$5-ROUNDUP(A16-$A$14,0)/360*$C$7*$C$5*$E$14/100)</f>
        <v>-660.78678385416652</v>
      </c>
      <c r="H16" s="45">
        <f t="shared" ref="H16:H48" ca="1" si="10">IF(COUNTIF(V:V,A16)=1,VLOOKUP(A16,Z:AA,2), IF(COUNTIF(V:V,A16)=0,$D$10,""))</f>
        <v>112.06</v>
      </c>
      <c r="I16" s="46">
        <f t="shared" ref="I16:I48" ca="1" si="11">IF(ISERROR(B16-2),"",(H16/$H$14-1)*$D$5)</f>
        <v>-113685.8960103213</v>
      </c>
      <c r="J16" s="47">
        <f t="shared" ref="J16:J48" ca="1" si="12">IF(ISERROR(B16-2),"",-1*ROUNDUP(A16-$A$14,0)/360*$D$7*$D$5)</f>
        <v>-8460</v>
      </c>
      <c r="K16" s="45">
        <f t="shared" ref="K16:K48" ca="1" si="13">IF(COUNTIF(V:V,A16)=1,VLOOKUP(A16,AB:AC,2), IF(COUNTIF(V:V,A16)=0,$E$10,""))</f>
        <v>99.953125</v>
      </c>
      <c r="L16" s="46">
        <f t="shared" ref="L16:L48" ca="1" si="14">IF(ISERROR(B16-2),"",(K16-$K$14)/100*$E$5)</f>
        <v>-27890.625</v>
      </c>
      <c r="M16" s="47">
        <f t="shared" ref="M16:M48" ca="1" si="15">IF(ISERROR(B16-2),"",ROUNDUP(A16-$A$14,0)/360*$E$6*$E$5-ROUNDUP(A16-$A$14,0)/360*$E$7*$E$5*$N$14/100)</f>
        <v>-642.23771701388887</v>
      </c>
      <c r="N16" s="45">
        <f t="shared" ref="N16:N48" ca="1" si="16">IF(COUNTIF(V:V,A16)=1,VLOOKUP(A16,AD:AE,2), IF(COUNTIF(V:V,A16)=0,$F$10,""))</f>
        <v>101.5</v>
      </c>
      <c r="O16" s="46">
        <f t="shared" ref="O16:O48" ca="1" si="17">IF(ISERROR(B16-2),"",(N16-$N$14)/100*$F$5)</f>
        <v>-20507.8125</v>
      </c>
      <c r="P16" s="47">
        <f t="shared" ref="P16:P48" ca="1" si="18">IF(ISERROR(B16-2),"",ROUNDUP(A16-$A$14,0)/360*$F$6*$F$5-ROUNDUP(A16-$A$14,0)/360*$F$7*$F$5*$N$14/100)</f>
        <v>-22.923502604166515</v>
      </c>
      <c r="Q16" s="45">
        <f t="shared" ref="Q16:Q48" ca="1" si="19">IF(COUNTIF(V:V,A16)=1,VLOOKUP(A16,AF:AG,2), IF(COUNTIF(V:V,A16)=0,$G$10,""))</f>
        <v>101.375</v>
      </c>
      <c r="R16" s="46">
        <f t="shared" ref="R16:R48" ca="1" si="20">IF(ISERROR(B16-2),"",(Q16-$Q$14)/100*$G$5)</f>
        <v>-28710.937499999996</v>
      </c>
      <c r="S16" s="47">
        <f t="shared" ref="S16:S48" ca="1" si="21">IF(ISERROR(B16-2),"",ROUNDUP(A16-$A$14,0)/360*$G$6*$G$5-ROUNDUP(A16-$A$14,0)/360*$G$7*$G$5*$Q$14/100)</f>
        <v>262.65813802083358</v>
      </c>
      <c r="T16" s="79">
        <f t="shared" ref="T16:T25" ca="1" si="22">IF(ISERROR(B16-2),"",C16+D16-F16-G16-I16-J16+L16+M16+O16+P16+R16+S16)</f>
        <v>19471.651548495844</v>
      </c>
      <c r="V16" s="72">
        <v>45785.625</v>
      </c>
      <c r="W16" s="54">
        <v>78.5</v>
      </c>
      <c r="X16" s="72">
        <v>45915.625</v>
      </c>
      <c r="Y16" s="54">
        <v>100.09375</v>
      </c>
      <c r="Z16" s="72">
        <v>45785.625</v>
      </c>
      <c r="AA16" s="54">
        <v>106.65</v>
      </c>
      <c r="AB16" s="72">
        <v>45915.625</v>
      </c>
      <c r="AC16" s="54">
        <v>100.09375</v>
      </c>
      <c r="AD16" s="72">
        <v>45894.625</v>
      </c>
      <c r="AE16" s="54">
        <v>99.765625</v>
      </c>
      <c r="AF16" s="72">
        <v>45895.625</v>
      </c>
      <c r="AG16" s="54">
        <v>97.59375</v>
      </c>
      <c r="AH16" s="172" t="str">
        <f t="shared" si="2"/>
        <v/>
      </c>
      <c r="AI16" s="172" t="str">
        <f t="shared" si="1"/>
        <v/>
      </c>
      <c r="AJ16" s="172">
        <v>45932.625</v>
      </c>
    </row>
    <row r="17" spans="1:36">
      <c r="A17" s="173">
        <f t="shared" ca="1" si="3"/>
        <v>45918.625</v>
      </c>
      <c r="B17" s="45">
        <f t="shared" ca="1" si="4"/>
        <v>81.23</v>
      </c>
      <c r="C17" s="46">
        <f t="shared" ca="1" si="5"/>
        <v>28029.322984043371</v>
      </c>
      <c r="D17" s="46">
        <f t="shared" ca="1" si="6"/>
        <v>-12337.499999999998</v>
      </c>
      <c r="E17" s="45">
        <f t="shared" ca="1" si="7"/>
        <v>99.7890625</v>
      </c>
      <c r="F17" s="46">
        <f t="shared" ca="1" si="8"/>
        <v>-63984.375</v>
      </c>
      <c r="G17" s="47">
        <f t="shared" ca="1" si="9"/>
        <v>-991.18017578125</v>
      </c>
      <c r="H17" s="45">
        <f t="shared" ca="1" si="10"/>
        <v>111.83</v>
      </c>
      <c r="I17" s="46">
        <f t="shared" ca="1" si="11"/>
        <v>-187341.54694658311</v>
      </c>
      <c r="J17" s="47">
        <f t="shared" ca="1" si="12"/>
        <v>-12689.999999999998</v>
      </c>
      <c r="K17" s="45">
        <f t="shared" ca="1" si="13"/>
        <v>99.7890625</v>
      </c>
      <c r="L17" s="46">
        <f t="shared" ca="1" si="14"/>
        <v>-55781.25</v>
      </c>
      <c r="M17" s="47">
        <f t="shared" ca="1" si="15"/>
        <v>-963.35657552083285</v>
      </c>
      <c r="N17" s="45">
        <f t="shared" ca="1" si="16"/>
        <v>101.09375</v>
      </c>
      <c r="O17" s="46">
        <f t="shared" ca="1" si="17"/>
        <v>-50976.5625</v>
      </c>
      <c r="P17" s="47">
        <f t="shared" ca="1" si="18"/>
        <v>-34.385253906249545</v>
      </c>
      <c r="Q17" s="45">
        <f t="shared" ca="1" si="19"/>
        <v>100.328125</v>
      </c>
      <c r="R17" s="46">
        <f t="shared" ca="1" si="20"/>
        <v>-138632.8125</v>
      </c>
      <c r="S17" s="47">
        <f t="shared" ca="1" si="21"/>
        <v>393.98720703125036</v>
      </c>
      <c r="T17" s="79">
        <f t="shared" ca="1" si="22"/>
        <v>34704.545484011898</v>
      </c>
      <c r="V17" s="72">
        <v>45786.625</v>
      </c>
      <c r="W17" s="54">
        <v>78.55</v>
      </c>
      <c r="X17" s="72">
        <v>45916.625</v>
      </c>
      <c r="Y17" s="54">
        <v>100.15625</v>
      </c>
      <c r="Z17" s="72">
        <v>45786.625</v>
      </c>
      <c r="AA17" s="54">
        <v>106.61</v>
      </c>
      <c r="AB17" s="72">
        <v>45916.625</v>
      </c>
      <c r="AC17" s="54">
        <v>100.15625</v>
      </c>
      <c r="AD17" s="72">
        <v>45895.625</v>
      </c>
      <c r="AE17" s="54">
        <v>99.984375</v>
      </c>
      <c r="AF17" s="72">
        <v>45896.625</v>
      </c>
      <c r="AG17" s="54">
        <v>97.453125</v>
      </c>
      <c r="AH17" s="172" t="str">
        <f t="shared" si="2"/>
        <v/>
      </c>
      <c r="AI17" s="172" t="str">
        <f t="shared" si="1"/>
        <v/>
      </c>
      <c r="AJ17" s="172">
        <v>45933.625</v>
      </c>
    </row>
    <row r="18" spans="1:36">
      <c r="A18" s="173">
        <f t="shared" ca="1" si="3"/>
        <v>45919.625</v>
      </c>
      <c r="B18" s="45">
        <f t="shared" ca="1" si="4"/>
        <v>81.260000000000005</v>
      </c>
      <c r="C18" s="46">
        <f t="shared" ca="1" si="5"/>
        <v>40965.933592067573</v>
      </c>
      <c r="D18" s="46">
        <f t="shared" ca="1" si="6"/>
        <v>-16450</v>
      </c>
      <c r="E18" s="45">
        <f t="shared" ca="1" si="7"/>
        <v>99.7734375</v>
      </c>
      <c r="F18" s="46">
        <f t="shared" ca="1" si="8"/>
        <v>-67031.25</v>
      </c>
      <c r="G18" s="47">
        <f t="shared" ca="1" si="9"/>
        <v>-1321.573567708333</v>
      </c>
      <c r="H18" s="45">
        <f t="shared" ca="1" si="10"/>
        <v>111.74</v>
      </c>
      <c r="I18" s="46">
        <f t="shared" ca="1" si="11"/>
        <v>-216163.3233999045</v>
      </c>
      <c r="J18" s="47">
        <f t="shared" ca="1" si="12"/>
        <v>-16920</v>
      </c>
      <c r="K18" s="45">
        <f t="shared" ca="1" si="13"/>
        <v>99.7734375</v>
      </c>
      <c r="L18" s="46">
        <f t="shared" ca="1" si="14"/>
        <v>-58437.5</v>
      </c>
      <c r="M18" s="47">
        <f t="shared" ca="1" si="15"/>
        <v>-1284.4754340277777</v>
      </c>
      <c r="N18" s="45">
        <f t="shared" ca="1" si="16"/>
        <v>101.015625</v>
      </c>
      <c r="O18" s="46">
        <f t="shared" ca="1" si="17"/>
        <v>-56835.9375</v>
      </c>
      <c r="P18" s="47">
        <f t="shared" ca="1" si="18"/>
        <v>-45.84700520833303</v>
      </c>
      <c r="Q18" s="45">
        <f t="shared" ca="1" si="19"/>
        <v>100.125</v>
      </c>
      <c r="R18" s="46">
        <f t="shared" ca="1" si="20"/>
        <v>-159960.9375</v>
      </c>
      <c r="S18" s="47">
        <f t="shared" ca="1" si="21"/>
        <v>525.31627604166715</v>
      </c>
      <c r="T18" s="79">
        <f t="shared" ca="1" si="22"/>
        <v>49912.69939648595</v>
      </c>
      <c r="V18" s="72">
        <v>45789.625</v>
      </c>
      <c r="W18" s="54">
        <v>79.33</v>
      </c>
      <c r="X18" s="72">
        <v>45917.625</v>
      </c>
      <c r="Y18" s="54">
        <v>99.953125</v>
      </c>
      <c r="Z18" s="72">
        <v>45789.625</v>
      </c>
      <c r="AA18" s="54">
        <v>106.59</v>
      </c>
      <c r="AB18" s="72">
        <v>45917.625</v>
      </c>
      <c r="AC18" s="54">
        <v>99.953125</v>
      </c>
      <c r="AD18" s="72">
        <v>45896.625</v>
      </c>
      <c r="AE18" s="54">
        <v>100.125</v>
      </c>
      <c r="AF18" s="72">
        <v>45897.625</v>
      </c>
      <c r="AG18" s="54">
        <v>98.078125</v>
      </c>
      <c r="AH18" s="172" t="str">
        <f t="shared" si="2"/>
        <v/>
      </c>
      <c r="AI18" s="172" t="str">
        <f t="shared" si="1"/>
        <v/>
      </c>
      <c r="AJ18" s="172">
        <v>45936.625</v>
      </c>
    </row>
    <row r="19" spans="1:36">
      <c r="A19" s="173">
        <f t="shared" ca="1" si="3"/>
        <v>45922.625</v>
      </c>
      <c r="B19" s="45">
        <f t="shared" ca="1" si="4"/>
        <v>81.319999999999993</v>
      </c>
      <c r="C19" s="46">
        <f t="shared" ca="1" si="5"/>
        <v>66839.154808100429</v>
      </c>
      <c r="D19" s="46">
        <f t="shared" ca="1" si="6"/>
        <v>-28787.5</v>
      </c>
      <c r="E19" s="45">
        <f t="shared" ca="1" si="7"/>
        <v>99.65625</v>
      </c>
      <c r="F19" s="46">
        <f t="shared" ca="1" si="8"/>
        <v>-89882.8125</v>
      </c>
      <c r="G19" s="47">
        <f t="shared" ca="1" si="9"/>
        <v>-2312.7537434895839</v>
      </c>
      <c r="H19" s="45">
        <f t="shared" ca="1" si="10"/>
        <v>111.48</v>
      </c>
      <c r="I19" s="46">
        <f t="shared" ca="1" si="11"/>
        <v>-299426.23315394012</v>
      </c>
      <c r="J19" s="47">
        <f t="shared" ca="1" si="12"/>
        <v>-29610</v>
      </c>
      <c r="K19" s="45">
        <f t="shared" ca="1" si="13"/>
        <v>99.65625</v>
      </c>
      <c r="L19" s="46">
        <f t="shared" ca="1" si="14"/>
        <v>-78359.375</v>
      </c>
      <c r="M19" s="47">
        <f t="shared" ca="1" si="15"/>
        <v>-2247.8320095486106</v>
      </c>
      <c r="N19" s="45">
        <f t="shared" ca="1" si="16"/>
        <v>100.8125</v>
      </c>
      <c r="O19" s="46">
        <f t="shared" ca="1" si="17"/>
        <v>-72070.3125</v>
      </c>
      <c r="P19" s="47">
        <f t="shared" ca="1" si="18"/>
        <v>-80.23225911458303</v>
      </c>
      <c r="Q19" s="45">
        <f t="shared" ca="1" si="19"/>
        <v>99.734375</v>
      </c>
      <c r="R19" s="46">
        <f t="shared" ca="1" si="20"/>
        <v>-200976.56250000003</v>
      </c>
      <c r="S19" s="47">
        <f t="shared" ca="1" si="21"/>
        <v>919.30348307291752</v>
      </c>
      <c r="T19" s="79">
        <f t="shared" ca="1" si="22"/>
        <v>106468.44341993982</v>
      </c>
      <c r="V19" s="72">
        <v>45790.625</v>
      </c>
      <c r="W19" s="54">
        <v>79.47</v>
      </c>
      <c r="X19" s="72">
        <v>45918.625</v>
      </c>
      <c r="Y19" s="54">
        <v>99.7890625</v>
      </c>
      <c r="Z19" s="72">
        <v>45790.625</v>
      </c>
      <c r="AA19" s="54">
        <v>106.68</v>
      </c>
      <c r="AB19" s="72">
        <v>45918.625</v>
      </c>
      <c r="AC19" s="54">
        <v>99.7890625</v>
      </c>
      <c r="AD19" s="72">
        <v>45897.625</v>
      </c>
      <c r="AE19" s="54">
        <v>100.375</v>
      </c>
      <c r="AF19" s="72">
        <v>45898.625</v>
      </c>
      <c r="AG19" s="54">
        <v>97.34375</v>
      </c>
      <c r="AH19" s="172" t="str">
        <f t="shared" si="2"/>
        <v/>
      </c>
      <c r="AI19" s="172" t="str">
        <f t="shared" si="1"/>
        <v/>
      </c>
      <c r="AJ19" s="172">
        <v>45937.625</v>
      </c>
    </row>
    <row r="20" spans="1:36">
      <c r="A20" s="173">
        <f t="shared" ca="1" si="3"/>
        <v>45923.625</v>
      </c>
      <c r="B20" s="45">
        <f t="shared" ca="1" si="4"/>
        <v>81.260000000000005</v>
      </c>
      <c r="C20" s="46">
        <f t="shared" ca="1" si="5"/>
        <v>40965.933592067573</v>
      </c>
      <c r="D20" s="46">
        <f t="shared" ca="1" si="6"/>
        <v>-32900</v>
      </c>
      <c r="E20" s="45">
        <f t="shared" ca="1" si="7"/>
        <v>99.796875</v>
      </c>
      <c r="F20" s="46">
        <f t="shared" ca="1" si="8"/>
        <v>-62460.937499999993</v>
      </c>
      <c r="G20" s="47">
        <f t="shared" ca="1" si="9"/>
        <v>-2643.1471354166661</v>
      </c>
      <c r="H20" s="45">
        <f t="shared" ca="1" si="10"/>
        <v>111.71</v>
      </c>
      <c r="I20" s="46">
        <f t="shared" ca="1" si="11"/>
        <v>-225770.58221767831</v>
      </c>
      <c r="J20" s="47">
        <f t="shared" ca="1" si="12"/>
        <v>-33840</v>
      </c>
      <c r="K20" s="45">
        <f t="shared" ca="1" si="13"/>
        <v>99.796875</v>
      </c>
      <c r="L20" s="46">
        <f t="shared" ca="1" si="14"/>
        <v>-54453.125</v>
      </c>
      <c r="M20" s="47">
        <f t="shared" ca="1" si="15"/>
        <v>-2568.9508680555555</v>
      </c>
      <c r="N20" s="45">
        <f t="shared" ca="1" si="16"/>
        <v>101.140625</v>
      </c>
      <c r="O20" s="46">
        <f t="shared" ca="1" si="17"/>
        <v>-47460.9375</v>
      </c>
      <c r="P20" s="47">
        <f t="shared" ca="1" si="18"/>
        <v>-91.69401041666606</v>
      </c>
      <c r="Q20" s="45">
        <f t="shared" ca="1" si="19"/>
        <v>100.421875</v>
      </c>
      <c r="R20" s="46">
        <f t="shared" ca="1" si="20"/>
        <v>-128789.0625</v>
      </c>
      <c r="S20" s="47">
        <f t="shared" ca="1" si="21"/>
        <v>1050.6325520833343</v>
      </c>
      <c r="T20" s="79">
        <f t="shared" ca="1" si="22"/>
        <v>100467.46311877367</v>
      </c>
      <c r="V20" s="72">
        <v>45791.625</v>
      </c>
      <c r="W20" s="54">
        <v>79.180000000000007</v>
      </c>
      <c r="X20" s="72">
        <v>45919.625</v>
      </c>
      <c r="Y20" s="54">
        <v>99.7734375</v>
      </c>
      <c r="Z20" s="72">
        <v>45791.625</v>
      </c>
      <c r="AA20" s="54">
        <v>106.18</v>
      </c>
      <c r="AB20" s="72">
        <v>45919.625</v>
      </c>
      <c r="AC20" s="54">
        <v>99.7734375</v>
      </c>
      <c r="AD20" s="72">
        <v>45898.625</v>
      </c>
      <c r="AE20" s="54">
        <v>100.21875</v>
      </c>
      <c r="AF20" s="72">
        <v>45901.625</v>
      </c>
      <c r="AG20" s="54">
        <v>97.234375</v>
      </c>
      <c r="AH20" s="172" t="str">
        <f t="shared" si="2"/>
        <v/>
      </c>
      <c r="AI20" s="172" t="str">
        <f t="shared" si="1"/>
        <v/>
      </c>
      <c r="AJ20" s="172">
        <v>45938.625</v>
      </c>
    </row>
    <row r="21" spans="1:36">
      <c r="A21" s="173">
        <f t="shared" ca="1" si="3"/>
        <v>45924.625</v>
      </c>
      <c r="B21" s="45">
        <f t="shared" ca="1" si="4"/>
        <v>81.150000000000006</v>
      </c>
      <c r="C21" s="46">
        <f t="shared" ca="1" si="5"/>
        <v>-6468.3053040121004</v>
      </c>
      <c r="D21" s="46">
        <f t="shared" ca="1" si="6"/>
        <v>-37012.5</v>
      </c>
      <c r="E21" s="45">
        <f t="shared" ca="1" si="7"/>
        <v>99.6015625</v>
      </c>
      <c r="F21" s="46">
        <f t="shared" ca="1" si="8"/>
        <v>-100546.875</v>
      </c>
      <c r="G21" s="47">
        <f t="shared" ca="1" si="9"/>
        <v>-2973.54052734375</v>
      </c>
      <c r="H21" s="45">
        <f t="shared" ca="1" si="10"/>
        <v>111.26</v>
      </c>
      <c r="I21" s="46">
        <f t="shared" ca="1" si="11"/>
        <v>-369879.46448427736</v>
      </c>
      <c r="J21" s="47">
        <f t="shared" ca="1" si="12"/>
        <v>-38070</v>
      </c>
      <c r="K21" s="45">
        <f t="shared" ca="1" si="13"/>
        <v>99.6015625</v>
      </c>
      <c r="L21" s="46">
        <f t="shared" ca="1" si="14"/>
        <v>-87656.25</v>
      </c>
      <c r="M21" s="47">
        <f t="shared" ca="1" si="15"/>
        <v>-2890.0697265625004</v>
      </c>
      <c r="N21" s="45">
        <f t="shared" ca="1" si="16"/>
        <v>100.859375</v>
      </c>
      <c r="O21" s="46">
        <f t="shared" ca="1" si="17"/>
        <v>-68554.6875</v>
      </c>
      <c r="P21" s="47">
        <f t="shared" ca="1" si="18"/>
        <v>-103.15576171875</v>
      </c>
      <c r="Q21" s="45">
        <f t="shared" ca="1" si="19"/>
        <v>100.015625</v>
      </c>
      <c r="R21" s="46">
        <f t="shared" ca="1" si="20"/>
        <v>-171445.3125</v>
      </c>
      <c r="S21" s="47">
        <f t="shared" ca="1" si="21"/>
        <v>1181.9616210937511</v>
      </c>
      <c r="T21" s="79">
        <f t="shared" ca="1" si="22"/>
        <v>138521.56084042153</v>
      </c>
      <c r="V21" s="72">
        <v>45792.625</v>
      </c>
      <c r="W21" s="54">
        <v>79.33</v>
      </c>
      <c r="X21" s="72">
        <v>45922.625</v>
      </c>
      <c r="Y21" s="54">
        <v>99.65625</v>
      </c>
      <c r="Z21" s="72">
        <v>45792.625</v>
      </c>
      <c r="AA21" s="54">
        <v>106.9</v>
      </c>
      <c r="AB21" s="72">
        <v>45922.625</v>
      </c>
      <c r="AC21" s="54">
        <v>99.65625</v>
      </c>
      <c r="AD21" s="72">
        <v>45901.625</v>
      </c>
      <c r="AE21" s="54">
        <v>100.171875</v>
      </c>
      <c r="AF21" s="72">
        <v>45902.625</v>
      </c>
      <c r="AG21" s="54">
        <v>96.65625</v>
      </c>
      <c r="AH21" s="172" t="str">
        <f t="shared" si="2"/>
        <v/>
      </c>
      <c r="AI21" s="172" t="str">
        <f t="shared" si="1"/>
        <v/>
      </c>
      <c r="AJ21" s="172">
        <v>45939.625</v>
      </c>
    </row>
    <row r="22" spans="1:36">
      <c r="A22" s="173">
        <f t="shared" ca="1" si="3"/>
        <v>45925.625</v>
      </c>
      <c r="B22" s="45">
        <f t="shared" ca="1" si="4"/>
        <v>80.92</v>
      </c>
      <c r="C22" s="46">
        <f t="shared" ca="1" si="5"/>
        <v>-105648.98663216915</v>
      </c>
      <c r="D22" s="46">
        <f t="shared" ca="1" si="6"/>
        <v>-41124.999999999993</v>
      </c>
      <c r="E22" s="45">
        <f t="shared" ca="1" si="7"/>
        <v>99.390625</v>
      </c>
      <c r="F22" s="46">
        <f t="shared" ca="1" si="8"/>
        <v>-141679.6875</v>
      </c>
      <c r="G22" s="47">
        <f t="shared" ca="1" si="9"/>
        <v>-3303.9339192708285</v>
      </c>
      <c r="H22" s="45">
        <f t="shared" ca="1" si="10"/>
        <v>111.06</v>
      </c>
      <c r="I22" s="46">
        <f t="shared" ca="1" si="11"/>
        <v>-433927.85660276935</v>
      </c>
      <c r="J22" s="47">
        <f t="shared" ca="1" si="12"/>
        <v>-42299.999999999993</v>
      </c>
      <c r="K22" s="45">
        <f t="shared" ca="1" si="13"/>
        <v>99.390625</v>
      </c>
      <c r="L22" s="46">
        <f t="shared" ca="1" si="14"/>
        <v>-123515.625</v>
      </c>
      <c r="M22" s="47">
        <f t="shared" ca="1" si="15"/>
        <v>-3211.1885850694416</v>
      </c>
      <c r="N22" s="45">
        <f t="shared" ca="1" si="16"/>
        <v>100.640625</v>
      </c>
      <c r="O22" s="46">
        <f t="shared" ca="1" si="17"/>
        <v>-84960.9375</v>
      </c>
      <c r="P22" s="47">
        <f t="shared" ca="1" si="18"/>
        <v>-114.61751302083212</v>
      </c>
      <c r="Q22" s="45">
        <f t="shared" ca="1" si="19"/>
        <v>100.03125</v>
      </c>
      <c r="R22" s="46">
        <f t="shared" ca="1" si="20"/>
        <v>-169804.6875</v>
      </c>
      <c r="S22" s="47">
        <f t="shared" ca="1" si="21"/>
        <v>1313.2906901041697</v>
      </c>
      <c r="T22" s="79">
        <f t="shared" ca="1" si="22"/>
        <v>94143.725981884971</v>
      </c>
      <c r="V22" s="72">
        <v>45793.625</v>
      </c>
      <c r="W22" s="54">
        <v>79.42</v>
      </c>
      <c r="X22" s="72">
        <v>45923.625</v>
      </c>
      <c r="Y22" s="54">
        <v>99.796875</v>
      </c>
      <c r="Z22" s="72">
        <v>45793.625</v>
      </c>
      <c r="AA22" s="54">
        <v>107.1</v>
      </c>
      <c r="AB22" s="72">
        <v>45923.625</v>
      </c>
      <c r="AC22" s="54">
        <v>99.796875</v>
      </c>
      <c r="AD22" s="72">
        <v>45902.625</v>
      </c>
      <c r="AE22" s="54">
        <v>99.859375</v>
      </c>
      <c r="AF22" s="72">
        <v>45903.625</v>
      </c>
      <c r="AG22" s="54">
        <v>97.671875</v>
      </c>
      <c r="AH22" s="172" t="str">
        <f t="shared" si="2"/>
        <v/>
      </c>
      <c r="AI22" s="172" t="str">
        <f t="shared" si="1"/>
        <v/>
      </c>
      <c r="AJ22" s="172">
        <v>45940.625</v>
      </c>
    </row>
    <row r="23" spans="1:36">
      <c r="A23" s="173">
        <f t="shared" ca="1" si="3"/>
        <v>45926.625</v>
      </c>
      <c r="B23" s="45">
        <f t="shared" ca="1" si="4"/>
        <v>81.08</v>
      </c>
      <c r="C23" s="46">
        <f t="shared" ca="1" si="5"/>
        <v>-36653.730056062093</v>
      </c>
      <c r="D23" s="46">
        <f t="shared" ca="1" si="6"/>
        <v>-45237.499999999993</v>
      </c>
      <c r="E23" s="45">
        <f t="shared" ca="1" si="7"/>
        <v>99.3828125</v>
      </c>
      <c r="F23" s="46">
        <f t="shared" ca="1" si="8"/>
        <v>-143203.125</v>
      </c>
      <c r="G23" s="47">
        <f t="shared" ca="1" si="9"/>
        <v>-3634.3273111979179</v>
      </c>
      <c r="H23" s="45">
        <f t="shared" ca="1" si="10"/>
        <v>111.21</v>
      </c>
      <c r="I23" s="46">
        <f t="shared" ca="1" si="11"/>
        <v>-385891.56251390436</v>
      </c>
      <c r="J23" s="47">
        <f t="shared" ca="1" si="12"/>
        <v>-46529.999999999993</v>
      </c>
      <c r="K23" s="45">
        <f t="shared" ca="1" si="13"/>
        <v>99.3828125</v>
      </c>
      <c r="L23" s="46">
        <f t="shared" ca="1" si="14"/>
        <v>-124843.75</v>
      </c>
      <c r="M23" s="47">
        <f t="shared" ca="1" si="15"/>
        <v>-3532.3074435763847</v>
      </c>
      <c r="N23" s="45">
        <f t="shared" ca="1" si="16"/>
        <v>100.5625</v>
      </c>
      <c r="O23" s="46">
        <f t="shared" ca="1" si="17"/>
        <v>-90820.3125</v>
      </c>
      <c r="P23" s="47">
        <f t="shared" ca="1" si="18"/>
        <v>-126.07926432291606</v>
      </c>
      <c r="Q23" s="45">
        <f t="shared" ca="1" si="19"/>
        <v>99.90625</v>
      </c>
      <c r="R23" s="46">
        <f t="shared" ca="1" si="20"/>
        <v>-182929.6875</v>
      </c>
      <c r="S23" s="47">
        <f t="shared" ca="1" si="21"/>
        <v>1444.6197591145847</v>
      </c>
      <c r="T23" s="79">
        <f t="shared" ca="1" si="22"/>
        <v>96560.267820255438</v>
      </c>
      <c r="V23" s="72">
        <v>45796.625</v>
      </c>
      <c r="W23" s="54">
        <v>79.38</v>
      </c>
      <c r="X23" s="72">
        <v>45924.625</v>
      </c>
      <c r="Y23" s="54">
        <v>99.6015625</v>
      </c>
      <c r="Z23" s="72">
        <v>45796.625</v>
      </c>
      <c r="AA23" s="54">
        <v>107.11</v>
      </c>
      <c r="AB23" s="72">
        <v>45924.625</v>
      </c>
      <c r="AC23" s="54">
        <v>99.6015625</v>
      </c>
      <c r="AD23" s="72">
        <v>45903.625</v>
      </c>
      <c r="AE23" s="54">
        <v>100.234375</v>
      </c>
      <c r="AF23" s="72">
        <v>45904.625</v>
      </c>
      <c r="AG23" s="54">
        <v>98.296875</v>
      </c>
      <c r="AH23" s="172" t="str">
        <f t="shared" si="2"/>
        <v/>
      </c>
      <c r="AI23" s="172" t="str">
        <f t="shared" si="1"/>
        <v/>
      </c>
      <c r="AJ23" s="172">
        <v>45943.625</v>
      </c>
    </row>
    <row r="24" spans="1:36">
      <c r="A24" s="173">
        <f t="shared" ca="1" si="3"/>
        <v>45929.625</v>
      </c>
      <c r="B24" s="45">
        <f t="shared" ca="1" si="4"/>
        <v>81.22</v>
      </c>
      <c r="C24" s="46">
        <f t="shared" ca="1" si="5"/>
        <v>23717.119448037894</v>
      </c>
      <c r="D24" s="46">
        <f t="shared" ca="1" si="6"/>
        <v>-57575</v>
      </c>
      <c r="E24" s="45">
        <f t="shared" ca="1" si="7"/>
        <v>99.4921875</v>
      </c>
      <c r="F24" s="46">
        <f t="shared" ca="1" si="8"/>
        <v>-121875</v>
      </c>
      <c r="G24" s="47">
        <f t="shared" ca="1" si="9"/>
        <v>-4625.5074869791679</v>
      </c>
      <c r="H24" s="45">
        <f t="shared" ca="1" si="10"/>
        <v>111.58</v>
      </c>
      <c r="I24" s="46">
        <f t="shared" ca="1" si="11"/>
        <v>-267402.03709469811</v>
      </c>
      <c r="J24" s="47">
        <f t="shared" ca="1" si="12"/>
        <v>-59220</v>
      </c>
      <c r="K24" s="45">
        <f t="shared" ca="1" si="13"/>
        <v>99.4921875</v>
      </c>
      <c r="L24" s="46">
        <f t="shared" ca="1" si="14"/>
        <v>-106250</v>
      </c>
      <c r="M24" s="47">
        <f t="shared" ca="1" si="15"/>
        <v>-4495.6640190972212</v>
      </c>
      <c r="N24" s="45">
        <f t="shared" ca="1" si="16"/>
        <v>100.875</v>
      </c>
      <c r="O24" s="46">
        <f t="shared" ca="1" si="17"/>
        <v>-67382.8125</v>
      </c>
      <c r="P24" s="47">
        <f t="shared" ca="1" si="18"/>
        <v>-160.46451822916606</v>
      </c>
      <c r="Q24" s="45">
        <f t="shared" ca="1" si="19"/>
        <v>100.65625</v>
      </c>
      <c r="R24" s="46">
        <f t="shared" ca="1" si="20"/>
        <v>-104179.6875</v>
      </c>
      <c r="S24" s="47">
        <f t="shared" ca="1" si="21"/>
        <v>1838.606966145835</v>
      </c>
      <c r="T24" s="79">
        <f t="shared" ca="1" si="22"/>
        <v>138634.64245853462</v>
      </c>
      <c r="V24" s="72">
        <v>45797.625</v>
      </c>
      <c r="W24" s="54">
        <v>79.34</v>
      </c>
      <c r="X24" s="72">
        <v>45925.625</v>
      </c>
      <c r="Y24" s="54">
        <v>99.390625</v>
      </c>
      <c r="Z24" s="72">
        <v>45797.625</v>
      </c>
      <c r="AA24" s="54">
        <v>106.86</v>
      </c>
      <c r="AB24" s="72">
        <v>45925.625</v>
      </c>
      <c r="AC24" s="54">
        <v>99.390625</v>
      </c>
      <c r="AD24" s="72">
        <v>45904.625</v>
      </c>
      <c r="AE24" s="54">
        <v>100.71875</v>
      </c>
      <c r="AF24" s="72">
        <v>45905.625</v>
      </c>
      <c r="AG24" s="54">
        <v>99.6875</v>
      </c>
      <c r="AH24" s="172" t="str">
        <f t="shared" si="2"/>
        <v/>
      </c>
      <c r="AI24" s="172" t="str">
        <f t="shared" si="1"/>
        <v/>
      </c>
      <c r="AJ24" s="172">
        <v>45944.625</v>
      </c>
    </row>
    <row r="25" spans="1:36">
      <c r="A25" s="173">
        <f t="shared" ca="1" si="3"/>
        <v>45930.625</v>
      </c>
      <c r="B25" s="45">
        <f t="shared" ca="1" si="4"/>
        <v>81.19</v>
      </c>
      <c r="C25" s="46">
        <f t="shared" ca="1" si="5"/>
        <v>10780.508840013692</v>
      </c>
      <c r="D25" s="46">
        <f t="shared" ca="1" si="6"/>
        <v>-61687.499999999993</v>
      </c>
      <c r="E25" s="45">
        <f t="shared" ca="1" si="7"/>
        <v>99.5078125</v>
      </c>
      <c r="F25" s="46">
        <f t="shared" ca="1" si="8"/>
        <v>-118828.125</v>
      </c>
      <c r="G25" s="47">
        <f t="shared" ca="1" si="9"/>
        <v>-4955.9008789062464</v>
      </c>
      <c r="H25" s="45">
        <f t="shared" ca="1" si="10"/>
        <v>111.47</v>
      </c>
      <c r="I25" s="46">
        <f t="shared" ca="1" si="11"/>
        <v>-302628.65275986475</v>
      </c>
      <c r="J25" s="47">
        <f t="shared" ca="1" si="12"/>
        <v>-63449.999999999993</v>
      </c>
      <c r="K25" s="45">
        <f t="shared" ca="1" si="13"/>
        <v>99.5078125</v>
      </c>
      <c r="L25" s="46">
        <f t="shared" ca="1" si="14"/>
        <v>-103593.75</v>
      </c>
      <c r="M25" s="47">
        <f t="shared" ca="1" si="15"/>
        <v>-4816.7828776041679</v>
      </c>
      <c r="N25" s="45">
        <f t="shared" ca="1" si="16"/>
        <v>100.828125</v>
      </c>
      <c r="O25" s="46">
        <f t="shared" ca="1" si="17"/>
        <v>-70898.4375</v>
      </c>
      <c r="P25" s="47">
        <f t="shared" ca="1" si="18"/>
        <v>-171.92626953124636</v>
      </c>
      <c r="Q25" s="45">
        <f t="shared" ca="1" si="19"/>
        <v>100.390625</v>
      </c>
      <c r="R25" s="46">
        <f t="shared" ca="1" si="20"/>
        <v>-132070.3125</v>
      </c>
      <c r="S25" s="47">
        <f t="shared" ca="1" si="21"/>
        <v>1969.93603515625</v>
      </c>
      <c r="T25" s="79">
        <f t="shared" ca="1" si="22"/>
        <v>129374.41436680552</v>
      </c>
      <c r="V25" s="72">
        <v>45798.625</v>
      </c>
      <c r="W25" s="54">
        <v>78.81</v>
      </c>
      <c r="X25" s="72">
        <v>45926.625</v>
      </c>
      <c r="Y25" s="54">
        <v>99.3828125</v>
      </c>
      <c r="Z25" s="72">
        <v>45798.625</v>
      </c>
      <c r="AA25" s="54">
        <v>105.66</v>
      </c>
      <c r="AB25" s="72">
        <v>45926.625</v>
      </c>
      <c r="AC25" s="54">
        <v>99.3828125</v>
      </c>
      <c r="AD25" s="72">
        <v>45905.625</v>
      </c>
      <c r="AE25" s="54">
        <v>101.3125</v>
      </c>
      <c r="AF25" s="72">
        <v>45908.625</v>
      </c>
      <c r="AG25" s="54">
        <v>101</v>
      </c>
      <c r="AH25" s="172" t="str">
        <f t="shared" si="2"/>
        <v/>
      </c>
      <c r="AI25" s="172" t="str">
        <f t="shared" si="1"/>
        <v/>
      </c>
      <c r="AJ25" s="172">
        <v>45945.625</v>
      </c>
    </row>
    <row r="26" spans="1:36">
      <c r="A26" s="173">
        <f t="shared" ca="1" si="3"/>
        <v>45931.625</v>
      </c>
      <c r="B26" s="45">
        <f t="shared" ca="1" si="4"/>
        <v>80.959999999999994</v>
      </c>
      <c r="C26" s="46">
        <f t="shared" ca="1" si="5"/>
        <v>-88400.172488147247</v>
      </c>
      <c r="D26" s="46">
        <f t="shared" ca="1" si="6"/>
        <v>-65800</v>
      </c>
      <c r="E26" s="45">
        <f t="shared" ca="1" si="7"/>
        <v>99.765625</v>
      </c>
      <c r="F26" s="46">
        <f t="shared" ca="1" si="8"/>
        <v>-68554.6875</v>
      </c>
      <c r="G26" s="47">
        <f t="shared" ca="1" si="9"/>
        <v>-5286.2942708333321</v>
      </c>
      <c r="H26" s="45">
        <f t="shared" ca="1" si="10"/>
        <v>111.51</v>
      </c>
      <c r="I26" s="46">
        <f t="shared" ca="1" si="11"/>
        <v>-289818.97433616634</v>
      </c>
      <c r="J26" s="47">
        <f t="shared" ca="1" si="12"/>
        <v>-67680</v>
      </c>
      <c r="K26" s="45">
        <f t="shared" ca="1" si="13"/>
        <v>99.765625</v>
      </c>
      <c r="L26" s="46">
        <f t="shared" ca="1" si="14"/>
        <v>-59765.625</v>
      </c>
      <c r="M26" s="47">
        <f t="shared" ca="1" si="15"/>
        <v>-5137.9017361111109</v>
      </c>
      <c r="N26" s="45">
        <f t="shared" ca="1" si="16"/>
        <v>101.171875</v>
      </c>
      <c r="O26" s="46">
        <f t="shared" ca="1" si="17"/>
        <v>-45117.1875</v>
      </c>
      <c r="P26" s="47">
        <f t="shared" ca="1" si="18"/>
        <v>-183.38802083333212</v>
      </c>
      <c r="Q26" s="45">
        <f t="shared" ca="1" si="19"/>
        <v>100.578125</v>
      </c>
      <c r="R26" s="46">
        <f t="shared" ca="1" si="20"/>
        <v>-112382.81250000001</v>
      </c>
      <c r="S26" s="47">
        <f t="shared" ca="1" si="21"/>
        <v>2101.2651041666686</v>
      </c>
      <c r="T26" s="79">
        <f ca="1">IF(ISERROR(B26-2),"",C26+D26-F26-G26-I26-J26+L26+M26+O26+P26+R26+S26+$J$9)</f>
        <v>90930.852687403749</v>
      </c>
      <c r="U26" s="179" t="s">
        <v>191</v>
      </c>
      <c r="V26" s="72">
        <v>45799.625</v>
      </c>
      <c r="W26" s="54">
        <v>78.97</v>
      </c>
      <c r="X26" s="72">
        <v>45929.625</v>
      </c>
      <c r="Y26" s="54">
        <v>99.4921875</v>
      </c>
      <c r="Z26" s="72">
        <v>45799.625</v>
      </c>
      <c r="AA26" s="54">
        <v>106.2</v>
      </c>
      <c r="AB26" s="72">
        <v>45929.625</v>
      </c>
      <c r="AC26" s="54">
        <v>99.4921875</v>
      </c>
      <c r="AD26" s="72">
        <v>45908.625</v>
      </c>
      <c r="AE26" s="54">
        <v>101.6875</v>
      </c>
      <c r="AF26" s="72">
        <v>45909.625</v>
      </c>
      <c r="AG26" s="54">
        <v>100.4375</v>
      </c>
      <c r="AH26" s="172" t="str">
        <f t="shared" si="2"/>
        <v/>
      </c>
      <c r="AI26" s="172" t="str">
        <f t="shared" si="1"/>
        <v/>
      </c>
      <c r="AJ26" s="172">
        <v>45946.625</v>
      </c>
    </row>
    <row r="27" spans="1:36">
      <c r="A27" s="173">
        <f t="shared" ca="1" si="3"/>
        <v>45932.625</v>
      </c>
      <c r="B27" s="45">
        <f t="shared" ca="1" si="4"/>
        <v>80.930000000000007</v>
      </c>
      <c r="C27" s="46">
        <f t="shared" ca="1" si="5"/>
        <v>-101336.78309616368</v>
      </c>
      <c r="D27" s="46">
        <f t="shared" ca="1" si="6"/>
        <v>-69912.499999999985</v>
      </c>
      <c r="E27" s="45">
        <f t="shared" ca="1" si="7"/>
        <v>99.78125</v>
      </c>
      <c r="F27" s="46">
        <f t="shared" ca="1" si="8"/>
        <v>-65507.8125</v>
      </c>
      <c r="G27" s="47">
        <f t="shared" ca="1" si="9"/>
        <v>-5616.6876627604142</v>
      </c>
      <c r="H27" s="45">
        <f t="shared" ca="1" si="10"/>
        <v>111.69</v>
      </c>
      <c r="I27" s="46">
        <f t="shared" ca="1" si="11"/>
        <v>-232175.42142952752</v>
      </c>
      <c r="J27" s="47">
        <f t="shared" ca="1" si="12"/>
        <v>-71909.999999999985</v>
      </c>
      <c r="K27" s="45">
        <f t="shared" ca="1" si="13"/>
        <v>99.78125</v>
      </c>
      <c r="L27" s="46">
        <f t="shared" ca="1" si="14"/>
        <v>-57109.375</v>
      </c>
      <c r="M27" s="47">
        <f t="shared" ca="1" si="15"/>
        <v>-5459.0205946180467</v>
      </c>
      <c r="N27" s="45">
        <f t="shared" ca="1" si="16"/>
        <v>101.3125</v>
      </c>
      <c r="O27" s="46">
        <f t="shared" ca="1" si="17"/>
        <v>-34570.3125</v>
      </c>
      <c r="P27" s="47">
        <f t="shared" ca="1" si="18"/>
        <v>-194.84977213541424</v>
      </c>
      <c r="Q27" s="45">
        <f t="shared" ca="1" si="19"/>
        <v>100.875</v>
      </c>
      <c r="R27" s="46">
        <f t="shared" ca="1" si="20"/>
        <v>-81210.9375</v>
      </c>
      <c r="S27" s="47">
        <f t="shared" ca="1" si="21"/>
        <v>2232.5941731770872</v>
      </c>
      <c r="T27" s="79">
        <f t="shared" ref="T27:T90" ca="1" si="23">IF(ISERROR(B27-2),"",C27+D27-F27-G27-I27-J27+L27+M27+O27+P27+R27+S27+$J$9)</f>
        <v>61925.456023876992</v>
      </c>
      <c r="V27" s="72">
        <v>45800.625</v>
      </c>
      <c r="W27" s="54">
        <v>78.95</v>
      </c>
      <c r="X27" s="72">
        <v>45930.625</v>
      </c>
      <c r="Y27" s="54">
        <v>99.5078125</v>
      </c>
      <c r="Z27" s="72">
        <v>45800.625</v>
      </c>
      <c r="AA27" s="54">
        <v>106.28</v>
      </c>
      <c r="AB27" s="72">
        <v>45930.625</v>
      </c>
      <c r="AC27" s="54">
        <v>99.5078125</v>
      </c>
      <c r="AD27" s="72">
        <v>45909.625</v>
      </c>
      <c r="AE27" s="54">
        <v>101.390625</v>
      </c>
      <c r="AF27" s="72">
        <v>45910.625</v>
      </c>
      <c r="AG27" s="54">
        <v>100.953125</v>
      </c>
      <c r="AH27" s="172" t="str">
        <f t="shared" si="2"/>
        <v/>
      </c>
      <c r="AI27" s="172" t="str">
        <f t="shared" si="1"/>
        <v/>
      </c>
      <c r="AJ27" s="172">
        <v>45947.625</v>
      </c>
    </row>
    <row r="28" spans="1:36">
      <c r="A28" s="173">
        <f t="shared" ca="1" si="3"/>
        <v>45933.625</v>
      </c>
      <c r="B28" s="45">
        <f t="shared" ca="1" si="4"/>
        <v>80.84</v>
      </c>
      <c r="C28" s="46">
        <f t="shared" ca="1" si="5"/>
        <v>-140146.61492022462</v>
      </c>
      <c r="D28" s="46">
        <f t="shared" ca="1" si="6"/>
        <v>-74025</v>
      </c>
      <c r="E28" s="45">
        <f t="shared" ca="1" si="7"/>
        <v>99.6015625</v>
      </c>
      <c r="F28" s="46">
        <f t="shared" ca="1" si="8"/>
        <v>-100546.875</v>
      </c>
      <c r="G28" s="47">
        <f t="shared" ca="1" si="9"/>
        <v>-5947.0810546875</v>
      </c>
      <c r="H28" s="45">
        <f t="shared" ca="1" si="10"/>
        <v>111.55</v>
      </c>
      <c r="I28" s="46">
        <f t="shared" ca="1" si="11"/>
        <v>-277009.29591247195</v>
      </c>
      <c r="J28" s="47">
        <f t="shared" ca="1" si="12"/>
        <v>-76140</v>
      </c>
      <c r="K28" s="45">
        <f t="shared" ca="1" si="13"/>
        <v>99.6015625</v>
      </c>
      <c r="L28" s="46">
        <f t="shared" ca="1" si="14"/>
        <v>-87656.25</v>
      </c>
      <c r="M28" s="47">
        <f t="shared" ca="1" si="15"/>
        <v>-5780.1394531250007</v>
      </c>
      <c r="N28" s="45">
        <f t="shared" ca="1" si="16"/>
        <v>101.046875</v>
      </c>
      <c r="O28" s="46">
        <f t="shared" ca="1" si="17"/>
        <v>-54492.1875</v>
      </c>
      <c r="P28" s="47">
        <f t="shared" ca="1" si="18"/>
        <v>-206.3115234375</v>
      </c>
      <c r="Q28" s="45">
        <f t="shared" ca="1" si="19"/>
        <v>100.609375</v>
      </c>
      <c r="R28" s="46">
        <f t="shared" ca="1" si="20"/>
        <v>-109101.5625</v>
      </c>
      <c r="S28" s="47">
        <f t="shared" ca="1" si="21"/>
        <v>2363.9232421875022</v>
      </c>
      <c r="T28" s="79">
        <f t="shared" ca="1" si="23"/>
        <v>24875.828033888942</v>
      </c>
      <c r="V28" s="72">
        <v>45804.625</v>
      </c>
      <c r="W28" s="54">
        <v>79.430000000000007</v>
      </c>
      <c r="X28" s="72">
        <v>45931.625</v>
      </c>
      <c r="Y28" s="54">
        <v>99.765625</v>
      </c>
      <c r="Z28" s="72">
        <v>45804.625</v>
      </c>
      <c r="AA28" s="54">
        <v>107.24</v>
      </c>
      <c r="AB28" s="72">
        <v>45931.625</v>
      </c>
      <c r="AC28" s="54">
        <v>99.765625</v>
      </c>
      <c r="AD28" s="72">
        <v>45910.625</v>
      </c>
      <c r="AE28" s="54">
        <v>101.6875</v>
      </c>
      <c r="AF28" s="72">
        <v>45911.625</v>
      </c>
      <c r="AG28" s="54">
        <v>101.640625</v>
      </c>
      <c r="AH28" s="172" t="str">
        <f t="shared" si="2"/>
        <v/>
      </c>
      <c r="AI28" s="172" t="str">
        <f t="shared" si="1"/>
        <v/>
      </c>
      <c r="AJ28" s="172">
        <v>45950.625</v>
      </c>
    </row>
    <row r="29" spans="1:36">
      <c r="A29" s="173">
        <f t="shared" ca="1" si="3"/>
        <v>45936.625</v>
      </c>
      <c r="B29" s="45">
        <f t="shared" ca="1" si="4"/>
        <v>80.86</v>
      </c>
      <c r="C29" s="46">
        <f t="shared" ca="1" si="5"/>
        <v>-131522.20784821367</v>
      </c>
      <c r="D29" s="46">
        <f t="shared" ca="1" si="6"/>
        <v>-86362.5</v>
      </c>
      <c r="E29" s="45">
        <f t="shared" ca="1" si="7"/>
        <v>99.46875</v>
      </c>
      <c r="F29" s="46">
        <f t="shared" ca="1" si="8"/>
        <v>-126445.3125</v>
      </c>
      <c r="G29" s="47">
        <f t="shared" ca="1" si="9"/>
        <v>-6938.26123046875</v>
      </c>
      <c r="H29" s="45">
        <f t="shared" ca="1" si="10"/>
        <v>111.19</v>
      </c>
      <c r="I29" s="46">
        <f t="shared" ca="1" si="11"/>
        <v>-392296.40172574954</v>
      </c>
      <c r="J29" s="47">
        <f t="shared" ca="1" si="12"/>
        <v>-88830</v>
      </c>
      <c r="K29" s="45">
        <f t="shared" ca="1" si="13"/>
        <v>99.46875</v>
      </c>
      <c r="L29" s="46">
        <f t="shared" ca="1" si="14"/>
        <v>-110234.375</v>
      </c>
      <c r="M29" s="47">
        <f t="shared" ca="1" si="15"/>
        <v>-6743.4960286458372</v>
      </c>
      <c r="N29" s="45">
        <f t="shared" ca="1" si="16"/>
        <v>100.6875</v>
      </c>
      <c r="O29" s="46">
        <f t="shared" ca="1" si="17"/>
        <v>-81445.3125</v>
      </c>
      <c r="P29" s="47">
        <f t="shared" ca="1" si="18"/>
        <v>-240.69677734375</v>
      </c>
      <c r="Q29" s="45">
        <f t="shared" ca="1" si="19"/>
        <v>99.859375</v>
      </c>
      <c r="R29" s="46">
        <f t="shared" ca="1" si="20"/>
        <v>-187851.5625</v>
      </c>
      <c r="S29" s="47">
        <f t="shared" ca="1" si="21"/>
        <v>2757.9104492187507</v>
      </c>
      <c r="T29" s="79">
        <f t="shared" ca="1" si="23"/>
        <v>47144.4539725629</v>
      </c>
      <c r="V29" s="72">
        <v>45805.625</v>
      </c>
      <c r="W29" s="54">
        <v>79.38</v>
      </c>
      <c r="X29" s="72">
        <v>45932.625</v>
      </c>
      <c r="Y29" s="54">
        <v>99.78125</v>
      </c>
      <c r="Z29" s="72">
        <v>45805.625</v>
      </c>
      <c r="AA29" s="54">
        <v>106.98</v>
      </c>
      <c r="AB29" s="72">
        <v>45932.625</v>
      </c>
      <c r="AC29" s="54">
        <v>99.78125</v>
      </c>
      <c r="AD29" s="72">
        <v>45911.625</v>
      </c>
      <c r="AE29" s="54">
        <v>101.890625</v>
      </c>
      <c r="AF29" s="72">
        <v>45912.625</v>
      </c>
      <c r="AG29" s="54">
        <v>101.171875</v>
      </c>
      <c r="AH29" s="172" t="str">
        <f t="shared" si="2"/>
        <v/>
      </c>
      <c r="AI29" s="172" t="str">
        <f t="shared" si="1"/>
        <v/>
      </c>
      <c r="AJ29" s="172">
        <v>45951.625</v>
      </c>
    </row>
    <row r="30" spans="1:36">
      <c r="A30" s="173">
        <f t="shared" ca="1" si="3"/>
        <v>45937.625</v>
      </c>
      <c r="B30" s="45">
        <f t="shared" ca="1" si="4"/>
        <v>80.77</v>
      </c>
      <c r="C30" s="46">
        <f t="shared" ca="1" si="5"/>
        <v>-170332.03967227851</v>
      </c>
      <c r="D30" s="46">
        <f t="shared" ca="1" si="6"/>
        <v>-90474.999999999985</v>
      </c>
      <c r="E30" s="45">
        <f t="shared" ca="1" si="7"/>
        <v>99.625</v>
      </c>
      <c r="F30" s="46">
        <f t="shared" ca="1" si="8"/>
        <v>-95976.5625</v>
      </c>
      <c r="G30" s="47">
        <f t="shared" ca="1" si="9"/>
        <v>-7268.6546223958358</v>
      </c>
      <c r="H30" s="45">
        <f t="shared" ca="1" si="10"/>
        <v>111.4</v>
      </c>
      <c r="I30" s="46">
        <f t="shared" ca="1" si="11"/>
        <v>-325045.59000133292</v>
      </c>
      <c r="J30" s="47">
        <f t="shared" ca="1" si="12"/>
        <v>-93059.999999999985</v>
      </c>
      <c r="K30" s="45">
        <f t="shared" ca="1" si="13"/>
        <v>99.625</v>
      </c>
      <c r="L30" s="46">
        <f t="shared" ca="1" si="14"/>
        <v>-83671.875</v>
      </c>
      <c r="M30" s="47">
        <f t="shared" ca="1" si="15"/>
        <v>-7064.6148871527694</v>
      </c>
      <c r="N30" s="45">
        <f t="shared" ca="1" si="16"/>
        <v>100.96875</v>
      </c>
      <c r="O30" s="46">
        <f t="shared" ca="1" si="17"/>
        <v>-60351.5625</v>
      </c>
      <c r="P30" s="47">
        <f t="shared" ca="1" si="18"/>
        <v>-252.15852864583212</v>
      </c>
      <c r="Q30" s="45">
        <f t="shared" ca="1" si="19"/>
        <v>100.390625</v>
      </c>
      <c r="R30" s="46">
        <f t="shared" ca="1" si="20"/>
        <v>-132070.3125</v>
      </c>
      <c r="S30" s="47">
        <f t="shared" ca="1" si="21"/>
        <v>2889.2395182291693</v>
      </c>
      <c r="T30" s="79">
        <f t="shared" ca="1" si="23"/>
        <v>14299.202275209918</v>
      </c>
      <c r="V30" s="72">
        <v>45806.625</v>
      </c>
      <c r="W30" s="54">
        <v>79.5</v>
      </c>
      <c r="X30" s="72">
        <v>45933.625</v>
      </c>
      <c r="Y30" s="54">
        <v>99.6015625</v>
      </c>
      <c r="Z30" s="72">
        <v>45806.625</v>
      </c>
      <c r="AA30" s="54">
        <v>107.46</v>
      </c>
      <c r="AB30" s="72">
        <v>45933.625</v>
      </c>
      <c r="AC30" s="54">
        <v>99.6015625</v>
      </c>
      <c r="AD30" s="72">
        <v>45912.625</v>
      </c>
      <c r="AE30" s="54">
        <v>101.546875</v>
      </c>
      <c r="AF30" s="72">
        <v>45915.625</v>
      </c>
      <c r="AG30" s="54">
        <v>101.4375</v>
      </c>
      <c r="AH30" s="172" t="str">
        <f t="shared" si="2"/>
        <v/>
      </c>
      <c r="AI30" s="172" t="str">
        <f t="shared" si="1"/>
        <v/>
      </c>
      <c r="AJ30" s="172">
        <v>45952.625</v>
      </c>
    </row>
    <row r="31" spans="1:36">
      <c r="A31" s="173">
        <f t="shared" ca="1" si="3"/>
        <v>45938.625</v>
      </c>
      <c r="B31" s="45">
        <f t="shared" ca="1" si="4"/>
        <v>80.650000000000006</v>
      </c>
      <c r="C31" s="46">
        <f t="shared" ca="1" si="5"/>
        <v>-222078.48210435588</v>
      </c>
      <c r="D31" s="46">
        <f t="shared" ca="1" si="6"/>
        <v>-94587.499999999985</v>
      </c>
      <c r="E31" s="45">
        <f t="shared" ca="1" si="7"/>
        <v>99.5625</v>
      </c>
      <c r="F31" s="46">
        <f t="shared" ca="1" si="8"/>
        <v>-108164.0625</v>
      </c>
      <c r="G31" s="47">
        <f t="shared" ca="1" si="9"/>
        <v>-7599.0480143229142</v>
      </c>
      <c r="H31" s="45">
        <f t="shared" ca="1" si="10"/>
        <v>111.26</v>
      </c>
      <c r="I31" s="46">
        <f t="shared" ca="1" si="11"/>
        <v>-369879.46448427736</v>
      </c>
      <c r="J31" s="47">
        <f t="shared" ca="1" si="12"/>
        <v>-97289.999999999985</v>
      </c>
      <c r="K31" s="45">
        <f t="shared" ca="1" si="13"/>
        <v>99.5625</v>
      </c>
      <c r="L31" s="46">
        <f t="shared" ca="1" si="14"/>
        <v>-94296.875</v>
      </c>
      <c r="M31" s="47">
        <f t="shared" ca="1" si="15"/>
        <v>-7385.7337456597161</v>
      </c>
      <c r="N31" s="45">
        <f t="shared" ca="1" si="16"/>
        <v>100.953125</v>
      </c>
      <c r="O31" s="46">
        <f t="shared" ca="1" si="17"/>
        <v>-61523.4375</v>
      </c>
      <c r="P31" s="47">
        <f t="shared" ca="1" si="18"/>
        <v>-263.62027994791424</v>
      </c>
      <c r="Q31" s="45">
        <f t="shared" ca="1" si="19"/>
        <v>100.4375</v>
      </c>
      <c r="R31" s="46">
        <f t="shared" ca="1" si="20"/>
        <v>-127148.4375</v>
      </c>
      <c r="S31" s="47">
        <f t="shared" ca="1" si="21"/>
        <v>3020.5685872395879</v>
      </c>
      <c r="T31" s="79">
        <f t="shared" ca="1" si="23"/>
        <v>12945.776177205455</v>
      </c>
      <c r="V31" s="72">
        <v>45807.625</v>
      </c>
      <c r="W31" s="54">
        <v>79.569999999999993</v>
      </c>
      <c r="X31" s="72">
        <v>45936.625</v>
      </c>
      <c r="Y31" s="54">
        <v>99.46875</v>
      </c>
      <c r="Z31" s="72">
        <v>45807.625</v>
      </c>
      <c r="AA31" s="54">
        <v>107.77</v>
      </c>
      <c r="AB31" s="72">
        <v>45936.625</v>
      </c>
      <c r="AC31" s="54">
        <v>99.46875</v>
      </c>
      <c r="AD31" s="72">
        <v>45915.625</v>
      </c>
      <c r="AE31" s="54">
        <v>101.71875</v>
      </c>
      <c r="AF31" s="72">
        <v>45916.625</v>
      </c>
      <c r="AG31" s="54">
        <v>101.578125</v>
      </c>
      <c r="AH31" s="172" t="str">
        <f t="shared" si="2"/>
        <v/>
      </c>
      <c r="AI31" s="172" t="str">
        <f t="shared" si="1"/>
        <v/>
      </c>
      <c r="AJ31" s="172">
        <v>45953.625</v>
      </c>
    </row>
    <row r="32" spans="1:36">
      <c r="A32" s="173">
        <f t="shared" ca="1" si="3"/>
        <v>45939.625</v>
      </c>
      <c r="B32" s="45">
        <f t="shared" ca="1" si="4"/>
        <v>80.42</v>
      </c>
      <c r="C32" s="46">
        <f t="shared" ca="1" si="5"/>
        <v>-321259.1634325168</v>
      </c>
      <c r="D32" s="46">
        <f t="shared" ca="1" si="6"/>
        <v>-98699.999999999985</v>
      </c>
      <c r="E32" s="45">
        <f t="shared" ca="1" si="7"/>
        <v>99.5078125</v>
      </c>
      <c r="F32" s="46">
        <f t="shared" ca="1" si="8"/>
        <v>-118828.125</v>
      </c>
      <c r="G32" s="47">
        <f t="shared" ca="1" si="9"/>
        <v>-7929.44140625</v>
      </c>
      <c r="H32" s="45">
        <f t="shared" ca="1" si="10"/>
        <v>111.04</v>
      </c>
      <c r="I32" s="46">
        <f t="shared" ca="1" si="11"/>
        <v>-440332.69581461453</v>
      </c>
      <c r="J32" s="47">
        <f t="shared" ca="1" si="12"/>
        <v>-101519.99999999999</v>
      </c>
      <c r="K32" s="45">
        <f t="shared" ca="1" si="13"/>
        <v>99.5078125</v>
      </c>
      <c r="L32" s="46">
        <f t="shared" ca="1" si="14"/>
        <v>-103593.75</v>
      </c>
      <c r="M32" s="47">
        <f t="shared" ca="1" si="15"/>
        <v>-7706.8526041666628</v>
      </c>
      <c r="N32" s="45">
        <f t="shared" ca="1" si="16"/>
        <v>100.875</v>
      </c>
      <c r="O32" s="46">
        <f t="shared" ca="1" si="17"/>
        <v>-67382.8125</v>
      </c>
      <c r="P32" s="47">
        <f t="shared" ca="1" si="18"/>
        <v>-275.08203124999636</v>
      </c>
      <c r="Q32" s="45">
        <f t="shared" ca="1" si="19"/>
        <v>100.390625</v>
      </c>
      <c r="R32" s="46">
        <f t="shared" ca="1" si="20"/>
        <v>-132070.3125</v>
      </c>
      <c r="S32" s="47">
        <f t="shared" ca="1" si="21"/>
        <v>3151.8976562500029</v>
      </c>
      <c r="T32" s="79">
        <f t="shared" ca="1" si="23"/>
        <v>-24949.094469489806</v>
      </c>
      <c r="V32" s="72">
        <v>45810.625</v>
      </c>
      <c r="W32" s="54">
        <v>79.180000000000007</v>
      </c>
      <c r="X32" s="72">
        <v>45937.625</v>
      </c>
      <c r="Y32" s="54">
        <v>99.625</v>
      </c>
      <c r="Z32" s="72">
        <v>45810.625</v>
      </c>
      <c r="AA32" s="54">
        <v>107.07</v>
      </c>
      <c r="AB32" s="72">
        <v>45937.625</v>
      </c>
      <c r="AC32" s="54">
        <v>99.625</v>
      </c>
      <c r="AD32" s="72">
        <v>45916.625</v>
      </c>
      <c r="AE32" s="54">
        <v>101.765625</v>
      </c>
      <c r="AF32" s="72">
        <v>45917.625</v>
      </c>
      <c r="AG32" s="54">
        <v>101.375</v>
      </c>
      <c r="AH32" s="172" t="str">
        <f t="shared" si="2"/>
        <v/>
      </c>
      <c r="AI32" s="172" t="str">
        <f t="shared" si="1"/>
        <v/>
      </c>
      <c r="AJ32" s="172">
        <v>45954.625</v>
      </c>
    </row>
    <row r="33" spans="1:36">
      <c r="A33" s="173">
        <f t="shared" ca="1" si="3"/>
        <v>45940.625</v>
      </c>
      <c r="B33" s="45">
        <f t="shared" ca="1" si="4"/>
        <v>79.984999999999999</v>
      </c>
      <c r="C33" s="46">
        <f t="shared" ca="1" si="5"/>
        <v>-508840.0172488172</v>
      </c>
      <c r="D33" s="46">
        <f t="shared" ca="1" si="6"/>
        <v>-102812.5</v>
      </c>
      <c r="E33" s="45">
        <f t="shared" ca="1" si="7"/>
        <v>99.890625</v>
      </c>
      <c r="F33" s="46">
        <f t="shared" ca="1" si="8"/>
        <v>-44179.6875</v>
      </c>
      <c r="G33" s="47">
        <f t="shared" ca="1" si="9"/>
        <v>-8259.8347981770858</v>
      </c>
      <c r="H33" s="45">
        <f t="shared" ca="1" si="10"/>
        <v>111.36</v>
      </c>
      <c r="I33" s="46">
        <f t="shared" ca="1" si="11"/>
        <v>-337855.26842503535</v>
      </c>
      <c r="J33" s="47">
        <f t="shared" ca="1" si="12"/>
        <v>-105750</v>
      </c>
      <c r="K33" s="45">
        <f t="shared" ca="1" si="13"/>
        <v>99.890625</v>
      </c>
      <c r="L33" s="46">
        <f t="shared" ca="1" si="14"/>
        <v>-38515.625</v>
      </c>
      <c r="M33" s="47">
        <f t="shared" ca="1" si="15"/>
        <v>-8027.9714626736168</v>
      </c>
      <c r="N33" s="45">
        <f t="shared" ca="1" si="16"/>
        <v>101.578125</v>
      </c>
      <c r="O33" s="46">
        <f t="shared" ca="1" si="17"/>
        <v>-14648.4375</v>
      </c>
      <c r="P33" s="47">
        <f t="shared" ca="1" si="18"/>
        <v>-286.54378255208212</v>
      </c>
      <c r="Q33" s="45">
        <f t="shared" ca="1" si="19"/>
        <v>101.875</v>
      </c>
      <c r="R33" s="46">
        <f t="shared" ca="1" si="20"/>
        <v>23789.0625</v>
      </c>
      <c r="S33" s="47">
        <f t="shared" ca="1" si="21"/>
        <v>3283.2267252604142</v>
      </c>
      <c r="T33" s="79">
        <f t="shared" ca="1" si="23"/>
        <v>-115737.29632424098</v>
      </c>
      <c r="V33" s="72">
        <v>45811.625</v>
      </c>
      <c r="W33" s="54">
        <v>79.33</v>
      </c>
      <c r="X33" s="72">
        <v>45938.625</v>
      </c>
      <c r="Y33" s="54">
        <v>99.5625</v>
      </c>
      <c r="Z33" s="72">
        <v>45811.625</v>
      </c>
      <c r="AA33" s="54">
        <v>107.12</v>
      </c>
      <c r="AB33" s="72">
        <v>45938.625</v>
      </c>
      <c r="AC33" s="54">
        <v>99.5625</v>
      </c>
      <c r="AD33" s="72">
        <v>45917.625</v>
      </c>
      <c r="AE33" s="54">
        <v>101.5</v>
      </c>
      <c r="AF33" s="72">
        <v>45918.625</v>
      </c>
      <c r="AG33" s="54">
        <v>100.328125</v>
      </c>
      <c r="AH33" s="172" t="str">
        <f t="shared" si="2"/>
        <v/>
      </c>
      <c r="AI33" s="172" t="str">
        <f t="shared" si="1"/>
        <v/>
      </c>
      <c r="AJ33" s="172">
        <v>45957.625</v>
      </c>
    </row>
    <row r="34" spans="1:36">
      <c r="A34" s="173">
        <f t="shared" ca="1" si="3"/>
        <v>45943.625</v>
      </c>
      <c r="B34" s="45">
        <f t="shared" ca="1" si="4"/>
        <v>80.45</v>
      </c>
      <c r="C34" s="46">
        <f t="shared" ca="1" si="5"/>
        <v>-308322.55282449652</v>
      </c>
      <c r="D34" s="46">
        <f t="shared" ca="1" si="6"/>
        <v>-115150</v>
      </c>
      <c r="E34" s="45">
        <f t="shared" ca="1" si="7"/>
        <v>99.9921875</v>
      </c>
      <c r="F34" s="46">
        <f t="shared" ca="1" si="8"/>
        <v>-24375</v>
      </c>
      <c r="G34" s="47">
        <f t="shared" ca="1" si="9"/>
        <v>-9251.0149739583358</v>
      </c>
      <c r="H34" s="45">
        <f t="shared" ca="1" si="10"/>
        <v>111.73</v>
      </c>
      <c r="I34" s="46">
        <f t="shared" ca="1" si="11"/>
        <v>-219365.74300582911</v>
      </c>
      <c r="J34" s="47">
        <f t="shared" ca="1" si="12"/>
        <v>-118440</v>
      </c>
      <c r="K34" s="45">
        <f t="shared" ca="1" si="13"/>
        <v>99.9921875</v>
      </c>
      <c r="L34" s="46">
        <f t="shared" ca="1" si="14"/>
        <v>-21250</v>
      </c>
      <c r="M34" s="47">
        <f t="shared" ca="1" si="15"/>
        <v>-8991.3280381944423</v>
      </c>
      <c r="N34" s="45">
        <f t="shared" ca="1" si="16"/>
        <v>101.75</v>
      </c>
      <c r="O34" s="46">
        <f t="shared" ca="1" si="17"/>
        <v>-1757.8125</v>
      </c>
      <c r="P34" s="47">
        <f t="shared" ca="1" si="18"/>
        <v>-320.92903645833212</v>
      </c>
      <c r="Q34" s="45">
        <f t="shared" ca="1" si="19"/>
        <v>102.109375</v>
      </c>
      <c r="R34" s="46">
        <f t="shared" ca="1" si="20"/>
        <v>48398.4375</v>
      </c>
      <c r="S34" s="47">
        <f t="shared" ca="1" si="21"/>
        <v>3677.2139322916701</v>
      </c>
      <c r="T34" s="79">
        <f t="shared" ca="1" si="23"/>
        <v>1991.5057342589062</v>
      </c>
      <c r="V34" s="72">
        <v>45812.625</v>
      </c>
      <c r="W34" s="54">
        <v>79.48</v>
      </c>
      <c r="X34" s="72">
        <v>45939.625</v>
      </c>
      <c r="Y34" s="54">
        <v>99.5078125</v>
      </c>
      <c r="Z34" s="72">
        <v>45812.625</v>
      </c>
      <c r="AA34" s="54">
        <v>107.9</v>
      </c>
      <c r="AB34" s="72">
        <v>45939.625</v>
      </c>
      <c r="AC34" s="54">
        <v>99.5078125</v>
      </c>
      <c r="AD34" s="72">
        <v>45918.625</v>
      </c>
      <c r="AE34" s="54">
        <v>101.09375</v>
      </c>
      <c r="AF34" s="72">
        <v>45919.625</v>
      </c>
      <c r="AG34" s="54">
        <v>100.125</v>
      </c>
      <c r="AH34" s="172" t="str">
        <f t="shared" si="2"/>
        <v/>
      </c>
      <c r="AI34" s="172" t="str">
        <f t="shared" si="1"/>
        <v/>
      </c>
      <c r="AJ34" s="172">
        <v>45958.625</v>
      </c>
    </row>
    <row r="35" spans="1:36">
      <c r="A35" s="173">
        <f t="shared" ca="1" si="3"/>
        <v>45944.625</v>
      </c>
      <c r="B35" s="45">
        <f t="shared" ca="1" si="4"/>
        <v>80.540000000000006</v>
      </c>
      <c r="C35" s="46">
        <f t="shared" ca="1" si="5"/>
        <v>-269512.72100043169</v>
      </c>
      <c r="D35" s="46">
        <f t="shared" ca="1" si="6"/>
        <v>-119262.5</v>
      </c>
      <c r="E35" s="45">
        <f t="shared" ca="1" si="7"/>
        <v>100.1328125</v>
      </c>
      <c r="F35" s="46">
        <f t="shared" ca="1" si="8"/>
        <v>3046.875</v>
      </c>
      <c r="G35" s="47">
        <f t="shared" ca="1" si="9"/>
        <v>-9581.4083658854215</v>
      </c>
      <c r="H35" s="45">
        <f t="shared" ca="1" si="10"/>
        <v>112.1</v>
      </c>
      <c r="I35" s="46">
        <f t="shared" ca="1" si="11"/>
        <v>-100876.21758662291</v>
      </c>
      <c r="J35" s="47">
        <f t="shared" ca="1" si="12"/>
        <v>-122670</v>
      </c>
      <c r="K35" s="45">
        <f t="shared" ca="1" si="13"/>
        <v>100.1328125</v>
      </c>
      <c r="L35" s="46">
        <f t="shared" ca="1" si="14"/>
        <v>2656.25</v>
      </c>
      <c r="M35" s="47">
        <f t="shared" ca="1" si="15"/>
        <v>-9312.4468967013891</v>
      </c>
      <c r="N35" s="45">
        <f t="shared" ca="1" si="16"/>
        <v>101.859375</v>
      </c>
      <c r="O35" s="46">
        <f t="shared" ca="1" si="17"/>
        <v>6445.3125</v>
      </c>
      <c r="P35" s="47">
        <f t="shared" ca="1" si="18"/>
        <v>-332.39078776041424</v>
      </c>
      <c r="Q35" s="45">
        <f t="shared" ca="1" si="19"/>
        <v>102.140625</v>
      </c>
      <c r="R35" s="46">
        <f t="shared" ca="1" si="20"/>
        <v>51679.6875</v>
      </c>
      <c r="S35" s="47">
        <f t="shared" ca="1" si="21"/>
        <v>3808.5430013020887</v>
      </c>
      <c r="T35" s="79">
        <f t="shared" ca="1" si="23"/>
        <v>-69472.796009753918</v>
      </c>
      <c r="V35" s="72">
        <v>45813.625</v>
      </c>
      <c r="W35" s="54">
        <v>79.31</v>
      </c>
      <c r="X35" s="72">
        <v>45940.625</v>
      </c>
      <c r="Y35" s="54">
        <v>99.890625</v>
      </c>
      <c r="Z35" s="72">
        <v>45813.625</v>
      </c>
      <c r="AA35" s="54">
        <v>107.57</v>
      </c>
      <c r="AB35" s="72">
        <v>45940.625</v>
      </c>
      <c r="AC35" s="54">
        <v>99.890625</v>
      </c>
      <c r="AD35" s="72">
        <v>45919.625</v>
      </c>
      <c r="AE35" s="54">
        <v>101.015625</v>
      </c>
      <c r="AF35" s="72">
        <v>45922.625</v>
      </c>
      <c r="AG35" s="54">
        <v>99.734375</v>
      </c>
      <c r="AH35" s="172" t="str">
        <f t="shared" si="2"/>
        <v/>
      </c>
      <c r="AI35" s="172" t="str">
        <f t="shared" si="1"/>
        <v/>
      </c>
      <c r="AJ35" s="172">
        <v>45959.625</v>
      </c>
    </row>
    <row r="36" spans="1:36">
      <c r="A36" s="173">
        <f t="shared" ca="1" si="3"/>
        <v>45945.625</v>
      </c>
      <c r="B36" s="45">
        <f t="shared" ca="1" si="4"/>
        <v>80.8</v>
      </c>
      <c r="C36" s="46">
        <f t="shared" ca="1" si="5"/>
        <v>-157395.42906425431</v>
      </c>
      <c r="D36" s="46">
        <f t="shared" ca="1" si="6"/>
        <v>-123374.99999999999</v>
      </c>
      <c r="E36" s="45">
        <f t="shared" ca="1" si="7"/>
        <v>100.0234375</v>
      </c>
      <c r="F36" s="46">
        <f t="shared" ca="1" si="8"/>
        <v>-18281.25</v>
      </c>
      <c r="G36" s="47">
        <f t="shared" ca="1" si="9"/>
        <v>-9911.8017578124927</v>
      </c>
      <c r="H36" s="45">
        <f t="shared" ca="1" si="10"/>
        <v>112.1</v>
      </c>
      <c r="I36" s="46">
        <f t="shared" ca="1" si="11"/>
        <v>-100876.21758662291</v>
      </c>
      <c r="J36" s="47">
        <f t="shared" ca="1" si="12"/>
        <v>-126899.99999999999</v>
      </c>
      <c r="K36" s="45">
        <f t="shared" ca="1" si="13"/>
        <v>100.0234375</v>
      </c>
      <c r="L36" s="46">
        <f t="shared" ca="1" si="14"/>
        <v>-15937.5</v>
      </c>
      <c r="M36" s="47">
        <f t="shared" ca="1" si="15"/>
        <v>-9633.5657552083358</v>
      </c>
      <c r="N36" s="45">
        <f t="shared" ca="1" si="16"/>
        <v>101.734375</v>
      </c>
      <c r="O36" s="46">
        <f t="shared" ca="1" si="17"/>
        <v>-2929.6875</v>
      </c>
      <c r="P36" s="47">
        <f t="shared" ca="1" si="18"/>
        <v>-343.85253906249272</v>
      </c>
      <c r="Q36" s="45">
        <f t="shared" ca="1" si="19"/>
        <v>101.921875</v>
      </c>
      <c r="R36" s="46">
        <f t="shared" ca="1" si="20"/>
        <v>28710.937499999996</v>
      </c>
      <c r="S36" s="47">
        <f t="shared" ca="1" si="21"/>
        <v>3939.8720703125</v>
      </c>
      <c r="T36" s="79">
        <f t="shared" ca="1" si="23"/>
        <v>13281.762777551918</v>
      </c>
      <c r="V36" s="72">
        <v>45814.625</v>
      </c>
      <c r="W36" s="54">
        <v>79.3</v>
      </c>
      <c r="X36" s="72">
        <v>45943.625</v>
      </c>
      <c r="Y36" s="54">
        <v>99.9921875</v>
      </c>
      <c r="Z36" s="72">
        <v>45814.625</v>
      </c>
      <c r="AA36" s="54">
        <v>106.92</v>
      </c>
      <c r="AB36" s="72">
        <v>45943.625</v>
      </c>
      <c r="AC36" s="54">
        <v>99.9921875</v>
      </c>
      <c r="AD36" s="72">
        <v>45922.625</v>
      </c>
      <c r="AE36" s="54">
        <v>100.8125</v>
      </c>
      <c r="AF36" s="72">
        <v>45923.625</v>
      </c>
      <c r="AG36" s="54">
        <v>100.421875</v>
      </c>
      <c r="AH36" s="172" t="str">
        <f t="shared" si="2"/>
        <v/>
      </c>
      <c r="AI36" s="172" t="str">
        <f t="shared" si="1"/>
        <v/>
      </c>
      <c r="AJ36" s="172">
        <v>45960.625</v>
      </c>
    </row>
    <row r="37" spans="1:36">
      <c r="A37" s="173">
        <f t="shared" ca="1" si="3"/>
        <v>45946.625</v>
      </c>
      <c r="B37" s="45">
        <f t="shared" ca="1" si="4"/>
        <v>80.510000000000005</v>
      </c>
      <c r="C37" s="46">
        <f t="shared" ca="1" si="5"/>
        <v>-282449.33160845196</v>
      </c>
      <c r="D37" s="46">
        <f t="shared" ca="1" si="6"/>
        <v>-127487.5</v>
      </c>
      <c r="E37" s="45">
        <f t="shared" ca="1" si="7"/>
        <v>100.359375</v>
      </c>
      <c r="F37" s="46">
        <f t="shared" ca="1" si="8"/>
        <v>47226.5625</v>
      </c>
      <c r="G37" s="47">
        <f t="shared" ca="1" si="9"/>
        <v>-10242.195149739586</v>
      </c>
      <c r="H37" s="45">
        <f t="shared" ca="1" si="10"/>
        <v>112.42</v>
      </c>
      <c r="I37" s="46">
        <f t="shared" ca="1" si="11"/>
        <v>1601.2098029642984</v>
      </c>
      <c r="J37" s="47">
        <f t="shared" ca="1" si="12"/>
        <v>-131130</v>
      </c>
      <c r="K37" s="45">
        <f t="shared" ca="1" si="13"/>
        <v>100.359375</v>
      </c>
      <c r="L37" s="46">
        <f t="shared" ca="1" si="14"/>
        <v>41171.875</v>
      </c>
      <c r="M37" s="47">
        <f t="shared" ca="1" si="15"/>
        <v>-9954.6846137152825</v>
      </c>
      <c r="N37" s="45">
        <f t="shared" ca="1" si="16"/>
        <v>102.234375</v>
      </c>
      <c r="O37" s="46">
        <f t="shared" ca="1" si="17"/>
        <v>34570.3125</v>
      </c>
      <c r="P37" s="47">
        <f t="shared" ca="1" si="18"/>
        <v>-355.31429036457848</v>
      </c>
      <c r="Q37" s="45">
        <f t="shared" ca="1" si="19"/>
        <v>102.671875</v>
      </c>
      <c r="R37" s="46">
        <f t="shared" ca="1" si="20"/>
        <v>107460.9375</v>
      </c>
      <c r="S37" s="47">
        <f t="shared" ca="1" si="21"/>
        <v>4071.2011393229113</v>
      </c>
      <c r="T37" s="79">
        <f t="shared" ca="1" si="23"/>
        <v>-106151.36280510449</v>
      </c>
      <c r="V37" s="72">
        <v>45817.625</v>
      </c>
      <c r="W37" s="54">
        <v>79.34</v>
      </c>
      <c r="X37" s="72">
        <v>45944.625</v>
      </c>
      <c r="Y37" s="54">
        <v>100.1328125</v>
      </c>
      <c r="Z37" s="72">
        <v>45817.625</v>
      </c>
      <c r="AA37" s="54">
        <v>107.24</v>
      </c>
      <c r="AB37" s="72">
        <v>45944.625</v>
      </c>
      <c r="AC37" s="54">
        <v>100.1328125</v>
      </c>
      <c r="AD37" s="72">
        <v>45923.625</v>
      </c>
      <c r="AE37" s="54">
        <v>101.140625</v>
      </c>
      <c r="AF37" s="72">
        <v>45924.625</v>
      </c>
      <c r="AG37" s="54">
        <v>100.015625</v>
      </c>
      <c r="AH37" s="172" t="str">
        <f t="shared" si="2"/>
        <v/>
      </c>
      <c r="AI37" s="172" t="str">
        <f t="shared" si="1"/>
        <v/>
      </c>
      <c r="AJ37" s="172">
        <v>45961.625</v>
      </c>
    </row>
    <row r="38" spans="1:36">
      <c r="A38" s="173">
        <f t="shared" ca="1" si="3"/>
        <v>45947.625</v>
      </c>
      <c r="B38" s="45">
        <f t="shared" ca="1" si="4"/>
        <v>80.72</v>
      </c>
      <c r="C38" s="46">
        <f t="shared" ca="1" si="5"/>
        <v>-191893.05735230978</v>
      </c>
      <c r="D38" s="46">
        <f t="shared" ca="1" si="6"/>
        <v>-131600</v>
      </c>
      <c r="E38" s="45">
        <f t="shared" ca="1" si="7"/>
        <v>100.1796875</v>
      </c>
      <c r="F38" s="46">
        <f t="shared" ca="1" si="8"/>
        <v>12187.5</v>
      </c>
      <c r="G38" s="47">
        <f t="shared" ca="1" si="9"/>
        <v>-10572.588541666664</v>
      </c>
      <c r="H38" s="45">
        <f t="shared" ca="1" si="10"/>
        <v>112.2</v>
      </c>
      <c r="I38" s="46">
        <f t="shared" ca="1" si="11"/>
        <v>-68852.021527376899</v>
      </c>
      <c r="J38" s="47">
        <f t="shared" ca="1" si="12"/>
        <v>-135360</v>
      </c>
      <c r="K38" s="45">
        <f t="shared" ca="1" si="13"/>
        <v>100.1796875</v>
      </c>
      <c r="L38" s="46">
        <f t="shared" ca="1" si="14"/>
        <v>10625</v>
      </c>
      <c r="M38" s="47">
        <f t="shared" ca="1" si="15"/>
        <v>-10275.803472222222</v>
      </c>
      <c r="N38" s="45">
        <f t="shared" ca="1" si="16"/>
        <v>102.015625</v>
      </c>
      <c r="O38" s="46">
        <f t="shared" ca="1" si="17"/>
        <v>18164.0625</v>
      </c>
      <c r="P38" s="47">
        <f t="shared" ca="1" si="18"/>
        <v>-366.77604166666424</v>
      </c>
      <c r="Q38" s="45">
        <f t="shared" ca="1" si="19"/>
        <v>102.46875</v>
      </c>
      <c r="R38" s="46">
        <f t="shared" ca="1" si="20"/>
        <v>86132.8125</v>
      </c>
      <c r="S38" s="47">
        <f t="shared" ca="1" si="21"/>
        <v>4202.5302083333372</v>
      </c>
      <c r="T38" s="79">
        <f t="shared" ca="1" si="23"/>
        <v>21862.597132507333</v>
      </c>
      <c r="V38" s="72">
        <v>45818.625</v>
      </c>
      <c r="W38" s="54">
        <v>79.53</v>
      </c>
      <c r="X38" s="72">
        <v>45945.625</v>
      </c>
      <c r="Y38" s="54">
        <v>100.0234375</v>
      </c>
      <c r="Z38" s="72">
        <v>45818.625</v>
      </c>
      <c r="AA38" s="54">
        <v>107.5</v>
      </c>
      <c r="AB38" s="72">
        <v>45945.625</v>
      </c>
      <c r="AC38" s="54">
        <v>100.0234375</v>
      </c>
      <c r="AD38" s="72">
        <v>45924.625</v>
      </c>
      <c r="AE38" s="54">
        <v>100.859375</v>
      </c>
      <c r="AF38" s="72">
        <v>45925.625</v>
      </c>
      <c r="AG38" s="54">
        <v>100.03125</v>
      </c>
      <c r="AH38" s="172" t="str">
        <f t="shared" si="2"/>
        <v/>
      </c>
      <c r="AI38" s="172" t="str">
        <f t="shared" si="1"/>
        <v/>
      </c>
    </row>
    <row r="39" spans="1:36">
      <c r="A39" s="173">
        <f t="shared" ca="1" si="3"/>
        <v>45950.625</v>
      </c>
      <c r="B39" s="45">
        <f t="shared" ca="1" si="4"/>
        <v>80.88</v>
      </c>
      <c r="C39" s="46">
        <f t="shared" ca="1" si="5"/>
        <v>-122897.80077620271</v>
      </c>
      <c r="D39" s="46">
        <f t="shared" ca="1" si="6"/>
        <v>-143937.5</v>
      </c>
      <c r="E39" s="45">
        <f t="shared" ca="1" si="7"/>
        <v>100.2421875</v>
      </c>
      <c r="F39" s="46">
        <f t="shared" ca="1" si="8"/>
        <v>24375</v>
      </c>
      <c r="G39" s="47">
        <f t="shared" ca="1" si="9"/>
        <v>-11563.768717447922</v>
      </c>
      <c r="H39" s="45">
        <f t="shared" ca="1" si="10"/>
        <v>112.54</v>
      </c>
      <c r="I39" s="46">
        <f t="shared" ca="1" si="11"/>
        <v>40030.245074059501</v>
      </c>
      <c r="J39" s="47">
        <f t="shared" ca="1" si="12"/>
        <v>-148050</v>
      </c>
      <c r="K39" s="45">
        <f t="shared" ca="1" si="13"/>
        <v>100.2421875</v>
      </c>
      <c r="L39" s="46">
        <f t="shared" ca="1" si="14"/>
        <v>21250</v>
      </c>
      <c r="M39" s="47">
        <f t="shared" ca="1" si="15"/>
        <v>-11239.160047743062</v>
      </c>
      <c r="N39" s="45">
        <f t="shared" ca="1" si="16"/>
        <v>102.171875</v>
      </c>
      <c r="O39" s="46">
        <f t="shared" ca="1" si="17"/>
        <v>29882.8125</v>
      </c>
      <c r="P39" s="47">
        <f t="shared" ca="1" si="18"/>
        <v>-401.1612955729106</v>
      </c>
      <c r="Q39" s="45">
        <f t="shared" ca="1" si="19"/>
        <v>102.859375</v>
      </c>
      <c r="R39" s="46">
        <f t="shared" ca="1" si="20"/>
        <v>127148.4375</v>
      </c>
      <c r="S39" s="47">
        <f t="shared" ca="1" si="21"/>
        <v>4596.5174153645858</v>
      </c>
      <c r="T39" s="79">
        <f t="shared" ca="1" si="23"/>
        <v>33887.38766056345</v>
      </c>
      <c r="V39" s="72">
        <v>45819.625</v>
      </c>
      <c r="W39" s="54">
        <v>79.510000000000005</v>
      </c>
      <c r="X39" s="72">
        <v>45946.625</v>
      </c>
      <c r="Y39" s="54">
        <v>100.359375</v>
      </c>
      <c r="Z39" s="72">
        <v>45819.625</v>
      </c>
      <c r="AA39" s="54">
        <v>107.84</v>
      </c>
      <c r="AB39" s="72">
        <v>45946.625</v>
      </c>
      <c r="AC39" s="54">
        <v>100.359375</v>
      </c>
      <c r="AD39" s="72">
        <v>45925.625</v>
      </c>
      <c r="AE39" s="54">
        <v>100.640625</v>
      </c>
      <c r="AF39" s="72">
        <v>45926.625</v>
      </c>
      <c r="AG39" s="54">
        <v>99.90625</v>
      </c>
      <c r="AH39" s="172" t="str">
        <f t="shared" si="2"/>
        <v/>
      </c>
      <c r="AI39" s="172" t="str">
        <f t="shared" si="1"/>
        <v/>
      </c>
    </row>
    <row r="40" spans="1:36">
      <c r="A40" s="173">
        <f t="shared" ca="1" si="3"/>
        <v>45951.625</v>
      </c>
      <c r="B40" s="45">
        <f t="shared" ca="1" si="4"/>
        <v>80.760000000000005</v>
      </c>
      <c r="C40" s="46">
        <f t="shared" ca="1" si="5"/>
        <v>-174644.2432082801</v>
      </c>
      <c r="D40" s="46">
        <f t="shared" ca="1" si="6"/>
        <v>-148050</v>
      </c>
      <c r="E40" s="45">
        <f t="shared" ca="1" si="7"/>
        <v>100.3125</v>
      </c>
      <c r="F40" s="46">
        <f t="shared" ca="1" si="8"/>
        <v>38085.9375</v>
      </c>
      <c r="G40" s="47">
        <f t="shared" ca="1" si="9"/>
        <v>-11894.162109375</v>
      </c>
      <c r="H40" s="45">
        <f t="shared" ca="1" si="10"/>
        <v>112.56</v>
      </c>
      <c r="I40" s="46">
        <f t="shared" ca="1" si="11"/>
        <v>46435.08428590071</v>
      </c>
      <c r="J40" s="47">
        <f t="shared" ca="1" si="12"/>
        <v>-152280</v>
      </c>
      <c r="K40" s="45">
        <f t="shared" ca="1" si="13"/>
        <v>100.3125</v>
      </c>
      <c r="L40" s="46">
        <f t="shared" ca="1" si="14"/>
        <v>33203.125</v>
      </c>
      <c r="M40" s="47">
        <f t="shared" ca="1" si="15"/>
        <v>-11560.278906250001</v>
      </c>
      <c r="N40" s="45">
        <f t="shared" ca="1" si="16"/>
        <v>102.359375</v>
      </c>
      <c r="O40" s="46">
        <f t="shared" ca="1" si="17"/>
        <v>43945.3125</v>
      </c>
      <c r="P40" s="47">
        <f t="shared" ca="1" si="18"/>
        <v>-412.623046875</v>
      </c>
      <c r="Q40" s="45">
        <f t="shared" ca="1" si="19"/>
        <v>103.359375</v>
      </c>
      <c r="R40" s="46">
        <f t="shared" ca="1" si="20"/>
        <v>179648.4375</v>
      </c>
      <c r="S40" s="47">
        <f t="shared" ca="1" si="21"/>
        <v>4727.8464843750044</v>
      </c>
      <c r="T40" s="79">
        <f t="shared" ca="1" si="23"/>
        <v>40787.435367773367</v>
      </c>
      <c r="V40" s="72">
        <v>45820.625</v>
      </c>
      <c r="W40" s="54">
        <v>79.599999999999994</v>
      </c>
      <c r="X40" s="72">
        <v>45947.625</v>
      </c>
      <c r="Y40" s="54">
        <v>100.1796875</v>
      </c>
      <c r="Z40" s="72">
        <v>45820.625</v>
      </c>
      <c r="AA40" s="54">
        <v>108.44</v>
      </c>
      <c r="AB40" s="72">
        <v>45947.625</v>
      </c>
      <c r="AC40" s="54">
        <v>100.1796875</v>
      </c>
      <c r="AD40" s="72">
        <v>45926.625</v>
      </c>
      <c r="AE40" s="54">
        <v>100.5625</v>
      </c>
      <c r="AF40" s="72">
        <v>45929.625</v>
      </c>
      <c r="AG40" s="54">
        <v>100.65625</v>
      </c>
      <c r="AH40" s="172" t="str">
        <f t="shared" si="2"/>
        <v/>
      </c>
      <c r="AI40" s="172" t="str">
        <f t="shared" si="1"/>
        <v/>
      </c>
    </row>
    <row r="41" spans="1:36">
      <c r="A41" s="173">
        <f t="shared" ca="1" si="3"/>
        <v>45952.625</v>
      </c>
      <c r="B41" s="45">
        <f t="shared" ca="1" si="4"/>
        <v>80.680000000000007</v>
      </c>
      <c r="C41" s="46">
        <f t="shared" ca="1" si="5"/>
        <v>-209141.87149633557</v>
      </c>
      <c r="D41" s="46">
        <f t="shared" ca="1" si="6"/>
        <v>-152162.5</v>
      </c>
      <c r="E41" s="45">
        <f t="shared" ca="1" si="7"/>
        <v>100.3125</v>
      </c>
      <c r="F41" s="46">
        <f t="shared" ca="1" si="8"/>
        <v>38085.9375</v>
      </c>
      <c r="G41" s="47">
        <f t="shared" ca="1" si="9"/>
        <v>-12224.555501302093</v>
      </c>
      <c r="H41" s="45">
        <f t="shared" ca="1" si="10"/>
        <v>112.67</v>
      </c>
      <c r="I41" s="46">
        <f t="shared" ca="1" si="11"/>
        <v>81661.699951075308</v>
      </c>
      <c r="J41" s="47">
        <f t="shared" ca="1" si="12"/>
        <v>-156510</v>
      </c>
      <c r="K41" s="45">
        <f t="shared" ca="1" si="13"/>
        <v>100.3125</v>
      </c>
      <c r="L41" s="46">
        <f t="shared" ca="1" si="14"/>
        <v>33203.125</v>
      </c>
      <c r="M41" s="47">
        <f t="shared" ca="1" si="15"/>
        <v>-11881.397764756948</v>
      </c>
      <c r="N41" s="45">
        <f t="shared" ca="1" si="16"/>
        <v>102.390625</v>
      </c>
      <c r="O41" s="46">
        <f t="shared" ca="1" si="17"/>
        <v>46289.0625</v>
      </c>
      <c r="P41" s="47">
        <f t="shared" ca="1" si="18"/>
        <v>-424.08479817708212</v>
      </c>
      <c r="Q41" s="45">
        <f t="shared" ca="1" si="19"/>
        <v>103.4375</v>
      </c>
      <c r="R41" s="46">
        <f t="shared" ca="1" si="20"/>
        <v>187851.5625</v>
      </c>
      <c r="S41" s="47">
        <f t="shared" ca="1" si="21"/>
        <v>4859.1755533854157</v>
      </c>
      <c r="T41" s="79">
        <f t="shared" ca="1" si="23"/>
        <v>-18143.291734328275</v>
      </c>
      <c r="V41" s="72">
        <v>45821.625</v>
      </c>
      <c r="W41" s="54">
        <v>79.36</v>
      </c>
      <c r="X41" s="72">
        <v>45950.625</v>
      </c>
      <c r="Y41" s="54">
        <v>100.2421875</v>
      </c>
      <c r="Z41" s="72">
        <v>45821.625</v>
      </c>
      <c r="AA41" s="54">
        <v>107.79</v>
      </c>
      <c r="AB41" s="72">
        <v>45950.625</v>
      </c>
      <c r="AC41" s="54">
        <v>100.2421875</v>
      </c>
      <c r="AD41" s="72">
        <v>45929.625</v>
      </c>
      <c r="AE41" s="54">
        <v>100.875</v>
      </c>
      <c r="AF41" s="72">
        <v>45930.625</v>
      </c>
      <c r="AG41" s="54">
        <v>100.390625</v>
      </c>
      <c r="AH41" s="172" t="str">
        <f t="shared" si="2"/>
        <v/>
      </c>
      <c r="AI41" s="172" t="str">
        <f t="shared" si="1"/>
        <v/>
      </c>
    </row>
    <row r="42" spans="1:36">
      <c r="A42" s="173">
        <f t="shared" ca="1" si="3"/>
        <v>45953.625</v>
      </c>
      <c r="B42" s="45">
        <f t="shared" ca="1" si="4"/>
        <v>80.849999999999994</v>
      </c>
      <c r="C42" s="46">
        <f t="shared" ca="1" si="5"/>
        <v>-135834.41138422303</v>
      </c>
      <c r="D42" s="46">
        <f t="shared" ca="1" si="6"/>
        <v>-156274.99999999997</v>
      </c>
      <c r="E42" s="45">
        <f t="shared" ca="1" si="7"/>
        <v>100.0859375</v>
      </c>
      <c r="F42" s="46">
        <f t="shared" ca="1" si="8"/>
        <v>-6093.75</v>
      </c>
      <c r="G42" s="47">
        <f t="shared" ca="1" si="9"/>
        <v>-12554.948893229157</v>
      </c>
      <c r="H42" s="45">
        <f t="shared" ca="1" si="10"/>
        <v>112.53</v>
      </c>
      <c r="I42" s="46">
        <f t="shared" ca="1" si="11"/>
        <v>36827.825468130904</v>
      </c>
      <c r="J42" s="47">
        <f t="shared" ca="1" si="12"/>
        <v>-160739.99999999997</v>
      </c>
      <c r="K42" s="45">
        <f t="shared" ca="1" si="13"/>
        <v>100.0859375</v>
      </c>
      <c r="L42" s="46">
        <f t="shared" ca="1" si="14"/>
        <v>-5312.5</v>
      </c>
      <c r="M42" s="47">
        <f t="shared" ca="1" si="15"/>
        <v>-12202.516623263873</v>
      </c>
      <c r="N42" s="45">
        <f t="shared" ca="1" si="16"/>
        <v>102.015625</v>
      </c>
      <c r="O42" s="46">
        <f t="shared" ca="1" si="17"/>
        <v>18164.0625</v>
      </c>
      <c r="P42" s="47">
        <f t="shared" ca="1" si="18"/>
        <v>-435.54654947915697</v>
      </c>
      <c r="Q42" s="45">
        <f t="shared" ca="1" si="19"/>
        <v>102.75</v>
      </c>
      <c r="R42" s="46">
        <f t="shared" ca="1" si="20"/>
        <v>115664.0625</v>
      </c>
      <c r="S42" s="47">
        <f t="shared" ca="1" si="21"/>
        <v>4990.5046223958416</v>
      </c>
      <c r="T42" s="79">
        <f t="shared" ca="1" si="23"/>
        <v>5596.2472118571386</v>
      </c>
      <c r="V42" s="72">
        <v>45824.625</v>
      </c>
      <c r="W42" s="54">
        <v>79.52</v>
      </c>
      <c r="X42" s="72">
        <v>45951.625</v>
      </c>
      <c r="Y42" s="54">
        <v>100.3125</v>
      </c>
      <c r="Z42" s="72">
        <v>45824.625</v>
      </c>
      <c r="AA42" s="54">
        <v>107.6</v>
      </c>
      <c r="AB42" s="72">
        <v>45951.625</v>
      </c>
      <c r="AC42" s="54">
        <v>100.3125</v>
      </c>
      <c r="AD42" s="72">
        <v>45930.625</v>
      </c>
      <c r="AE42" s="54">
        <v>100.828125</v>
      </c>
      <c r="AF42" s="72">
        <v>45931.625</v>
      </c>
      <c r="AG42" s="54">
        <v>100.578125</v>
      </c>
      <c r="AH42" s="172" t="str">
        <f t="shared" si="2"/>
        <v/>
      </c>
      <c r="AI42" s="172" t="str">
        <f t="shared" si="1"/>
        <v/>
      </c>
    </row>
    <row r="43" spans="1:36">
      <c r="A43" s="173">
        <f t="shared" ca="1" si="3"/>
        <v>45954.625</v>
      </c>
      <c r="B43" s="45">
        <f t="shared" ca="1" si="4"/>
        <v>81.08</v>
      </c>
      <c r="C43" s="46">
        <f t="shared" ca="1" si="5"/>
        <v>-36653.730056062093</v>
      </c>
      <c r="D43" s="46">
        <f t="shared" ca="1" si="6"/>
        <v>-160387.5</v>
      </c>
      <c r="E43" s="45">
        <f t="shared" ca="1" si="7"/>
        <v>100.125</v>
      </c>
      <c r="F43" s="46">
        <f t="shared" ca="1" si="8"/>
        <v>1523.4375</v>
      </c>
      <c r="G43" s="47">
        <f t="shared" ca="1" si="9"/>
        <v>-12885.342285156265</v>
      </c>
      <c r="H43" s="45">
        <f t="shared" ca="1" si="10"/>
        <v>112.72</v>
      </c>
      <c r="I43" s="46">
        <f t="shared" ca="1" si="11"/>
        <v>97673.797980694304</v>
      </c>
      <c r="J43" s="47">
        <f t="shared" ca="1" si="12"/>
        <v>-164970</v>
      </c>
      <c r="K43" s="45">
        <f t="shared" ca="1" si="13"/>
        <v>100.125</v>
      </c>
      <c r="L43" s="46">
        <f t="shared" ca="1" si="14"/>
        <v>1328.125</v>
      </c>
      <c r="M43" s="47">
        <f t="shared" ca="1" si="15"/>
        <v>-12523.635481770849</v>
      </c>
      <c r="N43" s="45">
        <f t="shared" ca="1" si="16"/>
        <v>102.0625</v>
      </c>
      <c r="O43" s="46">
        <f t="shared" ca="1" si="17"/>
        <v>21679.6875</v>
      </c>
      <c r="P43" s="47">
        <f t="shared" ca="1" si="18"/>
        <v>-447.00830078125</v>
      </c>
      <c r="Q43" s="45">
        <f t="shared" ca="1" si="19"/>
        <v>102.6875</v>
      </c>
      <c r="R43" s="46">
        <f t="shared" ca="1" si="20"/>
        <v>109101.5625</v>
      </c>
      <c r="S43" s="47">
        <f t="shared" ca="1" si="21"/>
        <v>5121.8336914062602</v>
      </c>
      <c r="T43" s="79">
        <f t="shared" ca="1" si="23"/>
        <v>40154.160378583088</v>
      </c>
      <c r="V43" s="72">
        <v>45825.625</v>
      </c>
      <c r="W43" s="54">
        <v>79.430000000000007</v>
      </c>
      <c r="X43" s="72">
        <v>45952.625</v>
      </c>
      <c r="Y43" s="54">
        <v>100.3125</v>
      </c>
      <c r="Z43" s="72">
        <v>45825.625</v>
      </c>
      <c r="AA43" s="54">
        <v>107.97</v>
      </c>
      <c r="AB43" s="72">
        <v>45952.625</v>
      </c>
      <c r="AC43" s="54">
        <v>100.3125</v>
      </c>
      <c r="AD43" s="72">
        <v>45931.625</v>
      </c>
      <c r="AE43" s="54">
        <v>101.171875</v>
      </c>
      <c r="AF43" s="72">
        <v>45932.625</v>
      </c>
      <c r="AG43" s="54">
        <v>100.875</v>
      </c>
      <c r="AH43" s="172" t="str">
        <f t="shared" si="2"/>
        <v/>
      </c>
      <c r="AI43" s="172" t="str">
        <f t="shared" si="1"/>
        <v/>
      </c>
    </row>
    <row r="44" spans="1:36">
      <c r="A44" s="173">
        <f t="shared" ca="1" si="3"/>
        <v>45957.625</v>
      </c>
      <c r="B44" s="45">
        <f t="shared" ca="1" si="4"/>
        <v>81.28</v>
      </c>
      <c r="C44" s="46">
        <f t="shared" ca="1" si="5"/>
        <v>49590.340664078525</v>
      </c>
      <c r="D44" s="46">
        <f t="shared" ca="1" si="6"/>
        <v>-172725</v>
      </c>
      <c r="E44" s="45">
        <f t="shared" ca="1" si="7"/>
        <v>100.0625</v>
      </c>
      <c r="F44" s="46">
        <f t="shared" ca="1" si="8"/>
        <v>-10664.062500000002</v>
      </c>
      <c r="G44" s="47">
        <f t="shared" ca="1" si="9"/>
        <v>-13876.5224609375</v>
      </c>
      <c r="H44" s="45">
        <f t="shared" ca="1" si="10"/>
        <v>112.91</v>
      </c>
      <c r="I44" s="46">
        <f t="shared" ca="1" si="11"/>
        <v>158519.7704932577</v>
      </c>
      <c r="J44" s="47">
        <f t="shared" ca="1" si="12"/>
        <v>-177660</v>
      </c>
      <c r="K44" s="45">
        <f t="shared" ca="1" si="13"/>
        <v>100.0625</v>
      </c>
      <c r="L44" s="46">
        <f t="shared" ca="1" si="14"/>
        <v>-9296.875</v>
      </c>
      <c r="M44" s="47">
        <f t="shared" ca="1" si="15"/>
        <v>-13486.992057291674</v>
      </c>
      <c r="N44" s="45">
        <f t="shared" ca="1" si="16"/>
        <v>102.09375</v>
      </c>
      <c r="O44" s="46">
        <f t="shared" ca="1" si="17"/>
        <v>24023.4375</v>
      </c>
      <c r="P44" s="47">
        <f t="shared" ca="1" si="18"/>
        <v>-481.3935546875</v>
      </c>
      <c r="Q44" s="45">
        <f t="shared" ca="1" si="19"/>
        <v>103.046875</v>
      </c>
      <c r="R44" s="46">
        <f t="shared" ca="1" si="20"/>
        <v>146835.9375</v>
      </c>
      <c r="S44" s="47">
        <f t="shared" ca="1" si="21"/>
        <v>5515.8208984375015</v>
      </c>
      <c r="T44" s="79">
        <f t="shared" ca="1" si="23"/>
        <v>107932.80913954574</v>
      </c>
      <c r="V44" s="72">
        <v>45826.625</v>
      </c>
      <c r="W44" s="54">
        <v>79.55</v>
      </c>
      <c r="X44" s="72">
        <v>45953.625</v>
      </c>
      <c r="Y44" s="54">
        <v>100.0859375</v>
      </c>
      <c r="Z44" s="72">
        <v>45826.625</v>
      </c>
      <c r="AA44" s="54">
        <v>108.05</v>
      </c>
      <c r="AB44" s="72">
        <v>45953.625</v>
      </c>
      <c r="AC44" s="54">
        <v>100.0859375</v>
      </c>
      <c r="AD44" s="72">
        <v>45932.625</v>
      </c>
      <c r="AE44" s="54">
        <v>101.3125</v>
      </c>
      <c r="AF44" s="72">
        <v>45933.625</v>
      </c>
      <c r="AG44" s="54">
        <v>100.609375</v>
      </c>
      <c r="AH44" s="172" t="str">
        <f t="shared" si="2"/>
        <v/>
      </c>
      <c r="AI44" s="172" t="str">
        <f t="shared" si="1"/>
        <v/>
      </c>
    </row>
    <row r="45" spans="1:36">
      <c r="A45" s="173">
        <f t="shared" ca="1" si="3"/>
        <v>45958.625</v>
      </c>
      <c r="B45" s="45">
        <f t="shared" ca="1" si="4"/>
        <v>81.2</v>
      </c>
      <c r="C45" s="46">
        <f t="shared" ca="1" si="5"/>
        <v>15092.712376019168</v>
      </c>
      <c r="D45" s="46">
        <f t="shared" ca="1" si="6"/>
        <v>-176837.5</v>
      </c>
      <c r="E45" s="45">
        <f t="shared" ca="1" si="7"/>
        <v>100.109375</v>
      </c>
      <c r="F45" s="46">
        <f t="shared" ca="1" si="8"/>
        <v>-1523.4375</v>
      </c>
      <c r="G45" s="47">
        <f t="shared" ca="1" si="9"/>
        <v>-14206.915852864593</v>
      </c>
      <c r="H45" s="45">
        <f t="shared" ca="1" si="10"/>
        <v>112.92</v>
      </c>
      <c r="I45" s="46">
        <f t="shared" ca="1" si="11"/>
        <v>161722.19009918632</v>
      </c>
      <c r="J45" s="47">
        <f t="shared" ca="1" si="12"/>
        <v>-181890</v>
      </c>
      <c r="K45" s="45">
        <f t="shared" ca="1" si="13"/>
        <v>100.109375</v>
      </c>
      <c r="L45" s="46">
        <f t="shared" ca="1" si="14"/>
        <v>-1328.125</v>
      </c>
      <c r="M45" s="47">
        <f t="shared" ca="1" si="15"/>
        <v>-13808.110915798621</v>
      </c>
      <c r="N45" s="45">
        <f t="shared" ca="1" si="16"/>
        <v>102.1875</v>
      </c>
      <c r="O45" s="46">
        <f t="shared" ca="1" si="17"/>
        <v>31054.6875</v>
      </c>
      <c r="P45" s="47">
        <f t="shared" ca="1" si="18"/>
        <v>-492.85530598957848</v>
      </c>
      <c r="Q45" s="45">
        <f t="shared" ca="1" si="19"/>
        <v>103.3125</v>
      </c>
      <c r="R45" s="46">
        <f t="shared" ca="1" si="20"/>
        <v>174726.5625</v>
      </c>
      <c r="S45" s="47">
        <f t="shared" ca="1" si="21"/>
        <v>5647.1499674479128</v>
      </c>
      <c r="T45" s="79">
        <f t="shared" ca="1" si="23"/>
        <v>104229.40309668628</v>
      </c>
      <c r="V45" s="72">
        <v>45828.625</v>
      </c>
      <c r="W45" s="54">
        <v>79.790000000000006</v>
      </c>
      <c r="X45" s="72">
        <v>45954.625</v>
      </c>
      <c r="Y45" s="54">
        <v>100.125</v>
      </c>
      <c r="Z45" s="72">
        <v>45828.625</v>
      </c>
      <c r="AA45" s="54">
        <v>108.15</v>
      </c>
      <c r="AB45" s="72">
        <v>45954.625</v>
      </c>
      <c r="AC45" s="54">
        <v>100.125</v>
      </c>
      <c r="AD45" s="72">
        <v>45933.625</v>
      </c>
      <c r="AE45" s="54">
        <v>101.046875</v>
      </c>
      <c r="AF45" s="72">
        <v>45936.625</v>
      </c>
      <c r="AG45" s="54">
        <v>99.859375</v>
      </c>
      <c r="AH45" s="172" t="str">
        <f t="shared" si="2"/>
        <v/>
      </c>
      <c r="AI45" s="172" t="str">
        <f t="shared" si="1"/>
        <v/>
      </c>
    </row>
    <row r="46" spans="1:36">
      <c r="A46" s="173">
        <f t="shared" ca="1" si="3"/>
        <v>45959.625</v>
      </c>
      <c r="B46" s="45">
        <f t="shared" ca="1" si="4"/>
        <v>80.95</v>
      </c>
      <c r="C46" s="46">
        <f t="shared" ca="1" si="5"/>
        <v>-92712.376024148834</v>
      </c>
      <c r="D46" s="46">
        <f t="shared" ca="1" si="6"/>
        <v>-180949.99999999997</v>
      </c>
      <c r="E46" s="45">
        <f t="shared" ca="1" si="7"/>
        <v>99.65625</v>
      </c>
      <c r="F46" s="46">
        <f t="shared" ca="1" si="8"/>
        <v>-89882.8125</v>
      </c>
      <c r="G46" s="47">
        <f t="shared" ca="1" si="9"/>
        <v>-14537.309244791672</v>
      </c>
      <c r="H46" s="45">
        <f t="shared" ca="1" si="10"/>
        <v>112.28</v>
      </c>
      <c r="I46" s="46">
        <f t="shared" ca="1" si="11"/>
        <v>-43232.664679980102</v>
      </c>
      <c r="J46" s="47">
        <f t="shared" ca="1" si="12"/>
        <v>-186119.99999999997</v>
      </c>
      <c r="K46" s="45">
        <f t="shared" ca="1" si="13"/>
        <v>99.65625</v>
      </c>
      <c r="L46" s="46">
        <f t="shared" ca="1" si="14"/>
        <v>-78359.375</v>
      </c>
      <c r="M46" s="47">
        <f t="shared" ca="1" si="15"/>
        <v>-14129.229774305539</v>
      </c>
      <c r="N46" s="45">
        <f t="shared" ca="1" si="16"/>
        <v>101.453125</v>
      </c>
      <c r="O46" s="46">
        <f t="shared" ca="1" si="17"/>
        <v>-24023.4375</v>
      </c>
      <c r="P46" s="47">
        <f t="shared" ca="1" si="18"/>
        <v>-504.31705729166424</v>
      </c>
      <c r="Q46" s="45">
        <f t="shared" ca="1" si="19"/>
        <v>102.265625</v>
      </c>
      <c r="R46" s="46">
        <f t="shared" ca="1" si="20"/>
        <v>64804.6875</v>
      </c>
      <c r="S46" s="47">
        <f t="shared" ca="1" si="21"/>
        <v>5778.4790364583387</v>
      </c>
      <c r="T46" s="79">
        <f t="shared" ca="1" si="23"/>
        <v>47953.936326813244</v>
      </c>
      <c r="V46" s="72">
        <v>45831.625</v>
      </c>
      <c r="W46" s="54">
        <v>79.95</v>
      </c>
      <c r="X46" s="72">
        <v>45957.625</v>
      </c>
      <c r="Y46" s="54">
        <v>100.0625</v>
      </c>
      <c r="Z46" s="72">
        <v>45831.625</v>
      </c>
      <c r="AA46" s="54">
        <v>108.41</v>
      </c>
      <c r="AB46" s="72">
        <v>45957.625</v>
      </c>
      <c r="AC46" s="54">
        <v>100.0625</v>
      </c>
      <c r="AD46" s="72">
        <v>45936.625</v>
      </c>
      <c r="AE46" s="54">
        <v>100.6875</v>
      </c>
      <c r="AF46" s="72">
        <v>45937.625</v>
      </c>
      <c r="AG46" s="54">
        <v>100.390625</v>
      </c>
      <c r="AH46" s="172" t="str">
        <f t="shared" si="2"/>
        <v/>
      </c>
      <c r="AI46" s="172" t="str">
        <f t="shared" si="1"/>
        <v/>
      </c>
    </row>
    <row r="47" spans="1:36">
      <c r="A47" s="173">
        <f t="shared" ca="1" si="3"/>
        <v>45960.625</v>
      </c>
      <c r="B47" s="45">
        <f t="shared" ca="1" si="4"/>
        <v>80.8</v>
      </c>
      <c r="C47" s="46">
        <f t="shared" ca="1" si="5"/>
        <v>-157395.42906425431</v>
      </c>
      <c r="D47" s="46">
        <f t="shared" ca="1" si="6"/>
        <v>-185062.5</v>
      </c>
      <c r="E47" s="45">
        <f t="shared" ca="1" si="7"/>
        <v>99.6171875</v>
      </c>
      <c r="F47" s="46">
        <f t="shared" ca="1" si="8"/>
        <v>-97500</v>
      </c>
      <c r="G47" s="47">
        <f t="shared" ca="1" si="9"/>
        <v>-14867.70263671875</v>
      </c>
      <c r="H47" s="45">
        <f t="shared" ca="1" si="10"/>
        <v>111.68</v>
      </c>
      <c r="I47" s="46">
        <f t="shared" ca="1" si="11"/>
        <v>-235377.84103544813</v>
      </c>
      <c r="J47" s="47">
        <f t="shared" ca="1" si="12"/>
        <v>-190350</v>
      </c>
      <c r="K47" s="45">
        <f t="shared" ca="1" si="13"/>
        <v>99.6171875</v>
      </c>
      <c r="L47" s="46">
        <f t="shared" ca="1" si="14"/>
        <v>-85000</v>
      </c>
      <c r="M47" s="47">
        <f t="shared" ca="1" si="15"/>
        <v>-14450.3486328125</v>
      </c>
      <c r="N47" s="45">
        <f t="shared" ca="1" si="16"/>
        <v>101.28125</v>
      </c>
      <c r="O47" s="46">
        <f t="shared" ca="1" si="17"/>
        <v>-36914.0625</v>
      </c>
      <c r="P47" s="47">
        <f t="shared" ca="1" si="18"/>
        <v>-515.77880859375</v>
      </c>
      <c r="Q47" s="45">
        <f t="shared" ca="1" si="19"/>
        <v>101.703125</v>
      </c>
      <c r="R47" s="46">
        <f t="shared" ca="1" si="20"/>
        <v>5742.1875000000009</v>
      </c>
      <c r="S47" s="47">
        <f t="shared" ca="1" si="21"/>
        <v>5909.80810546875</v>
      </c>
      <c r="T47" s="79">
        <f t="shared" ca="1" si="23"/>
        <v>104686.13899330422</v>
      </c>
      <c r="V47" s="72">
        <v>45832.625</v>
      </c>
      <c r="W47" s="54">
        <v>80.17</v>
      </c>
      <c r="X47" s="72">
        <v>45958.625</v>
      </c>
      <c r="Y47" s="54">
        <v>100.109375</v>
      </c>
      <c r="Z47" s="72">
        <v>45832.625</v>
      </c>
      <c r="AA47" s="54">
        <v>108.92</v>
      </c>
      <c r="AB47" s="72">
        <v>45958.625</v>
      </c>
      <c r="AC47" s="54">
        <v>100.109375</v>
      </c>
      <c r="AD47" s="72">
        <v>45937.625</v>
      </c>
      <c r="AE47" s="54">
        <v>100.96875</v>
      </c>
      <c r="AF47" s="72">
        <v>45938.625</v>
      </c>
      <c r="AG47" s="54">
        <v>100.4375</v>
      </c>
      <c r="AH47" s="172" t="str">
        <f t="shared" si="2"/>
        <v/>
      </c>
      <c r="AI47" s="172" t="str">
        <f t="shared" si="1"/>
        <v/>
      </c>
    </row>
    <row r="48" spans="1:36">
      <c r="A48" s="173">
        <f t="shared" ca="1" si="3"/>
        <v>45961.625</v>
      </c>
      <c r="B48" s="45">
        <f t="shared" ca="1" si="4"/>
        <v>80.8</v>
      </c>
      <c r="C48" s="46">
        <f t="shared" ca="1" si="5"/>
        <v>-157395.42906425431</v>
      </c>
      <c r="D48" s="46">
        <f t="shared" ca="1" si="6"/>
        <v>-189174.99999999997</v>
      </c>
      <c r="E48" s="45">
        <f t="shared" ca="1" si="7"/>
        <v>99.671875</v>
      </c>
      <c r="F48" s="46">
        <f t="shared" ca="1" si="8"/>
        <v>-86835.937499999985</v>
      </c>
      <c r="G48" s="47">
        <f t="shared" ca="1" si="9"/>
        <v>-15198.096028645828</v>
      </c>
      <c r="H48" s="45">
        <f t="shared" ca="1" si="10"/>
        <v>111.23</v>
      </c>
      <c r="I48" s="46">
        <f t="shared" ca="1" si="11"/>
        <v>-379486.72330205113</v>
      </c>
      <c r="J48" s="47">
        <f t="shared" ca="1" si="12"/>
        <v>-194579.99999999997</v>
      </c>
      <c r="K48" s="45">
        <f t="shared" ca="1" si="13"/>
        <v>99.671875</v>
      </c>
      <c r="L48" s="46">
        <f t="shared" ca="1" si="14"/>
        <v>-75703.125</v>
      </c>
      <c r="M48" s="47">
        <f t="shared" ca="1" si="15"/>
        <v>-14771.467491319432</v>
      </c>
      <c r="N48" s="45">
        <f t="shared" ca="1" si="16"/>
        <v>101.25</v>
      </c>
      <c r="O48" s="46">
        <f t="shared" ca="1" si="17"/>
        <v>-39257.8125</v>
      </c>
      <c r="P48" s="47">
        <f t="shared" ca="1" si="18"/>
        <v>-527.24055989582848</v>
      </c>
      <c r="Q48" s="45">
        <f t="shared" ca="1" si="19"/>
        <v>101.375</v>
      </c>
      <c r="R48" s="46">
        <f t="shared" ca="1" si="20"/>
        <v>-28710.937499999996</v>
      </c>
      <c r="S48" s="47">
        <f t="shared" ca="1" si="21"/>
        <v>6041.1371744791759</v>
      </c>
      <c r="T48" s="79">
        <f t="shared" ca="1" si="23"/>
        <v>210877.60061103568</v>
      </c>
      <c r="V48" s="72">
        <v>45833.625</v>
      </c>
      <c r="W48" s="54">
        <v>80.150000000000006</v>
      </c>
      <c r="X48" s="72">
        <v>45959.625</v>
      </c>
      <c r="Y48" s="54">
        <v>99.65625</v>
      </c>
      <c r="Z48" s="72">
        <v>45833.625</v>
      </c>
      <c r="AA48" s="54">
        <v>108.79</v>
      </c>
      <c r="AB48" s="72">
        <v>45959.625</v>
      </c>
      <c r="AC48" s="54">
        <v>99.65625</v>
      </c>
      <c r="AD48" s="72">
        <v>45938.625</v>
      </c>
      <c r="AE48" s="54">
        <v>100.953125</v>
      </c>
      <c r="AF48" s="72">
        <v>45939.625</v>
      </c>
      <c r="AG48" s="54">
        <v>100.390625</v>
      </c>
      <c r="AH48" s="172" t="str">
        <f t="shared" si="2"/>
        <v/>
      </c>
      <c r="AI48" s="172" t="str">
        <f t="shared" si="1"/>
        <v/>
      </c>
    </row>
    <row r="49" spans="1:35">
      <c r="A49" s="173">
        <f t="shared" ref="A49:A112" ca="1" si="24">IF(AND(ISBLANK(AJ38), A48 = $AJ$1),NOW(),IF(ISBLANK(AJ38),"",AJ38))</f>
        <v>45964.381276851855</v>
      </c>
      <c r="B49" s="45">
        <f t="shared" ref="B49:B112" ca="1" si="25">IF(COUNTIF(V:V,A49)=1,VLOOKUP(A49,V:W,2), IF(COUNTIF(V:V,A49)=0,$B$10,""))</f>
        <v>80.8</v>
      </c>
      <c r="C49" s="46">
        <f t="shared" ca="1" si="5"/>
        <v>-157395.42906425431</v>
      </c>
      <c r="D49" s="46">
        <f t="shared" ref="D49:D112" ca="1" si="26">IF(ISERROR(B49-2),"",-1*ROUNDUP(A49-$A$14,0)/360*$B$7*$B$5)</f>
        <v>-201512.49999999994</v>
      </c>
      <c r="E49" s="45">
        <f t="shared" ref="E49:E112" ca="1" si="27">IF(COUNTIF(V:V,A49)=1,VLOOKUP(A49,X:Y,2), IF(COUNTIF(V:V,A49)=0,$C$10,""))</f>
        <v>99.609375</v>
      </c>
      <c r="F49" s="46">
        <f t="shared" ref="F49:F112" ca="1" si="28">IF(ISERROR(B49-2),"",(E49-$E$14)/100*$C$5)</f>
        <v>-99023.4375</v>
      </c>
      <c r="G49" s="47">
        <f t="shared" ref="G49:G112" ca="1" si="29">IF(ISERROR(B49-2),"",ROUNDUP(A49-$A$14,0)/360*$C$6*$C$5-ROUNDUP(A49-$A$14,0)/360*$C$7*$C$5*$E$14/100)</f>
        <v>-16189.276204427064</v>
      </c>
      <c r="H49" s="45">
        <f t="shared" ref="H49:H112" ca="1" si="30">IF(COUNTIF(V:V,A49)=1,VLOOKUP(A49,Z:AA,2), IF(COUNTIF(V:V,A49)=0,$D$10,""))</f>
        <v>111.23</v>
      </c>
      <c r="I49" s="46">
        <f t="shared" ref="I49:I112" ca="1" si="31">IF(ISERROR(B49-2),"",(H49/$H$14-1)*$D$5)</f>
        <v>-379486.72330205113</v>
      </c>
      <c r="J49" s="47">
        <f t="shared" ref="J49:J112" ca="1" si="32">IF(ISERROR(B49-2),"",-1*ROUNDUP(A49-$A$14,0)/360*$D$7*$D$5)</f>
        <v>-207269.99999999994</v>
      </c>
      <c r="K49" s="45">
        <f t="shared" ref="K49:K112" ca="1" si="33">IF(COUNTIF(V:V,A49)=1,VLOOKUP(A49,AB:AC,2), IF(COUNTIF(V:V,A49)=0,$E$10,""))</f>
        <v>99.609375</v>
      </c>
      <c r="L49" s="46">
        <f t="shared" ref="L49:L112" ca="1" si="34">IF(ISERROR(B49-2),"",(K49-$K$14)/100*$E$5)</f>
        <v>-86328.125</v>
      </c>
      <c r="M49" s="47">
        <f t="shared" ref="M49:M112" ca="1" si="35">IF(ISERROR(B49-2),"",ROUNDUP(A49-$A$14,0)/360*$E$6*$E$5-ROUNDUP(A49-$A$14,0)/360*$E$7*$E$5*$N$14/100)</f>
        <v>-15734.824066840272</v>
      </c>
      <c r="N49" s="45">
        <f t="shared" ref="N49:N112" ca="1" si="36">IF(COUNTIF(V:V,A49)=1,VLOOKUP(A49,AD:AE,2), IF(COUNTIF(V:V,A49)=0,$F$10,""))</f>
        <v>101.125</v>
      </c>
      <c r="O49" s="46">
        <f t="shared" ref="O49:O112" ca="1" si="37">IF(ISERROR(B49-2),"",(N49-$N$14)/100*$F$5)</f>
        <v>-48632.8125</v>
      </c>
      <c r="P49" s="47">
        <f t="shared" ref="P49:P112" ca="1" si="38">IF(ISERROR(B49-2),"",ROUNDUP(A49-$A$14,0)/360*$F$6*$F$5-ROUNDUP(A49-$A$14,0)/360*$F$7*$F$5*$N$14/100)</f>
        <v>-561.62581380207848</v>
      </c>
      <c r="Q49" s="45">
        <f t="shared" ref="Q49:Q112" ca="1" si="39">IF(COUNTIF(V:V,A49)=1,VLOOKUP(A49,AF:AG,2), IF(COUNTIF(V:V,A49)=0,$G$10,""))</f>
        <v>101.03125</v>
      </c>
      <c r="R49" s="46">
        <f t="shared" ref="R49:R112" ca="1" si="40">IF(ISERROR(B49-2),"",(Q49-$Q$14)/100*$G$5)</f>
        <v>-64804.6875</v>
      </c>
      <c r="S49" s="47">
        <f t="shared" ref="S49:S112" ca="1" si="41">IF(ISERROR(B49-2),"",ROUNDUP(A49-$A$14,0)/360*$G$6*$G$5-ROUNDUP(A49-$A$14,0)/360*$G$7*$G$5*$Q$14/100)</f>
        <v>6435.1243815104244</v>
      </c>
      <c r="T49" s="79">
        <f ca="1">IF(ISERROR(B49-2),"",C49+D49-F49-G49-I49-J49+L49+M49+O49+P49+R49+S49+$J$9+$N$9)</f>
        <v>215529.64608627296</v>
      </c>
      <c r="U49" s="179" t="s">
        <v>190</v>
      </c>
      <c r="V49" s="72">
        <v>45834.625</v>
      </c>
      <c r="W49" s="54">
        <v>80.38</v>
      </c>
      <c r="X49" s="72">
        <v>45960.625</v>
      </c>
      <c r="Y49" s="54">
        <v>99.6171875</v>
      </c>
      <c r="Z49" s="72">
        <v>45834.625</v>
      </c>
      <c r="AA49" s="54">
        <v>109.19</v>
      </c>
      <c r="AB49" s="72">
        <v>45960.625</v>
      </c>
      <c r="AC49" s="54">
        <v>99.6171875</v>
      </c>
      <c r="AD49" s="72">
        <v>45939.625</v>
      </c>
      <c r="AE49" s="54">
        <v>100.875</v>
      </c>
      <c r="AF49" s="72">
        <v>45940.625</v>
      </c>
      <c r="AG49" s="54">
        <v>101.875</v>
      </c>
      <c r="AH49" s="172" t="str">
        <f t="shared" si="2"/>
        <v/>
      </c>
      <c r="AI49" s="172" t="str">
        <f t="shared" si="1"/>
        <v/>
      </c>
    </row>
    <row r="50" spans="1:35">
      <c r="A50" s="173" t="str">
        <f t="shared" ca="1" si="24"/>
        <v/>
      </c>
      <c r="B50" s="45" t="str">
        <f t="shared" ca="1" si="25"/>
        <v/>
      </c>
      <c r="C50" s="46" t="str">
        <f t="shared" ca="1" si="5"/>
        <v/>
      </c>
      <c r="D50" s="46" t="str">
        <f t="shared" ca="1" si="26"/>
        <v/>
      </c>
      <c r="E50" s="45" t="str">
        <f t="shared" ca="1" si="27"/>
        <v/>
      </c>
      <c r="F50" s="46" t="str">
        <f t="shared" ca="1" si="28"/>
        <v/>
      </c>
      <c r="G50" s="47" t="str">
        <f t="shared" ca="1" si="29"/>
        <v/>
      </c>
      <c r="H50" s="45" t="str">
        <f t="shared" ca="1" si="30"/>
        <v/>
      </c>
      <c r="I50" s="46" t="str">
        <f t="shared" ca="1" si="31"/>
        <v/>
      </c>
      <c r="J50" s="47" t="str">
        <f t="shared" ca="1" si="32"/>
        <v/>
      </c>
      <c r="K50" s="45" t="str">
        <f t="shared" ca="1" si="33"/>
        <v/>
      </c>
      <c r="L50" s="46" t="str">
        <f t="shared" ca="1" si="34"/>
        <v/>
      </c>
      <c r="M50" s="47" t="str">
        <f t="shared" ca="1" si="35"/>
        <v/>
      </c>
      <c r="N50" s="45" t="str">
        <f t="shared" ca="1" si="36"/>
        <v/>
      </c>
      <c r="O50" s="46" t="str">
        <f t="shared" ca="1" si="37"/>
        <v/>
      </c>
      <c r="P50" s="47" t="str">
        <f t="shared" ca="1" si="38"/>
        <v/>
      </c>
      <c r="Q50" s="45" t="str">
        <f t="shared" ca="1" si="39"/>
        <v/>
      </c>
      <c r="R50" s="46" t="str">
        <f t="shared" ca="1" si="40"/>
        <v/>
      </c>
      <c r="S50" s="47" t="str">
        <f t="shared" ca="1" si="41"/>
        <v/>
      </c>
      <c r="T50" s="79" t="str">
        <f t="shared" ca="1" si="23"/>
        <v/>
      </c>
      <c r="V50" s="72">
        <v>45835.625</v>
      </c>
      <c r="W50" s="54">
        <v>80.34</v>
      </c>
      <c r="X50" s="72">
        <v>45961.625</v>
      </c>
      <c r="Y50" s="54">
        <v>99.671875</v>
      </c>
      <c r="Z50" s="72">
        <v>45835.625</v>
      </c>
      <c r="AA50" s="54">
        <v>109.01</v>
      </c>
      <c r="AB50" s="72">
        <v>45961.625</v>
      </c>
      <c r="AC50" s="54">
        <v>99.671875</v>
      </c>
      <c r="AD50" s="72">
        <v>45940.625</v>
      </c>
      <c r="AE50" s="54">
        <v>101.578125</v>
      </c>
      <c r="AF50" s="72">
        <v>45943.625</v>
      </c>
      <c r="AG50" s="54">
        <v>102.109375</v>
      </c>
      <c r="AH50" s="172" t="str">
        <f t="shared" si="2"/>
        <v/>
      </c>
      <c r="AI50" s="172" t="str">
        <f t="shared" si="1"/>
        <v/>
      </c>
    </row>
    <row r="51" spans="1:35">
      <c r="A51" s="173" t="str">
        <f t="shared" ca="1" si="24"/>
        <v/>
      </c>
      <c r="B51" s="45" t="str">
        <f t="shared" ca="1" si="25"/>
        <v/>
      </c>
      <c r="C51" s="46" t="str">
        <f t="shared" ca="1" si="5"/>
        <v/>
      </c>
      <c r="D51" s="46" t="str">
        <f t="shared" ca="1" si="26"/>
        <v/>
      </c>
      <c r="E51" s="45" t="str">
        <f t="shared" ca="1" si="27"/>
        <v/>
      </c>
      <c r="F51" s="46" t="str">
        <f t="shared" ca="1" si="28"/>
        <v/>
      </c>
      <c r="G51" s="47" t="str">
        <f t="shared" ca="1" si="29"/>
        <v/>
      </c>
      <c r="H51" s="45" t="str">
        <f t="shared" ca="1" si="30"/>
        <v/>
      </c>
      <c r="I51" s="46" t="str">
        <f t="shared" ca="1" si="31"/>
        <v/>
      </c>
      <c r="J51" s="47" t="str">
        <f t="shared" ca="1" si="32"/>
        <v/>
      </c>
      <c r="K51" s="45" t="str">
        <f t="shared" ca="1" si="33"/>
        <v/>
      </c>
      <c r="L51" s="46" t="str">
        <f t="shared" ca="1" si="34"/>
        <v/>
      </c>
      <c r="M51" s="47" t="str">
        <f t="shared" ca="1" si="35"/>
        <v/>
      </c>
      <c r="N51" s="45" t="str">
        <f t="shared" ca="1" si="36"/>
        <v/>
      </c>
      <c r="O51" s="46" t="str">
        <f t="shared" ca="1" si="37"/>
        <v/>
      </c>
      <c r="P51" s="47" t="str">
        <f t="shared" ca="1" si="38"/>
        <v/>
      </c>
      <c r="Q51" s="45" t="str">
        <f t="shared" ca="1" si="39"/>
        <v/>
      </c>
      <c r="R51" s="46" t="str">
        <f t="shared" ca="1" si="40"/>
        <v/>
      </c>
      <c r="S51" s="47" t="str">
        <f t="shared" ca="1" si="41"/>
        <v/>
      </c>
      <c r="T51" s="79" t="str">
        <f t="shared" ca="1" si="23"/>
        <v/>
      </c>
      <c r="V51" s="72">
        <v>45838.625</v>
      </c>
      <c r="W51" s="54">
        <v>80.650000000000006</v>
      </c>
      <c r="Z51" s="72">
        <v>45838.625</v>
      </c>
      <c r="AA51" s="54">
        <v>109.61</v>
      </c>
      <c r="AD51" s="72">
        <v>45943.625</v>
      </c>
      <c r="AE51" s="54">
        <v>101.75</v>
      </c>
      <c r="AF51" s="72">
        <v>45944.625</v>
      </c>
      <c r="AG51" s="54">
        <v>102.140625</v>
      </c>
      <c r="AH51" s="172" t="str">
        <f t="shared" si="2"/>
        <v/>
      </c>
      <c r="AI51" s="172" t="str">
        <f t="shared" si="1"/>
        <v/>
      </c>
    </row>
    <row r="52" spans="1:35">
      <c r="A52" s="173" t="str">
        <f t="shared" ca="1" si="24"/>
        <v/>
      </c>
      <c r="B52" s="45" t="str">
        <f t="shared" ca="1" si="25"/>
        <v/>
      </c>
      <c r="C52" s="46" t="str">
        <f t="shared" ca="1" si="5"/>
        <v/>
      </c>
      <c r="D52" s="46" t="str">
        <f t="shared" ca="1" si="26"/>
        <v/>
      </c>
      <c r="E52" s="45" t="str">
        <f t="shared" ca="1" si="27"/>
        <v/>
      </c>
      <c r="F52" s="46" t="str">
        <f t="shared" ca="1" si="28"/>
        <v/>
      </c>
      <c r="G52" s="47" t="str">
        <f t="shared" ca="1" si="29"/>
        <v/>
      </c>
      <c r="H52" s="45" t="str">
        <f t="shared" ca="1" si="30"/>
        <v/>
      </c>
      <c r="I52" s="46" t="str">
        <f t="shared" ca="1" si="31"/>
        <v/>
      </c>
      <c r="J52" s="47" t="str">
        <f t="shared" ca="1" si="32"/>
        <v/>
      </c>
      <c r="K52" s="45" t="str">
        <f t="shared" ca="1" si="33"/>
        <v/>
      </c>
      <c r="L52" s="46" t="str">
        <f t="shared" ca="1" si="34"/>
        <v/>
      </c>
      <c r="M52" s="47" t="str">
        <f t="shared" ca="1" si="35"/>
        <v/>
      </c>
      <c r="N52" s="45" t="str">
        <f t="shared" ca="1" si="36"/>
        <v/>
      </c>
      <c r="O52" s="46" t="str">
        <f t="shared" ca="1" si="37"/>
        <v/>
      </c>
      <c r="P52" s="47" t="str">
        <f t="shared" ca="1" si="38"/>
        <v/>
      </c>
      <c r="Q52" s="45" t="str">
        <f t="shared" ca="1" si="39"/>
        <v/>
      </c>
      <c r="R52" s="46" t="str">
        <f t="shared" ca="1" si="40"/>
        <v/>
      </c>
      <c r="S52" s="47" t="str">
        <f t="shared" ca="1" si="41"/>
        <v/>
      </c>
      <c r="T52" s="79" t="str">
        <f t="shared" ca="1" si="23"/>
        <v/>
      </c>
      <c r="V52" s="72">
        <v>45839.625</v>
      </c>
      <c r="W52" s="54">
        <v>80.17</v>
      </c>
      <c r="Z52" s="72">
        <v>45839.625</v>
      </c>
      <c r="AA52" s="54">
        <v>109.34</v>
      </c>
      <c r="AD52" s="72">
        <v>45944.625</v>
      </c>
      <c r="AE52" s="54">
        <v>101.859375</v>
      </c>
      <c r="AF52" s="72">
        <v>45945.625</v>
      </c>
      <c r="AG52" s="54">
        <v>101.921875</v>
      </c>
      <c r="AH52" s="172" t="str">
        <f t="shared" si="2"/>
        <v/>
      </c>
      <c r="AI52" s="172" t="str">
        <f t="shared" si="1"/>
        <v/>
      </c>
    </row>
    <row r="53" spans="1:35">
      <c r="A53" s="173" t="str">
        <f t="shared" ca="1" si="24"/>
        <v/>
      </c>
      <c r="B53" s="45" t="str">
        <f t="shared" ca="1" si="25"/>
        <v/>
      </c>
      <c r="C53" s="46" t="str">
        <f t="shared" ca="1" si="5"/>
        <v/>
      </c>
      <c r="D53" s="46" t="str">
        <f t="shared" ca="1" si="26"/>
        <v/>
      </c>
      <c r="E53" s="45" t="str">
        <f t="shared" ca="1" si="27"/>
        <v/>
      </c>
      <c r="F53" s="46" t="str">
        <f t="shared" ca="1" si="28"/>
        <v/>
      </c>
      <c r="G53" s="47" t="str">
        <f t="shared" ca="1" si="29"/>
        <v/>
      </c>
      <c r="H53" s="45" t="str">
        <f t="shared" ca="1" si="30"/>
        <v/>
      </c>
      <c r="I53" s="46" t="str">
        <f t="shared" ca="1" si="31"/>
        <v/>
      </c>
      <c r="J53" s="47" t="str">
        <f t="shared" ca="1" si="32"/>
        <v/>
      </c>
      <c r="K53" s="45" t="str">
        <f t="shared" ca="1" si="33"/>
        <v/>
      </c>
      <c r="L53" s="46" t="str">
        <f t="shared" ca="1" si="34"/>
        <v/>
      </c>
      <c r="M53" s="47" t="str">
        <f t="shared" ca="1" si="35"/>
        <v/>
      </c>
      <c r="N53" s="45" t="str">
        <f t="shared" ca="1" si="36"/>
        <v/>
      </c>
      <c r="O53" s="46" t="str">
        <f t="shared" ca="1" si="37"/>
        <v/>
      </c>
      <c r="P53" s="47" t="str">
        <f t="shared" ca="1" si="38"/>
        <v/>
      </c>
      <c r="Q53" s="45" t="str">
        <f t="shared" ca="1" si="39"/>
        <v/>
      </c>
      <c r="R53" s="46" t="str">
        <f t="shared" ca="1" si="40"/>
        <v/>
      </c>
      <c r="S53" s="47" t="str">
        <f t="shared" ca="1" si="41"/>
        <v/>
      </c>
      <c r="T53" s="79" t="str">
        <f t="shared" ca="1" si="23"/>
        <v/>
      </c>
      <c r="V53" s="72">
        <v>45840.625</v>
      </c>
      <c r="W53" s="54">
        <v>80.319999999999993</v>
      </c>
      <c r="Z53" s="72">
        <v>45840.625</v>
      </c>
      <c r="AA53" s="54">
        <v>109.32</v>
      </c>
      <c r="AD53" s="72">
        <v>45945.625</v>
      </c>
      <c r="AE53" s="54">
        <v>101.734375</v>
      </c>
      <c r="AF53" s="72">
        <v>45946.625</v>
      </c>
      <c r="AG53" s="54">
        <v>102.671875</v>
      </c>
      <c r="AH53" s="172" t="str">
        <f t="shared" si="2"/>
        <v/>
      </c>
      <c r="AI53" s="172" t="str">
        <f t="shared" si="1"/>
        <v/>
      </c>
    </row>
    <row r="54" spans="1:35">
      <c r="A54" s="173" t="str">
        <f t="shared" ca="1" si="24"/>
        <v/>
      </c>
      <c r="B54" s="45" t="str">
        <f t="shared" ca="1" si="25"/>
        <v/>
      </c>
      <c r="C54" s="46" t="str">
        <f t="shared" ca="1" si="5"/>
        <v/>
      </c>
      <c r="D54" s="46" t="str">
        <f t="shared" ca="1" si="26"/>
        <v/>
      </c>
      <c r="E54" s="45" t="str">
        <f t="shared" ca="1" si="27"/>
        <v/>
      </c>
      <c r="F54" s="46" t="str">
        <f t="shared" ca="1" si="28"/>
        <v/>
      </c>
      <c r="G54" s="47" t="str">
        <f t="shared" ca="1" si="29"/>
        <v/>
      </c>
      <c r="H54" s="45" t="str">
        <f t="shared" ca="1" si="30"/>
        <v/>
      </c>
      <c r="I54" s="46" t="str">
        <f t="shared" ca="1" si="31"/>
        <v/>
      </c>
      <c r="J54" s="47" t="str">
        <f t="shared" ca="1" si="32"/>
        <v/>
      </c>
      <c r="K54" s="45" t="str">
        <f t="shared" ca="1" si="33"/>
        <v/>
      </c>
      <c r="L54" s="46" t="str">
        <f t="shared" ca="1" si="34"/>
        <v/>
      </c>
      <c r="M54" s="47" t="str">
        <f t="shared" ca="1" si="35"/>
        <v/>
      </c>
      <c r="N54" s="45" t="str">
        <f t="shared" ca="1" si="36"/>
        <v/>
      </c>
      <c r="O54" s="46" t="str">
        <f t="shared" ca="1" si="37"/>
        <v/>
      </c>
      <c r="P54" s="47" t="str">
        <f t="shared" ca="1" si="38"/>
        <v/>
      </c>
      <c r="Q54" s="45" t="str">
        <f t="shared" ca="1" si="39"/>
        <v/>
      </c>
      <c r="R54" s="46" t="str">
        <f t="shared" ca="1" si="40"/>
        <v/>
      </c>
      <c r="S54" s="47" t="str">
        <f t="shared" ca="1" si="41"/>
        <v/>
      </c>
      <c r="T54" s="79" t="str">
        <f t="shared" ca="1" si="23"/>
        <v/>
      </c>
      <c r="V54" s="72">
        <v>45841.625</v>
      </c>
      <c r="W54" s="54">
        <v>80.37</v>
      </c>
      <c r="Z54" s="72">
        <v>45841.625</v>
      </c>
      <c r="AA54" s="54">
        <v>109.06</v>
      </c>
      <c r="AD54" s="72">
        <v>45946.625</v>
      </c>
      <c r="AE54" s="54">
        <v>102.234375</v>
      </c>
      <c r="AF54" s="72">
        <v>45947.625</v>
      </c>
      <c r="AG54" s="54">
        <v>102.46875</v>
      </c>
      <c r="AH54" s="172" t="str">
        <f t="shared" si="2"/>
        <v/>
      </c>
      <c r="AI54" s="172" t="str">
        <f t="shared" si="1"/>
        <v/>
      </c>
    </row>
    <row r="55" spans="1:35">
      <c r="A55" s="173" t="str">
        <f t="shared" ca="1" si="24"/>
        <v/>
      </c>
      <c r="B55" s="45" t="str">
        <f t="shared" ca="1" si="25"/>
        <v/>
      </c>
      <c r="C55" s="46" t="str">
        <f t="shared" ca="1" si="5"/>
        <v/>
      </c>
      <c r="D55" s="46" t="str">
        <f t="shared" ca="1" si="26"/>
        <v/>
      </c>
      <c r="E55" s="45" t="str">
        <f t="shared" ca="1" si="27"/>
        <v/>
      </c>
      <c r="F55" s="46" t="str">
        <f t="shared" ca="1" si="28"/>
        <v/>
      </c>
      <c r="G55" s="47" t="str">
        <f t="shared" ca="1" si="29"/>
        <v/>
      </c>
      <c r="H55" s="45" t="str">
        <f t="shared" ca="1" si="30"/>
        <v/>
      </c>
      <c r="I55" s="46" t="str">
        <f t="shared" ca="1" si="31"/>
        <v/>
      </c>
      <c r="J55" s="47" t="str">
        <f t="shared" ca="1" si="32"/>
        <v/>
      </c>
      <c r="K55" s="45" t="str">
        <f t="shared" ca="1" si="33"/>
        <v/>
      </c>
      <c r="L55" s="46" t="str">
        <f t="shared" ca="1" si="34"/>
        <v/>
      </c>
      <c r="M55" s="47" t="str">
        <f t="shared" ca="1" si="35"/>
        <v/>
      </c>
      <c r="N55" s="45" t="str">
        <f t="shared" ca="1" si="36"/>
        <v/>
      </c>
      <c r="O55" s="46" t="str">
        <f t="shared" ca="1" si="37"/>
        <v/>
      </c>
      <c r="P55" s="47" t="str">
        <f t="shared" ca="1" si="38"/>
        <v/>
      </c>
      <c r="Q55" s="45" t="str">
        <f t="shared" ca="1" si="39"/>
        <v/>
      </c>
      <c r="R55" s="46" t="str">
        <f t="shared" ca="1" si="40"/>
        <v/>
      </c>
      <c r="S55" s="47" t="str">
        <f t="shared" ca="1" si="41"/>
        <v/>
      </c>
      <c r="T55" s="79" t="str">
        <f t="shared" ca="1" si="23"/>
        <v/>
      </c>
      <c r="V55" s="72">
        <v>45845.625</v>
      </c>
      <c r="W55" s="54">
        <v>80.099999999999994</v>
      </c>
      <c r="Z55" s="72">
        <v>45845.625</v>
      </c>
      <c r="AA55" s="54">
        <v>108.41</v>
      </c>
      <c r="AD55" s="72">
        <v>45947.625</v>
      </c>
      <c r="AE55" s="54">
        <v>102.015625</v>
      </c>
      <c r="AF55" s="72">
        <v>45950.625</v>
      </c>
      <c r="AG55" s="54">
        <v>102.859375</v>
      </c>
      <c r="AH55" s="172" t="str">
        <f t="shared" si="2"/>
        <v/>
      </c>
      <c r="AI55" s="172" t="str">
        <f t="shared" si="1"/>
        <v/>
      </c>
    </row>
    <row r="56" spans="1:35">
      <c r="A56" s="173" t="str">
        <f t="shared" ca="1" si="24"/>
        <v/>
      </c>
      <c r="B56" s="45" t="str">
        <f t="shared" ca="1" si="25"/>
        <v/>
      </c>
      <c r="C56" s="46" t="str">
        <f t="shared" ca="1" si="5"/>
        <v/>
      </c>
      <c r="D56" s="46" t="str">
        <f t="shared" ca="1" si="26"/>
        <v/>
      </c>
      <c r="E56" s="45" t="str">
        <f t="shared" ca="1" si="27"/>
        <v/>
      </c>
      <c r="F56" s="46" t="str">
        <f t="shared" ca="1" si="28"/>
        <v/>
      </c>
      <c r="G56" s="47" t="str">
        <f t="shared" ca="1" si="29"/>
        <v/>
      </c>
      <c r="H56" s="45" t="str">
        <f t="shared" ca="1" si="30"/>
        <v/>
      </c>
      <c r="I56" s="46" t="str">
        <f t="shared" ca="1" si="31"/>
        <v/>
      </c>
      <c r="J56" s="47" t="str">
        <f t="shared" ca="1" si="32"/>
        <v/>
      </c>
      <c r="K56" s="45" t="str">
        <f t="shared" ca="1" si="33"/>
        <v/>
      </c>
      <c r="L56" s="46" t="str">
        <f t="shared" ca="1" si="34"/>
        <v/>
      </c>
      <c r="M56" s="47" t="str">
        <f t="shared" ca="1" si="35"/>
        <v/>
      </c>
      <c r="N56" s="45" t="str">
        <f t="shared" ca="1" si="36"/>
        <v/>
      </c>
      <c r="O56" s="46" t="str">
        <f t="shared" ca="1" si="37"/>
        <v/>
      </c>
      <c r="P56" s="47" t="str">
        <f t="shared" ca="1" si="38"/>
        <v/>
      </c>
      <c r="Q56" s="45" t="str">
        <f t="shared" ca="1" si="39"/>
        <v/>
      </c>
      <c r="R56" s="46" t="str">
        <f t="shared" ca="1" si="40"/>
        <v/>
      </c>
      <c r="S56" s="47" t="str">
        <f t="shared" ca="1" si="41"/>
        <v/>
      </c>
      <c r="T56" s="79" t="str">
        <f t="shared" ca="1" si="23"/>
        <v/>
      </c>
      <c r="V56" s="72">
        <v>45846.625</v>
      </c>
      <c r="W56" s="54">
        <v>79.989999999999995</v>
      </c>
      <c r="Z56" s="72">
        <v>45846.625</v>
      </c>
      <c r="AA56" s="54">
        <v>108.1</v>
      </c>
      <c r="AD56" s="72">
        <v>45950.625</v>
      </c>
      <c r="AE56" s="54">
        <v>102.171875</v>
      </c>
      <c r="AF56" s="72">
        <v>45951.625</v>
      </c>
      <c r="AG56" s="54">
        <v>103.359375</v>
      </c>
      <c r="AH56" s="172" t="str">
        <f t="shared" si="2"/>
        <v/>
      </c>
      <c r="AI56" s="172" t="str">
        <f t="shared" si="1"/>
        <v/>
      </c>
    </row>
    <row r="57" spans="1:35">
      <c r="A57" s="173" t="str">
        <f t="shared" ca="1" si="24"/>
        <v/>
      </c>
      <c r="B57" s="45" t="str">
        <f t="shared" ca="1" si="25"/>
        <v/>
      </c>
      <c r="C57" s="46" t="str">
        <f t="shared" ca="1" si="5"/>
        <v/>
      </c>
      <c r="D57" s="46" t="str">
        <f t="shared" ca="1" si="26"/>
        <v/>
      </c>
      <c r="E57" s="45" t="str">
        <f t="shared" ca="1" si="27"/>
        <v/>
      </c>
      <c r="F57" s="46" t="str">
        <f t="shared" ca="1" si="28"/>
        <v/>
      </c>
      <c r="G57" s="47" t="str">
        <f t="shared" ca="1" si="29"/>
        <v/>
      </c>
      <c r="H57" s="45" t="str">
        <f t="shared" ca="1" si="30"/>
        <v/>
      </c>
      <c r="I57" s="46" t="str">
        <f t="shared" ca="1" si="31"/>
        <v/>
      </c>
      <c r="J57" s="47" t="str">
        <f t="shared" ca="1" si="32"/>
        <v/>
      </c>
      <c r="K57" s="45" t="str">
        <f t="shared" ca="1" si="33"/>
        <v/>
      </c>
      <c r="L57" s="46" t="str">
        <f t="shared" ca="1" si="34"/>
        <v/>
      </c>
      <c r="M57" s="47" t="str">
        <f t="shared" ca="1" si="35"/>
        <v/>
      </c>
      <c r="N57" s="45" t="str">
        <f t="shared" ca="1" si="36"/>
        <v/>
      </c>
      <c r="O57" s="46" t="str">
        <f t="shared" ca="1" si="37"/>
        <v/>
      </c>
      <c r="P57" s="47" t="str">
        <f t="shared" ca="1" si="38"/>
        <v/>
      </c>
      <c r="Q57" s="45" t="str">
        <f t="shared" ca="1" si="39"/>
        <v/>
      </c>
      <c r="R57" s="46" t="str">
        <f t="shared" ca="1" si="40"/>
        <v/>
      </c>
      <c r="S57" s="47" t="str">
        <f t="shared" ca="1" si="41"/>
        <v/>
      </c>
      <c r="T57" s="79" t="str">
        <f t="shared" ca="1" si="23"/>
        <v/>
      </c>
      <c r="V57" s="72">
        <v>45847.625</v>
      </c>
      <c r="W57" s="54">
        <v>80.209999999999994</v>
      </c>
      <c r="Z57" s="72">
        <v>45847.625</v>
      </c>
      <c r="AA57" s="54">
        <v>108.71</v>
      </c>
      <c r="AD57" s="72">
        <v>45951.625</v>
      </c>
      <c r="AE57" s="54">
        <v>102.359375</v>
      </c>
      <c r="AF57" s="72">
        <v>45952.625</v>
      </c>
      <c r="AG57" s="54">
        <v>103.4375</v>
      </c>
      <c r="AH57" s="172" t="str">
        <f t="shared" si="2"/>
        <v/>
      </c>
      <c r="AI57" s="172" t="str">
        <f t="shared" si="1"/>
        <v/>
      </c>
    </row>
    <row r="58" spans="1:35">
      <c r="A58" s="173" t="str">
        <f t="shared" ca="1" si="24"/>
        <v/>
      </c>
      <c r="B58" s="45" t="str">
        <f t="shared" ca="1" si="25"/>
        <v/>
      </c>
      <c r="C58" s="46" t="str">
        <f t="shared" ca="1" si="5"/>
        <v/>
      </c>
      <c r="D58" s="46" t="str">
        <f t="shared" ca="1" si="26"/>
        <v/>
      </c>
      <c r="E58" s="45" t="str">
        <f t="shared" ca="1" si="27"/>
        <v/>
      </c>
      <c r="F58" s="46" t="str">
        <f t="shared" ca="1" si="28"/>
        <v/>
      </c>
      <c r="G58" s="47" t="str">
        <f t="shared" ca="1" si="29"/>
        <v/>
      </c>
      <c r="H58" s="45" t="str">
        <f t="shared" ca="1" si="30"/>
        <v/>
      </c>
      <c r="I58" s="46" t="str">
        <f t="shared" ca="1" si="31"/>
        <v/>
      </c>
      <c r="J58" s="47" t="str">
        <f t="shared" ca="1" si="32"/>
        <v/>
      </c>
      <c r="K58" s="45" t="str">
        <f t="shared" ca="1" si="33"/>
        <v/>
      </c>
      <c r="L58" s="46" t="str">
        <f t="shared" ca="1" si="34"/>
        <v/>
      </c>
      <c r="M58" s="47" t="str">
        <f t="shared" ca="1" si="35"/>
        <v/>
      </c>
      <c r="N58" s="45" t="str">
        <f t="shared" ca="1" si="36"/>
        <v/>
      </c>
      <c r="O58" s="46" t="str">
        <f t="shared" ca="1" si="37"/>
        <v/>
      </c>
      <c r="P58" s="47" t="str">
        <f t="shared" ca="1" si="38"/>
        <v/>
      </c>
      <c r="Q58" s="45" t="str">
        <f t="shared" ca="1" si="39"/>
        <v/>
      </c>
      <c r="R58" s="46" t="str">
        <f t="shared" ca="1" si="40"/>
        <v/>
      </c>
      <c r="S58" s="47" t="str">
        <f t="shared" ca="1" si="41"/>
        <v/>
      </c>
      <c r="T58" s="79" t="str">
        <f t="shared" ca="1" si="23"/>
        <v/>
      </c>
      <c r="V58" s="72">
        <v>45848.625</v>
      </c>
      <c r="W58" s="54">
        <v>80.13</v>
      </c>
      <c r="Z58" s="72">
        <v>45848.625</v>
      </c>
      <c r="AA58" s="54">
        <v>108.74</v>
      </c>
      <c r="AD58" s="72">
        <v>45952.625</v>
      </c>
      <c r="AE58" s="54">
        <v>102.390625</v>
      </c>
      <c r="AF58" s="72">
        <v>45953.625</v>
      </c>
      <c r="AG58" s="54">
        <v>102.75</v>
      </c>
      <c r="AH58" s="172" t="str">
        <f t="shared" si="2"/>
        <v/>
      </c>
      <c r="AI58" s="172" t="str">
        <f t="shared" si="1"/>
        <v/>
      </c>
    </row>
    <row r="59" spans="1:35">
      <c r="A59" s="173" t="str">
        <f t="shared" ca="1" si="24"/>
        <v/>
      </c>
      <c r="B59" s="45" t="str">
        <f t="shared" ca="1" si="25"/>
        <v/>
      </c>
      <c r="C59" s="46" t="str">
        <f t="shared" ca="1" si="5"/>
        <v/>
      </c>
      <c r="D59" s="46" t="str">
        <f t="shared" ca="1" si="26"/>
        <v/>
      </c>
      <c r="E59" s="45" t="str">
        <f t="shared" ca="1" si="27"/>
        <v/>
      </c>
      <c r="F59" s="46" t="str">
        <f t="shared" ca="1" si="28"/>
        <v/>
      </c>
      <c r="G59" s="47" t="str">
        <f t="shared" ca="1" si="29"/>
        <v/>
      </c>
      <c r="H59" s="45" t="str">
        <f t="shared" ca="1" si="30"/>
        <v/>
      </c>
      <c r="I59" s="46" t="str">
        <f t="shared" ca="1" si="31"/>
        <v/>
      </c>
      <c r="J59" s="47" t="str">
        <f t="shared" ca="1" si="32"/>
        <v/>
      </c>
      <c r="K59" s="45" t="str">
        <f t="shared" ca="1" si="33"/>
        <v/>
      </c>
      <c r="L59" s="46" t="str">
        <f t="shared" ca="1" si="34"/>
        <v/>
      </c>
      <c r="M59" s="47" t="str">
        <f t="shared" ca="1" si="35"/>
        <v/>
      </c>
      <c r="N59" s="45" t="str">
        <f t="shared" ca="1" si="36"/>
        <v/>
      </c>
      <c r="O59" s="46" t="str">
        <f t="shared" ca="1" si="37"/>
        <v/>
      </c>
      <c r="P59" s="47" t="str">
        <f t="shared" ca="1" si="38"/>
        <v/>
      </c>
      <c r="Q59" s="45" t="str">
        <f t="shared" ca="1" si="39"/>
        <v/>
      </c>
      <c r="R59" s="46" t="str">
        <f t="shared" ca="1" si="40"/>
        <v/>
      </c>
      <c r="S59" s="47" t="str">
        <f t="shared" ca="1" si="41"/>
        <v/>
      </c>
      <c r="T59" s="79" t="str">
        <f t="shared" ca="1" si="23"/>
        <v/>
      </c>
      <c r="V59" s="72">
        <v>45849.625</v>
      </c>
      <c r="W59" s="54">
        <v>80.03</v>
      </c>
      <c r="Z59" s="72">
        <v>45849.625</v>
      </c>
      <c r="AA59" s="54">
        <v>108.08</v>
      </c>
      <c r="AD59" s="72">
        <v>45953.625</v>
      </c>
      <c r="AE59" s="54">
        <v>102.015625</v>
      </c>
      <c r="AF59" s="72">
        <v>45954.625</v>
      </c>
      <c r="AG59" s="54">
        <v>102.6875</v>
      </c>
      <c r="AH59" s="172" t="str">
        <f t="shared" si="2"/>
        <v/>
      </c>
      <c r="AI59" s="172" t="str">
        <f t="shared" si="1"/>
        <v/>
      </c>
    </row>
    <row r="60" spans="1:35">
      <c r="A60" s="173" t="str">
        <f t="shared" ca="1" si="24"/>
        <v/>
      </c>
      <c r="B60" s="45" t="str">
        <f t="shared" ca="1" si="25"/>
        <v/>
      </c>
      <c r="C60" s="46" t="str">
        <f t="shared" ca="1" si="5"/>
        <v/>
      </c>
      <c r="D60" s="46" t="str">
        <f t="shared" ca="1" si="26"/>
        <v/>
      </c>
      <c r="E60" s="45" t="str">
        <f t="shared" ca="1" si="27"/>
        <v/>
      </c>
      <c r="F60" s="46" t="str">
        <f t="shared" ca="1" si="28"/>
        <v/>
      </c>
      <c r="G60" s="47" t="str">
        <f t="shared" ca="1" si="29"/>
        <v/>
      </c>
      <c r="H60" s="45" t="str">
        <f t="shared" ca="1" si="30"/>
        <v/>
      </c>
      <c r="I60" s="46" t="str">
        <f t="shared" ca="1" si="31"/>
        <v/>
      </c>
      <c r="J60" s="47" t="str">
        <f t="shared" ca="1" si="32"/>
        <v/>
      </c>
      <c r="K60" s="45" t="str">
        <f t="shared" ca="1" si="33"/>
        <v/>
      </c>
      <c r="L60" s="46" t="str">
        <f t="shared" ca="1" si="34"/>
        <v/>
      </c>
      <c r="M60" s="47" t="str">
        <f t="shared" ca="1" si="35"/>
        <v/>
      </c>
      <c r="N60" s="45" t="str">
        <f t="shared" ca="1" si="36"/>
        <v/>
      </c>
      <c r="O60" s="46" t="str">
        <f t="shared" ca="1" si="37"/>
        <v/>
      </c>
      <c r="P60" s="47" t="str">
        <f t="shared" ca="1" si="38"/>
        <v/>
      </c>
      <c r="Q60" s="45" t="str">
        <f t="shared" ca="1" si="39"/>
        <v/>
      </c>
      <c r="R60" s="46" t="str">
        <f t="shared" ca="1" si="40"/>
        <v/>
      </c>
      <c r="S60" s="47" t="str">
        <f t="shared" ca="1" si="41"/>
        <v/>
      </c>
      <c r="T60" s="79" t="str">
        <f t="shared" ca="1" si="23"/>
        <v/>
      </c>
      <c r="V60" s="72">
        <v>45852.625</v>
      </c>
      <c r="W60" s="54">
        <v>80.09</v>
      </c>
      <c r="Z60" s="72">
        <v>45852.625</v>
      </c>
      <c r="AA60" s="54">
        <v>108.05</v>
      </c>
      <c r="AD60" s="72">
        <v>45954.625</v>
      </c>
      <c r="AE60" s="54">
        <v>102.0625</v>
      </c>
      <c r="AF60" s="72">
        <v>45957.625</v>
      </c>
      <c r="AG60" s="54">
        <v>103.046875</v>
      </c>
      <c r="AH60" s="172" t="str">
        <f t="shared" si="2"/>
        <v/>
      </c>
      <c r="AI60" s="172" t="str">
        <f t="shared" si="1"/>
        <v/>
      </c>
    </row>
    <row r="61" spans="1:35">
      <c r="A61" s="173" t="str">
        <f t="shared" ca="1" si="24"/>
        <v/>
      </c>
      <c r="B61" s="45" t="str">
        <f t="shared" ca="1" si="25"/>
        <v/>
      </c>
      <c r="C61" s="46" t="str">
        <f t="shared" ca="1" si="5"/>
        <v/>
      </c>
      <c r="D61" s="46" t="str">
        <f t="shared" ca="1" si="26"/>
        <v/>
      </c>
      <c r="E61" s="45" t="str">
        <f t="shared" ca="1" si="27"/>
        <v/>
      </c>
      <c r="F61" s="46" t="str">
        <f t="shared" ca="1" si="28"/>
        <v/>
      </c>
      <c r="G61" s="47" t="str">
        <f t="shared" ca="1" si="29"/>
        <v/>
      </c>
      <c r="H61" s="45" t="str">
        <f t="shared" ca="1" si="30"/>
        <v/>
      </c>
      <c r="I61" s="46" t="str">
        <f t="shared" ca="1" si="31"/>
        <v/>
      </c>
      <c r="J61" s="47" t="str">
        <f t="shared" ca="1" si="32"/>
        <v/>
      </c>
      <c r="K61" s="45" t="str">
        <f t="shared" ca="1" si="33"/>
        <v/>
      </c>
      <c r="L61" s="46" t="str">
        <f t="shared" ca="1" si="34"/>
        <v/>
      </c>
      <c r="M61" s="47" t="str">
        <f t="shared" ca="1" si="35"/>
        <v/>
      </c>
      <c r="N61" s="45" t="str">
        <f t="shared" ca="1" si="36"/>
        <v/>
      </c>
      <c r="O61" s="46" t="str">
        <f t="shared" ca="1" si="37"/>
        <v/>
      </c>
      <c r="P61" s="47" t="str">
        <f t="shared" ca="1" si="38"/>
        <v/>
      </c>
      <c r="Q61" s="45" t="str">
        <f t="shared" ca="1" si="39"/>
        <v/>
      </c>
      <c r="R61" s="46" t="str">
        <f t="shared" ca="1" si="40"/>
        <v/>
      </c>
      <c r="S61" s="47" t="str">
        <f t="shared" ca="1" si="41"/>
        <v/>
      </c>
      <c r="T61" s="79" t="str">
        <f t="shared" ca="1" si="23"/>
        <v/>
      </c>
      <c r="V61" s="72">
        <v>45853.625</v>
      </c>
      <c r="W61" s="54">
        <v>79.849999999999994</v>
      </c>
      <c r="Z61" s="72">
        <v>45853.625</v>
      </c>
      <c r="AA61" s="54">
        <v>107.66</v>
      </c>
      <c r="AD61" s="72">
        <v>45957.625</v>
      </c>
      <c r="AE61" s="54">
        <v>102.09375</v>
      </c>
      <c r="AF61" s="72">
        <v>45958.625</v>
      </c>
      <c r="AG61" s="54">
        <v>103.3125</v>
      </c>
      <c r="AH61" s="172" t="str">
        <f t="shared" si="2"/>
        <v/>
      </c>
      <c r="AI61" s="172" t="str">
        <f t="shared" si="1"/>
        <v/>
      </c>
    </row>
    <row r="62" spans="1:35">
      <c r="A62" s="173" t="str">
        <f t="shared" ca="1" si="24"/>
        <v/>
      </c>
      <c r="B62" s="45" t="str">
        <f t="shared" ca="1" si="25"/>
        <v/>
      </c>
      <c r="C62" s="46" t="str">
        <f t="shared" ca="1" si="5"/>
        <v/>
      </c>
      <c r="D62" s="46" t="str">
        <f t="shared" ca="1" si="26"/>
        <v/>
      </c>
      <c r="E62" s="45" t="str">
        <f t="shared" ca="1" si="27"/>
        <v/>
      </c>
      <c r="F62" s="46" t="str">
        <f t="shared" ca="1" si="28"/>
        <v/>
      </c>
      <c r="G62" s="47" t="str">
        <f t="shared" ca="1" si="29"/>
        <v/>
      </c>
      <c r="H62" s="45" t="str">
        <f t="shared" ca="1" si="30"/>
        <v/>
      </c>
      <c r="I62" s="46" t="str">
        <f t="shared" ca="1" si="31"/>
        <v/>
      </c>
      <c r="J62" s="47" t="str">
        <f t="shared" ca="1" si="32"/>
        <v/>
      </c>
      <c r="K62" s="45" t="str">
        <f t="shared" ca="1" si="33"/>
        <v/>
      </c>
      <c r="L62" s="46" t="str">
        <f t="shared" ca="1" si="34"/>
        <v/>
      </c>
      <c r="M62" s="47" t="str">
        <f t="shared" ca="1" si="35"/>
        <v/>
      </c>
      <c r="N62" s="45" t="str">
        <f t="shared" ca="1" si="36"/>
        <v/>
      </c>
      <c r="O62" s="46" t="str">
        <f t="shared" ca="1" si="37"/>
        <v/>
      </c>
      <c r="P62" s="47" t="str">
        <f t="shared" ca="1" si="38"/>
        <v/>
      </c>
      <c r="Q62" s="45" t="str">
        <f t="shared" ca="1" si="39"/>
        <v/>
      </c>
      <c r="R62" s="46" t="str">
        <f t="shared" ca="1" si="40"/>
        <v/>
      </c>
      <c r="S62" s="47" t="str">
        <f t="shared" ca="1" si="41"/>
        <v/>
      </c>
      <c r="T62" s="79" t="str">
        <f t="shared" ca="1" si="23"/>
        <v/>
      </c>
      <c r="V62" s="72">
        <v>45854.625</v>
      </c>
      <c r="W62" s="54">
        <v>80.06</v>
      </c>
      <c r="Z62" s="72">
        <v>45854.625</v>
      </c>
      <c r="AA62" s="54">
        <v>107.83</v>
      </c>
      <c r="AD62" s="72">
        <v>45958.625</v>
      </c>
      <c r="AE62" s="54">
        <v>102.1875</v>
      </c>
      <c r="AF62" s="72">
        <v>45959.625</v>
      </c>
      <c r="AG62" s="54">
        <v>102.265625</v>
      </c>
      <c r="AH62" s="172" t="str">
        <f t="shared" si="2"/>
        <v/>
      </c>
      <c r="AI62" s="172" t="str">
        <f t="shared" si="1"/>
        <v/>
      </c>
    </row>
    <row r="63" spans="1:35">
      <c r="A63" s="173" t="str">
        <f t="shared" ca="1" si="24"/>
        <v/>
      </c>
      <c r="B63" s="45" t="str">
        <f t="shared" ca="1" si="25"/>
        <v/>
      </c>
      <c r="C63" s="46" t="str">
        <f t="shared" ca="1" si="5"/>
        <v/>
      </c>
      <c r="D63" s="46" t="str">
        <f t="shared" ca="1" si="26"/>
        <v/>
      </c>
      <c r="E63" s="45" t="str">
        <f t="shared" ca="1" si="27"/>
        <v/>
      </c>
      <c r="F63" s="46" t="str">
        <f t="shared" ca="1" si="28"/>
        <v/>
      </c>
      <c r="G63" s="47" t="str">
        <f t="shared" ca="1" si="29"/>
        <v/>
      </c>
      <c r="H63" s="45" t="str">
        <f t="shared" ca="1" si="30"/>
        <v/>
      </c>
      <c r="I63" s="46" t="str">
        <f t="shared" ca="1" si="31"/>
        <v/>
      </c>
      <c r="J63" s="47" t="str">
        <f t="shared" ca="1" si="32"/>
        <v/>
      </c>
      <c r="K63" s="45" t="str">
        <f t="shared" ca="1" si="33"/>
        <v/>
      </c>
      <c r="L63" s="46" t="str">
        <f t="shared" ca="1" si="34"/>
        <v/>
      </c>
      <c r="M63" s="47" t="str">
        <f t="shared" ca="1" si="35"/>
        <v/>
      </c>
      <c r="N63" s="45" t="str">
        <f t="shared" ca="1" si="36"/>
        <v/>
      </c>
      <c r="O63" s="46" t="str">
        <f t="shared" ca="1" si="37"/>
        <v/>
      </c>
      <c r="P63" s="47" t="str">
        <f t="shared" ca="1" si="38"/>
        <v/>
      </c>
      <c r="Q63" s="45" t="str">
        <f t="shared" ca="1" si="39"/>
        <v/>
      </c>
      <c r="R63" s="46" t="str">
        <f t="shared" ca="1" si="40"/>
        <v/>
      </c>
      <c r="S63" s="47" t="str">
        <f t="shared" ca="1" si="41"/>
        <v/>
      </c>
      <c r="T63" s="79" t="str">
        <f t="shared" ca="1" si="23"/>
        <v/>
      </c>
      <c r="V63" s="72">
        <v>45855.625</v>
      </c>
      <c r="W63" s="54">
        <v>80.14</v>
      </c>
      <c r="Z63" s="72">
        <v>45855.625</v>
      </c>
      <c r="AA63" s="54">
        <v>108.09</v>
      </c>
      <c r="AD63" s="72">
        <v>45959.625</v>
      </c>
      <c r="AE63" s="54">
        <v>101.453125</v>
      </c>
      <c r="AF63" s="72">
        <v>45960.625</v>
      </c>
      <c r="AG63" s="54">
        <v>101.703125</v>
      </c>
      <c r="AH63" s="172" t="str">
        <f t="shared" si="2"/>
        <v/>
      </c>
      <c r="AI63" s="172" t="str">
        <f t="shared" si="1"/>
        <v/>
      </c>
    </row>
    <row r="64" spans="1:35">
      <c r="A64" s="173" t="str">
        <f t="shared" ca="1" si="24"/>
        <v/>
      </c>
      <c r="B64" s="45" t="str">
        <f t="shared" ca="1" si="25"/>
        <v/>
      </c>
      <c r="C64" s="46" t="str">
        <f t="shared" ca="1" si="5"/>
        <v/>
      </c>
      <c r="D64" s="46" t="str">
        <f t="shared" ca="1" si="26"/>
        <v/>
      </c>
      <c r="E64" s="45" t="str">
        <f t="shared" ca="1" si="27"/>
        <v/>
      </c>
      <c r="F64" s="46" t="str">
        <f t="shared" ca="1" si="28"/>
        <v/>
      </c>
      <c r="G64" s="47" t="str">
        <f t="shared" ca="1" si="29"/>
        <v/>
      </c>
      <c r="H64" s="45" t="str">
        <f t="shared" ca="1" si="30"/>
        <v/>
      </c>
      <c r="I64" s="46" t="str">
        <f t="shared" ca="1" si="31"/>
        <v/>
      </c>
      <c r="J64" s="47" t="str">
        <f t="shared" ca="1" si="32"/>
        <v/>
      </c>
      <c r="K64" s="45" t="str">
        <f t="shared" ca="1" si="33"/>
        <v/>
      </c>
      <c r="L64" s="46" t="str">
        <f t="shared" ca="1" si="34"/>
        <v/>
      </c>
      <c r="M64" s="47" t="str">
        <f t="shared" ca="1" si="35"/>
        <v/>
      </c>
      <c r="N64" s="45" t="str">
        <f t="shared" ca="1" si="36"/>
        <v/>
      </c>
      <c r="O64" s="46" t="str">
        <f t="shared" ca="1" si="37"/>
        <v/>
      </c>
      <c r="P64" s="47" t="str">
        <f t="shared" ca="1" si="38"/>
        <v/>
      </c>
      <c r="Q64" s="45" t="str">
        <f t="shared" ca="1" si="39"/>
        <v/>
      </c>
      <c r="R64" s="46" t="str">
        <f t="shared" ca="1" si="40"/>
        <v/>
      </c>
      <c r="S64" s="47" t="str">
        <f t="shared" ca="1" si="41"/>
        <v/>
      </c>
      <c r="T64" s="79" t="str">
        <f t="shared" ca="1" si="23"/>
        <v/>
      </c>
      <c r="V64" s="72">
        <v>45856.625</v>
      </c>
      <c r="W64" s="54">
        <v>80.25</v>
      </c>
      <c r="Z64" s="72">
        <v>45856.625</v>
      </c>
      <c r="AA64" s="54">
        <v>108.29</v>
      </c>
      <c r="AD64" s="72">
        <v>45960.625</v>
      </c>
      <c r="AE64" s="54">
        <v>101.28125</v>
      </c>
      <c r="AF64" s="72">
        <v>45961.625</v>
      </c>
      <c r="AG64" s="54">
        <v>101.375</v>
      </c>
      <c r="AH64" s="172" t="str">
        <f t="shared" si="2"/>
        <v/>
      </c>
      <c r="AI64" s="172" t="str">
        <f t="shared" si="1"/>
        <v/>
      </c>
    </row>
    <row r="65" spans="1:35">
      <c r="A65" s="173" t="str">
        <f t="shared" ca="1" si="24"/>
        <v/>
      </c>
      <c r="B65" s="45" t="str">
        <f t="shared" ca="1" si="25"/>
        <v/>
      </c>
      <c r="C65" s="46" t="str">
        <f t="shared" ca="1" si="5"/>
        <v/>
      </c>
      <c r="D65" s="46" t="str">
        <f t="shared" ca="1" si="26"/>
        <v/>
      </c>
      <c r="E65" s="45" t="str">
        <f t="shared" ca="1" si="27"/>
        <v/>
      </c>
      <c r="F65" s="46" t="str">
        <f t="shared" ca="1" si="28"/>
        <v/>
      </c>
      <c r="G65" s="47" t="str">
        <f t="shared" ca="1" si="29"/>
        <v/>
      </c>
      <c r="H65" s="45" t="str">
        <f t="shared" ca="1" si="30"/>
        <v/>
      </c>
      <c r="I65" s="46" t="str">
        <f t="shared" ca="1" si="31"/>
        <v/>
      </c>
      <c r="J65" s="47" t="str">
        <f t="shared" ca="1" si="32"/>
        <v/>
      </c>
      <c r="K65" s="45" t="str">
        <f t="shared" ca="1" si="33"/>
        <v/>
      </c>
      <c r="L65" s="46" t="str">
        <f t="shared" ca="1" si="34"/>
        <v/>
      </c>
      <c r="M65" s="47" t="str">
        <f t="shared" ca="1" si="35"/>
        <v/>
      </c>
      <c r="N65" s="45" t="str">
        <f t="shared" ca="1" si="36"/>
        <v/>
      </c>
      <c r="O65" s="46" t="str">
        <f t="shared" ca="1" si="37"/>
        <v/>
      </c>
      <c r="P65" s="47" t="str">
        <f t="shared" ca="1" si="38"/>
        <v/>
      </c>
      <c r="Q65" s="45" t="str">
        <f t="shared" ca="1" si="39"/>
        <v/>
      </c>
      <c r="R65" s="46" t="str">
        <f t="shared" ca="1" si="40"/>
        <v/>
      </c>
      <c r="S65" s="47" t="str">
        <f t="shared" ca="1" si="41"/>
        <v/>
      </c>
      <c r="T65" s="79" t="str">
        <f t="shared" ca="1" si="23"/>
        <v/>
      </c>
      <c r="V65" s="72">
        <v>45859.625</v>
      </c>
      <c r="W65" s="54">
        <v>80.36</v>
      </c>
      <c r="Z65" s="72">
        <v>45859.625</v>
      </c>
      <c r="AA65" s="54">
        <v>108.71</v>
      </c>
      <c r="AD65" s="72">
        <v>45961.625</v>
      </c>
      <c r="AE65" s="54">
        <v>101.25</v>
      </c>
      <c r="AH65" s="172" t="str">
        <f t="shared" si="2"/>
        <v/>
      </c>
      <c r="AI65" s="172" t="str">
        <f t="shared" si="1"/>
        <v/>
      </c>
    </row>
    <row r="66" spans="1:35">
      <c r="A66" s="173" t="str">
        <f t="shared" ca="1" si="24"/>
        <v/>
      </c>
      <c r="B66" s="45" t="str">
        <f t="shared" ca="1" si="25"/>
        <v/>
      </c>
      <c r="C66" s="46" t="str">
        <f t="shared" ca="1" si="5"/>
        <v/>
      </c>
      <c r="D66" s="46" t="str">
        <f t="shared" ca="1" si="26"/>
        <v/>
      </c>
      <c r="E66" s="45" t="str">
        <f t="shared" ca="1" si="27"/>
        <v/>
      </c>
      <c r="F66" s="46" t="str">
        <f t="shared" ca="1" si="28"/>
        <v/>
      </c>
      <c r="G66" s="47" t="str">
        <f t="shared" ca="1" si="29"/>
        <v/>
      </c>
      <c r="H66" s="45" t="str">
        <f t="shared" ca="1" si="30"/>
        <v/>
      </c>
      <c r="I66" s="46" t="str">
        <f t="shared" ca="1" si="31"/>
        <v/>
      </c>
      <c r="J66" s="47" t="str">
        <f t="shared" ca="1" si="32"/>
        <v/>
      </c>
      <c r="K66" s="45" t="str">
        <f t="shared" ca="1" si="33"/>
        <v/>
      </c>
      <c r="L66" s="46" t="str">
        <f t="shared" ca="1" si="34"/>
        <v/>
      </c>
      <c r="M66" s="47" t="str">
        <f t="shared" ca="1" si="35"/>
        <v/>
      </c>
      <c r="N66" s="45" t="str">
        <f t="shared" ca="1" si="36"/>
        <v/>
      </c>
      <c r="O66" s="46" t="str">
        <f t="shared" ca="1" si="37"/>
        <v/>
      </c>
      <c r="P66" s="47" t="str">
        <f t="shared" ca="1" si="38"/>
        <v/>
      </c>
      <c r="Q66" s="45" t="str">
        <f t="shared" ca="1" si="39"/>
        <v/>
      </c>
      <c r="R66" s="46" t="str">
        <f t="shared" ca="1" si="40"/>
        <v/>
      </c>
      <c r="S66" s="47" t="str">
        <f t="shared" ca="1" si="41"/>
        <v/>
      </c>
      <c r="T66" s="79" t="str">
        <f t="shared" ca="1" si="23"/>
        <v/>
      </c>
      <c r="V66" s="72">
        <v>45860.625</v>
      </c>
      <c r="W66" s="54">
        <v>80.5</v>
      </c>
      <c r="Z66" s="72">
        <v>45860.625</v>
      </c>
      <c r="AA66" s="54">
        <v>108.97</v>
      </c>
      <c r="AH66" s="172" t="str">
        <f t="shared" si="2"/>
        <v/>
      </c>
      <c r="AI66" s="172" t="str">
        <f t="shared" si="1"/>
        <v/>
      </c>
    </row>
    <row r="67" spans="1:35">
      <c r="A67" s="173" t="str">
        <f t="shared" ca="1" si="24"/>
        <v/>
      </c>
      <c r="B67" s="45" t="str">
        <f t="shared" ca="1" si="25"/>
        <v/>
      </c>
      <c r="C67" s="46" t="str">
        <f t="shared" ca="1" si="5"/>
        <v/>
      </c>
      <c r="D67" s="46" t="str">
        <f t="shared" ca="1" si="26"/>
        <v/>
      </c>
      <c r="E67" s="45" t="str">
        <f t="shared" ca="1" si="27"/>
        <v/>
      </c>
      <c r="F67" s="46" t="str">
        <f t="shared" ca="1" si="28"/>
        <v/>
      </c>
      <c r="G67" s="47" t="str">
        <f t="shared" ca="1" si="29"/>
        <v/>
      </c>
      <c r="H67" s="45" t="str">
        <f t="shared" ca="1" si="30"/>
        <v/>
      </c>
      <c r="I67" s="46" t="str">
        <f t="shared" ca="1" si="31"/>
        <v/>
      </c>
      <c r="J67" s="47" t="str">
        <f t="shared" ca="1" si="32"/>
        <v/>
      </c>
      <c r="K67" s="45" t="str">
        <f t="shared" ca="1" si="33"/>
        <v/>
      </c>
      <c r="L67" s="46" t="str">
        <f t="shared" ca="1" si="34"/>
        <v/>
      </c>
      <c r="M67" s="47" t="str">
        <f t="shared" ca="1" si="35"/>
        <v/>
      </c>
      <c r="N67" s="45" t="str">
        <f t="shared" ca="1" si="36"/>
        <v/>
      </c>
      <c r="O67" s="46" t="str">
        <f t="shared" ca="1" si="37"/>
        <v/>
      </c>
      <c r="P67" s="47" t="str">
        <f t="shared" ca="1" si="38"/>
        <v/>
      </c>
      <c r="Q67" s="45" t="str">
        <f t="shared" ca="1" si="39"/>
        <v/>
      </c>
      <c r="R67" s="46" t="str">
        <f t="shared" ca="1" si="40"/>
        <v/>
      </c>
      <c r="S67" s="47" t="str">
        <f t="shared" ca="1" si="41"/>
        <v/>
      </c>
      <c r="T67" s="79" t="str">
        <f t="shared" ca="1" si="23"/>
        <v/>
      </c>
      <c r="V67" s="72">
        <v>45861.625</v>
      </c>
      <c r="W67" s="54">
        <v>80.540000000000006</v>
      </c>
      <c r="Z67" s="72">
        <v>45861.625</v>
      </c>
      <c r="AA67" s="54">
        <v>108.8</v>
      </c>
      <c r="AH67" s="172" t="str">
        <f t="shared" si="2"/>
        <v/>
      </c>
      <c r="AI67" s="172" t="str">
        <f t="shared" si="1"/>
        <v/>
      </c>
    </row>
    <row r="68" spans="1:35">
      <c r="A68" s="173" t="str">
        <f t="shared" ca="1" si="24"/>
        <v/>
      </c>
      <c r="B68" s="45" t="str">
        <f t="shared" ca="1" si="25"/>
        <v/>
      </c>
      <c r="C68" s="46" t="str">
        <f t="shared" ca="1" si="5"/>
        <v/>
      </c>
      <c r="D68" s="46" t="str">
        <f t="shared" ca="1" si="26"/>
        <v/>
      </c>
      <c r="E68" s="45" t="str">
        <f t="shared" ca="1" si="27"/>
        <v/>
      </c>
      <c r="F68" s="46" t="str">
        <f t="shared" ca="1" si="28"/>
        <v/>
      </c>
      <c r="G68" s="47" t="str">
        <f t="shared" ca="1" si="29"/>
        <v/>
      </c>
      <c r="H68" s="45" t="str">
        <f t="shared" ca="1" si="30"/>
        <v/>
      </c>
      <c r="I68" s="46" t="str">
        <f t="shared" ca="1" si="31"/>
        <v/>
      </c>
      <c r="J68" s="47" t="str">
        <f t="shared" ca="1" si="32"/>
        <v/>
      </c>
      <c r="K68" s="45" t="str">
        <f t="shared" ca="1" si="33"/>
        <v/>
      </c>
      <c r="L68" s="46" t="str">
        <f t="shared" ca="1" si="34"/>
        <v/>
      </c>
      <c r="M68" s="47" t="str">
        <f t="shared" ca="1" si="35"/>
        <v/>
      </c>
      <c r="N68" s="45" t="str">
        <f t="shared" ca="1" si="36"/>
        <v/>
      </c>
      <c r="O68" s="46" t="str">
        <f t="shared" ca="1" si="37"/>
        <v/>
      </c>
      <c r="P68" s="47" t="str">
        <f t="shared" ca="1" si="38"/>
        <v/>
      </c>
      <c r="Q68" s="45" t="str">
        <f t="shared" ca="1" si="39"/>
        <v/>
      </c>
      <c r="R68" s="46" t="str">
        <f t="shared" ca="1" si="40"/>
        <v/>
      </c>
      <c r="S68" s="47" t="str">
        <f t="shared" ca="1" si="41"/>
        <v/>
      </c>
      <c r="T68" s="79" t="str">
        <f t="shared" ca="1" si="23"/>
        <v/>
      </c>
      <c r="V68" s="72">
        <v>45862.625</v>
      </c>
      <c r="W68" s="54">
        <v>80.44</v>
      </c>
      <c r="Z68" s="72">
        <v>45862.625</v>
      </c>
      <c r="AA68" s="54">
        <v>108.64</v>
      </c>
      <c r="AH68" s="172" t="str">
        <f t="shared" si="2"/>
        <v/>
      </c>
      <c r="AI68" s="172" t="str">
        <f t="shared" ref="AI68:AI131" si="42">IF(AH68&gt;$A$14,AH68,"")</f>
        <v/>
      </c>
    </row>
    <row r="69" spans="1:35">
      <c r="A69" s="173" t="str">
        <f t="shared" ca="1" si="24"/>
        <v/>
      </c>
      <c r="B69" s="45" t="str">
        <f t="shared" ca="1" si="25"/>
        <v/>
      </c>
      <c r="C69" s="46" t="str">
        <f t="shared" ca="1" si="5"/>
        <v/>
      </c>
      <c r="D69" s="46" t="str">
        <f t="shared" ca="1" si="26"/>
        <v/>
      </c>
      <c r="E69" s="45" t="str">
        <f t="shared" ca="1" si="27"/>
        <v/>
      </c>
      <c r="F69" s="46" t="str">
        <f t="shared" ca="1" si="28"/>
        <v/>
      </c>
      <c r="G69" s="47" t="str">
        <f t="shared" ca="1" si="29"/>
        <v/>
      </c>
      <c r="H69" s="45" t="str">
        <f t="shared" ca="1" si="30"/>
        <v/>
      </c>
      <c r="I69" s="46" t="str">
        <f t="shared" ca="1" si="31"/>
        <v/>
      </c>
      <c r="J69" s="47" t="str">
        <f t="shared" ca="1" si="32"/>
        <v/>
      </c>
      <c r="K69" s="45" t="str">
        <f t="shared" ca="1" si="33"/>
        <v/>
      </c>
      <c r="L69" s="46" t="str">
        <f t="shared" ca="1" si="34"/>
        <v/>
      </c>
      <c r="M69" s="47" t="str">
        <f t="shared" ca="1" si="35"/>
        <v/>
      </c>
      <c r="N69" s="45" t="str">
        <f t="shared" ca="1" si="36"/>
        <v/>
      </c>
      <c r="O69" s="46" t="str">
        <f t="shared" ca="1" si="37"/>
        <v/>
      </c>
      <c r="P69" s="47" t="str">
        <f t="shared" ca="1" si="38"/>
        <v/>
      </c>
      <c r="Q69" s="45" t="str">
        <f t="shared" ca="1" si="39"/>
        <v/>
      </c>
      <c r="R69" s="46" t="str">
        <f t="shared" ca="1" si="40"/>
        <v/>
      </c>
      <c r="S69" s="47" t="str">
        <f t="shared" ca="1" si="41"/>
        <v/>
      </c>
      <c r="T69" s="79" t="str">
        <f t="shared" ca="1" si="23"/>
        <v/>
      </c>
      <c r="V69" s="72">
        <v>45863.625</v>
      </c>
      <c r="W69" s="54">
        <v>80.489999999999995</v>
      </c>
      <c r="Z69" s="72">
        <v>45863.625</v>
      </c>
      <c r="AA69" s="54">
        <v>108.99</v>
      </c>
      <c r="AH69" s="172" t="str">
        <f t="shared" ref="AH69:AH132" si="43">IF(COUNTIF(X:X,V69)*COUNTIF(Z:Z,V69)*COUNTIF(AB:AB,V69)*COUNTIF(AD:AD,V69)*COUNTIF(AF:AF,V69),V69,"")</f>
        <v/>
      </c>
      <c r="AI69" s="172" t="str">
        <f t="shared" si="42"/>
        <v/>
      </c>
    </row>
    <row r="70" spans="1:35">
      <c r="A70" s="173" t="str">
        <f t="shared" ca="1" si="24"/>
        <v/>
      </c>
      <c r="B70" s="45" t="str">
        <f t="shared" ca="1" si="25"/>
        <v/>
      </c>
      <c r="C70" s="46" t="str">
        <f t="shared" ca="1" si="5"/>
        <v/>
      </c>
      <c r="D70" s="46" t="str">
        <f t="shared" ca="1" si="26"/>
        <v/>
      </c>
      <c r="E70" s="45" t="str">
        <f t="shared" ca="1" si="27"/>
        <v/>
      </c>
      <c r="F70" s="46" t="str">
        <f t="shared" ca="1" si="28"/>
        <v/>
      </c>
      <c r="G70" s="47" t="str">
        <f t="shared" ca="1" si="29"/>
        <v/>
      </c>
      <c r="H70" s="45" t="str">
        <f t="shared" ca="1" si="30"/>
        <v/>
      </c>
      <c r="I70" s="46" t="str">
        <f t="shared" ca="1" si="31"/>
        <v/>
      </c>
      <c r="J70" s="47" t="str">
        <f t="shared" ca="1" si="32"/>
        <v/>
      </c>
      <c r="K70" s="45" t="str">
        <f t="shared" ca="1" si="33"/>
        <v/>
      </c>
      <c r="L70" s="46" t="str">
        <f t="shared" ca="1" si="34"/>
        <v/>
      </c>
      <c r="M70" s="47" t="str">
        <f t="shared" ca="1" si="35"/>
        <v/>
      </c>
      <c r="N70" s="45" t="str">
        <f t="shared" ca="1" si="36"/>
        <v/>
      </c>
      <c r="O70" s="46" t="str">
        <f t="shared" ca="1" si="37"/>
        <v/>
      </c>
      <c r="P70" s="47" t="str">
        <f t="shared" ca="1" si="38"/>
        <v/>
      </c>
      <c r="Q70" s="45" t="str">
        <f t="shared" ca="1" si="39"/>
        <v/>
      </c>
      <c r="R70" s="46" t="str">
        <f t="shared" ca="1" si="40"/>
        <v/>
      </c>
      <c r="S70" s="47" t="str">
        <f t="shared" ca="1" si="41"/>
        <v/>
      </c>
      <c r="T70" s="79" t="str">
        <f t="shared" ca="1" si="23"/>
        <v/>
      </c>
      <c r="V70" s="72">
        <v>45866.625</v>
      </c>
      <c r="W70" s="54">
        <v>80.45</v>
      </c>
      <c r="Z70" s="72">
        <v>45866.625</v>
      </c>
      <c r="AA70" s="54">
        <v>108.77</v>
      </c>
      <c r="AH70" s="172" t="str">
        <f t="shared" si="43"/>
        <v/>
      </c>
      <c r="AI70" s="172" t="str">
        <f t="shared" si="42"/>
        <v/>
      </c>
    </row>
    <row r="71" spans="1:35">
      <c r="A71" s="173" t="str">
        <f t="shared" ca="1" si="24"/>
        <v/>
      </c>
      <c r="B71" s="45" t="str">
        <f t="shared" ca="1" si="25"/>
        <v/>
      </c>
      <c r="C71" s="46" t="str">
        <f t="shared" ca="1" si="5"/>
        <v/>
      </c>
      <c r="D71" s="46" t="str">
        <f t="shared" ca="1" si="26"/>
        <v/>
      </c>
      <c r="E71" s="45" t="str">
        <f t="shared" ca="1" si="27"/>
        <v/>
      </c>
      <c r="F71" s="46" t="str">
        <f t="shared" ca="1" si="28"/>
        <v/>
      </c>
      <c r="G71" s="47" t="str">
        <f t="shared" ca="1" si="29"/>
        <v/>
      </c>
      <c r="H71" s="45" t="str">
        <f t="shared" ca="1" si="30"/>
        <v/>
      </c>
      <c r="I71" s="46" t="str">
        <f t="shared" ca="1" si="31"/>
        <v/>
      </c>
      <c r="J71" s="47" t="str">
        <f t="shared" ca="1" si="32"/>
        <v/>
      </c>
      <c r="K71" s="45" t="str">
        <f t="shared" ca="1" si="33"/>
        <v/>
      </c>
      <c r="L71" s="46" t="str">
        <f t="shared" ca="1" si="34"/>
        <v/>
      </c>
      <c r="M71" s="47" t="str">
        <f t="shared" ca="1" si="35"/>
        <v/>
      </c>
      <c r="N71" s="45" t="str">
        <f t="shared" ca="1" si="36"/>
        <v/>
      </c>
      <c r="O71" s="46" t="str">
        <f t="shared" ca="1" si="37"/>
        <v/>
      </c>
      <c r="P71" s="47" t="str">
        <f t="shared" ca="1" si="38"/>
        <v/>
      </c>
      <c r="Q71" s="45" t="str">
        <f t="shared" ca="1" si="39"/>
        <v/>
      </c>
      <c r="R71" s="46" t="str">
        <f t="shared" ca="1" si="40"/>
        <v/>
      </c>
      <c r="S71" s="47" t="str">
        <f t="shared" ca="1" si="41"/>
        <v/>
      </c>
      <c r="T71" s="79" t="str">
        <f t="shared" ca="1" si="23"/>
        <v/>
      </c>
      <c r="V71" s="72">
        <v>45867.625</v>
      </c>
      <c r="W71" s="54">
        <v>80.5</v>
      </c>
      <c r="Z71" s="72">
        <v>45867.625</v>
      </c>
      <c r="AA71" s="54">
        <v>109.49</v>
      </c>
      <c r="AH71" s="172" t="str">
        <f t="shared" si="43"/>
        <v/>
      </c>
      <c r="AI71" s="172" t="str">
        <f t="shared" si="42"/>
        <v/>
      </c>
    </row>
    <row r="72" spans="1:35">
      <c r="A72" s="173" t="str">
        <f t="shared" ca="1" si="24"/>
        <v/>
      </c>
      <c r="B72" s="45" t="str">
        <f t="shared" ca="1" si="25"/>
        <v/>
      </c>
      <c r="C72" s="46" t="str">
        <f t="shared" ca="1" si="5"/>
        <v/>
      </c>
      <c r="D72" s="46" t="str">
        <f t="shared" ca="1" si="26"/>
        <v/>
      </c>
      <c r="E72" s="45" t="str">
        <f t="shared" ca="1" si="27"/>
        <v/>
      </c>
      <c r="F72" s="46" t="str">
        <f t="shared" ca="1" si="28"/>
        <v/>
      </c>
      <c r="G72" s="47" t="str">
        <f t="shared" ca="1" si="29"/>
        <v/>
      </c>
      <c r="H72" s="45" t="str">
        <f t="shared" ca="1" si="30"/>
        <v/>
      </c>
      <c r="I72" s="46" t="str">
        <f t="shared" ca="1" si="31"/>
        <v/>
      </c>
      <c r="J72" s="47" t="str">
        <f t="shared" ca="1" si="32"/>
        <v/>
      </c>
      <c r="K72" s="45" t="str">
        <f t="shared" ca="1" si="33"/>
        <v/>
      </c>
      <c r="L72" s="46" t="str">
        <f t="shared" ca="1" si="34"/>
        <v/>
      </c>
      <c r="M72" s="47" t="str">
        <f t="shared" ca="1" si="35"/>
        <v/>
      </c>
      <c r="N72" s="45" t="str">
        <f t="shared" ca="1" si="36"/>
        <v/>
      </c>
      <c r="O72" s="46" t="str">
        <f t="shared" ca="1" si="37"/>
        <v/>
      </c>
      <c r="P72" s="47" t="str">
        <f t="shared" ca="1" si="38"/>
        <v/>
      </c>
      <c r="Q72" s="45" t="str">
        <f t="shared" ca="1" si="39"/>
        <v/>
      </c>
      <c r="R72" s="46" t="str">
        <f t="shared" ca="1" si="40"/>
        <v/>
      </c>
      <c r="S72" s="47" t="str">
        <f t="shared" ca="1" si="41"/>
        <v/>
      </c>
      <c r="T72" s="79" t="str">
        <f t="shared" ca="1" si="23"/>
        <v/>
      </c>
      <c r="V72" s="72">
        <v>45868.625</v>
      </c>
      <c r="W72" s="54">
        <v>80.33</v>
      </c>
      <c r="Z72" s="72">
        <v>45868.625</v>
      </c>
      <c r="AA72" s="54">
        <v>109.08</v>
      </c>
      <c r="AH72" s="172" t="str">
        <f t="shared" si="43"/>
        <v/>
      </c>
      <c r="AI72" s="172" t="str">
        <f t="shared" si="42"/>
        <v/>
      </c>
    </row>
    <row r="73" spans="1:35">
      <c r="A73" s="173" t="str">
        <f t="shared" ca="1" si="24"/>
        <v/>
      </c>
      <c r="B73" s="45" t="str">
        <f t="shared" ca="1" si="25"/>
        <v/>
      </c>
      <c r="C73" s="46" t="str">
        <f t="shared" ca="1" si="5"/>
        <v/>
      </c>
      <c r="D73" s="46" t="str">
        <f t="shared" ca="1" si="26"/>
        <v/>
      </c>
      <c r="E73" s="45" t="str">
        <f t="shared" ca="1" si="27"/>
        <v/>
      </c>
      <c r="F73" s="46" t="str">
        <f t="shared" ca="1" si="28"/>
        <v/>
      </c>
      <c r="G73" s="47" t="str">
        <f t="shared" ca="1" si="29"/>
        <v/>
      </c>
      <c r="H73" s="45" t="str">
        <f t="shared" ca="1" si="30"/>
        <v/>
      </c>
      <c r="I73" s="46" t="str">
        <f t="shared" ca="1" si="31"/>
        <v/>
      </c>
      <c r="J73" s="47" t="str">
        <f t="shared" ca="1" si="32"/>
        <v/>
      </c>
      <c r="K73" s="45" t="str">
        <f t="shared" ca="1" si="33"/>
        <v/>
      </c>
      <c r="L73" s="46" t="str">
        <f t="shared" ca="1" si="34"/>
        <v/>
      </c>
      <c r="M73" s="47" t="str">
        <f t="shared" ca="1" si="35"/>
        <v/>
      </c>
      <c r="N73" s="45" t="str">
        <f t="shared" ca="1" si="36"/>
        <v/>
      </c>
      <c r="O73" s="46" t="str">
        <f t="shared" ca="1" si="37"/>
        <v/>
      </c>
      <c r="P73" s="47" t="str">
        <f t="shared" ca="1" si="38"/>
        <v/>
      </c>
      <c r="Q73" s="45" t="str">
        <f t="shared" ca="1" si="39"/>
        <v/>
      </c>
      <c r="R73" s="46" t="str">
        <f t="shared" ca="1" si="40"/>
        <v/>
      </c>
      <c r="S73" s="47" t="str">
        <f t="shared" ca="1" si="41"/>
        <v/>
      </c>
      <c r="T73" s="79" t="str">
        <f t="shared" ca="1" si="23"/>
        <v/>
      </c>
      <c r="V73" s="72">
        <v>45869.625</v>
      </c>
      <c r="W73" s="54">
        <v>80.38</v>
      </c>
      <c r="Z73" s="72">
        <v>45869.625</v>
      </c>
      <c r="AA73" s="54">
        <v>109.11</v>
      </c>
      <c r="AH73" s="172" t="str">
        <f t="shared" si="43"/>
        <v/>
      </c>
      <c r="AI73" s="172" t="str">
        <f t="shared" si="42"/>
        <v/>
      </c>
    </row>
    <row r="74" spans="1:35">
      <c r="A74" s="173" t="str">
        <f t="shared" ca="1" si="24"/>
        <v/>
      </c>
      <c r="B74" s="45" t="str">
        <f t="shared" ca="1" si="25"/>
        <v/>
      </c>
      <c r="C74" s="46" t="str">
        <f t="shared" ca="1" si="5"/>
        <v/>
      </c>
      <c r="D74" s="46" t="str">
        <f t="shared" ca="1" si="26"/>
        <v/>
      </c>
      <c r="E74" s="45" t="str">
        <f t="shared" ca="1" si="27"/>
        <v/>
      </c>
      <c r="F74" s="46" t="str">
        <f t="shared" ca="1" si="28"/>
        <v/>
      </c>
      <c r="G74" s="47" t="str">
        <f t="shared" ca="1" si="29"/>
        <v/>
      </c>
      <c r="H74" s="45" t="str">
        <f t="shared" ca="1" si="30"/>
        <v/>
      </c>
      <c r="I74" s="46" t="str">
        <f t="shared" ca="1" si="31"/>
        <v/>
      </c>
      <c r="J74" s="47" t="str">
        <f t="shared" ca="1" si="32"/>
        <v/>
      </c>
      <c r="K74" s="45" t="str">
        <f t="shared" ca="1" si="33"/>
        <v/>
      </c>
      <c r="L74" s="46" t="str">
        <f t="shared" ca="1" si="34"/>
        <v/>
      </c>
      <c r="M74" s="47" t="str">
        <f t="shared" ca="1" si="35"/>
        <v/>
      </c>
      <c r="N74" s="45" t="str">
        <f t="shared" ca="1" si="36"/>
        <v/>
      </c>
      <c r="O74" s="46" t="str">
        <f t="shared" ca="1" si="37"/>
        <v/>
      </c>
      <c r="P74" s="47" t="str">
        <f t="shared" ca="1" si="38"/>
        <v/>
      </c>
      <c r="Q74" s="45" t="str">
        <f t="shared" ca="1" si="39"/>
        <v/>
      </c>
      <c r="R74" s="46" t="str">
        <f t="shared" ca="1" si="40"/>
        <v/>
      </c>
      <c r="S74" s="47" t="str">
        <f t="shared" ca="1" si="41"/>
        <v/>
      </c>
      <c r="T74" s="79" t="str">
        <f t="shared" ca="1" si="23"/>
        <v/>
      </c>
      <c r="V74" s="72">
        <v>45870.625</v>
      </c>
      <c r="W74" s="54">
        <v>79.98</v>
      </c>
      <c r="Z74" s="72">
        <v>45870.625</v>
      </c>
      <c r="AA74" s="54">
        <v>109.63</v>
      </c>
      <c r="AH74" s="172" t="str">
        <f t="shared" si="43"/>
        <v/>
      </c>
      <c r="AI74" s="172" t="str">
        <f t="shared" si="42"/>
        <v/>
      </c>
    </row>
    <row r="75" spans="1:35">
      <c r="A75" s="173" t="str">
        <f t="shared" ca="1" si="24"/>
        <v/>
      </c>
      <c r="B75" s="45" t="str">
        <f t="shared" ca="1" si="25"/>
        <v/>
      </c>
      <c r="C75" s="46" t="str">
        <f t="shared" ca="1" si="5"/>
        <v/>
      </c>
      <c r="D75" s="46" t="str">
        <f t="shared" ca="1" si="26"/>
        <v/>
      </c>
      <c r="E75" s="45" t="str">
        <f t="shared" ca="1" si="27"/>
        <v/>
      </c>
      <c r="F75" s="46" t="str">
        <f t="shared" ca="1" si="28"/>
        <v/>
      </c>
      <c r="G75" s="47" t="str">
        <f t="shared" ca="1" si="29"/>
        <v/>
      </c>
      <c r="H75" s="45" t="str">
        <f t="shared" ca="1" si="30"/>
        <v/>
      </c>
      <c r="I75" s="46" t="str">
        <f t="shared" ca="1" si="31"/>
        <v/>
      </c>
      <c r="J75" s="47" t="str">
        <f t="shared" ca="1" si="32"/>
        <v/>
      </c>
      <c r="K75" s="45" t="str">
        <f t="shared" ca="1" si="33"/>
        <v/>
      </c>
      <c r="L75" s="46" t="str">
        <f t="shared" ca="1" si="34"/>
        <v/>
      </c>
      <c r="M75" s="47" t="str">
        <f t="shared" ca="1" si="35"/>
        <v/>
      </c>
      <c r="N75" s="45" t="str">
        <f t="shared" ca="1" si="36"/>
        <v/>
      </c>
      <c r="O75" s="46" t="str">
        <f t="shared" ca="1" si="37"/>
        <v/>
      </c>
      <c r="P75" s="47" t="str">
        <f t="shared" ca="1" si="38"/>
        <v/>
      </c>
      <c r="Q75" s="45" t="str">
        <f t="shared" ca="1" si="39"/>
        <v/>
      </c>
      <c r="R75" s="46" t="str">
        <f t="shared" ca="1" si="40"/>
        <v/>
      </c>
      <c r="S75" s="47" t="str">
        <f t="shared" ca="1" si="41"/>
        <v/>
      </c>
      <c r="T75" s="79" t="str">
        <f t="shared" ca="1" si="23"/>
        <v/>
      </c>
      <c r="V75" s="72">
        <v>45873.625</v>
      </c>
      <c r="W75" s="54">
        <v>80.25</v>
      </c>
      <c r="Z75" s="72">
        <v>45873.625</v>
      </c>
      <c r="AA75" s="54">
        <v>109.82</v>
      </c>
      <c r="AH75" s="172" t="str">
        <f t="shared" si="43"/>
        <v/>
      </c>
      <c r="AI75" s="172" t="str">
        <f t="shared" si="42"/>
        <v/>
      </c>
    </row>
    <row r="76" spans="1:35">
      <c r="A76" s="173" t="str">
        <f t="shared" ca="1" si="24"/>
        <v/>
      </c>
      <c r="B76" s="45" t="str">
        <f t="shared" ca="1" si="25"/>
        <v/>
      </c>
      <c r="C76" s="46" t="str">
        <f t="shared" ca="1" si="5"/>
        <v/>
      </c>
      <c r="D76" s="46" t="str">
        <f t="shared" ca="1" si="26"/>
        <v/>
      </c>
      <c r="E76" s="45" t="str">
        <f t="shared" ca="1" si="27"/>
        <v/>
      </c>
      <c r="F76" s="46" t="str">
        <f t="shared" ca="1" si="28"/>
        <v/>
      </c>
      <c r="G76" s="47" t="str">
        <f t="shared" ca="1" si="29"/>
        <v/>
      </c>
      <c r="H76" s="45" t="str">
        <f t="shared" ca="1" si="30"/>
        <v/>
      </c>
      <c r="I76" s="46" t="str">
        <f t="shared" ca="1" si="31"/>
        <v/>
      </c>
      <c r="J76" s="47" t="str">
        <f t="shared" ca="1" si="32"/>
        <v/>
      </c>
      <c r="K76" s="45" t="str">
        <f t="shared" ca="1" si="33"/>
        <v/>
      </c>
      <c r="L76" s="46" t="str">
        <f t="shared" ca="1" si="34"/>
        <v/>
      </c>
      <c r="M76" s="47" t="str">
        <f t="shared" ca="1" si="35"/>
        <v/>
      </c>
      <c r="N76" s="45" t="str">
        <f t="shared" ca="1" si="36"/>
        <v/>
      </c>
      <c r="O76" s="46" t="str">
        <f t="shared" ca="1" si="37"/>
        <v/>
      </c>
      <c r="P76" s="47" t="str">
        <f t="shared" ca="1" si="38"/>
        <v/>
      </c>
      <c r="Q76" s="45" t="str">
        <f t="shared" ca="1" si="39"/>
        <v/>
      </c>
      <c r="R76" s="46" t="str">
        <f t="shared" ca="1" si="40"/>
        <v/>
      </c>
      <c r="S76" s="47" t="str">
        <f t="shared" ca="1" si="41"/>
        <v/>
      </c>
      <c r="T76" s="79" t="str">
        <f t="shared" ca="1" si="23"/>
        <v/>
      </c>
      <c r="V76" s="72">
        <v>45874.625</v>
      </c>
      <c r="W76" s="54">
        <v>80.209999999999994</v>
      </c>
      <c r="Z76" s="72">
        <v>45874.625</v>
      </c>
      <c r="AA76" s="54">
        <v>109.9</v>
      </c>
      <c r="AH76" s="172" t="str">
        <f t="shared" si="43"/>
        <v/>
      </c>
      <c r="AI76" s="172" t="str">
        <f t="shared" si="42"/>
        <v/>
      </c>
    </row>
    <row r="77" spans="1:35">
      <c r="A77" s="173" t="str">
        <f t="shared" ca="1" si="24"/>
        <v/>
      </c>
      <c r="B77" s="45" t="str">
        <f t="shared" ca="1" si="25"/>
        <v/>
      </c>
      <c r="C77" s="46" t="str">
        <f t="shared" ca="1" si="5"/>
        <v/>
      </c>
      <c r="D77" s="46" t="str">
        <f t="shared" ca="1" si="26"/>
        <v/>
      </c>
      <c r="E77" s="45" t="str">
        <f t="shared" ca="1" si="27"/>
        <v/>
      </c>
      <c r="F77" s="46" t="str">
        <f t="shared" ca="1" si="28"/>
        <v/>
      </c>
      <c r="G77" s="47" t="str">
        <f t="shared" ca="1" si="29"/>
        <v/>
      </c>
      <c r="H77" s="45" t="str">
        <f t="shared" ca="1" si="30"/>
        <v/>
      </c>
      <c r="I77" s="46" t="str">
        <f t="shared" ca="1" si="31"/>
        <v/>
      </c>
      <c r="J77" s="47" t="str">
        <f t="shared" ca="1" si="32"/>
        <v/>
      </c>
      <c r="K77" s="45" t="str">
        <f t="shared" ca="1" si="33"/>
        <v/>
      </c>
      <c r="L77" s="46" t="str">
        <f t="shared" ca="1" si="34"/>
        <v/>
      </c>
      <c r="M77" s="47" t="str">
        <f t="shared" ca="1" si="35"/>
        <v/>
      </c>
      <c r="N77" s="45" t="str">
        <f t="shared" ca="1" si="36"/>
        <v/>
      </c>
      <c r="O77" s="46" t="str">
        <f t="shared" ca="1" si="37"/>
        <v/>
      </c>
      <c r="P77" s="47" t="str">
        <f t="shared" ca="1" si="38"/>
        <v/>
      </c>
      <c r="Q77" s="45" t="str">
        <f t="shared" ca="1" si="39"/>
        <v/>
      </c>
      <c r="R77" s="46" t="str">
        <f t="shared" ca="1" si="40"/>
        <v/>
      </c>
      <c r="S77" s="47" t="str">
        <f t="shared" ca="1" si="41"/>
        <v/>
      </c>
      <c r="T77" s="79" t="str">
        <f t="shared" ca="1" si="23"/>
        <v/>
      </c>
      <c r="V77" s="72">
        <v>45875.625</v>
      </c>
      <c r="W77" s="54">
        <v>80.290000000000006</v>
      </c>
      <c r="Z77" s="72">
        <v>45875.625</v>
      </c>
      <c r="AA77" s="54">
        <v>109.87</v>
      </c>
      <c r="AH77" s="172" t="str">
        <f t="shared" si="43"/>
        <v/>
      </c>
      <c r="AI77" s="172" t="str">
        <f t="shared" si="42"/>
        <v/>
      </c>
    </row>
    <row r="78" spans="1:35">
      <c r="A78" s="173" t="str">
        <f t="shared" ca="1" si="24"/>
        <v/>
      </c>
      <c r="B78" s="45" t="str">
        <f t="shared" ca="1" si="25"/>
        <v/>
      </c>
      <c r="C78" s="46" t="str">
        <f t="shared" ca="1" si="5"/>
        <v/>
      </c>
      <c r="D78" s="46" t="str">
        <f t="shared" ca="1" si="26"/>
        <v/>
      </c>
      <c r="E78" s="45" t="str">
        <f t="shared" ca="1" si="27"/>
        <v/>
      </c>
      <c r="F78" s="46" t="str">
        <f t="shared" ca="1" si="28"/>
        <v/>
      </c>
      <c r="G78" s="47" t="str">
        <f t="shared" ca="1" si="29"/>
        <v/>
      </c>
      <c r="H78" s="45" t="str">
        <f t="shared" ca="1" si="30"/>
        <v/>
      </c>
      <c r="I78" s="46" t="str">
        <f t="shared" ca="1" si="31"/>
        <v/>
      </c>
      <c r="J78" s="47" t="str">
        <f t="shared" ca="1" si="32"/>
        <v/>
      </c>
      <c r="K78" s="45" t="str">
        <f t="shared" ca="1" si="33"/>
        <v/>
      </c>
      <c r="L78" s="46" t="str">
        <f t="shared" ca="1" si="34"/>
        <v/>
      </c>
      <c r="M78" s="47" t="str">
        <f t="shared" ca="1" si="35"/>
        <v/>
      </c>
      <c r="N78" s="45" t="str">
        <f t="shared" ca="1" si="36"/>
        <v/>
      </c>
      <c r="O78" s="46" t="str">
        <f t="shared" ca="1" si="37"/>
        <v/>
      </c>
      <c r="P78" s="47" t="str">
        <f t="shared" ca="1" si="38"/>
        <v/>
      </c>
      <c r="Q78" s="45" t="str">
        <f t="shared" ca="1" si="39"/>
        <v/>
      </c>
      <c r="R78" s="46" t="str">
        <f t="shared" ca="1" si="40"/>
        <v/>
      </c>
      <c r="S78" s="47" t="str">
        <f t="shared" ca="1" si="41"/>
        <v/>
      </c>
      <c r="T78" s="79" t="str">
        <f t="shared" ca="1" si="23"/>
        <v/>
      </c>
      <c r="V78" s="72">
        <v>45876.625</v>
      </c>
      <c r="W78" s="54">
        <v>80.209999999999994</v>
      </c>
      <c r="Z78" s="72">
        <v>45876.625</v>
      </c>
      <c r="AA78" s="54">
        <v>109.76</v>
      </c>
      <c r="AH78" s="172" t="str">
        <f t="shared" si="43"/>
        <v/>
      </c>
      <c r="AI78" s="172" t="str">
        <f t="shared" si="42"/>
        <v/>
      </c>
    </row>
    <row r="79" spans="1:35">
      <c r="A79" s="173" t="str">
        <f t="shared" ca="1" si="24"/>
        <v/>
      </c>
      <c r="B79" s="45" t="str">
        <f t="shared" ca="1" si="25"/>
        <v/>
      </c>
      <c r="C79" s="46" t="str">
        <f t="shared" ca="1" si="5"/>
        <v/>
      </c>
      <c r="D79" s="46" t="str">
        <f t="shared" ca="1" si="26"/>
        <v/>
      </c>
      <c r="E79" s="45" t="str">
        <f t="shared" ca="1" si="27"/>
        <v/>
      </c>
      <c r="F79" s="46" t="str">
        <f t="shared" ca="1" si="28"/>
        <v/>
      </c>
      <c r="G79" s="47" t="str">
        <f t="shared" ca="1" si="29"/>
        <v/>
      </c>
      <c r="H79" s="45" t="str">
        <f t="shared" ca="1" si="30"/>
        <v/>
      </c>
      <c r="I79" s="46" t="str">
        <f t="shared" ca="1" si="31"/>
        <v/>
      </c>
      <c r="J79" s="47" t="str">
        <f t="shared" ca="1" si="32"/>
        <v/>
      </c>
      <c r="K79" s="45" t="str">
        <f t="shared" ca="1" si="33"/>
        <v/>
      </c>
      <c r="L79" s="46" t="str">
        <f t="shared" ca="1" si="34"/>
        <v/>
      </c>
      <c r="M79" s="47" t="str">
        <f t="shared" ca="1" si="35"/>
        <v/>
      </c>
      <c r="N79" s="45" t="str">
        <f t="shared" ca="1" si="36"/>
        <v/>
      </c>
      <c r="O79" s="46" t="str">
        <f t="shared" ca="1" si="37"/>
        <v/>
      </c>
      <c r="P79" s="47" t="str">
        <f t="shared" ca="1" si="38"/>
        <v/>
      </c>
      <c r="Q79" s="45" t="str">
        <f t="shared" ca="1" si="39"/>
        <v/>
      </c>
      <c r="R79" s="46" t="str">
        <f t="shared" ca="1" si="40"/>
        <v/>
      </c>
      <c r="S79" s="47" t="str">
        <f t="shared" ca="1" si="41"/>
        <v/>
      </c>
      <c r="T79" s="79" t="str">
        <f t="shared" ca="1" si="23"/>
        <v/>
      </c>
      <c r="V79" s="72">
        <v>45877.625</v>
      </c>
      <c r="W79" s="54">
        <v>80.22</v>
      </c>
      <c r="Z79" s="72">
        <v>45877.625</v>
      </c>
      <c r="AA79" s="54">
        <v>109.41</v>
      </c>
      <c r="AH79" s="172" t="str">
        <f t="shared" si="43"/>
        <v/>
      </c>
      <c r="AI79" s="172" t="str">
        <f t="shared" si="42"/>
        <v/>
      </c>
    </row>
    <row r="80" spans="1:35">
      <c r="A80" s="173" t="str">
        <f t="shared" ca="1" si="24"/>
        <v/>
      </c>
      <c r="B80" s="45" t="str">
        <f t="shared" ca="1" si="25"/>
        <v/>
      </c>
      <c r="C80" s="46" t="str">
        <f t="shared" ref="C80:C143" ca="1" si="44">IF(ISERROR(B80-2),"",(B80/$B$14-1)*$B$5)</f>
        <v/>
      </c>
      <c r="D80" s="46" t="str">
        <f t="shared" ca="1" si="26"/>
        <v/>
      </c>
      <c r="E80" s="45" t="str">
        <f t="shared" ca="1" si="27"/>
        <v/>
      </c>
      <c r="F80" s="46" t="str">
        <f t="shared" ca="1" si="28"/>
        <v/>
      </c>
      <c r="G80" s="47" t="str">
        <f t="shared" ca="1" si="29"/>
        <v/>
      </c>
      <c r="H80" s="45" t="str">
        <f t="shared" ca="1" si="30"/>
        <v/>
      </c>
      <c r="I80" s="46" t="str">
        <f t="shared" ca="1" si="31"/>
        <v/>
      </c>
      <c r="J80" s="47" t="str">
        <f t="shared" ca="1" si="32"/>
        <v/>
      </c>
      <c r="K80" s="45" t="str">
        <f t="shared" ca="1" si="33"/>
        <v/>
      </c>
      <c r="L80" s="46" t="str">
        <f t="shared" ca="1" si="34"/>
        <v/>
      </c>
      <c r="M80" s="47" t="str">
        <f t="shared" ca="1" si="35"/>
        <v/>
      </c>
      <c r="N80" s="45" t="str">
        <f t="shared" ca="1" si="36"/>
        <v/>
      </c>
      <c r="O80" s="46" t="str">
        <f t="shared" ca="1" si="37"/>
        <v/>
      </c>
      <c r="P80" s="47" t="str">
        <f t="shared" ca="1" si="38"/>
        <v/>
      </c>
      <c r="Q80" s="45" t="str">
        <f t="shared" ca="1" si="39"/>
        <v/>
      </c>
      <c r="R80" s="46" t="str">
        <f t="shared" ca="1" si="40"/>
        <v/>
      </c>
      <c r="S80" s="47" t="str">
        <f t="shared" ca="1" si="41"/>
        <v/>
      </c>
      <c r="T80" s="79" t="str">
        <f t="shared" ca="1" si="23"/>
        <v/>
      </c>
      <c r="V80" s="72">
        <v>45880.625</v>
      </c>
      <c r="W80" s="54">
        <v>80.22</v>
      </c>
      <c r="Z80" s="72">
        <v>45880.625</v>
      </c>
      <c r="AA80" s="54">
        <v>109.58499999999999</v>
      </c>
      <c r="AH80" s="172" t="str">
        <f t="shared" si="43"/>
        <v/>
      </c>
      <c r="AI80" s="172" t="str">
        <f t="shared" si="42"/>
        <v/>
      </c>
    </row>
    <row r="81" spans="1:35">
      <c r="A81" s="173" t="str">
        <f t="shared" ca="1" si="24"/>
        <v/>
      </c>
      <c r="B81" s="45" t="str">
        <f t="shared" ca="1" si="25"/>
        <v/>
      </c>
      <c r="C81" s="46" t="str">
        <f t="shared" ca="1" si="44"/>
        <v/>
      </c>
      <c r="D81" s="46" t="str">
        <f t="shared" ca="1" si="26"/>
        <v/>
      </c>
      <c r="E81" s="45" t="str">
        <f t="shared" ca="1" si="27"/>
        <v/>
      </c>
      <c r="F81" s="46" t="str">
        <f t="shared" ca="1" si="28"/>
        <v/>
      </c>
      <c r="G81" s="47" t="str">
        <f t="shared" ca="1" si="29"/>
        <v/>
      </c>
      <c r="H81" s="45" t="str">
        <f t="shared" ca="1" si="30"/>
        <v/>
      </c>
      <c r="I81" s="46" t="str">
        <f t="shared" ca="1" si="31"/>
        <v/>
      </c>
      <c r="J81" s="47" t="str">
        <f t="shared" ca="1" si="32"/>
        <v/>
      </c>
      <c r="K81" s="45" t="str">
        <f t="shared" ca="1" si="33"/>
        <v/>
      </c>
      <c r="L81" s="46" t="str">
        <f t="shared" ca="1" si="34"/>
        <v/>
      </c>
      <c r="M81" s="47" t="str">
        <f t="shared" ca="1" si="35"/>
        <v/>
      </c>
      <c r="N81" s="45" t="str">
        <f t="shared" ca="1" si="36"/>
        <v/>
      </c>
      <c r="O81" s="46" t="str">
        <f t="shared" ca="1" si="37"/>
        <v/>
      </c>
      <c r="P81" s="47" t="str">
        <f t="shared" ca="1" si="38"/>
        <v/>
      </c>
      <c r="Q81" s="45" t="str">
        <f t="shared" ca="1" si="39"/>
        <v/>
      </c>
      <c r="R81" s="46" t="str">
        <f t="shared" ca="1" si="40"/>
        <v/>
      </c>
      <c r="S81" s="47" t="str">
        <f t="shared" ca="1" si="41"/>
        <v/>
      </c>
      <c r="T81" s="79" t="str">
        <f t="shared" ca="1" si="23"/>
        <v/>
      </c>
      <c r="V81" s="72">
        <v>45881.625</v>
      </c>
      <c r="W81" s="54">
        <v>80.400000000000006</v>
      </c>
      <c r="Z81" s="72">
        <v>45881.625</v>
      </c>
      <c r="AA81" s="54">
        <v>109.68</v>
      </c>
      <c r="AH81" s="172" t="str">
        <f t="shared" si="43"/>
        <v/>
      </c>
      <c r="AI81" s="172" t="str">
        <f t="shared" si="42"/>
        <v/>
      </c>
    </row>
    <row r="82" spans="1:35">
      <c r="A82" s="173" t="str">
        <f t="shared" ca="1" si="24"/>
        <v/>
      </c>
      <c r="B82" s="45" t="str">
        <f t="shared" ca="1" si="25"/>
        <v/>
      </c>
      <c r="C82" s="46" t="str">
        <f t="shared" ca="1" si="44"/>
        <v/>
      </c>
      <c r="D82" s="46" t="str">
        <f t="shared" ca="1" si="26"/>
        <v/>
      </c>
      <c r="E82" s="45" t="str">
        <f t="shared" ca="1" si="27"/>
        <v/>
      </c>
      <c r="F82" s="46" t="str">
        <f t="shared" ca="1" si="28"/>
        <v/>
      </c>
      <c r="G82" s="47" t="str">
        <f t="shared" ca="1" si="29"/>
        <v/>
      </c>
      <c r="H82" s="45" t="str">
        <f t="shared" ca="1" si="30"/>
        <v/>
      </c>
      <c r="I82" s="46" t="str">
        <f t="shared" ca="1" si="31"/>
        <v/>
      </c>
      <c r="J82" s="47" t="str">
        <f t="shared" ca="1" si="32"/>
        <v/>
      </c>
      <c r="K82" s="45" t="str">
        <f t="shared" ca="1" si="33"/>
        <v/>
      </c>
      <c r="L82" s="46" t="str">
        <f t="shared" ca="1" si="34"/>
        <v/>
      </c>
      <c r="M82" s="47" t="str">
        <f t="shared" ca="1" si="35"/>
        <v/>
      </c>
      <c r="N82" s="45" t="str">
        <f t="shared" ca="1" si="36"/>
        <v/>
      </c>
      <c r="O82" s="46" t="str">
        <f t="shared" ca="1" si="37"/>
        <v/>
      </c>
      <c r="P82" s="47" t="str">
        <f t="shared" ca="1" si="38"/>
        <v/>
      </c>
      <c r="Q82" s="45" t="str">
        <f t="shared" ca="1" si="39"/>
        <v/>
      </c>
      <c r="R82" s="46" t="str">
        <f t="shared" ca="1" si="40"/>
        <v/>
      </c>
      <c r="S82" s="47" t="str">
        <f t="shared" ca="1" si="41"/>
        <v/>
      </c>
      <c r="T82" s="79" t="str">
        <f t="shared" ca="1" si="23"/>
        <v/>
      </c>
      <c r="V82" s="72">
        <v>45882.625</v>
      </c>
      <c r="W82" s="54">
        <v>80.61</v>
      </c>
      <c r="Z82" s="72">
        <v>45882.625</v>
      </c>
      <c r="AA82" s="54">
        <v>110.26</v>
      </c>
      <c r="AH82" s="172" t="str">
        <f t="shared" si="43"/>
        <v/>
      </c>
      <c r="AI82" s="172" t="str">
        <f t="shared" si="42"/>
        <v/>
      </c>
    </row>
    <row r="83" spans="1:35">
      <c r="A83" s="173" t="str">
        <f t="shared" ca="1" si="24"/>
        <v/>
      </c>
      <c r="B83" s="45" t="str">
        <f t="shared" ca="1" si="25"/>
        <v/>
      </c>
      <c r="C83" s="46" t="str">
        <f t="shared" ca="1" si="44"/>
        <v/>
      </c>
      <c r="D83" s="46" t="str">
        <f t="shared" ca="1" si="26"/>
        <v/>
      </c>
      <c r="E83" s="45" t="str">
        <f t="shared" ca="1" si="27"/>
        <v/>
      </c>
      <c r="F83" s="46" t="str">
        <f t="shared" ca="1" si="28"/>
        <v/>
      </c>
      <c r="G83" s="47" t="str">
        <f t="shared" ca="1" si="29"/>
        <v/>
      </c>
      <c r="H83" s="45" t="str">
        <f t="shared" ca="1" si="30"/>
        <v/>
      </c>
      <c r="I83" s="46" t="str">
        <f t="shared" ca="1" si="31"/>
        <v/>
      </c>
      <c r="J83" s="47" t="str">
        <f t="shared" ca="1" si="32"/>
        <v/>
      </c>
      <c r="K83" s="45" t="str">
        <f t="shared" ca="1" si="33"/>
        <v/>
      </c>
      <c r="L83" s="46" t="str">
        <f t="shared" ca="1" si="34"/>
        <v/>
      </c>
      <c r="M83" s="47" t="str">
        <f t="shared" ca="1" si="35"/>
        <v/>
      </c>
      <c r="N83" s="45" t="str">
        <f t="shared" ca="1" si="36"/>
        <v/>
      </c>
      <c r="O83" s="46" t="str">
        <f t="shared" ca="1" si="37"/>
        <v/>
      </c>
      <c r="P83" s="47" t="str">
        <f t="shared" ca="1" si="38"/>
        <v/>
      </c>
      <c r="Q83" s="45" t="str">
        <f t="shared" ca="1" si="39"/>
        <v/>
      </c>
      <c r="R83" s="46" t="str">
        <f t="shared" ca="1" si="40"/>
        <v/>
      </c>
      <c r="S83" s="47" t="str">
        <f t="shared" ca="1" si="41"/>
        <v/>
      </c>
      <c r="T83" s="79" t="str">
        <f t="shared" ca="1" si="23"/>
        <v/>
      </c>
      <c r="V83" s="72">
        <v>45883.625</v>
      </c>
      <c r="W83" s="54">
        <v>80.400000000000006</v>
      </c>
      <c r="Z83" s="72">
        <v>45883.625</v>
      </c>
      <c r="AA83" s="54">
        <v>109.88</v>
      </c>
      <c r="AH83" s="172" t="str">
        <f t="shared" si="43"/>
        <v/>
      </c>
      <c r="AI83" s="172" t="str">
        <f t="shared" si="42"/>
        <v/>
      </c>
    </row>
    <row r="84" spans="1:35">
      <c r="A84" s="173" t="str">
        <f t="shared" ca="1" si="24"/>
        <v/>
      </c>
      <c r="B84" s="45" t="str">
        <f t="shared" ca="1" si="25"/>
        <v/>
      </c>
      <c r="C84" s="46" t="str">
        <f t="shared" ca="1" si="44"/>
        <v/>
      </c>
      <c r="D84" s="46" t="str">
        <f t="shared" ca="1" si="26"/>
        <v/>
      </c>
      <c r="E84" s="45" t="str">
        <f t="shared" ca="1" si="27"/>
        <v/>
      </c>
      <c r="F84" s="46" t="str">
        <f t="shared" ca="1" si="28"/>
        <v/>
      </c>
      <c r="G84" s="47" t="str">
        <f t="shared" ca="1" si="29"/>
        <v/>
      </c>
      <c r="H84" s="45" t="str">
        <f t="shared" ca="1" si="30"/>
        <v/>
      </c>
      <c r="I84" s="46" t="str">
        <f t="shared" ca="1" si="31"/>
        <v/>
      </c>
      <c r="J84" s="47" t="str">
        <f t="shared" ca="1" si="32"/>
        <v/>
      </c>
      <c r="K84" s="45" t="str">
        <f t="shared" ca="1" si="33"/>
        <v/>
      </c>
      <c r="L84" s="46" t="str">
        <f t="shared" ca="1" si="34"/>
        <v/>
      </c>
      <c r="M84" s="47" t="str">
        <f t="shared" ca="1" si="35"/>
        <v/>
      </c>
      <c r="N84" s="45" t="str">
        <f t="shared" ca="1" si="36"/>
        <v/>
      </c>
      <c r="O84" s="46" t="str">
        <f t="shared" ca="1" si="37"/>
        <v/>
      </c>
      <c r="P84" s="47" t="str">
        <f t="shared" ca="1" si="38"/>
        <v/>
      </c>
      <c r="Q84" s="45" t="str">
        <f t="shared" ca="1" si="39"/>
        <v/>
      </c>
      <c r="R84" s="46" t="str">
        <f t="shared" ca="1" si="40"/>
        <v/>
      </c>
      <c r="S84" s="47" t="str">
        <f t="shared" ca="1" si="41"/>
        <v/>
      </c>
      <c r="T84" s="79" t="str">
        <f t="shared" ca="1" si="23"/>
        <v/>
      </c>
      <c r="V84" s="72">
        <v>45884.625</v>
      </c>
      <c r="W84" s="54">
        <v>80.459999999999994</v>
      </c>
      <c r="Z84" s="72">
        <v>45884.625</v>
      </c>
      <c r="AA84" s="54">
        <v>109.74</v>
      </c>
      <c r="AH84" s="172" t="str">
        <f t="shared" si="43"/>
        <v/>
      </c>
      <c r="AI84" s="172" t="str">
        <f t="shared" si="42"/>
        <v/>
      </c>
    </row>
    <row r="85" spans="1:35">
      <c r="A85" s="173" t="str">
        <f t="shared" ca="1" si="24"/>
        <v/>
      </c>
      <c r="B85" s="45" t="str">
        <f t="shared" ca="1" si="25"/>
        <v/>
      </c>
      <c r="C85" s="46" t="str">
        <f t="shared" ca="1" si="44"/>
        <v/>
      </c>
      <c r="D85" s="46" t="str">
        <f t="shared" ca="1" si="26"/>
        <v/>
      </c>
      <c r="E85" s="45" t="str">
        <f t="shared" ca="1" si="27"/>
        <v/>
      </c>
      <c r="F85" s="46" t="str">
        <f t="shared" ca="1" si="28"/>
        <v/>
      </c>
      <c r="G85" s="47" t="str">
        <f t="shared" ca="1" si="29"/>
        <v/>
      </c>
      <c r="H85" s="45" t="str">
        <f t="shared" ca="1" si="30"/>
        <v/>
      </c>
      <c r="I85" s="46" t="str">
        <f t="shared" ca="1" si="31"/>
        <v/>
      </c>
      <c r="J85" s="47" t="str">
        <f t="shared" ca="1" si="32"/>
        <v/>
      </c>
      <c r="K85" s="45" t="str">
        <f t="shared" ca="1" si="33"/>
        <v/>
      </c>
      <c r="L85" s="46" t="str">
        <f t="shared" ca="1" si="34"/>
        <v/>
      </c>
      <c r="M85" s="47" t="str">
        <f t="shared" ca="1" si="35"/>
        <v/>
      </c>
      <c r="N85" s="45" t="str">
        <f t="shared" ca="1" si="36"/>
        <v/>
      </c>
      <c r="O85" s="46" t="str">
        <f t="shared" ca="1" si="37"/>
        <v/>
      </c>
      <c r="P85" s="47" t="str">
        <f t="shared" ca="1" si="38"/>
        <v/>
      </c>
      <c r="Q85" s="45" t="str">
        <f t="shared" ca="1" si="39"/>
        <v/>
      </c>
      <c r="R85" s="46" t="str">
        <f t="shared" ca="1" si="40"/>
        <v/>
      </c>
      <c r="S85" s="47" t="str">
        <f t="shared" ca="1" si="41"/>
        <v/>
      </c>
      <c r="T85" s="79" t="str">
        <f t="shared" ca="1" si="23"/>
        <v/>
      </c>
      <c r="V85" s="72">
        <v>45887.625</v>
      </c>
      <c r="W85" s="54">
        <v>80.400000000000006</v>
      </c>
      <c r="Z85" s="72">
        <v>45887.625</v>
      </c>
      <c r="AA85" s="54">
        <v>109.54</v>
      </c>
      <c r="AH85" s="172" t="str">
        <f t="shared" si="43"/>
        <v/>
      </c>
      <c r="AI85" s="172" t="str">
        <f t="shared" si="42"/>
        <v/>
      </c>
    </row>
    <row r="86" spans="1:35">
      <c r="A86" s="173" t="str">
        <f t="shared" ca="1" si="24"/>
        <v/>
      </c>
      <c r="B86" s="45" t="str">
        <f t="shared" ca="1" si="25"/>
        <v/>
      </c>
      <c r="C86" s="46" t="str">
        <f t="shared" ca="1" si="44"/>
        <v/>
      </c>
      <c r="D86" s="46" t="str">
        <f t="shared" ca="1" si="26"/>
        <v/>
      </c>
      <c r="E86" s="45" t="str">
        <f t="shared" ca="1" si="27"/>
        <v/>
      </c>
      <c r="F86" s="46" t="str">
        <f t="shared" ca="1" si="28"/>
        <v/>
      </c>
      <c r="G86" s="47" t="str">
        <f t="shared" ca="1" si="29"/>
        <v/>
      </c>
      <c r="H86" s="45" t="str">
        <f t="shared" ca="1" si="30"/>
        <v/>
      </c>
      <c r="I86" s="46" t="str">
        <f t="shared" ca="1" si="31"/>
        <v/>
      </c>
      <c r="J86" s="47" t="str">
        <f t="shared" ca="1" si="32"/>
        <v/>
      </c>
      <c r="K86" s="45" t="str">
        <f t="shared" ca="1" si="33"/>
        <v/>
      </c>
      <c r="L86" s="46" t="str">
        <f t="shared" ca="1" si="34"/>
        <v/>
      </c>
      <c r="M86" s="47" t="str">
        <f t="shared" ca="1" si="35"/>
        <v/>
      </c>
      <c r="N86" s="45" t="str">
        <f t="shared" ca="1" si="36"/>
        <v/>
      </c>
      <c r="O86" s="46" t="str">
        <f t="shared" ca="1" si="37"/>
        <v/>
      </c>
      <c r="P86" s="47" t="str">
        <f t="shared" ca="1" si="38"/>
        <v/>
      </c>
      <c r="Q86" s="45" t="str">
        <f t="shared" ca="1" si="39"/>
        <v/>
      </c>
      <c r="R86" s="46" t="str">
        <f t="shared" ca="1" si="40"/>
        <v/>
      </c>
      <c r="S86" s="47" t="str">
        <f t="shared" ca="1" si="41"/>
        <v/>
      </c>
      <c r="T86" s="79" t="str">
        <f t="shared" ca="1" si="23"/>
        <v/>
      </c>
      <c r="V86" s="72">
        <v>45888.625</v>
      </c>
      <c r="W86" s="54">
        <v>80.38</v>
      </c>
      <c r="Z86" s="72">
        <v>45888.625</v>
      </c>
      <c r="AA86" s="54">
        <v>109.71</v>
      </c>
      <c r="AH86" s="172" t="str">
        <f t="shared" si="43"/>
        <v/>
      </c>
      <c r="AI86" s="172" t="str">
        <f t="shared" si="42"/>
        <v/>
      </c>
    </row>
    <row r="87" spans="1:35">
      <c r="A87" s="173" t="str">
        <f t="shared" ca="1" si="24"/>
        <v/>
      </c>
      <c r="B87" s="45" t="str">
        <f t="shared" ca="1" si="25"/>
        <v/>
      </c>
      <c r="C87" s="46" t="str">
        <f t="shared" ca="1" si="44"/>
        <v/>
      </c>
      <c r="D87" s="46" t="str">
        <f t="shared" ca="1" si="26"/>
        <v/>
      </c>
      <c r="E87" s="45" t="str">
        <f t="shared" ca="1" si="27"/>
        <v/>
      </c>
      <c r="F87" s="46" t="str">
        <f t="shared" ca="1" si="28"/>
        <v/>
      </c>
      <c r="G87" s="47" t="str">
        <f t="shared" ca="1" si="29"/>
        <v/>
      </c>
      <c r="H87" s="45" t="str">
        <f t="shared" ca="1" si="30"/>
        <v/>
      </c>
      <c r="I87" s="46" t="str">
        <f t="shared" ca="1" si="31"/>
        <v/>
      </c>
      <c r="J87" s="47" t="str">
        <f t="shared" ca="1" si="32"/>
        <v/>
      </c>
      <c r="K87" s="45" t="str">
        <f t="shared" ca="1" si="33"/>
        <v/>
      </c>
      <c r="L87" s="46" t="str">
        <f t="shared" ca="1" si="34"/>
        <v/>
      </c>
      <c r="M87" s="47" t="str">
        <f t="shared" ca="1" si="35"/>
        <v/>
      </c>
      <c r="N87" s="45" t="str">
        <f t="shared" ca="1" si="36"/>
        <v/>
      </c>
      <c r="O87" s="46" t="str">
        <f t="shared" ca="1" si="37"/>
        <v/>
      </c>
      <c r="P87" s="47" t="str">
        <f t="shared" ca="1" si="38"/>
        <v/>
      </c>
      <c r="Q87" s="45" t="str">
        <f t="shared" ca="1" si="39"/>
        <v/>
      </c>
      <c r="R87" s="46" t="str">
        <f t="shared" ca="1" si="40"/>
        <v/>
      </c>
      <c r="S87" s="47" t="str">
        <f t="shared" ca="1" si="41"/>
        <v/>
      </c>
      <c r="T87" s="79" t="str">
        <f t="shared" ca="1" si="23"/>
        <v/>
      </c>
      <c r="V87" s="72">
        <v>45889.625</v>
      </c>
      <c r="W87" s="54">
        <v>80.349999999999994</v>
      </c>
      <c r="Z87" s="72">
        <v>45889.625</v>
      </c>
      <c r="AA87" s="54">
        <v>109.76</v>
      </c>
      <c r="AH87" s="172" t="str">
        <f t="shared" si="43"/>
        <v/>
      </c>
      <c r="AI87" s="172" t="str">
        <f t="shared" si="42"/>
        <v/>
      </c>
    </row>
    <row r="88" spans="1:35">
      <c r="A88" s="173" t="str">
        <f t="shared" ca="1" si="24"/>
        <v/>
      </c>
      <c r="B88" s="45" t="str">
        <f t="shared" ca="1" si="25"/>
        <v/>
      </c>
      <c r="C88" s="46" t="str">
        <f t="shared" ca="1" si="44"/>
        <v/>
      </c>
      <c r="D88" s="46" t="str">
        <f t="shared" ca="1" si="26"/>
        <v/>
      </c>
      <c r="E88" s="45" t="str">
        <f t="shared" ca="1" si="27"/>
        <v/>
      </c>
      <c r="F88" s="46" t="str">
        <f t="shared" ca="1" si="28"/>
        <v/>
      </c>
      <c r="G88" s="47" t="str">
        <f t="shared" ca="1" si="29"/>
        <v/>
      </c>
      <c r="H88" s="45" t="str">
        <f t="shared" ca="1" si="30"/>
        <v/>
      </c>
      <c r="I88" s="46" t="str">
        <f t="shared" ca="1" si="31"/>
        <v/>
      </c>
      <c r="J88" s="47" t="str">
        <f t="shared" ca="1" si="32"/>
        <v/>
      </c>
      <c r="K88" s="45" t="str">
        <f t="shared" ca="1" si="33"/>
        <v/>
      </c>
      <c r="L88" s="46" t="str">
        <f t="shared" ca="1" si="34"/>
        <v/>
      </c>
      <c r="M88" s="47" t="str">
        <f t="shared" ca="1" si="35"/>
        <v/>
      </c>
      <c r="N88" s="45" t="str">
        <f t="shared" ca="1" si="36"/>
        <v/>
      </c>
      <c r="O88" s="46" t="str">
        <f t="shared" ca="1" si="37"/>
        <v/>
      </c>
      <c r="P88" s="47" t="str">
        <f t="shared" ca="1" si="38"/>
        <v/>
      </c>
      <c r="Q88" s="45" t="str">
        <f t="shared" ca="1" si="39"/>
        <v/>
      </c>
      <c r="R88" s="46" t="str">
        <f t="shared" ca="1" si="40"/>
        <v/>
      </c>
      <c r="S88" s="47" t="str">
        <f t="shared" ca="1" si="41"/>
        <v/>
      </c>
      <c r="T88" s="79" t="str">
        <f t="shared" ca="1" si="23"/>
        <v/>
      </c>
      <c r="V88" s="72">
        <v>45890.625</v>
      </c>
      <c r="W88" s="54">
        <v>80.2</v>
      </c>
      <c r="Z88" s="72">
        <v>45890.625</v>
      </c>
      <c r="AA88" s="54">
        <v>109.34</v>
      </c>
      <c r="AH88" s="172" t="str">
        <f t="shared" si="43"/>
        <v/>
      </c>
      <c r="AI88" s="172" t="str">
        <f t="shared" si="42"/>
        <v/>
      </c>
    </row>
    <row r="89" spans="1:35">
      <c r="A89" s="173" t="str">
        <f t="shared" ca="1" si="24"/>
        <v/>
      </c>
      <c r="B89" s="45" t="str">
        <f t="shared" ca="1" si="25"/>
        <v/>
      </c>
      <c r="C89" s="46" t="str">
        <f t="shared" ca="1" si="44"/>
        <v/>
      </c>
      <c r="D89" s="46" t="str">
        <f t="shared" ca="1" si="26"/>
        <v/>
      </c>
      <c r="E89" s="45" t="str">
        <f t="shared" ca="1" si="27"/>
        <v/>
      </c>
      <c r="F89" s="46" t="str">
        <f t="shared" ca="1" si="28"/>
        <v/>
      </c>
      <c r="G89" s="47" t="str">
        <f t="shared" ca="1" si="29"/>
        <v/>
      </c>
      <c r="H89" s="45" t="str">
        <f t="shared" ca="1" si="30"/>
        <v/>
      </c>
      <c r="I89" s="46" t="str">
        <f t="shared" ca="1" si="31"/>
        <v/>
      </c>
      <c r="J89" s="47" t="str">
        <f t="shared" ca="1" si="32"/>
        <v/>
      </c>
      <c r="K89" s="45" t="str">
        <f t="shared" ca="1" si="33"/>
        <v/>
      </c>
      <c r="L89" s="46" t="str">
        <f t="shared" ca="1" si="34"/>
        <v/>
      </c>
      <c r="M89" s="47" t="str">
        <f t="shared" ca="1" si="35"/>
        <v/>
      </c>
      <c r="N89" s="45" t="str">
        <f t="shared" ca="1" si="36"/>
        <v/>
      </c>
      <c r="O89" s="46" t="str">
        <f t="shared" ca="1" si="37"/>
        <v/>
      </c>
      <c r="P89" s="47" t="str">
        <f t="shared" ca="1" si="38"/>
        <v/>
      </c>
      <c r="Q89" s="45" t="str">
        <f t="shared" ca="1" si="39"/>
        <v/>
      </c>
      <c r="R89" s="46" t="str">
        <f t="shared" ca="1" si="40"/>
        <v/>
      </c>
      <c r="S89" s="47" t="str">
        <f t="shared" ca="1" si="41"/>
        <v/>
      </c>
      <c r="T89" s="79" t="str">
        <f t="shared" ca="1" si="23"/>
        <v/>
      </c>
      <c r="V89" s="72">
        <v>45891.625</v>
      </c>
      <c r="W89" s="54">
        <v>80.849999999999994</v>
      </c>
      <c r="Z89" s="72">
        <v>45891.625</v>
      </c>
      <c r="AA89" s="54">
        <v>110.2</v>
      </c>
      <c r="AH89" s="172" t="str">
        <f t="shared" si="43"/>
        <v/>
      </c>
      <c r="AI89" s="172" t="str">
        <f t="shared" si="42"/>
        <v/>
      </c>
    </row>
    <row r="90" spans="1:35">
      <c r="A90" s="173" t="str">
        <f t="shared" ca="1" si="24"/>
        <v/>
      </c>
      <c r="B90" s="45" t="str">
        <f t="shared" ca="1" si="25"/>
        <v/>
      </c>
      <c r="C90" s="46" t="str">
        <f t="shared" ca="1" si="44"/>
        <v/>
      </c>
      <c r="D90" s="46" t="str">
        <f t="shared" ca="1" si="26"/>
        <v/>
      </c>
      <c r="E90" s="45" t="str">
        <f t="shared" ca="1" si="27"/>
        <v/>
      </c>
      <c r="F90" s="46" t="str">
        <f t="shared" ca="1" si="28"/>
        <v/>
      </c>
      <c r="G90" s="47" t="str">
        <f t="shared" ca="1" si="29"/>
        <v/>
      </c>
      <c r="H90" s="45" t="str">
        <f t="shared" ca="1" si="30"/>
        <v/>
      </c>
      <c r="I90" s="46" t="str">
        <f t="shared" ca="1" si="31"/>
        <v/>
      </c>
      <c r="J90" s="47" t="str">
        <f t="shared" ca="1" si="32"/>
        <v/>
      </c>
      <c r="K90" s="45" t="str">
        <f t="shared" ca="1" si="33"/>
        <v/>
      </c>
      <c r="L90" s="46" t="str">
        <f t="shared" ca="1" si="34"/>
        <v/>
      </c>
      <c r="M90" s="47" t="str">
        <f t="shared" ca="1" si="35"/>
        <v/>
      </c>
      <c r="N90" s="45" t="str">
        <f t="shared" ca="1" si="36"/>
        <v/>
      </c>
      <c r="O90" s="46" t="str">
        <f t="shared" ca="1" si="37"/>
        <v/>
      </c>
      <c r="P90" s="47" t="str">
        <f t="shared" ca="1" si="38"/>
        <v/>
      </c>
      <c r="Q90" s="45" t="str">
        <f t="shared" ca="1" si="39"/>
        <v/>
      </c>
      <c r="R90" s="46" t="str">
        <f t="shared" ca="1" si="40"/>
        <v/>
      </c>
      <c r="S90" s="47" t="str">
        <f t="shared" ca="1" si="41"/>
        <v/>
      </c>
      <c r="T90" s="79" t="str">
        <f t="shared" ca="1" si="23"/>
        <v/>
      </c>
      <c r="V90" s="72">
        <v>45894.625</v>
      </c>
      <c r="W90" s="54">
        <v>80.69</v>
      </c>
      <c r="Z90" s="72">
        <v>45894.625</v>
      </c>
      <c r="AA90" s="54">
        <v>109.91</v>
      </c>
      <c r="AH90" s="172" t="str">
        <f t="shared" si="43"/>
        <v/>
      </c>
      <c r="AI90" s="172" t="str">
        <f t="shared" si="42"/>
        <v/>
      </c>
    </row>
    <row r="91" spans="1:35">
      <c r="A91" s="173" t="str">
        <f t="shared" ca="1" si="24"/>
        <v/>
      </c>
      <c r="B91" s="45" t="str">
        <f t="shared" ca="1" si="25"/>
        <v/>
      </c>
      <c r="C91" s="46" t="str">
        <f t="shared" ca="1" si="44"/>
        <v/>
      </c>
      <c r="D91" s="46" t="str">
        <f t="shared" ca="1" si="26"/>
        <v/>
      </c>
      <c r="E91" s="45" t="str">
        <f t="shared" ca="1" si="27"/>
        <v/>
      </c>
      <c r="F91" s="46" t="str">
        <f t="shared" ca="1" si="28"/>
        <v/>
      </c>
      <c r="G91" s="47" t="str">
        <f t="shared" ca="1" si="29"/>
        <v/>
      </c>
      <c r="H91" s="45" t="str">
        <f t="shared" ca="1" si="30"/>
        <v/>
      </c>
      <c r="I91" s="46" t="str">
        <f t="shared" ca="1" si="31"/>
        <v/>
      </c>
      <c r="J91" s="47" t="str">
        <f t="shared" ca="1" si="32"/>
        <v/>
      </c>
      <c r="K91" s="45" t="str">
        <f t="shared" ca="1" si="33"/>
        <v/>
      </c>
      <c r="L91" s="46" t="str">
        <f t="shared" ca="1" si="34"/>
        <v/>
      </c>
      <c r="M91" s="47" t="str">
        <f t="shared" ca="1" si="35"/>
        <v/>
      </c>
      <c r="N91" s="45" t="str">
        <f t="shared" ca="1" si="36"/>
        <v/>
      </c>
      <c r="O91" s="46" t="str">
        <f t="shared" ca="1" si="37"/>
        <v/>
      </c>
      <c r="P91" s="47" t="str">
        <f t="shared" ca="1" si="38"/>
        <v/>
      </c>
      <c r="Q91" s="45" t="str">
        <f t="shared" ca="1" si="39"/>
        <v/>
      </c>
      <c r="R91" s="46" t="str">
        <f t="shared" ca="1" si="40"/>
        <v/>
      </c>
      <c r="S91" s="47" t="str">
        <f t="shared" ca="1" si="41"/>
        <v/>
      </c>
      <c r="T91" s="79" t="str">
        <f t="shared" ref="T91:T154" ca="1" si="45">IF(ISERROR(B91-2),"",C91+D91-F91-G91-I91-J91+L91+M91+O91+P91+R91+S91+$J$9)</f>
        <v/>
      </c>
      <c r="V91" s="72">
        <v>45895.625</v>
      </c>
      <c r="W91" s="54">
        <v>80.87</v>
      </c>
      <c r="Z91" s="72">
        <v>45895.625</v>
      </c>
      <c r="AA91" s="54">
        <v>109.99</v>
      </c>
      <c r="AH91" s="172" t="str">
        <f t="shared" si="43"/>
        <v/>
      </c>
      <c r="AI91" s="172" t="str">
        <f t="shared" si="42"/>
        <v/>
      </c>
    </row>
    <row r="92" spans="1:35">
      <c r="A92" s="173" t="str">
        <f t="shared" ca="1" si="24"/>
        <v/>
      </c>
      <c r="B92" s="45" t="str">
        <f t="shared" ca="1" si="25"/>
        <v/>
      </c>
      <c r="C92" s="46" t="str">
        <f t="shared" ca="1" si="44"/>
        <v/>
      </c>
      <c r="D92" s="46" t="str">
        <f t="shared" ca="1" si="26"/>
        <v/>
      </c>
      <c r="E92" s="45" t="str">
        <f t="shared" ca="1" si="27"/>
        <v/>
      </c>
      <c r="F92" s="46" t="str">
        <f t="shared" ca="1" si="28"/>
        <v/>
      </c>
      <c r="G92" s="47" t="str">
        <f t="shared" ca="1" si="29"/>
        <v/>
      </c>
      <c r="H92" s="45" t="str">
        <f t="shared" ca="1" si="30"/>
        <v/>
      </c>
      <c r="I92" s="46" t="str">
        <f t="shared" ca="1" si="31"/>
        <v/>
      </c>
      <c r="J92" s="47" t="str">
        <f t="shared" ca="1" si="32"/>
        <v/>
      </c>
      <c r="K92" s="45" t="str">
        <f t="shared" ca="1" si="33"/>
        <v/>
      </c>
      <c r="L92" s="46" t="str">
        <f t="shared" ca="1" si="34"/>
        <v/>
      </c>
      <c r="M92" s="47" t="str">
        <f t="shared" ca="1" si="35"/>
        <v/>
      </c>
      <c r="N92" s="45" t="str">
        <f t="shared" ca="1" si="36"/>
        <v/>
      </c>
      <c r="O92" s="46" t="str">
        <f t="shared" ca="1" si="37"/>
        <v/>
      </c>
      <c r="P92" s="47" t="str">
        <f t="shared" ca="1" si="38"/>
        <v/>
      </c>
      <c r="Q92" s="45" t="str">
        <f t="shared" ca="1" si="39"/>
        <v/>
      </c>
      <c r="R92" s="46" t="str">
        <f t="shared" ca="1" si="40"/>
        <v/>
      </c>
      <c r="S92" s="47" t="str">
        <f t="shared" ca="1" si="41"/>
        <v/>
      </c>
      <c r="T92" s="79" t="str">
        <f t="shared" ca="1" si="45"/>
        <v/>
      </c>
      <c r="V92" s="72">
        <v>45896.625</v>
      </c>
      <c r="W92" s="54">
        <v>80.97</v>
      </c>
      <c r="Z92" s="72">
        <v>45896.625</v>
      </c>
      <c r="AA92" s="54">
        <v>110.03</v>
      </c>
      <c r="AH92" s="172">
        <f t="shared" si="43"/>
        <v>45896.625</v>
      </c>
      <c r="AI92" s="172" t="str">
        <f t="shared" si="42"/>
        <v/>
      </c>
    </row>
    <row r="93" spans="1:35">
      <c r="A93" s="173" t="str">
        <f t="shared" ca="1" si="24"/>
        <v/>
      </c>
      <c r="B93" s="45" t="str">
        <f t="shared" ca="1" si="25"/>
        <v/>
      </c>
      <c r="C93" s="46" t="str">
        <f t="shared" ca="1" si="44"/>
        <v/>
      </c>
      <c r="D93" s="46" t="str">
        <f t="shared" ca="1" si="26"/>
        <v/>
      </c>
      <c r="E93" s="45" t="str">
        <f t="shared" ca="1" si="27"/>
        <v/>
      </c>
      <c r="F93" s="46" t="str">
        <f t="shared" ca="1" si="28"/>
        <v/>
      </c>
      <c r="G93" s="47" t="str">
        <f t="shared" ca="1" si="29"/>
        <v/>
      </c>
      <c r="H93" s="45" t="str">
        <f t="shared" ca="1" si="30"/>
        <v/>
      </c>
      <c r="I93" s="46" t="str">
        <f t="shared" ca="1" si="31"/>
        <v/>
      </c>
      <c r="J93" s="47" t="str">
        <f t="shared" ca="1" si="32"/>
        <v/>
      </c>
      <c r="K93" s="45" t="str">
        <f t="shared" ca="1" si="33"/>
        <v/>
      </c>
      <c r="L93" s="46" t="str">
        <f t="shared" ca="1" si="34"/>
        <v/>
      </c>
      <c r="M93" s="47" t="str">
        <f t="shared" ca="1" si="35"/>
        <v/>
      </c>
      <c r="N93" s="45" t="str">
        <f t="shared" ca="1" si="36"/>
        <v/>
      </c>
      <c r="O93" s="46" t="str">
        <f t="shared" ca="1" si="37"/>
        <v/>
      </c>
      <c r="P93" s="47" t="str">
        <f t="shared" ca="1" si="38"/>
        <v/>
      </c>
      <c r="Q93" s="45" t="str">
        <f t="shared" ca="1" si="39"/>
        <v/>
      </c>
      <c r="R93" s="46" t="str">
        <f t="shared" ca="1" si="40"/>
        <v/>
      </c>
      <c r="S93" s="47" t="str">
        <f t="shared" ca="1" si="41"/>
        <v/>
      </c>
      <c r="T93" s="79" t="str">
        <f t="shared" ca="1" si="45"/>
        <v/>
      </c>
      <c r="V93" s="72">
        <v>45897.625</v>
      </c>
      <c r="W93" s="54">
        <v>81.010000000000005</v>
      </c>
      <c r="Z93" s="72">
        <v>45897.625</v>
      </c>
      <c r="AA93" s="54">
        <v>110.2</v>
      </c>
      <c r="AH93" s="172">
        <f t="shared" si="43"/>
        <v>45897.625</v>
      </c>
      <c r="AI93" s="172" t="str">
        <f t="shared" si="42"/>
        <v/>
      </c>
    </row>
    <row r="94" spans="1:35">
      <c r="A94" s="173" t="str">
        <f t="shared" ca="1" si="24"/>
        <v/>
      </c>
      <c r="B94" s="45" t="str">
        <f t="shared" ca="1" si="25"/>
        <v/>
      </c>
      <c r="C94" s="46" t="str">
        <f t="shared" ca="1" si="44"/>
        <v/>
      </c>
      <c r="D94" s="46" t="str">
        <f t="shared" ca="1" si="26"/>
        <v/>
      </c>
      <c r="E94" s="45" t="str">
        <f t="shared" ca="1" si="27"/>
        <v/>
      </c>
      <c r="F94" s="46" t="str">
        <f t="shared" ca="1" si="28"/>
        <v/>
      </c>
      <c r="G94" s="47" t="str">
        <f t="shared" ca="1" si="29"/>
        <v/>
      </c>
      <c r="H94" s="45" t="str">
        <f t="shared" ca="1" si="30"/>
        <v/>
      </c>
      <c r="I94" s="46" t="str">
        <f t="shared" ca="1" si="31"/>
        <v/>
      </c>
      <c r="J94" s="47" t="str">
        <f t="shared" ca="1" si="32"/>
        <v/>
      </c>
      <c r="K94" s="45" t="str">
        <f t="shared" ca="1" si="33"/>
        <v/>
      </c>
      <c r="L94" s="46" t="str">
        <f t="shared" ca="1" si="34"/>
        <v/>
      </c>
      <c r="M94" s="47" t="str">
        <f t="shared" ca="1" si="35"/>
        <v/>
      </c>
      <c r="N94" s="45" t="str">
        <f t="shared" ca="1" si="36"/>
        <v/>
      </c>
      <c r="O94" s="46" t="str">
        <f t="shared" ca="1" si="37"/>
        <v/>
      </c>
      <c r="P94" s="47" t="str">
        <f t="shared" ca="1" si="38"/>
        <v/>
      </c>
      <c r="Q94" s="45" t="str">
        <f t="shared" ca="1" si="39"/>
        <v/>
      </c>
      <c r="R94" s="46" t="str">
        <f t="shared" ca="1" si="40"/>
        <v/>
      </c>
      <c r="S94" s="47" t="str">
        <f t="shared" ca="1" si="41"/>
        <v/>
      </c>
      <c r="T94" s="79" t="str">
        <f t="shared" ca="1" si="45"/>
        <v/>
      </c>
      <c r="V94" s="72">
        <v>45898.625</v>
      </c>
      <c r="W94" s="54">
        <v>80.86</v>
      </c>
      <c r="Z94" s="72">
        <v>45898.625</v>
      </c>
      <c r="AA94" s="54">
        <v>109.83</v>
      </c>
      <c r="AH94" s="172">
        <f t="shared" si="43"/>
        <v>45898.625</v>
      </c>
      <c r="AI94" s="172" t="str">
        <f t="shared" si="42"/>
        <v/>
      </c>
    </row>
    <row r="95" spans="1:35">
      <c r="A95" s="173" t="str">
        <f t="shared" ca="1" si="24"/>
        <v/>
      </c>
      <c r="B95" s="45" t="str">
        <f t="shared" ca="1" si="25"/>
        <v/>
      </c>
      <c r="C95" s="46" t="str">
        <f t="shared" ca="1" si="44"/>
        <v/>
      </c>
      <c r="D95" s="46" t="str">
        <f t="shared" ca="1" si="26"/>
        <v/>
      </c>
      <c r="E95" s="45" t="str">
        <f t="shared" ca="1" si="27"/>
        <v/>
      </c>
      <c r="F95" s="46" t="str">
        <f t="shared" ca="1" si="28"/>
        <v/>
      </c>
      <c r="G95" s="47" t="str">
        <f t="shared" ca="1" si="29"/>
        <v/>
      </c>
      <c r="H95" s="45" t="str">
        <f t="shared" ca="1" si="30"/>
        <v/>
      </c>
      <c r="I95" s="46" t="str">
        <f t="shared" ca="1" si="31"/>
        <v/>
      </c>
      <c r="J95" s="47" t="str">
        <f t="shared" ca="1" si="32"/>
        <v/>
      </c>
      <c r="K95" s="45" t="str">
        <f t="shared" ca="1" si="33"/>
        <v/>
      </c>
      <c r="L95" s="46" t="str">
        <f t="shared" ca="1" si="34"/>
        <v/>
      </c>
      <c r="M95" s="47" t="str">
        <f t="shared" ca="1" si="35"/>
        <v/>
      </c>
      <c r="N95" s="45" t="str">
        <f t="shared" ca="1" si="36"/>
        <v/>
      </c>
      <c r="O95" s="46" t="str">
        <f t="shared" ca="1" si="37"/>
        <v/>
      </c>
      <c r="P95" s="47" t="str">
        <f t="shared" ca="1" si="38"/>
        <v/>
      </c>
      <c r="Q95" s="45" t="str">
        <f t="shared" ca="1" si="39"/>
        <v/>
      </c>
      <c r="R95" s="46" t="str">
        <f t="shared" ca="1" si="40"/>
        <v/>
      </c>
      <c r="S95" s="47" t="str">
        <f t="shared" ca="1" si="41"/>
        <v/>
      </c>
      <c r="T95" s="79" t="str">
        <f t="shared" ca="1" si="45"/>
        <v/>
      </c>
      <c r="V95" s="72">
        <v>45902.625</v>
      </c>
      <c r="W95" s="54">
        <v>80.39</v>
      </c>
      <c r="Z95" s="72">
        <v>45902.625</v>
      </c>
      <c r="AA95" s="54">
        <v>109.05</v>
      </c>
      <c r="AH95" s="172">
        <f t="shared" si="43"/>
        <v>45902.625</v>
      </c>
      <c r="AI95" s="172" t="str">
        <f t="shared" si="42"/>
        <v/>
      </c>
    </row>
    <row r="96" spans="1:35">
      <c r="A96" s="173" t="str">
        <f t="shared" ca="1" si="24"/>
        <v/>
      </c>
      <c r="B96" s="45" t="str">
        <f t="shared" ca="1" si="25"/>
        <v/>
      </c>
      <c r="C96" s="46" t="str">
        <f t="shared" ca="1" si="44"/>
        <v/>
      </c>
      <c r="D96" s="46" t="str">
        <f t="shared" ca="1" si="26"/>
        <v/>
      </c>
      <c r="E96" s="45" t="str">
        <f t="shared" ca="1" si="27"/>
        <v/>
      </c>
      <c r="F96" s="46" t="str">
        <f t="shared" ca="1" si="28"/>
        <v/>
      </c>
      <c r="G96" s="47" t="str">
        <f t="shared" ca="1" si="29"/>
        <v/>
      </c>
      <c r="H96" s="45" t="str">
        <f t="shared" ca="1" si="30"/>
        <v/>
      </c>
      <c r="I96" s="46" t="str">
        <f t="shared" ca="1" si="31"/>
        <v/>
      </c>
      <c r="J96" s="47" t="str">
        <f t="shared" ca="1" si="32"/>
        <v/>
      </c>
      <c r="K96" s="45" t="str">
        <f t="shared" ca="1" si="33"/>
        <v/>
      </c>
      <c r="L96" s="46" t="str">
        <f t="shared" ca="1" si="34"/>
        <v/>
      </c>
      <c r="M96" s="47" t="str">
        <f t="shared" ca="1" si="35"/>
        <v/>
      </c>
      <c r="N96" s="45" t="str">
        <f t="shared" ca="1" si="36"/>
        <v/>
      </c>
      <c r="O96" s="46" t="str">
        <f t="shared" ca="1" si="37"/>
        <v/>
      </c>
      <c r="P96" s="47" t="str">
        <f t="shared" ca="1" si="38"/>
        <v/>
      </c>
      <c r="Q96" s="45" t="str">
        <f t="shared" ca="1" si="39"/>
        <v/>
      </c>
      <c r="R96" s="46" t="str">
        <f t="shared" ca="1" si="40"/>
        <v/>
      </c>
      <c r="S96" s="47" t="str">
        <f t="shared" ca="1" si="41"/>
        <v/>
      </c>
      <c r="T96" s="79" t="str">
        <f t="shared" ca="1" si="45"/>
        <v/>
      </c>
      <c r="V96" s="72">
        <v>45903.625</v>
      </c>
      <c r="W96" s="54">
        <v>80.61</v>
      </c>
      <c r="Z96" s="72">
        <v>45903.625</v>
      </c>
      <c r="AA96" s="54">
        <v>109.7</v>
      </c>
      <c r="AH96" s="172">
        <f t="shared" si="43"/>
        <v>45903.625</v>
      </c>
      <c r="AI96" s="172" t="str">
        <f t="shared" si="42"/>
        <v/>
      </c>
    </row>
    <row r="97" spans="1:35">
      <c r="A97" s="173" t="str">
        <f t="shared" ca="1" si="24"/>
        <v/>
      </c>
      <c r="B97" s="45" t="str">
        <f t="shared" ca="1" si="25"/>
        <v/>
      </c>
      <c r="C97" s="46" t="str">
        <f t="shared" ca="1" si="44"/>
        <v/>
      </c>
      <c r="D97" s="46" t="str">
        <f t="shared" ca="1" si="26"/>
        <v/>
      </c>
      <c r="E97" s="45" t="str">
        <f t="shared" ca="1" si="27"/>
        <v/>
      </c>
      <c r="F97" s="46" t="str">
        <f t="shared" ca="1" si="28"/>
        <v/>
      </c>
      <c r="G97" s="47" t="str">
        <f t="shared" ca="1" si="29"/>
        <v/>
      </c>
      <c r="H97" s="45" t="str">
        <f t="shared" ca="1" si="30"/>
        <v/>
      </c>
      <c r="I97" s="46" t="str">
        <f t="shared" ca="1" si="31"/>
        <v/>
      </c>
      <c r="J97" s="47" t="str">
        <f t="shared" ca="1" si="32"/>
        <v/>
      </c>
      <c r="K97" s="45" t="str">
        <f t="shared" ca="1" si="33"/>
        <v/>
      </c>
      <c r="L97" s="46" t="str">
        <f t="shared" ca="1" si="34"/>
        <v/>
      </c>
      <c r="M97" s="47" t="str">
        <f t="shared" ca="1" si="35"/>
        <v/>
      </c>
      <c r="N97" s="45" t="str">
        <f t="shared" ca="1" si="36"/>
        <v/>
      </c>
      <c r="O97" s="46" t="str">
        <f t="shared" ca="1" si="37"/>
        <v/>
      </c>
      <c r="P97" s="47" t="str">
        <f t="shared" ca="1" si="38"/>
        <v/>
      </c>
      <c r="Q97" s="45" t="str">
        <f t="shared" ca="1" si="39"/>
        <v/>
      </c>
      <c r="R97" s="46" t="str">
        <f t="shared" ca="1" si="40"/>
        <v/>
      </c>
      <c r="S97" s="47" t="str">
        <f t="shared" ca="1" si="41"/>
        <v/>
      </c>
      <c r="T97" s="79" t="str">
        <f t="shared" ca="1" si="45"/>
        <v/>
      </c>
      <c r="V97" s="72">
        <v>45904.625</v>
      </c>
      <c r="W97" s="54">
        <v>80.819999999999993</v>
      </c>
      <c r="Z97" s="72">
        <v>45904.625</v>
      </c>
      <c r="AA97" s="54">
        <v>110.45</v>
      </c>
      <c r="AH97" s="172">
        <f t="shared" si="43"/>
        <v>45904.625</v>
      </c>
      <c r="AI97" s="172" t="str">
        <f t="shared" si="42"/>
        <v/>
      </c>
    </row>
    <row r="98" spans="1:35">
      <c r="A98" s="173" t="str">
        <f t="shared" ca="1" si="24"/>
        <v/>
      </c>
      <c r="B98" s="45" t="str">
        <f t="shared" ca="1" si="25"/>
        <v/>
      </c>
      <c r="C98" s="46" t="str">
        <f t="shared" ca="1" si="44"/>
        <v/>
      </c>
      <c r="D98" s="46" t="str">
        <f t="shared" ca="1" si="26"/>
        <v/>
      </c>
      <c r="E98" s="45" t="str">
        <f t="shared" ca="1" si="27"/>
        <v/>
      </c>
      <c r="F98" s="46" t="str">
        <f t="shared" ca="1" si="28"/>
        <v/>
      </c>
      <c r="G98" s="47" t="str">
        <f t="shared" ca="1" si="29"/>
        <v/>
      </c>
      <c r="H98" s="45" t="str">
        <f t="shared" ca="1" si="30"/>
        <v/>
      </c>
      <c r="I98" s="46" t="str">
        <f t="shared" ca="1" si="31"/>
        <v/>
      </c>
      <c r="J98" s="47" t="str">
        <f t="shared" ca="1" si="32"/>
        <v/>
      </c>
      <c r="K98" s="45" t="str">
        <f t="shared" ca="1" si="33"/>
        <v/>
      </c>
      <c r="L98" s="46" t="str">
        <f t="shared" ca="1" si="34"/>
        <v/>
      </c>
      <c r="M98" s="47" t="str">
        <f t="shared" ca="1" si="35"/>
        <v/>
      </c>
      <c r="N98" s="45" t="str">
        <f t="shared" ca="1" si="36"/>
        <v/>
      </c>
      <c r="O98" s="46" t="str">
        <f t="shared" ca="1" si="37"/>
        <v/>
      </c>
      <c r="P98" s="47" t="str">
        <f t="shared" ca="1" si="38"/>
        <v/>
      </c>
      <c r="Q98" s="45" t="str">
        <f t="shared" ca="1" si="39"/>
        <v/>
      </c>
      <c r="R98" s="46" t="str">
        <f t="shared" ca="1" si="40"/>
        <v/>
      </c>
      <c r="S98" s="47" t="str">
        <f t="shared" ca="1" si="41"/>
        <v/>
      </c>
      <c r="T98" s="79" t="str">
        <f t="shared" ca="1" si="45"/>
        <v/>
      </c>
      <c r="V98" s="72">
        <v>45905.625</v>
      </c>
      <c r="W98" s="54">
        <v>80.87</v>
      </c>
      <c r="Z98" s="72">
        <v>45905.625</v>
      </c>
      <c r="AA98" s="54">
        <v>111.17</v>
      </c>
      <c r="AH98" s="172">
        <f t="shared" si="43"/>
        <v>45905.625</v>
      </c>
      <c r="AI98" s="172" t="str">
        <f t="shared" si="42"/>
        <v/>
      </c>
    </row>
    <row r="99" spans="1:35">
      <c r="A99" s="173" t="str">
        <f t="shared" ca="1" si="24"/>
        <v/>
      </c>
      <c r="B99" s="45" t="str">
        <f t="shared" ca="1" si="25"/>
        <v/>
      </c>
      <c r="C99" s="46" t="str">
        <f t="shared" ca="1" si="44"/>
        <v/>
      </c>
      <c r="D99" s="46" t="str">
        <f t="shared" ca="1" si="26"/>
        <v/>
      </c>
      <c r="E99" s="45" t="str">
        <f t="shared" ca="1" si="27"/>
        <v/>
      </c>
      <c r="F99" s="46" t="str">
        <f t="shared" ca="1" si="28"/>
        <v/>
      </c>
      <c r="G99" s="47" t="str">
        <f t="shared" ca="1" si="29"/>
        <v/>
      </c>
      <c r="H99" s="45" t="str">
        <f t="shared" ca="1" si="30"/>
        <v/>
      </c>
      <c r="I99" s="46" t="str">
        <f t="shared" ca="1" si="31"/>
        <v/>
      </c>
      <c r="J99" s="47" t="str">
        <f t="shared" ca="1" si="32"/>
        <v/>
      </c>
      <c r="K99" s="45" t="str">
        <f t="shared" ca="1" si="33"/>
        <v/>
      </c>
      <c r="L99" s="46" t="str">
        <f t="shared" ca="1" si="34"/>
        <v/>
      </c>
      <c r="M99" s="47" t="str">
        <f t="shared" ca="1" si="35"/>
        <v/>
      </c>
      <c r="N99" s="45" t="str">
        <f t="shared" ca="1" si="36"/>
        <v/>
      </c>
      <c r="O99" s="46" t="str">
        <f t="shared" ca="1" si="37"/>
        <v/>
      </c>
      <c r="P99" s="47" t="str">
        <f t="shared" ca="1" si="38"/>
        <v/>
      </c>
      <c r="Q99" s="45" t="str">
        <f t="shared" ca="1" si="39"/>
        <v/>
      </c>
      <c r="R99" s="46" t="str">
        <f t="shared" ca="1" si="40"/>
        <v/>
      </c>
      <c r="S99" s="47" t="str">
        <f t="shared" ca="1" si="41"/>
        <v/>
      </c>
      <c r="T99" s="79" t="str">
        <f t="shared" ca="1" si="45"/>
        <v/>
      </c>
      <c r="V99" s="72">
        <v>45908.625</v>
      </c>
      <c r="W99" s="54">
        <v>80.87</v>
      </c>
      <c r="Z99" s="72">
        <v>45908.625</v>
      </c>
      <c r="AA99" s="54">
        <v>111.56</v>
      </c>
      <c r="AH99" s="172">
        <f t="shared" si="43"/>
        <v>45908.625</v>
      </c>
      <c r="AI99" s="172" t="str">
        <f t="shared" si="42"/>
        <v/>
      </c>
    </row>
    <row r="100" spans="1:35">
      <c r="A100" s="173" t="str">
        <f t="shared" ca="1" si="24"/>
        <v/>
      </c>
      <c r="B100" s="45" t="str">
        <f t="shared" ca="1" si="25"/>
        <v/>
      </c>
      <c r="C100" s="46" t="str">
        <f t="shared" ca="1" si="44"/>
        <v/>
      </c>
      <c r="D100" s="46" t="str">
        <f t="shared" ca="1" si="26"/>
        <v/>
      </c>
      <c r="E100" s="45" t="str">
        <f t="shared" ca="1" si="27"/>
        <v/>
      </c>
      <c r="F100" s="46" t="str">
        <f t="shared" ca="1" si="28"/>
        <v/>
      </c>
      <c r="G100" s="47" t="str">
        <f t="shared" ca="1" si="29"/>
        <v/>
      </c>
      <c r="H100" s="45" t="str">
        <f t="shared" ca="1" si="30"/>
        <v/>
      </c>
      <c r="I100" s="46" t="str">
        <f t="shared" ca="1" si="31"/>
        <v/>
      </c>
      <c r="J100" s="47" t="str">
        <f t="shared" ca="1" si="32"/>
        <v/>
      </c>
      <c r="K100" s="45" t="str">
        <f t="shared" ca="1" si="33"/>
        <v/>
      </c>
      <c r="L100" s="46" t="str">
        <f t="shared" ca="1" si="34"/>
        <v/>
      </c>
      <c r="M100" s="47" t="str">
        <f t="shared" ca="1" si="35"/>
        <v/>
      </c>
      <c r="N100" s="45" t="str">
        <f t="shared" ca="1" si="36"/>
        <v/>
      </c>
      <c r="O100" s="46" t="str">
        <f t="shared" ca="1" si="37"/>
        <v/>
      </c>
      <c r="P100" s="47" t="str">
        <f t="shared" ca="1" si="38"/>
        <v/>
      </c>
      <c r="Q100" s="45" t="str">
        <f t="shared" ca="1" si="39"/>
        <v/>
      </c>
      <c r="R100" s="46" t="str">
        <f t="shared" ca="1" si="40"/>
        <v/>
      </c>
      <c r="S100" s="47" t="str">
        <f t="shared" ca="1" si="41"/>
        <v/>
      </c>
      <c r="T100" s="79" t="str">
        <f t="shared" ca="1" si="45"/>
        <v/>
      </c>
      <c r="V100" s="72">
        <v>45909.625</v>
      </c>
      <c r="W100" s="54">
        <v>80.78</v>
      </c>
      <c r="Z100" s="72">
        <v>45909.625</v>
      </c>
      <c r="AA100" s="54">
        <v>111.36</v>
      </c>
      <c r="AH100" s="172">
        <f t="shared" si="43"/>
        <v>45909.625</v>
      </c>
      <c r="AI100" s="172" t="str">
        <f t="shared" si="42"/>
        <v/>
      </c>
    </row>
    <row r="101" spans="1:35">
      <c r="A101" s="173" t="str">
        <f t="shared" ca="1" si="24"/>
        <v/>
      </c>
      <c r="B101" s="45" t="str">
        <f t="shared" ca="1" si="25"/>
        <v/>
      </c>
      <c r="C101" s="46" t="str">
        <f t="shared" ca="1" si="44"/>
        <v/>
      </c>
      <c r="D101" s="46" t="str">
        <f t="shared" ca="1" si="26"/>
        <v/>
      </c>
      <c r="E101" s="45" t="str">
        <f t="shared" ca="1" si="27"/>
        <v/>
      </c>
      <c r="F101" s="46" t="str">
        <f t="shared" ca="1" si="28"/>
        <v/>
      </c>
      <c r="G101" s="47" t="str">
        <f t="shared" ca="1" si="29"/>
        <v/>
      </c>
      <c r="H101" s="45" t="str">
        <f t="shared" ca="1" si="30"/>
        <v/>
      </c>
      <c r="I101" s="46" t="str">
        <f t="shared" ca="1" si="31"/>
        <v/>
      </c>
      <c r="J101" s="47" t="str">
        <f t="shared" ca="1" si="32"/>
        <v/>
      </c>
      <c r="K101" s="45" t="str">
        <f t="shared" ca="1" si="33"/>
        <v/>
      </c>
      <c r="L101" s="46" t="str">
        <f t="shared" ca="1" si="34"/>
        <v/>
      </c>
      <c r="M101" s="47" t="str">
        <f t="shared" ca="1" si="35"/>
        <v/>
      </c>
      <c r="N101" s="45" t="str">
        <f t="shared" ca="1" si="36"/>
        <v/>
      </c>
      <c r="O101" s="46" t="str">
        <f t="shared" ca="1" si="37"/>
        <v/>
      </c>
      <c r="P101" s="47" t="str">
        <f t="shared" ca="1" si="38"/>
        <v/>
      </c>
      <c r="Q101" s="45" t="str">
        <f t="shared" ca="1" si="39"/>
        <v/>
      </c>
      <c r="R101" s="46" t="str">
        <f t="shared" ca="1" si="40"/>
        <v/>
      </c>
      <c r="S101" s="47" t="str">
        <f t="shared" ca="1" si="41"/>
        <v/>
      </c>
      <c r="T101" s="79" t="str">
        <f t="shared" ca="1" si="45"/>
        <v/>
      </c>
      <c r="V101" s="72">
        <v>45910.625</v>
      </c>
      <c r="W101" s="54">
        <v>80.84</v>
      </c>
      <c r="Z101" s="72">
        <v>45910.625</v>
      </c>
      <c r="AA101" s="54">
        <v>111.69</v>
      </c>
      <c r="AH101" s="172">
        <f t="shared" si="43"/>
        <v>45910.625</v>
      </c>
      <c r="AI101" s="172" t="str">
        <f t="shared" si="42"/>
        <v/>
      </c>
    </row>
    <row r="102" spans="1:35">
      <c r="A102" s="173" t="str">
        <f t="shared" ca="1" si="24"/>
        <v/>
      </c>
      <c r="B102" s="45" t="str">
        <f t="shared" ca="1" si="25"/>
        <v/>
      </c>
      <c r="C102" s="46" t="str">
        <f t="shared" ca="1" si="44"/>
        <v/>
      </c>
      <c r="D102" s="46" t="str">
        <f t="shared" ca="1" si="26"/>
        <v/>
      </c>
      <c r="E102" s="45" t="str">
        <f t="shared" ca="1" si="27"/>
        <v/>
      </c>
      <c r="F102" s="46" t="str">
        <f t="shared" ca="1" si="28"/>
        <v/>
      </c>
      <c r="G102" s="47" t="str">
        <f t="shared" ca="1" si="29"/>
        <v/>
      </c>
      <c r="H102" s="45" t="str">
        <f t="shared" ca="1" si="30"/>
        <v/>
      </c>
      <c r="I102" s="46" t="str">
        <f t="shared" ca="1" si="31"/>
        <v/>
      </c>
      <c r="J102" s="47" t="str">
        <f t="shared" ca="1" si="32"/>
        <v/>
      </c>
      <c r="K102" s="45" t="str">
        <f t="shared" ca="1" si="33"/>
        <v/>
      </c>
      <c r="L102" s="46" t="str">
        <f t="shared" ca="1" si="34"/>
        <v/>
      </c>
      <c r="M102" s="47" t="str">
        <f t="shared" ca="1" si="35"/>
        <v/>
      </c>
      <c r="N102" s="45" t="str">
        <f t="shared" ca="1" si="36"/>
        <v/>
      </c>
      <c r="O102" s="46" t="str">
        <f t="shared" ca="1" si="37"/>
        <v/>
      </c>
      <c r="P102" s="47" t="str">
        <f t="shared" ca="1" si="38"/>
        <v/>
      </c>
      <c r="Q102" s="45" t="str">
        <f t="shared" ca="1" si="39"/>
        <v/>
      </c>
      <c r="R102" s="46" t="str">
        <f t="shared" ca="1" si="40"/>
        <v/>
      </c>
      <c r="S102" s="47" t="str">
        <f t="shared" ca="1" si="41"/>
        <v/>
      </c>
      <c r="T102" s="79" t="str">
        <f t="shared" ca="1" si="45"/>
        <v/>
      </c>
      <c r="V102" s="72">
        <v>45911.625</v>
      </c>
      <c r="W102" s="54">
        <v>81.040000000000006</v>
      </c>
      <c r="Z102" s="72">
        <v>45911.625</v>
      </c>
      <c r="AA102" s="54">
        <v>112.21</v>
      </c>
      <c r="AH102" s="172">
        <f t="shared" si="43"/>
        <v>45911.625</v>
      </c>
      <c r="AI102" s="172" t="str">
        <f t="shared" si="42"/>
        <v/>
      </c>
    </row>
    <row r="103" spans="1:35">
      <c r="A103" s="173" t="str">
        <f t="shared" ca="1" si="24"/>
        <v/>
      </c>
      <c r="B103" s="45" t="str">
        <f t="shared" ca="1" si="25"/>
        <v/>
      </c>
      <c r="C103" s="46" t="str">
        <f t="shared" ca="1" si="44"/>
        <v/>
      </c>
      <c r="D103" s="46" t="str">
        <f t="shared" ca="1" si="26"/>
        <v/>
      </c>
      <c r="E103" s="45" t="str">
        <f t="shared" ca="1" si="27"/>
        <v/>
      </c>
      <c r="F103" s="46" t="str">
        <f t="shared" ca="1" si="28"/>
        <v/>
      </c>
      <c r="G103" s="47" t="str">
        <f t="shared" ca="1" si="29"/>
        <v/>
      </c>
      <c r="H103" s="45" t="str">
        <f t="shared" ca="1" si="30"/>
        <v/>
      </c>
      <c r="I103" s="46" t="str">
        <f t="shared" ca="1" si="31"/>
        <v/>
      </c>
      <c r="J103" s="47" t="str">
        <f t="shared" ca="1" si="32"/>
        <v/>
      </c>
      <c r="K103" s="45" t="str">
        <f t="shared" ca="1" si="33"/>
        <v/>
      </c>
      <c r="L103" s="46" t="str">
        <f t="shared" ca="1" si="34"/>
        <v/>
      </c>
      <c r="M103" s="47" t="str">
        <f t="shared" ca="1" si="35"/>
        <v/>
      </c>
      <c r="N103" s="45" t="str">
        <f t="shared" ca="1" si="36"/>
        <v/>
      </c>
      <c r="O103" s="46" t="str">
        <f t="shared" ca="1" si="37"/>
        <v/>
      </c>
      <c r="P103" s="47" t="str">
        <f t="shared" ca="1" si="38"/>
        <v/>
      </c>
      <c r="Q103" s="45" t="str">
        <f t="shared" ca="1" si="39"/>
        <v/>
      </c>
      <c r="R103" s="46" t="str">
        <f t="shared" ca="1" si="40"/>
        <v/>
      </c>
      <c r="S103" s="47" t="str">
        <f t="shared" ca="1" si="41"/>
        <v/>
      </c>
      <c r="T103" s="79" t="str">
        <f t="shared" ca="1" si="45"/>
        <v/>
      </c>
      <c r="V103" s="72">
        <v>45912.625</v>
      </c>
      <c r="W103" s="54">
        <v>80.959999999999994</v>
      </c>
      <c r="Z103" s="72">
        <v>45912.625</v>
      </c>
      <c r="AA103" s="54">
        <v>112.01</v>
      </c>
      <c r="AH103" s="172">
        <f t="shared" si="43"/>
        <v>45912.625</v>
      </c>
      <c r="AI103" s="172" t="str">
        <f t="shared" si="42"/>
        <v/>
      </c>
    </row>
    <row r="104" spans="1:35">
      <c r="A104" s="173" t="str">
        <f t="shared" ca="1" si="24"/>
        <v/>
      </c>
      <c r="B104" s="45" t="str">
        <f t="shared" ca="1" si="25"/>
        <v/>
      </c>
      <c r="C104" s="46" t="str">
        <f t="shared" ca="1" si="44"/>
        <v/>
      </c>
      <c r="D104" s="46" t="str">
        <f t="shared" ca="1" si="26"/>
        <v/>
      </c>
      <c r="E104" s="45" t="str">
        <f t="shared" ca="1" si="27"/>
        <v/>
      </c>
      <c r="F104" s="46" t="str">
        <f t="shared" ca="1" si="28"/>
        <v/>
      </c>
      <c r="G104" s="47" t="str">
        <f t="shared" ca="1" si="29"/>
        <v/>
      </c>
      <c r="H104" s="45" t="str">
        <f t="shared" ca="1" si="30"/>
        <v/>
      </c>
      <c r="I104" s="46" t="str">
        <f t="shared" ca="1" si="31"/>
        <v/>
      </c>
      <c r="J104" s="47" t="str">
        <f t="shared" ca="1" si="32"/>
        <v/>
      </c>
      <c r="K104" s="45" t="str">
        <f t="shared" ca="1" si="33"/>
        <v/>
      </c>
      <c r="L104" s="46" t="str">
        <f t="shared" ca="1" si="34"/>
        <v/>
      </c>
      <c r="M104" s="47" t="str">
        <f t="shared" ca="1" si="35"/>
        <v/>
      </c>
      <c r="N104" s="45" t="str">
        <f t="shared" ca="1" si="36"/>
        <v/>
      </c>
      <c r="O104" s="46" t="str">
        <f t="shared" ca="1" si="37"/>
        <v/>
      </c>
      <c r="P104" s="47" t="str">
        <f t="shared" ca="1" si="38"/>
        <v/>
      </c>
      <c r="Q104" s="45" t="str">
        <f t="shared" ca="1" si="39"/>
        <v/>
      </c>
      <c r="R104" s="46" t="str">
        <f t="shared" ca="1" si="40"/>
        <v/>
      </c>
      <c r="S104" s="47" t="str">
        <f t="shared" ca="1" si="41"/>
        <v/>
      </c>
      <c r="T104" s="79" t="str">
        <f t="shared" ca="1" si="45"/>
        <v/>
      </c>
      <c r="V104" s="72">
        <v>45915.625</v>
      </c>
      <c r="W104" s="54">
        <v>81.19</v>
      </c>
      <c r="Z104" s="72">
        <v>45915.625</v>
      </c>
      <c r="AA104" s="54">
        <v>112.36</v>
      </c>
      <c r="AH104" s="172">
        <f t="shared" si="43"/>
        <v>45915.625</v>
      </c>
      <c r="AI104" s="172" t="str">
        <f t="shared" si="42"/>
        <v/>
      </c>
    </row>
    <row r="105" spans="1:35">
      <c r="A105" s="173" t="str">
        <f t="shared" ca="1" si="24"/>
        <v/>
      </c>
      <c r="B105" s="45" t="str">
        <f t="shared" ca="1" si="25"/>
        <v/>
      </c>
      <c r="C105" s="46" t="str">
        <f t="shared" ca="1" si="44"/>
        <v/>
      </c>
      <c r="D105" s="46" t="str">
        <f t="shared" ca="1" si="26"/>
        <v/>
      </c>
      <c r="E105" s="45" t="str">
        <f t="shared" ca="1" si="27"/>
        <v/>
      </c>
      <c r="F105" s="46" t="str">
        <f t="shared" ca="1" si="28"/>
        <v/>
      </c>
      <c r="G105" s="47" t="str">
        <f t="shared" ca="1" si="29"/>
        <v/>
      </c>
      <c r="H105" s="45" t="str">
        <f t="shared" ca="1" si="30"/>
        <v/>
      </c>
      <c r="I105" s="46" t="str">
        <f t="shared" ca="1" si="31"/>
        <v/>
      </c>
      <c r="J105" s="47" t="str">
        <f t="shared" ca="1" si="32"/>
        <v/>
      </c>
      <c r="K105" s="45" t="str">
        <f t="shared" ca="1" si="33"/>
        <v/>
      </c>
      <c r="L105" s="46" t="str">
        <f t="shared" ca="1" si="34"/>
        <v/>
      </c>
      <c r="M105" s="47" t="str">
        <f t="shared" ca="1" si="35"/>
        <v/>
      </c>
      <c r="N105" s="45" t="str">
        <f t="shared" ca="1" si="36"/>
        <v/>
      </c>
      <c r="O105" s="46" t="str">
        <f t="shared" ca="1" si="37"/>
        <v/>
      </c>
      <c r="P105" s="47" t="str">
        <f t="shared" ca="1" si="38"/>
        <v/>
      </c>
      <c r="Q105" s="45" t="str">
        <f t="shared" ca="1" si="39"/>
        <v/>
      </c>
      <c r="R105" s="46" t="str">
        <f t="shared" ca="1" si="40"/>
        <v/>
      </c>
      <c r="S105" s="47" t="str">
        <f t="shared" ca="1" si="41"/>
        <v/>
      </c>
      <c r="T105" s="79" t="str">
        <f t="shared" ca="1" si="45"/>
        <v/>
      </c>
      <c r="V105" s="72">
        <v>45916.625</v>
      </c>
      <c r="W105" s="54">
        <v>81.13</v>
      </c>
      <c r="Z105" s="72">
        <v>45916.625</v>
      </c>
      <c r="AA105" s="54">
        <v>112.26</v>
      </c>
      <c r="AH105" s="172">
        <f t="shared" si="43"/>
        <v>45916.625</v>
      </c>
      <c r="AI105" s="172">
        <f t="shared" si="42"/>
        <v>45916.625</v>
      </c>
    </row>
    <row r="106" spans="1:35">
      <c r="A106" s="173" t="str">
        <f t="shared" ca="1" si="24"/>
        <v/>
      </c>
      <c r="B106" s="45" t="str">
        <f t="shared" ca="1" si="25"/>
        <v/>
      </c>
      <c r="C106" s="46" t="str">
        <f t="shared" ca="1" si="44"/>
        <v/>
      </c>
      <c r="D106" s="46" t="str">
        <f t="shared" ca="1" si="26"/>
        <v/>
      </c>
      <c r="E106" s="45" t="str">
        <f t="shared" ca="1" si="27"/>
        <v/>
      </c>
      <c r="F106" s="46" t="str">
        <f t="shared" ca="1" si="28"/>
        <v/>
      </c>
      <c r="G106" s="47" t="str">
        <f t="shared" ca="1" si="29"/>
        <v/>
      </c>
      <c r="H106" s="45" t="str">
        <f t="shared" ca="1" si="30"/>
        <v/>
      </c>
      <c r="I106" s="46" t="str">
        <f t="shared" ca="1" si="31"/>
        <v/>
      </c>
      <c r="J106" s="47" t="str">
        <f t="shared" ca="1" si="32"/>
        <v/>
      </c>
      <c r="K106" s="45" t="str">
        <f t="shared" ca="1" si="33"/>
        <v/>
      </c>
      <c r="L106" s="46" t="str">
        <f t="shared" ca="1" si="34"/>
        <v/>
      </c>
      <c r="M106" s="47" t="str">
        <f t="shared" ca="1" si="35"/>
        <v/>
      </c>
      <c r="N106" s="45" t="str">
        <f t="shared" ca="1" si="36"/>
        <v/>
      </c>
      <c r="O106" s="46" t="str">
        <f t="shared" ca="1" si="37"/>
        <v/>
      </c>
      <c r="P106" s="47" t="str">
        <f t="shared" ca="1" si="38"/>
        <v/>
      </c>
      <c r="Q106" s="45" t="str">
        <f t="shared" ca="1" si="39"/>
        <v/>
      </c>
      <c r="R106" s="46" t="str">
        <f t="shared" ca="1" si="40"/>
        <v/>
      </c>
      <c r="S106" s="47" t="str">
        <f t="shared" ca="1" si="41"/>
        <v/>
      </c>
      <c r="T106" s="79" t="str">
        <f t="shared" ca="1" si="45"/>
        <v/>
      </c>
      <c r="V106" s="72">
        <v>45917.625</v>
      </c>
      <c r="W106" s="54">
        <v>81.05</v>
      </c>
      <c r="Z106" s="72">
        <v>45917.625</v>
      </c>
      <c r="AA106" s="54">
        <v>112.06</v>
      </c>
      <c r="AH106" s="172">
        <f t="shared" si="43"/>
        <v>45917.625</v>
      </c>
      <c r="AI106" s="172">
        <f t="shared" si="42"/>
        <v>45917.625</v>
      </c>
    </row>
    <row r="107" spans="1:35">
      <c r="A107" s="173" t="str">
        <f t="shared" ca="1" si="24"/>
        <v/>
      </c>
      <c r="B107" s="45" t="str">
        <f t="shared" ca="1" si="25"/>
        <v/>
      </c>
      <c r="C107" s="46" t="str">
        <f t="shared" ca="1" si="44"/>
        <v/>
      </c>
      <c r="D107" s="46" t="str">
        <f t="shared" ca="1" si="26"/>
        <v/>
      </c>
      <c r="E107" s="45" t="str">
        <f t="shared" ca="1" si="27"/>
        <v/>
      </c>
      <c r="F107" s="46" t="str">
        <f t="shared" ca="1" si="28"/>
        <v/>
      </c>
      <c r="G107" s="47" t="str">
        <f t="shared" ca="1" si="29"/>
        <v/>
      </c>
      <c r="H107" s="45" t="str">
        <f t="shared" ca="1" si="30"/>
        <v/>
      </c>
      <c r="I107" s="46" t="str">
        <f t="shared" ca="1" si="31"/>
        <v/>
      </c>
      <c r="J107" s="47" t="str">
        <f t="shared" ca="1" si="32"/>
        <v/>
      </c>
      <c r="K107" s="45" t="str">
        <f t="shared" ca="1" si="33"/>
        <v/>
      </c>
      <c r="L107" s="46" t="str">
        <f t="shared" ca="1" si="34"/>
        <v/>
      </c>
      <c r="M107" s="47" t="str">
        <f t="shared" ca="1" si="35"/>
        <v/>
      </c>
      <c r="N107" s="45" t="str">
        <f t="shared" ca="1" si="36"/>
        <v/>
      </c>
      <c r="O107" s="46" t="str">
        <f t="shared" ca="1" si="37"/>
        <v/>
      </c>
      <c r="P107" s="47" t="str">
        <f t="shared" ca="1" si="38"/>
        <v/>
      </c>
      <c r="Q107" s="45" t="str">
        <f t="shared" ca="1" si="39"/>
        <v/>
      </c>
      <c r="R107" s="46" t="str">
        <f t="shared" ca="1" si="40"/>
        <v/>
      </c>
      <c r="S107" s="47" t="str">
        <f t="shared" ca="1" si="41"/>
        <v/>
      </c>
      <c r="T107" s="79" t="str">
        <f t="shared" ca="1" si="45"/>
        <v/>
      </c>
      <c r="V107" s="72">
        <v>45918.625</v>
      </c>
      <c r="W107" s="54">
        <v>81.23</v>
      </c>
      <c r="Z107" s="72">
        <v>45918.625</v>
      </c>
      <c r="AA107" s="54">
        <v>111.83</v>
      </c>
      <c r="AH107" s="172">
        <f t="shared" si="43"/>
        <v>45918.625</v>
      </c>
      <c r="AI107" s="172">
        <f t="shared" si="42"/>
        <v>45918.625</v>
      </c>
    </row>
    <row r="108" spans="1:35">
      <c r="A108" s="173" t="str">
        <f t="shared" ca="1" si="24"/>
        <v/>
      </c>
      <c r="B108" s="45" t="str">
        <f t="shared" ca="1" si="25"/>
        <v/>
      </c>
      <c r="C108" s="46" t="str">
        <f t="shared" ca="1" si="44"/>
        <v/>
      </c>
      <c r="D108" s="46" t="str">
        <f t="shared" ca="1" si="26"/>
        <v/>
      </c>
      <c r="E108" s="45" t="str">
        <f t="shared" ca="1" si="27"/>
        <v/>
      </c>
      <c r="F108" s="46" t="str">
        <f t="shared" ca="1" si="28"/>
        <v/>
      </c>
      <c r="G108" s="47" t="str">
        <f t="shared" ca="1" si="29"/>
        <v/>
      </c>
      <c r="H108" s="45" t="str">
        <f t="shared" ca="1" si="30"/>
        <v/>
      </c>
      <c r="I108" s="46" t="str">
        <f t="shared" ca="1" si="31"/>
        <v/>
      </c>
      <c r="J108" s="47" t="str">
        <f t="shared" ca="1" si="32"/>
        <v/>
      </c>
      <c r="K108" s="45" t="str">
        <f t="shared" ca="1" si="33"/>
        <v/>
      </c>
      <c r="L108" s="46" t="str">
        <f t="shared" ca="1" si="34"/>
        <v/>
      </c>
      <c r="M108" s="47" t="str">
        <f t="shared" ca="1" si="35"/>
        <v/>
      </c>
      <c r="N108" s="45" t="str">
        <f t="shared" ca="1" si="36"/>
        <v/>
      </c>
      <c r="O108" s="46" t="str">
        <f t="shared" ca="1" si="37"/>
        <v/>
      </c>
      <c r="P108" s="47" t="str">
        <f t="shared" ca="1" si="38"/>
        <v/>
      </c>
      <c r="Q108" s="45" t="str">
        <f t="shared" ca="1" si="39"/>
        <v/>
      </c>
      <c r="R108" s="46" t="str">
        <f t="shared" ca="1" si="40"/>
        <v/>
      </c>
      <c r="S108" s="47" t="str">
        <f t="shared" ca="1" si="41"/>
        <v/>
      </c>
      <c r="T108" s="79" t="str">
        <f t="shared" ca="1" si="45"/>
        <v/>
      </c>
      <c r="V108" s="72">
        <v>45919.625</v>
      </c>
      <c r="W108" s="54">
        <v>81.260000000000005</v>
      </c>
      <c r="Z108" s="72">
        <v>45919.625</v>
      </c>
      <c r="AA108" s="54">
        <v>111.74</v>
      </c>
      <c r="AH108" s="172">
        <f t="shared" si="43"/>
        <v>45919.625</v>
      </c>
      <c r="AI108" s="172">
        <f t="shared" si="42"/>
        <v>45919.625</v>
      </c>
    </row>
    <row r="109" spans="1:35">
      <c r="A109" s="173" t="str">
        <f t="shared" ca="1" si="24"/>
        <v/>
      </c>
      <c r="B109" s="45" t="str">
        <f t="shared" ca="1" si="25"/>
        <v/>
      </c>
      <c r="C109" s="46" t="str">
        <f t="shared" ca="1" si="44"/>
        <v/>
      </c>
      <c r="D109" s="46" t="str">
        <f t="shared" ca="1" si="26"/>
        <v/>
      </c>
      <c r="E109" s="45" t="str">
        <f t="shared" ca="1" si="27"/>
        <v/>
      </c>
      <c r="F109" s="46" t="str">
        <f t="shared" ca="1" si="28"/>
        <v/>
      </c>
      <c r="G109" s="47" t="str">
        <f t="shared" ca="1" si="29"/>
        <v/>
      </c>
      <c r="H109" s="45" t="str">
        <f t="shared" ca="1" si="30"/>
        <v/>
      </c>
      <c r="I109" s="46" t="str">
        <f t="shared" ca="1" si="31"/>
        <v/>
      </c>
      <c r="J109" s="47" t="str">
        <f t="shared" ca="1" si="32"/>
        <v/>
      </c>
      <c r="K109" s="45" t="str">
        <f t="shared" ca="1" si="33"/>
        <v/>
      </c>
      <c r="L109" s="46" t="str">
        <f t="shared" ca="1" si="34"/>
        <v/>
      </c>
      <c r="M109" s="47" t="str">
        <f t="shared" ca="1" si="35"/>
        <v/>
      </c>
      <c r="N109" s="45" t="str">
        <f t="shared" ca="1" si="36"/>
        <v/>
      </c>
      <c r="O109" s="46" t="str">
        <f t="shared" ca="1" si="37"/>
        <v/>
      </c>
      <c r="P109" s="47" t="str">
        <f t="shared" ca="1" si="38"/>
        <v/>
      </c>
      <c r="Q109" s="45" t="str">
        <f t="shared" ca="1" si="39"/>
        <v/>
      </c>
      <c r="R109" s="46" t="str">
        <f t="shared" ca="1" si="40"/>
        <v/>
      </c>
      <c r="S109" s="47" t="str">
        <f t="shared" ca="1" si="41"/>
        <v/>
      </c>
      <c r="T109" s="79" t="str">
        <f t="shared" ca="1" si="45"/>
        <v/>
      </c>
      <c r="V109" s="72">
        <v>45922.625</v>
      </c>
      <c r="W109" s="54">
        <v>81.319999999999993</v>
      </c>
      <c r="Z109" s="72">
        <v>45922.625</v>
      </c>
      <c r="AA109" s="54">
        <v>111.48</v>
      </c>
      <c r="AH109" s="172">
        <f t="shared" si="43"/>
        <v>45922.625</v>
      </c>
      <c r="AI109" s="172">
        <f t="shared" si="42"/>
        <v>45922.625</v>
      </c>
    </row>
    <row r="110" spans="1:35">
      <c r="A110" s="173" t="str">
        <f t="shared" ca="1" si="24"/>
        <v/>
      </c>
      <c r="B110" s="45" t="str">
        <f t="shared" ca="1" si="25"/>
        <v/>
      </c>
      <c r="C110" s="46" t="str">
        <f t="shared" ca="1" si="44"/>
        <v/>
      </c>
      <c r="D110" s="46" t="str">
        <f t="shared" ca="1" si="26"/>
        <v/>
      </c>
      <c r="E110" s="45" t="str">
        <f t="shared" ca="1" si="27"/>
        <v/>
      </c>
      <c r="F110" s="46" t="str">
        <f t="shared" ca="1" si="28"/>
        <v/>
      </c>
      <c r="G110" s="47" t="str">
        <f t="shared" ca="1" si="29"/>
        <v/>
      </c>
      <c r="H110" s="45" t="str">
        <f t="shared" ca="1" si="30"/>
        <v/>
      </c>
      <c r="I110" s="46" t="str">
        <f t="shared" ca="1" si="31"/>
        <v/>
      </c>
      <c r="J110" s="47" t="str">
        <f t="shared" ca="1" si="32"/>
        <v/>
      </c>
      <c r="K110" s="45" t="str">
        <f t="shared" ca="1" si="33"/>
        <v/>
      </c>
      <c r="L110" s="46" t="str">
        <f t="shared" ca="1" si="34"/>
        <v/>
      </c>
      <c r="M110" s="47" t="str">
        <f t="shared" ca="1" si="35"/>
        <v/>
      </c>
      <c r="N110" s="45" t="str">
        <f t="shared" ca="1" si="36"/>
        <v/>
      </c>
      <c r="O110" s="46" t="str">
        <f t="shared" ca="1" si="37"/>
        <v/>
      </c>
      <c r="P110" s="47" t="str">
        <f t="shared" ca="1" si="38"/>
        <v/>
      </c>
      <c r="Q110" s="45" t="str">
        <f t="shared" ca="1" si="39"/>
        <v/>
      </c>
      <c r="R110" s="46" t="str">
        <f t="shared" ca="1" si="40"/>
        <v/>
      </c>
      <c r="S110" s="47" t="str">
        <f t="shared" ca="1" si="41"/>
        <v/>
      </c>
      <c r="T110" s="79" t="str">
        <f t="shared" ca="1" si="45"/>
        <v/>
      </c>
      <c r="V110" s="72">
        <v>45923.625</v>
      </c>
      <c r="W110" s="54">
        <v>81.260000000000005</v>
      </c>
      <c r="Z110" s="72">
        <v>45923.625</v>
      </c>
      <c r="AA110" s="54">
        <v>111.71</v>
      </c>
      <c r="AH110" s="172">
        <f t="shared" si="43"/>
        <v>45923.625</v>
      </c>
      <c r="AI110" s="172">
        <f t="shared" si="42"/>
        <v>45923.625</v>
      </c>
    </row>
    <row r="111" spans="1:35">
      <c r="A111" s="173" t="str">
        <f t="shared" ca="1" si="24"/>
        <v/>
      </c>
      <c r="B111" s="45" t="str">
        <f t="shared" ca="1" si="25"/>
        <v/>
      </c>
      <c r="C111" s="46" t="str">
        <f t="shared" ca="1" si="44"/>
        <v/>
      </c>
      <c r="D111" s="46" t="str">
        <f t="shared" ca="1" si="26"/>
        <v/>
      </c>
      <c r="E111" s="45" t="str">
        <f t="shared" ca="1" si="27"/>
        <v/>
      </c>
      <c r="F111" s="46" t="str">
        <f t="shared" ca="1" si="28"/>
        <v/>
      </c>
      <c r="G111" s="47" t="str">
        <f t="shared" ca="1" si="29"/>
        <v/>
      </c>
      <c r="H111" s="45" t="str">
        <f t="shared" ca="1" si="30"/>
        <v/>
      </c>
      <c r="I111" s="46" t="str">
        <f t="shared" ca="1" si="31"/>
        <v/>
      </c>
      <c r="J111" s="47" t="str">
        <f t="shared" ca="1" si="32"/>
        <v/>
      </c>
      <c r="K111" s="45" t="str">
        <f t="shared" ca="1" si="33"/>
        <v/>
      </c>
      <c r="L111" s="46" t="str">
        <f t="shared" ca="1" si="34"/>
        <v/>
      </c>
      <c r="M111" s="47" t="str">
        <f t="shared" ca="1" si="35"/>
        <v/>
      </c>
      <c r="N111" s="45" t="str">
        <f t="shared" ca="1" si="36"/>
        <v/>
      </c>
      <c r="O111" s="46" t="str">
        <f t="shared" ca="1" si="37"/>
        <v/>
      </c>
      <c r="P111" s="47" t="str">
        <f t="shared" ca="1" si="38"/>
        <v/>
      </c>
      <c r="Q111" s="45" t="str">
        <f t="shared" ca="1" si="39"/>
        <v/>
      </c>
      <c r="R111" s="46" t="str">
        <f t="shared" ca="1" si="40"/>
        <v/>
      </c>
      <c r="S111" s="47" t="str">
        <f t="shared" ca="1" si="41"/>
        <v/>
      </c>
      <c r="T111" s="79" t="str">
        <f t="shared" ca="1" si="45"/>
        <v/>
      </c>
      <c r="V111" s="72">
        <v>45924.625</v>
      </c>
      <c r="W111" s="54">
        <v>81.150000000000006</v>
      </c>
      <c r="Z111" s="72">
        <v>45924.625</v>
      </c>
      <c r="AA111" s="54">
        <v>111.26</v>
      </c>
      <c r="AH111" s="172">
        <f t="shared" si="43"/>
        <v>45924.625</v>
      </c>
      <c r="AI111" s="172">
        <f t="shared" si="42"/>
        <v>45924.625</v>
      </c>
    </row>
    <row r="112" spans="1:35">
      <c r="A112" s="173" t="str">
        <f t="shared" ca="1" si="24"/>
        <v/>
      </c>
      <c r="B112" s="45" t="str">
        <f t="shared" ca="1" si="25"/>
        <v/>
      </c>
      <c r="C112" s="46" t="str">
        <f t="shared" ca="1" si="44"/>
        <v/>
      </c>
      <c r="D112" s="46" t="str">
        <f t="shared" ca="1" si="26"/>
        <v/>
      </c>
      <c r="E112" s="45" t="str">
        <f t="shared" ca="1" si="27"/>
        <v/>
      </c>
      <c r="F112" s="46" t="str">
        <f t="shared" ca="1" si="28"/>
        <v/>
      </c>
      <c r="G112" s="47" t="str">
        <f t="shared" ca="1" si="29"/>
        <v/>
      </c>
      <c r="H112" s="45" t="str">
        <f t="shared" ca="1" si="30"/>
        <v/>
      </c>
      <c r="I112" s="46" t="str">
        <f t="shared" ca="1" si="31"/>
        <v/>
      </c>
      <c r="J112" s="47" t="str">
        <f t="shared" ca="1" si="32"/>
        <v/>
      </c>
      <c r="K112" s="45" t="str">
        <f t="shared" ca="1" si="33"/>
        <v/>
      </c>
      <c r="L112" s="46" t="str">
        <f t="shared" ca="1" si="34"/>
        <v/>
      </c>
      <c r="M112" s="47" t="str">
        <f t="shared" ca="1" si="35"/>
        <v/>
      </c>
      <c r="N112" s="45" t="str">
        <f t="shared" ca="1" si="36"/>
        <v/>
      </c>
      <c r="O112" s="46" t="str">
        <f t="shared" ca="1" si="37"/>
        <v/>
      </c>
      <c r="P112" s="47" t="str">
        <f t="shared" ca="1" si="38"/>
        <v/>
      </c>
      <c r="Q112" s="45" t="str">
        <f t="shared" ca="1" si="39"/>
        <v/>
      </c>
      <c r="R112" s="46" t="str">
        <f t="shared" ca="1" si="40"/>
        <v/>
      </c>
      <c r="S112" s="47" t="str">
        <f t="shared" ca="1" si="41"/>
        <v/>
      </c>
      <c r="T112" s="79" t="str">
        <f t="shared" ca="1" si="45"/>
        <v/>
      </c>
      <c r="V112" s="72">
        <v>45925.625</v>
      </c>
      <c r="W112" s="54">
        <v>80.92</v>
      </c>
      <c r="Z112" s="72">
        <v>45925.625</v>
      </c>
      <c r="AA112" s="54">
        <v>111.06</v>
      </c>
      <c r="AH112" s="172">
        <f t="shared" si="43"/>
        <v>45925.625</v>
      </c>
      <c r="AI112" s="172">
        <f t="shared" si="42"/>
        <v>45925.625</v>
      </c>
    </row>
    <row r="113" spans="1:35">
      <c r="A113" s="173" t="str">
        <f t="shared" ref="A113:A176" ca="1" si="46">IF(AND(ISBLANK(AJ102), A112 = $AJ$1),NOW(),IF(ISBLANK(AJ102),"",AJ102))</f>
        <v/>
      </c>
      <c r="B113" s="45" t="str">
        <f t="shared" ref="B113:B176" ca="1" si="47">IF(COUNTIF(V:V,A113)=1,VLOOKUP(A113,V:W,2), IF(COUNTIF(V:V,A113)=0,$B$10,""))</f>
        <v/>
      </c>
      <c r="C113" s="46" t="str">
        <f t="shared" ca="1" si="44"/>
        <v/>
      </c>
      <c r="D113" s="46" t="str">
        <f t="shared" ref="D113:D176" ca="1" si="48">IF(ISERROR(B113-2),"",-1*ROUNDUP(A113-$A$14,0)/360*$B$7*$B$5)</f>
        <v/>
      </c>
      <c r="E113" s="45" t="str">
        <f t="shared" ref="E113:E176" ca="1" si="49">IF(COUNTIF(V:V,A113)=1,VLOOKUP(A113,X:Y,2), IF(COUNTIF(V:V,A113)=0,$C$10,""))</f>
        <v/>
      </c>
      <c r="F113" s="46" t="str">
        <f t="shared" ref="F113:F176" ca="1" si="50">IF(ISERROR(B113-2),"",(E113-$E$14)/100*$C$5)</f>
        <v/>
      </c>
      <c r="G113" s="47" t="str">
        <f t="shared" ref="G113:G176" ca="1" si="51">IF(ISERROR(B113-2),"",ROUNDUP(A113-$A$14,0)/360*$C$6*$C$5-ROUNDUP(A113-$A$14,0)/360*$C$7*$C$5*$E$14/100)</f>
        <v/>
      </c>
      <c r="H113" s="45" t="str">
        <f t="shared" ref="H113:H176" ca="1" si="52">IF(COUNTIF(V:V,A113)=1,VLOOKUP(A113,Z:AA,2), IF(COUNTIF(V:V,A113)=0,$D$10,""))</f>
        <v/>
      </c>
      <c r="I113" s="46" t="str">
        <f t="shared" ref="I113:I176" ca="1" si="53">IF(ISERROR(B113-2),"",(H113/$H$14-1)*$D$5)</f>
        <v/>
      </c>
      <c r="J113" s="47" t="str">
        <f t="shared" ref="J113:J176" ca="1" si="54">IF(ISERROR(B113-2),"",-1*ROUNDUP(A113-$A$14,0)/360*$D$7*$D$5)</f>
        <v/>
      </c>
      <c r="K113" s="45" t="str">
        <f t="shared" ref="K113:K176" ca="1" si="55">IF(COUNTIF(V:V,A113)=1,VLOOKUP(A113,AB:AC,2), IF(COUNTIF(V:V,A113)=0,$E$10,""))</f>
        <v/>
      </c>
      <c r="L113" s="46" t="str">
        <f t="shared" ref="L113:L176" ca="1" si="56">IF(ISERROR(B113-2),"",(K113-$K$14)/100*$E$5)</f>
        <v/>
      </c>
      <c r="M113" s="47" t="str">
        <f t="shared" ref="M113:M176" ca="1" si="57">IF(ISERROR(B113-2),"",ROUNDUP(A113-$A$14,0)/360*$E$6*$E$5-ROUNDUP(A113-$A$14,0)/360*$E$7*$E$5*$N$14/100)</f>
        <v/>
      </c>
      <c r="N113" s="45" t="str">
        <f t="shared" ref="N113:N176" ca="1" si="58">IF(COUNTIF(V:V,A113)=1,VLOOKUP(A113,AD:AE,2), IF(COUNTIF(V:V,A113)=0,$F$10,""))</f>
        <v/>
      </c>
      <c r="O113" s="46" t="str">
        <f t="shared" ref="O113:O176" ca="1" si="59">IF(ISERROR(B113-2),"",(N113-$N$14)/100*$F$5)</f>
        <v/>
      </c>
      <c r="P113" s="47" t="str">
        <f t="shared" ref="P113:P176" ca="1" si="60">IF(ISERROR(B113-2),"",ROUNDUP(A113-$A$14,0)/360*$F$6*$F$5-ROUNDUP(A113-$A$14,0)/360*$F$7*$F$5*$N$14/100)</f>
        <v/>
      </c>
      <c r="Q113" s="45" t="str">
        <f t="shared" ref="Q113:Q176" ca="1" si="61">IF(COUNTIF(V:V,A113)=1,VLOOKUP(A113,AF:AG,2), IF(COUNTIF(V:V,A113)=0,$G$10,""))</f>
        <v/>
      </c>
      <c r="R113" s="46" t="str">
        <f t="shared" ref="R113:R176" ca="1" si="62">IF(ISERROR(B113-2),"",(Q113-$Q$14)/100*$G$5)</f>
        <v/>
      </c>
      <c r="S113" s="47" t="str">
        <f t="shared" ref="S113:S176" ca="1" si="63">IF(ISERROR(B113-2),"",ROUNDUP(A113-$A$14,0)/360*$G$6*$G$5-ROUNDUP(A113-$A$14,0)/360*$G$7*$G$5*$Q$14/100)</f>
        <v/>
      </c>
      <c r="T113" s="79" t="str">
        <f t="shared" ca="1" si="45"/>
        <v/>
      </c>
      <c r="V113" s="72">
        <v>45926.625</v>
      </c>
      <c r="W113" s="54">
        <v>81.08</v>
      </c>
      <c r="Z113" s="72">
        <v>45926.625</v>
      </c>
      <c r="AA113" s="54">
        <v>111.21</v>
      </c>
      <c r="AH113" s="172">
        <f t="shared" si="43"/>
        <v>45926.625</v>
      </c>
      <c r="AI113" s="172">
        <f t="shared" si="42"/>
        <v>45926.625</v>
      </c>
    </row>
    <row r="114" spans="1:35">
      <c r="A114" s="173" t="str">
        <f t="shared" ca="1" si="46"/>
        <v/>
      </c>
      <c r="B114" s="45" t="str">
        <f t="shared" ca="1" si="47"/>
        <v/>
      </c>
      <c r="C114" s="46" t="str">
        <f t="shared" ca="1" si="44"/>
        <v/>
      </c>
      <c r="D114" s="46" t="str">
        <f t="shared" ca="1" si="48"/>
        <v/>
      </c>
      <c r="E114" s="45" t="str">
        <f t="shared" ca="1" si="49"/>
        <v/>
      </c>
      <c r="F114" s="46" t="str">
        <f t="shared" ca="1" si="50"/>
        <v/>
      </c>
      <c r="G114" s="47" t="str">
        <f t="shared" ca="1" si="51"/>
        <v/>
      </c>
      <c r="H114" s="45" t="str">
        <f t="shared" ca="1" si="52"/>
        <v/>
      </c>
      <c r="I114" s="46" t="str">
        <f t="shared" ca="1" si="53"/>
        <v/>
      </c>
      <c r="J114" s="47" t="str">
        <f t="shared" ca="1" si="54"/>
        <v/>
      </c>
      <c r="K114" s="45" t="str">
        <f t="shared" ca="1" si="55"/>
        <v/>
      </c>
      <c r="L114" s="46" t="str">
        <f t="shared" ca="1" si="56"/>
        <v/>
      </c>
      <c r="M114" s="47" t="str">
        <f t="shared" ca="1" si="57"/>
        <v/>
      </c>
      <c r="N114" s="45" t="str">
        <f t="shared" ca="1" si="58"/>
        <v/>
      </c>
      <c r="O114" s="46" t="str">
        <f t="shared" ca="1" si="59"/>
        <v/>
      </c>
      <c r="P114" s="47" t="str">
        <f t="shared" ca="1" si="60"/>
        <v/>
      </c>
      <c r="Q114" s="45" t="str">
        <f t="shared" ca="1" si="61"/>
        <v/>
      </c>
      <c r="R114" s="46" t="str">
        <f t="shared" ca="1" si="62"/>
        <v/>
      </c>
      <c r="S114" s="47" t="str">
        <f t="shared" ca="1" si="63"/>
        <v/>
      </c>
      <c r="T114" s="79" t="str">
        <f t="shared" ca="1" si="45"/>
        <v/>
      </c>
      <c r="V114" s="72">
        <v>45929.625</v>
      </c>
      <c r="W114" s="54">
        <v>81.22</v>
      </c>
      <c r="Z114" s="72">
        <v>45929.625</v>
      </c>
      <c r="AA114" s="54">
        <v>111.58</v>
      </c>
      <c r="AH114" s="172">
        <f t="shared" si="43"/>
        <v>45929.625</v>
      </c>
      <c r="AI114" s="172">
        <f t="shared" si="42"/>
        <v>45929.625</v>
      </c>
    </row>
    <row r="115" spans="1:35">
      <c r="A115" s="173" t="str">
        <f t="shared" ca="1" si="46"/>
        <v/>
      </c>
      <c r="B115" s="45" t="str">
        <f t="shared" ca="1" si="47"/>
        <v/>
      </c>
      <c r="C115" s="46" t="str">
        <f t="shared" ca="1" si="44"/>
        <v/>
      </c>
      <c r="D115" s="46" t="str">
        <f t="shared" ca="1" si="48"/>
        <v/>
      </c>
      <c r="E115" s="45" t="str">
        <f t="shared" ca="1" si="49"/>
        <v/>
      </c>
      <c r="F115" s="46" t="str">
        <f t="shared" ca="1" si="50"/>
        <v/>
      </c>
      <c r="G115" s="47" t="str">
        <f t="shared" ca="1" si="51"/>
        <v/>
      </c>
      <c r="H115" s="45" t="str">
        <f t="shared" ca="1" si="52"/>
        <v/>
      </c>
      <c r="I115" s="46" t="str">
        <f t="shared" ca="1" si="53"/>
        <v/>
      </c>
      <c r="J115" s="47" t="str">
        <f t="shared" ca="1" si="54"/>
        <v/>
      </c>
      <c r="K115" s="45" t="str">
        <f t="shared" ca="1" si="55"/>
        <v/>
      </c>
      <c r="L115" s="46" t="str">
        <f t="shared" ca="1" si="56"/>
        <v/>
      </c>
      <c r="M115" s="47" t="str">
        <f t="shared" ca="1" si="57"/>
        <v/>
      </c>
      <c r="N115" s="45" t="str">
        <f t="shared" ca="1" si="58"/>
        <v/>
      </c>
      <c r="O115" s="46" t="str">
        <f t="shared" ca="1" si="59"/>
        <v/>
      </c>
      <c r="P115" s="47" t="str">
        <f t="shared" ca="1" si="60"/>
        <v/>
      </c>
      <c r="Q115" s="45" t="str">
        <f t="shared" ca="1" si="61"/>
        <v/>
      </c>
      <c r="R115" s="46" t="str">
        <f t="shared" ca="1" si="62"/>
        <v/>
      </c>
      <c r="S115" s="47" t="str">
        <f t="shared" ca="1" si="63"/>
        <v/>
      </c>
      <c r="T115" s="79" t="str">
        <f t="shared" ca="1" si="45"/>
        <v/>
      </c>
      <c r="V115" s="72">
        <v>45930.625</v>
      </c>
      <c r="W115" s="54">
        <v>81.19</v>
      </c>
      <c r="Z115" s="72">
        <v>45930.625</v>
      </c>
      <c r="AA115" s="54">
        <v>111.47</v>
      </c>
      <c r="AH115" s="172">
        <f t="shared" si="43"/>
        <v>45930.625</v>
      </c>
      <c r="AI115" s="172">
        <f t="shared" si="42"/>
        <v>45930.625</v>
      </c>
    </row>
    <row r="116" spans="1:35">
      <c r="A116" s="173" t="str">
        <f t="shared" ca="1" si="46"/>
        <v/>
      </c>
      <c r="B116" s="45" t="str">
        <f t="shared" ca="1" si="47"/>
        <v/>
      </c>
      <c r="C116" s="46" t="str">
        <f t="shared" ca="1" si="44"/>
        <v/>
      </c>
      <c r="D116" s="46" t="str">
        <f t="shared" ca="1" si="48"/>
        <v/>
      </c>
      <c r="E116" s="45" t="str">
        <f t="shared" ca="1" si="49"/>
        <v/>
      </c>
      <c r="F116" s="46" t="str">
        <f t="shared" ca="1" si="50"/>
        <v/>
      </c>
      <c r="G116" s="47" t="str">
        <f t="shared" ca="1" si="51"/>
        <v/>
      </c>
      <c r="H116" s="45" t="str">
        <f t="shared" ca="1" si="52"/>
        <v/>
      </c>
      <c r="I116" s="46" t="str">
        <f t="shared" ca="1" si="53"/>
        <v/>
      </c>
      <c r="J116" s="47" t="str">
        <f t="shared" ca="1" si="54"/>
        <v/>
      </c>
      <c r="K116" s="45" t="str">
        <f t="shared" ca="1" si="55"/>
        <v/>
      </c>
      <c r="L116" s="46" t="str">
        <f t="shared" ca="1" si="56"/>
        <v/>
      </c>
      <c r="M116" s="47" t="str">
        <f t="shared" ca="1" si="57"/>
        <v/>
      </c>
      <c r="N116" s="45" t="str">
        <f t="shared" ca="1" si="58"/>
        <v/>
      </c>
      <c r="O116" s="46" t="str">
        <f t="shared" ca="1" si="59"/>
        <v/>
      </c>
      <c r="P116" s="47" t="str">
        <f t="shared" ca="1" si="60"/>
        <v/>
      </c>
      <c r="Q116" s="45" t="str">
        <f t="shared" ca="1" si="61"/>
        <v/>
      </c>
      <c r="R116" s="46" t="str">
        <f t="shared" ca="1" si="62"/>
        <v/>
      </c>
      <c r="S116" s="47" t="str">
        <f t="shared" ca="1" si="63"/>
        <v/>
      </c>
      <c r="T116" s="79" t="str">
        <f t="shared" ca="1" si="45"/>
        <v/>
      </c>
      <c r="V116" s="72">
        <v>45931.625</v>
      </c>
      <c r="W116" s="54">
        <v>80.959999999999994</v>
      </c>
      <c r="Z116" s="72">
        <v>45931.625</v>
      </c>
      <c r="AA116" s="54">
        <v>111.51</v>
      </c>
      <c r="AH116" s="172">
        <f t="shared" si="43"/>
        <v>45931.625</v>
      </c>
      <c r="AI116" s="172">
        <f t="shared" si="42"/>
        <v>45931.625</v>
      </c>
    </row>
    <row r="117" spans="1:35">
      <c r="A117" s="173" t="str">
        <f t="shared" ca="1" si="46"/>
        <v/>
      </c>
      <c r="B117" s="45" t="str">
        <f t="shared" ca="1" si="47"/>
        <v/>
      </c>
      <c r="C117" s="46" t="str">
        <f t="shared" ca="1" si="44"/>
        <v/>
      </c>
      <c r="D117" s="46" t="str">
        <f t="shared" ca="1" si="48"/>
        <v/>
      </c>
      <c r="E117" s="45" t="str">
        <f t="shared" ca="1" si="49"/>
        <v/>
      </c>
      <c r="F117" s="46" t="str">
        <f t="shared" ca="1" si="50"/>
        <v/>
      </c>
      <c r="G117" s="47" t="str">
        <f t="shared" ca="1" si="51"/>
        <v/>
      </c>
      <c r="H117" s="45" t="str">
        <f t="shared" ca="1" si="52"/>
        <v/>
      </c>
      <c r="I117" s="46" t="str">
        <f t="shared" ca="1" si="53"/>
        <v/>
      </c>
      <c r="J117" s="47" t="str">
        <f t="shared" ca="1" si="54"/>
        <v/>
      </c>
      <c r="K117" s="45" t="str">
        <f t="shared" ca="1" si="55"/>
        <v/>
      </c>
      <c r="L117" s="46" t="str">
        <f t="shared" ca="1" si="56"/>
        <v/>
      </c>
      <c r="M117" s="47" t="str">
        <f t="shared" ca="1" si="57"/>
        <v/>
      </c>
      <c r="N117" s="45" t="str">
        <f t="shared" ca="1" si="58"/>
        <v/>
      </c>
      <c r="O117" s="46" t="str">
        <f t="shared" ca="1" si="59"/>
        <v/>
      </c>
      <c r="P117" s="47" t="str">
        <f t="shared" ca="1" si="60"/>
        <v/>
      </c>
      <c r="Q117" s="45" t="str">
        <f t="shared" ca="1" si="61"/>
        <v/>
      </c>
      <c r="R117" s="46" t="str">
        <f t="shared" ca="1" si="62"/>
        <v/>
      </c>
      <c r="S117" s="47" t="str">
        <f t="shared" ca="1" si="63"/>
        <v/>
      </c>
      <c r="T117" s="79" t="str">
        <f t="shared" ca="1" si="45"/>
        <v/>
      </c>
      <c r="V117" s="72">
        <v>45932.625</v>
      </c>
      <c r="W117" s="54">
        <v>80.930000000000007</v>
      </c>
      <c r="Z117" s="72">
        <v>45932.625</v>
      </c>
      <c r="AA117" s="54">
        <v>111.69</v>
      </c>
      <c r="AH117" s="172">
        <f t="shared" si="43"/>
        <v>45932.625</v>
      </c>
      <c r="AI117" s="172">
        <f t="shared" si="42"/>
        <v>45932.625</v>
      </c>
    </row>
    <row r="118" spans="1:35">
      <c r="A118" s="173" t="str">
        <f t="shared" ca="1" si="46"/>
        <v/>
      </c>
      <c r="B118" s="45" t="str">
        <f t="shared" ca="1" si="47"/>
        <v/>
      </c>
      <c r="C118" s="46" t="str">
        <f t="shared" ca="1" si="44"/>
        <v/>
      </c>
      <c r="D118" s="46" t="str">
        <f t="shared" ca="1" si="48"/>
        <v/>
      </c>
      <c r="E118" s="45" t="str">
        <f t="shared" ca="1" si="49"/>
        <v/>
      </c>
      <c r="F118" s="46" t="str">
        <f t="shared" ca="1" si="50"/>
        <v/>
      </c>
      <c r="G118" s="47" t="str">
        <f t="shared" ca="1" si="51"/>
        <v/>
      </c>
      <c r="H118" s="45" t="str">
        <f t="shared" ca="1" si="52"/>
        <v/>
      </c>
      <c r="I118" s="46" t="str">
        <f t="shared" ca="1" si="53"/>
        <v/>
      </c>
      <c r="J118" s="47" t="str">
        <f t="shared" ca="1" si="54"/>
        <v/>
      </c>
      <c r="K118" s="45" t="str">
        <f t="shared" ca="1" si="55"/>
        <v/>
      </c>
      <c r="L118" s="46" t="str">
        <f t="shared" ca="1" si="56"/>
        <v/>
      </c>
      <c r="M118" s="47" t="str">
        <f t="shared" ca="1" si="57"/>
        <v/>
      </c>
      <c r="N118" s="45" t="str">
        <f t="shared" ca="1" si="58"/>
        <v/>
      </c>
      <c r="O118" s="46" t="str">
        <f t="shared" ca="1" si="59"/>
        <v/>
      </c>
      <c r="P118" s="47" t="str">
        <f t="shared" ca="1" si="60"/>
        <v/>
      </c>
      <c r="Q118" s="45" t="str">
        <f t="shared" ca="1" si="61"/>
        <v/>
      </c>
      <c r="R118" s="46" t="str">
        <f t="shared" ca="1" si="62"/>
        <v/>
      </c>
      <c r="S118" s="47" t="str">
        <f t="shared" ca="1" si="63"/>
        <v/>
      </c>
      <c r="T118" s="79" t="str">
        <f t="shared" ca="1" si="45"/>
        <v/>
      </c>
      <c r="V118" s="72">
        <v>45933.625</v>
      </c>
      <c r="W118" s="54">
        <v>80.84</v>
      </c>
      <c r="Z118" s="72">
        <v>45933.625</v>
      </c>
      <c r="AA118" s="54">
        <v>111.55</v>
      </c>
      <c r="AH118" s="172">
        <f t="shared" si="43"/>
        <v>45933.625</v>
      </c>
      <c r="AI118" s="172">
        <f t="shared" si="42"/>
        <v>45933.625</v>
      </c>
    </row>
    <row r="119" spans="1:35">
      <c r="A119" s="173" t="str">
        <f t="shared" ca="1" si="46"/>
        <v/>
      </c>
      <c r="B119" s="45" t="str">
        <f t="shared" ca="1" si="47"/>
        <v/>
      </c>
      <c r="C119" s="46" t="str">
        <f t="shared" ca="1" si="44"/>
        <v/>
      </c>
      <c r="D119" s="46" t="str">
        <f t="shared" ca="1" si="48"/>
        <v/>
      </c>
      <c r="E119" s="45" t="str">
        <f t="shared" ca="1" si="49"/>
        <v/>
      </c>
      <c r="F119" s="46" t="str">
        <f t="shared" ca="1" si="50"/>
        <v/>
      </c>
      <c r="G119" s="47" t="str">
        <f t="shared" ca="1" si="51"/>
        <v/>
      </c>
      <c r="H119" s="45" t="str">
        <f t="shared" ca="1" si="52"/>
        <v/>
      </c>
      <c r="I119" s="46" t="str">
        <f t="shared" ca="1" si="53"/>
        <v/>
      </c>
      <c r="J119" s="47" t="str">
        <f t="shared" ca="1" si="54"/>
        <v/>
      </c>
      <c r="K119" s="45" t="str">
        <f t="shared" ca="1" si="55"/>
        <v/>
      </c>
      <c r="L119" s="46" t="str">
        <f t="shared" ca="1" si="56"/>
        <v/>
      </c>
      <c r="M119" s="47" t="str">
        <f t="shared" ca="1" si="57"/>
        <v/>
      </c>
      <c r="N119" s="45" t="str">
        <f t="shared" ca="1" si="58"/>
        <v/>
      </c>
      <c r="O119" s="46" t="str">
        <f t="shared" ca="1" si="59"/>
        <v/>
      </c>
      <c r="P119" s="47" t="str">
        <f t="shared" ca="1" si="60"/>
        <v/>
      </c>
      <c r="Q119" s="45" t="str">
        <f t="shared" ca="1" si="61"/>
        <v/>
      </c>
      <c r="R119" s="46" t="str">
        <f t="shared" ca="1" si="62"/>
        <v/>
      </c>
      <c r="S119" s="47" t="str">
        <f t="shared" ca="1" si="63"/>
        <v/>
      </c>
      <c r="T119" s="79" t="str">
        <f t="shared" ca="1" si="45"/>
        <v/>
      </c>
      <c r="V119" s="72">
        <v>45936.625</v>
      </c>
      <c r="W119" s="54">
        <v>80.86</v>
      </c>
      <c r="Z119" s="72">
        <v>45936.625</v>
      </c>
      <c r="AA119" s="54">
        <v>111.19</v>
      </c>
      <c r="AH119" s="172">
        <f t="shared" si="43"/>
        <v>45936.625</v>
      </c>
      <c r="AI119" s="172">
        <f t="shared" si="42"/>
        <v>45936.625</v>
      </c>
    </row>
    <row r="120" spans="1:35">
      <c r="A120" s="173" t="str">
        <f t="shared" ca="1" si="46"/>
        <v/>
      </c>
      <c r="B120" s="45" t="str">
        <f t="shared" ca="1" si="47"/>
        <v/>
      </c>
      <c r="C120" s="46" t="str">
        <f t="shared" ca="1" si="44"/>
        <v/>
      </c>
      <c r="D120" s="46" t="str">
        <f t="shared" ca="1" si="48"/>
        <v/>
      </c>
      <c r="E120" s="45" t="str">
        <f t="shared" ca="1" si="49"/>
        <v/>
      </c>
      <c r="F120" s="46" t="str">
        <f t="shared" ca="1" si="50"/>
        <v/>
      </c>
      <c r="G120" s="47" t="str">
        <f t="shared" ca="1" si="51"/>
        <v/>
      </c>
      <c r="H120" s="45" t="str">
        <f t="shared" ca="1" si="52"/>
        <v/>
      </c>
      <c r="I120" s="46" t="str">
        <f t="shared" ca="1" si="53"/>
        <v/>
      </c>
      <c r="J120" s="47" t="str">
        <f t="shared" ca="1" si="54"/>
        <v/>
      </c>
      <c r="K120" s="45" t="str">
        <f t="shared" ca="1" si="55"/>
        <v/>
      </c>
      <c r="L120" s="46" t="str">
        <f t="shared" ca="1" si="56"/>
        <v/>
      </c>
      <c r="M120" s="47" t="str">
        <f t="shared" ca="1" si="57"/>
        <v/>
      </c>
      <c r="N120" s="45" t="str">
        <f t="shared" ca="1" si="58"/>
        <v/>
      </c>
      <c r="O120" s="46" t="str">
        <f t="shared" ca="1" si="59"/>
        <v/>
      </c>
      <c r="P120" s="47" t="str">
        <f t="shared" ca="1" si="60"/>
        <v/>
      </c>
      <c r="Q120" s="45" t="str">
        <f t="shared" ca="1" si="61"/>
        <v/>
      </c>
      <c r="R120" s="46" t="str">
        <f t="shared" ca="1" si="62"/>
        <v/>
      </c>
      <c r="S120" s="47" t="str">
        <f t="shared" ca="1" si="63"/>
        <v/>
      </c>
      <c r="T120" s="79" t="str">
        <f t="shared" ca="1" si="45"/>
        <v/>
      </c>
      <c r="V120" s="72">
        <v>45937.625</v>
      </c>
      <c r="W120" s="54">
        <v>80.77</v>
      </c>
      <c r="Z120" s="72">
        <v>45937.625</v>
      </c>
      <c r="AA120" s="54">
        <v>111.4</v>
      </c>
      <c r="AH120" s="172">
        <f t="shared" si="43"/>
        <v>45937.625</v>
      </c>
      <c r="AI120" s="172">
        <f t="shared" si="42"/>
        <v>45937.625</v>
      </c>
    </row>
    <row r="121" spans="1:35">
      <c r="A121" s="173" t="str">
        <f t="shared" ca="1" si="46"/>
        <v/>
      </c>
      <c r="B121" s="45" t="str">
        <f t="shared" ca="1" si="47"/>
        <v/>
      </c>
      <c r="C121" s="46" t="str">
        <f t="shared" ca="1" si="44"/>
        <v/>
      </c>
      <c r="D121" s="46" t="str">
        <f t="shared" ca="1" si="48"/>
        <v/>
      </c>
      <c r="E121" s="45" t="str">
        <f t="shared" ca="1" si="49"/>
        <v/>
      </c>
      <c r="F121" s="46" t="str">
        <f t="shared" ca="1" si="50"/>
        <v/>
      </c>
      <c r="G121" s="47" t="str">
        <f t="shared" ca="1" si="51"/>
        <v/>
      </c>
      <c r="H121" s="45" t="str">
        <f t="shared" ca="1" si="52"/>
        <v/>
      </c>
      <c r="I121" s="46" t="str">
        <f t="shared" ca="1" si="53"/>
        <v/>
      </c>
      <c r="J121" s="47" t="str">
        <f t="shared" ca="1" si="54"/>
        <v/>
      </c>
      <c r="K121" s="45" t="str">
        <f t="shared" ca="1" si="55"/>
        <v/>
      </c>
      <c r="L121" s="46" t="str">
        <f t="shared" ca="1" si="56"/>
        <v/>
      </c>
      <c r="M121" s="47" t="str">
        <f t="shared" ca="1" si="57"/>
        <v/>
      </c>
      <c r="N121" s="45" t="str">
        <f t="shared" ca="1" si="58"/>
        <v/>
      </c>
      <c r="O121" s="46" t="str">
        <f t="shared" ca="1" si="59"/>
        <v/>
      </c>
      <c r="P121" s="47" t="str">
        <f t="shared" ca="1" si="60"/>
        <v/>
      </c>
      <c r="Q121" s="45" t="str">
        <f t="shared" ca="1" si="61"/>
        <v/>
      </c>
      <c r="R121" s="46" t="str">
        <f t="shared" ca="1" si="62"/>
        <v/>
      </c>
      <c r="S121" s="47" t="str">
        <f t="shared" ca="1" si="63"/>
        <v/>
      </c>
      <c r="T121" s="79" t="str">
        <f t="shared" ca="1" si="45"/>
        <v/>
      </c>
      <c r="V121" s="72">
        <v>45938.625</v>
      </c>
      <c r="W121" s="54">
        <v>80.650000000000006</v>
      </c>
      <c r="Z121" s="72">
        <v>45938.625</v>
      </c>
      <c r="AA121" s="54">
        <v>111.26</v>
      </c>
      <c r="AH121" s="172">
        <f t="shared" si="43"/>
        <v>45938.625</v>
      </c>
      <c r="AI121" s="172">
        <f t="shared" si="42"/>
        <v>45938.625</v>
      </c>
    </row>
    <row r="122" spans="1:35">
      <c r="A122" s="173" t="str">
        <f t="shared" ca="1" si="46"/>
        <v/>
      </c>
      <c r="B122" s="45" t="str">
        <f t="shared" ca="1" si="47"/>
        <v/>
      </c>
      <c r="C122" s="46" t="str">
        <f t="shared" ca="1" si="44"/>
        <v/>
      </c>
      <c r="D122" s="46" t="str">
        <f t="shared" ca="1" si="48"/>
        <v/>
      </c>
      <c r="E122" s="45" t="str">
        <f t="shared" ca="1" si="49"/>
        <v/>
      </c>
      <c r="F122" s="46" t="str">
        <f t="shared" ca="1" si="50"/>
        <v/>
      </c>
      <c r="G122" s="47" t="str">
        <f t="shared" ca="1" si="51"/>
        <v/>
      </c>
      <c r="H122" s="45" t="str">
        <f t="shared" ca="1" si="52"/>
        <v/>
      </c>
      <c r="I122" s="46" t="str">
        <f t="shared" ca="1" si="53"/>
        <v/>
      </c>
      <c r="J122" s="47" t="str">
        <f t="shared" ca="1" si="54"/>
        <v/>
      </c>
      <c r="K122" s="45" t="str">
        <f t="shared" ca="1" si="55"/>
        <v/>
      </c>
      <c r="L122" s="46" t="str">
        <f t="shared" ca="1" si="56"/>
        <v/>
      </c>
      <c r="M122" s="47" t="str">
        <f t="shared" ca="1" si="57"/>
        <v/>
      </c>
      <c r="N122" s="45" t="str">
        <f t="shared" ca="1" si="58"/>
        <v/>
      </c>
      <c r="O122" s="46" t="str">
        <f t="shared" ca="1" si="59"/>
        <v/>
      </c>
      <c r="P122" s="47" t="str">
        <f t="shared" ca="1" si="60"/>
        <v/>
      </c>
      <c r="Q122" s="45" t="str">
        <f t="shared" ca="1" si="61"/>
        <v/>
      </c>
      <c r="R122" s="46" t="str">
        <f t="shared" ca="1" si="62"/>
        <v/>
      </c>
      <c r="S122" s="47" t="str">
        <f t="shared" ca="1" si="63"/>
        <v/>
      </c>
      <c r="T122" s="79" t="str">
        <f t="shared" ca="1" si="45"/>
        <v/>
      </c>
      <c r="V122" s="72">
        <v>45939.625</v>
      </c>
      <c r="W122" s="54">
        <v>80.42</v>
      </c>
      <c r="Z122" s="72">
        <v>45939.625</v>
      </c>
      <c r="AA122" s="54">
        <v>111.04</v>
      </c>
      <c r="AH122" s="172">
        <f t="shared" si="43"/>
        <v>45939.625</v>
      </c>
      <c r="AI122" s="172">
        <f t="shared" si="42"/>
        <v>45939.625</v>
      </c>
    </row>
    <row r="123" spans="1:35">
      <c r="A123" s="173" t="str">
        <f t="shared" ca="1" si="46"/>
        <v/>
      </c>
      <c r="B123" s="45" t="str">
        <f t="shared" ca="1" si="47"/>
        <v/>
      </c>
      <c r="C123" s="46" t="str">
        <f t="shared" ca="1" si="44"/>
        <v/>
      </c>
      <c r="D123" s="46" t="str">
        <f t="shared" ca="1" si="48"/>
        <v/>
      </c>
      <c r="E123" s="45" t="str">
        <f t="shared" ca="1" si="49"/>
        <v/>
      </c>
      <c r="F123" s="46" t="str">
        <f t="shared" ca="1" si="50"/>
        <v/>
      </c>
      <c r="G123" s="47" t="str">
        <f t="shared" ca="1" si="51"/>
        <v/>
      </c>
      <c r="H123" s="45" t="str">
        <f t="shared" ca="1" si="52"/>
        <v/>
      </c>
      <c r="I123" s="46" t="str">
        <f t="shared" ca="1" si="53"/>
        <v/>
      </c>
      <c r="J123" s="47" t="str">
        <f t="shared" ca="1" si="54"/>
        <v/>
      </c>
      <c r="K123" s="45" t="str">
        <f t="shared" ca="1" si="55"/>
        <v/>
      </c>
      <c r="L123" s="46" t="str">
        <f t="shared" ca="1" si="56"/>
        <v/>
      </c>
      <c r="M123" s="47" t="str">
        <f t="shared" ca="1" si="57"/>
        <v/>
      </c>
      <c r="N123" s="45" t="str">
        <f t="shared" ca="1" si="58"/>
        <v/>
      </c>
      <c r="O123" s="46" t="str">
        <f t="shared" ca="1" si="59"/>
        <v/>
      </c>
      <c r="P123" s="47" t="str">
        <f t="shared" ca="1" si="60"/>
        <v/>
      </c>
      <c r="Q123" s="45" t="str">
        <f t="shared" ca="1" si="61"/>
        <v/>
      </c>
      <c r="R123" s="46" t="str">
        <f t="shared" ca="1" si="62"/>
        <v/>
      </c>
      <c r="S123" s="47" t="str">
        <f t="shared" ca="1" si="63"/>
        <v/>
      </c>
      <c r="T123" s="79" t="str">
        <f t="shared" ca="1" si="45"/>
        <v/>
      </c>
      <c r="V123" s="72">
        <v>45940.625</v>
      </c>
      <c r="W123" s="54">
        <v>79.984999999999999</v>
      </c>
      <c r="Z123" s="72">
        <v>45940.625</v>
      </c>
      <c r="AA123" s="54">
        <v>111.36</v>
      </c>
      <c r="AH123" s="172">
        <f t="shared" si="43"/>
        <v>45940.625</v>
      </c>
      <c r="AI123" s="172">
        <f t="shared" si="42"/>
        <v>45940.625</v>
      </c>
    </row>
    <row r="124" spans="1:35">
      <c r="A124" s="173" t="str">
        <f t="shared" ca="1" si="46"/>
        <v/>
      </c>
      <c r="B124" s="45" t="str">
        <f t="shared" ca="1" si="47"/>
        <v/>
      </c>
      <c r="C124" s="46" t="str">
        <f t="shared" ca="1" si="44"/>
        <v/>
      </c>
      <c r="D124" s="46" t="str">
        <f t="shared" ca="1" si="48"/>
        <v/>
      </c>
      <c r="E124" s="45" t="str">
        <f t="shared" ca="1" si="49"/>
        <v/>
      </c>
      <c r="F124" s="46" t="str">
        <f t="shared" ca="1" si="50"/>
        <v/>
      </c>
      <c r="G124" s="47" t="str">
        <f t="shared" ca="1" si="51"/>
        <v/>
      </c>
      <c r="H124" s="45" t="str">
        <f t="shared" ca="1" si="52"/>
        <v/>
      </c>
      <c r="I124" s="46" t="str">
        <f t="shared" ca="1" si="53"/>
        <v/>
      </c>
      <c r="J124" s="47" t="str">
        <f t="shared" ca="1" si="54"/>
        <v/>
      </c>
      <c r="K124" s="45" t="str">
        <f t="shared" ca="1" si="55"/>
        <v/>
      </c>
      <c r="L124" s="46" t="str">
        <f t="shared" ca="1" si="56"/>
        <v/>
      </c>
      <c r="M124" s="47" t="str">
        <f t="shared" ca="1" si="57"/>
        <v/>
      </c>
      <c r="N124" s="45" t="str">
        <f t="shared" ca="1" si="58"/>
        <v/>
      </c>
      <c r="O124" s="46" t="str">
        <f t="shared" ca="1" si="59"/>
        <v/>
      </c>
      <c r="P124" s="47" t="str">
        <f t="shared" ca="1" si="60"/>
        <v/>
      </c>
      <c r="Q124" s="45" t="str">
        <f t="shared" ca="1" si="61"/>
        <v/>
      </c>
      <c r="R124" s="46" t="str">
        <f t="shared" ca="1" si="62"/>
        <v/>
      </c>
      <c r="S124" s="47" t="str">
        <f t="shared" ca="1" si="63"/>
        <v/>
      </c>
      <c r="T124" s="79" t="str">
        <f t="shared" ca="1" si="45"/>
        <v/>
      </c>
      <c r="V124" s="72">
        <v>45943.625</v>
      </c>
      <c r="W124" s="54">
        <v>80.45</v>
      </c>
      <c r="Z124" s="72">
        <v>45943.625</v>
      </c>
      <c r="AA124" s="54">
        <v>111.73</v>
      </c>
      <c r="AH124" s="172">
        <f t="shared" si="43"/>
        <v>45943.625</v>
      </c>
      <c r="AI124" s="172">
        <f t="shared" si="42"/>
        <v>45943.625</v>
      </c>
    </row>
    <row r="125" spans="1:35">
      <c r="A125" s="173" t="str">
        <f t="shared" ca="1" si="46"/>
        <v/>
      </c>
      <c r="B125" s="45" t="str">
        <f t="shared" ca="1" si="47"/>
        <v/>
      </c>
      <c r="C125" s="46" t="str">
        <f t="shared" ca="1" si="44"/>
        <v/>
      </c>
      <c r="D125" s="46" t="str">
        <f t="shared" ca="1" si="48"/>
        <v/>
      </c>
      <c r="E125" s="45" t="str">
        <f t="shared" ca="1" si="49"/>
        <v/>
      </c>
      <c r="F125" s="46" t="str">
        <f t="shared" ca="1" si="50"/>
        <v/>
      </c>
      <c r="G125" s="47" t="str">
        <f t="shared" ca="1" si="51"/>
        <v/>
      </c>
      <c r="H125" s="45" t="str">
        <f t="shared" ca="1" si="52"/>
        <v/>
      </c>
      <c r="I125" s="46" t="str">
        <f t="shared" ca="1" si="53"/>
        <v/>
      </c>
      <c r="J125" s="47" t="str">
        <f t="shared" ca="1" si="54"/>
        <v/>
      </c>
      <c r="K125" s="45" t="str">
        <f t="shared" ca="1" si="55"/>
        <v/>
      </c>
      <c r="L125" s="46" t="str">
        <f t="shared" ca="1" si="56"/>
        <v/>
      </c>
      <c r="M125" s="47" t="str">
        <f t="shared" ca="1" si="57"/>
        <v/>
      </c>
      <c r="N125" s="45" t="str">
        <f t="shared" ca="1" si="58"/>
        <v/>
      </c>
      <c r="O125" s="46" t="str">
        <f t="shared" ca="1" si="59"/>
        <v/>
      </c>
      <c r="P125" s="47" t="str">
        <f t="shared" ca="1" si="60"/>
        <v/>
      </c>
      <c r="Q125" s="45" t="str">
        <f t="shared" ca="1" si="61"/>
        <v/>
      </c>
      <c r="R125" s="46" t="str">
        <f t="shared" ca="1" si="62"/>
        <v/>
      </c>
      <c r="S125" s="47" t="str">
        <f t="shared" ca="1" si="63"/>
        <v/>
      </c>
      <c r="T125" s="79" t="str">
        <f t="shared" ca="1" si="45"/>
        <v/>
      </c>
      <c r="V125" s="72">
        <v>45944.625</v>
      </c>
      <c r="W125" s="54">
        <v>80.540000000000006</v>
      </c>
      <c r="Z125" s="72">
        <v>45944.625</v>
      </c>
      <c r="AA125" s="54">
        <v>112.1</v>
      </c>
      <c r="AH125" s="172">
        <f t="shared" si="43"/>
        <v>45944.625</v>
      </c>
      <c r="AI125" s="172">
        <f t="shared" si="42"/>
        <v>45944.625</v>
      </c>
    </row>
    <row r="126" spans="1:35">
      <c r="A126" s="173" t="str">
        <f t="shared" ca="1" si="46"/>
        <v/>
      </c>
      <c r="B126" s="45" t="str">
        <f t="shared" ca="1" si="47"/>
        <v/>
      </c>
      <c r="C126" s="46" t="str">
        <f t="shared" ca="1" si="44"/>
        <v/>
      </c>
      <c r="D126" s="46" t="str">
        <f t="shared" ca="1" si="48"/>
        <v/>
      </c>
      <c r="E126" s="45" t="str">
        <f t="shared" ca="1" si="49"/>
        <v/>
      </c>
      <c r="F126" s="46" t="str">
        <f t="shared" ca="1" si="50"/>
        <v/>
      </c>
      <c r="G126" s="47" t="str">
        <f t="shared" ca="1" si="51"/>
        <v/>
      </c>
      <c r="H126" s="45" t="str">
        <f t="shared" ca="1" si="52"/>
        <v/>
      </c>
      <c r="I126" s="46" t="str">
        <f t="shared" ca="1" si="53"/>
        <v/>
      </c>
      <c r="J126" s="47" t="str">
        <f t="shared" ca="1" si="54"/>
        <v/>
      </c>
      <c r="K126" s="45" t="str">
        <f t="shared" ca="1" si="55"/>
        <v/>
      </c>
      <c r="L126" s="46" t="str">
        <f t="shared" ca="1" si="56"/>
        <v/>
      </c>
      <c r="M126" s="47" t="str">
        <f t="shared" ca="1" si="57"/>
        <v/>
      </c>
      <c r="N126" s="45" t="str">
        <f t="shared" ca="1" si="58"/>
        <v/>
      </c>
      <c r="O126" s="46" t="str">
        <f t="shared" ca="1" si="59"/>
        <v/>
      </c>
      <c r="P126" s="47" t="str">
        <f t="shared" ca="1" si="60"/>
        <v/>
      </c>
      <c r="Q126" s="45" t="str">
        <f t="shared" ca="1" si="61"/>
        <v/>
      </c>
      <c r="R126" s="46" t="str">
        <f t="shared" ca="1" si="62"/>
        <v/>
      </c>
      <c r="S126" s="47" t="str">
        <f t="shared" ca="1" si="63"/>
        <v/>
      </c>
      <c r="T126" s="79" t="str">
        <f t="shared" ca="1" si="45"/>
        <v/>
      </c>
      <c r="V126" s="72">
        <v>45945.625</v>
      </c>
      <c r="W126" s="54">
        <v>80.8</v>
      </c>
      <c r="Z126" s="72">
        <v>45945.625</v>
      </c>
      <c r="AA126" s="54">
        <v>112.1</v>
      </c>
      <c r="AH126" s="172">
        <f t="shared" si="43"/>
        <v>45945.625</v>
      </c>
      <c r="AI126" s="172">
        <f t="shared" si="42"/>
        <v>45945.625</v>
      </c>
    </row>
    <row r="127" spans="1:35">
      <c r="A127" s="173" t="str">
        <f t="shared" ca="1" si="46"/>
        <v/>
      </c>
      <c r="B127" s="45" t="str">
        <f t="shared" ca="1" si="47"/>
        <v/>
      </c>
      <c r="C127" s="46" t="str">
        <f t="shared" ca="1" si="44"/>
        <v/>
      </c>
      <c r="D127" s="46" t="str">
        <f t="shared" ca="1" si="48"/>
        <v/>
      </c>
      <c r="E127" s="45" t="str">
        <f t="shared" ca="1" si="49"/>
        <v/>
      </c>
      <c r="F127" s="46" t="str">
        <f t="shared" ca="1" si="50"/>
        <v/>
      </c>
      <c r="G127" s="47" t="str">
        <f t="shared" ca="1" si="51"/>
        <v/>
      </c>
      <c r="H127" s="45" t="str">
        <f t="shared" ca="1" si="52"/>
        <v/>
      </c>
      <c r="I127" s="46" t="str">
        <f t="shared" ca="1" si="53"/>
        <v/>
      </c>
      <c r="J127" s="47" t="str">
        <f t="shared" ca="1" si="54"/>
        <v/>
      </c>
      <c r="K127" s="45" t="str">
        <f t="shared" ca="1" si="55"/>
        <v/>
      </c>
      <c r="L127" s="46" t="str">
        <f t="shared" ca="1" si="56"/>
        <v/>
      </c>
      <c r="M127" s="47" t="str">
        <f t="shared" ca="1" si="57"/>
        <v/>
      </c>
      <c r="N127" s="45" t="str">
        <f t="shared" ca="1" si="58"/>
        <v/>
      </c>
      <c r="O127" s="46" t="str">
        <f t="shared" ca="1" si="59"/>
        <v/>
      </c>
      <c r="P127" s="47" t="str">
        <f t="shared" ca="1" si="60"/>
        <v/>
      </c>
      <c r="Q127" s="45" t="str">
        <f t="shared" ca="1" si="61"/>
        <v/>
      </c>
      <c r="R127" s="46" t="str">
        <f t="shared" ca="1" si="62"/>
        <v/>
      </c>
      <c r="S127" s="47" t="str">
        <f t="shared" ca="1" si="63"/>
        <v/>
      </c>
      <c r="T127" s="79" t="str">
        <f t="shared" ca="1" si="45"/>
        <v/>
      </c>
      <c r="V127" s="72">
        <v>45946.625</v>
      </c>
      <c r="W127" s="54">
        <v>80.510000000000005</v>
      </c>
      <c r="Z127" s="72">
        <v>45946.625</v>
      </c>
      <c r="AA127" s="54">
        <v>112.42</v>
      </c>
      <c r="AH127" s="172">
        <f t="shared" si="43"/>
        <v>45946.625</v>
      </c>
      <c r="AI127" s="172">
        <f t="shared" si="42"/>
        <v>45946.625</v>
      </c>
    </row>
    <row r="128" spans="1:35">
      <c r="A128" s="173" t="str">
        <f t="shared" ca="1" si="46"/>
        <v/>
      </c>
      <c r="B128" s="45" t="str">
        <f t="shared" ca="1" si="47"/>
        <v/>
      </c>
      <c r="C128" s="46" t="str">
        <f t="shared" ca="1" si="44"/>
        <v/>
      </c>
      <c r="D128" s="46" t="str">
        <f t="shared" ca="1" si="48"/>
        <v/>
      </c>
      <c r="E128" s="45" t="str">
        <f t="shared" ca="1" si="49"/>
        <v/>
      </c>
      <c r="F128" s="46" t="str">
        <f t="shared" ca="1" si="50"/>
        <v/>
      </c>
      <c r="G128" s="47" t="str">
        <f t="shared" ca="1" si="51"/>
        <v/>
      </c>
      <c r="H128" s="45" t="str">
        <f t="shared" ca="1" si="52"/>
        <v/>
      </c>
      <c r="I128" s="46" t="str">
        <f t="shared" ca="1" si="53"/>
        <v/>
      </c>
      <c r="J128" s="47" t="str">
        <f t="shared" ca="1" si="54"/>
        <v/>
      </c>
      <c r="K128" s="45" t="str">
        <f t="shared" ca="1" si="55"/>
        <v/>
      </c>
      <c r="L128" s="46" t="str">
        <f t="shared" ca="1" si="56"/>
        <v/>
      </c>
      <c r="M128" s="47" t="str">
        <f t="shared" ca="1" si="57"/>
        <v/>
      </c>
      <c r="N128" s="45" t="str">
        <f t="shared" ca="1" si="58"/>
        <v/>
      </c>
      <c r="O128" s="46" t="str">
        <f t="shared" ca="1" si="59"/>
        <v/>
      </c>
      <c r="P128" s="47" t="str">
        <f t="shared" ca="1" si="60"/>
        <v/>
      </c>
      <c r="Q128" s="45" t="str">
        <f t="shared" ca="1" si="61"/>
        <v/>
      </c>
      <c r="R128" s="46" t="str">
        <f t="shared" ca="1" si="62"/>
        <v/>
      </c>
      <c r="S128" s="47" t="str">
        <f t="shared" ca="1" si="63"/>
        <v/>
      </c>
      <c r="T128" s="79" t="str">
        <f t="shared" ca="1" si="45"/>
        <v/>
      </c>
      <c r="V128" s="72">
        <v>45947.625</v>
      </c>
      <c r="W128" s="54">
        <v>80.72</v>
      </c>
      <c r="Z128" s="72">
        <v>45947.625</v>
      </c>
      <c r="AA128" s="54">
        <v>112.2</v>
      </c>
      <c r="AH128" s="172">
        <f t="shared" si="43"/>
        <v>45947.625</v>
      </c>
      <c r="AI128" s="172">
        <f t="shared" si="42"/>
        <v>45947.625</v>
      </c>
    </row>
    <row r="129" spans="1:35">
      <c r="A129" s="173" t="str">
        <f t="shared" ca="1" si="46"/>
        <v/>
      </c>
      <c r="B129" s="45" t="str">
        <f t="shared" ca="1" si="47"/>
        <v/>
      </c>
      <c r="C129" s="46" t="str">
        <f t="shared" ca="1" si="44"/>
        <v/>
      </c>
      <c r="D129" s="46" t="str">
        <f t="shared" ca="1" si="48"/>
        <v/>
      </c>
      <c r="E129" s="45" t="str">
        <f t="shared" ca="1" si="49"/>
        <v/>
      </c>
      <c r="F129" s="46" t="str">
        <f t="shared" ca="1" si="50"/>
        <v/>
      </c>
      <c r="G129" s="47" t="str">
        <f t="shared" ca="1" si="51"/>
        <v/>
      </c>
      <c r="H129" s="45" t="str">
        <f t="shared" ca="1" si="52"/>
        <v/>
      </c>
      <c r="I129" s="46" t="str">
        <f t="shared" ca="1" si="53"/>
        <v/>
      </c>
      <c r="J129" s="47" t="str">
        <f t="shared" ca="1" si="54"/>
        <v/>
      </c>
      <c r="K129" s="45" t="str">
        <f t="shared" ca="1" si="55"/>
        <v/>
      </c>
      <c r="L129" s="46" t="str">
        <f t="shared" ca="1" si="56"/>
        <v/>
      </c>
      <c r="M129" s="47" t="str">
        <f t="shared" ca="1" si="57"/>
        <v/>
      </c>
      <c r="N129" s="45" t="str">
        <f t="shared" ca="1" si="58"/>
        <v/>
      </c>
      <c r="O129" s="46" t="str">
        <f t="shared" ca="1" si="59"/>
        <v/>
      </c>
      <c r="P129" s="47" t="str">
        <f t="shared" ca="1" si="60"/>
        <v/>
      </c>
      <c r="Q129" s="45" t="str">
        <f t="shared" ca="1" si="61"/>
        <v/>
      </c>
      <c r="R129" s="46" t="str">
        <f t="shared" ca="1" si="62"/>
        <v/>
      </c>
      <c r="S129" s="47" t="str">
        <f t="shared" ca="1" si="63"/>
        <v/>
      </c>
      <c r="T129" s="79" t="str">
        <f t="shared" ca="1" si="45"/>
        <v/>
      </c>
      <c r="V129" s="72">
        <v>45950.625</v>
      </c>
      <c r="W129" s="54">
        <v>80.88</v>
      </c>
      <c r="Z129" s="72">
        <v>45950.625</v>
      </c>
      <c r="AA129" s="54">
        <v>112.54</v>
      </c>
      <c r="AH129" s="172">
        <f t="shared" si="43"/>
        <v>45950.625</v>
      </c>
      <c r="AI129" s="172">
        <f t="shared" si="42"/>
        <v>45950.625</v>
      </c>
    </row>
    <row r="130" spans="1:35">
      <c r="A130" s="173" t="str">
        <f t="shared" ca="1" si="46"/>
        <v/>
      </c>
      <c r="B130" s="45" t="str">
        <f t="shared" ca="1" si="47"/>
        <v/>
      </c>
      <c r="C130" s="46" t="str">
        <f t="shared" ca="1" si="44"/>
        <v/>
      </c>
      <c r="D130" s="46" t="str">
        <f t="shared" ca="1" si="48"/>
        <v/>
      </c>
      <c r="E130" s="45" t="str">
        <f t="shared" ca="1" si="49"/>
        <v/>
      </c>
      <c r="F130" s="46" t="str">
        <f t="shared" ca="1" si="50"/>
        <v/>
      </c>
      <c r="G130" s="47" t="str">
        <f t="shared" ca="1" si="51"/>
        <v/>
      </c>
      <c r="H130" s="45" t="str">
        <f t="shared" ca="1" si="52"/>
        <v/>
      </c>
      <c r="I130" s="46" t="str">
        <f t="shared" ca="1" si="53"/>
        <v/>
      </c>
      <c r="J130" s="47" t="str">
        <f t="shared" ca="1" si="54"/>
        <v/>
      </c>
      <c r="K130" s="45" t="str">
        <f t="shared" ca="1" si="55"/>
        <v/>
      </c>
      <c r="L130" s="46" t="str">
        <f t="shared" ca="1" si="56"/>
        <v/>
      </c>
      <c r="M130" s="47" t="str">
        <f t="shared" ca="1" si="57"/>
        <v/>
      </c>
      <c r="N130" s="45" t="str">
        <f t="shared" ca="1" si="58"/>
        <v/>
      </c>
      <c r="O130" s="46" t="str">
        <f t="shared" ca="1" si="59"/>
        <v/>
      </c>
      <c r="P130" s="47" t="str">
        <f t="shared" ca="1" si="60"/>
        <v/>
      </c>
      <c r="Q130" s="45" t="str">
        <f t="shared" ca="1" si="61"/>
        <v/>
      </c>
      <c r="R130" s="46" t="str">
        <f t="shared" ca="1" si="62"/>
        <v/>
      </c>
      <c r="S130" s="47" t="str">
        <f t="shared" ca="1" si="63"/>
        <v/>
      </c>
      <c r="T130" s="79" t="str">
        <f t="shared" ca="1" si="45"/>
        <v/>
      </c>
      <c r="V130" s="72">
        <v>45951.625</v>
      </c>
      <c r="W130" s="54">
        <v>80.760000000000005</v>
      </c>
      <c r="Z130" s="72">
        <v>45951.625</v>
      </c>
      <c r="AA130" s="54">
        <v>112.56</v>
      </c>
      <c r="AH130" s="172">
        <f t="shared" si="43"/>
        <v>45951.625</v>
      </c>
      <c r="AI130" s="172">
        <f t="shared" si="42"/>
        <v>45951.625</v>
      </c>
    </row>
    <row r="131" spans="1:35">
      <c r="A131" s="173" t="str">
        <f t="shared" ca="1" si="46"/>
        <v/>
      </c>
      <c r="B131" s="45" t="str">
        <f t="shared" ca="1" si="47"/>
        <v/>
      </c>
      <c r="C131" s="46" t="str">
        <f t="shared" ca="1" si="44"/>
        <v/>
      </c>
      <c r="D131" s="46" t="str">
        <f t="shared" ca="1" si="48"/>
        <v/>
      </c>
      <c r="E131" s="45" t="str">
        <f t="shared" ca="1" si="49"/>
        <v/>
      </c>
      <c r="F131" s="46" t="str">
        <f t="shared" ca="1" si="50"/>
        <v/>
      </c>
      <c r="G131" s="47" t="str">
        <f t="shared" ca="1" si="51"/>
        <v/>
      </c>
      <c r="H131" s="45" t="str">
        <f t="shared" ca="1" si="52"/>
        <v/>
      </c>
      <c r="I131" s="46" t="str">
        <f t="shared" ca="1" si="53"/>
        <v/>
      </c>
      <c r="J131" s="47" t="str">
        <f t="shared" ca="1" si="54"/>
        <v/>
      </c>
      <c r="K131" s="45" t="str">
        <f t="shared" ca="1" si="55"/>
        <v/>
      </c>
      <c r="L131" s="46" t="str">
        <f t="shared" ca="1" si="56"/>
        <v/>
      </c>
      <c r="M131" s="47" t="str">
        <f t="shared" ca="1" si="57"/>
        <v/>
      </c>
      <c r="N131" s="45" t="str">
        <f t="shared" ca="1" si="58"/>
        <v/>
      </c>
      <c r="O131" s="46" t="str">
        <f t="shared" ca="1" si="59"/>
        <v/>
      </c>
      <c r="P131" s="47" t="str">
        <f t="shared" ca="1" si="60"/>
        <v/>
      </c>
      <c r="Q131" s="45" t="str">
        <f t="shared" ca="1" si="61"/>
        <v/>
      </c>
      <c r="R131" s="46" t="str">
        <f t="shared" ca="1" si="62"/>
        <v/>
      </c>
      <c r="S131" s="47" t="str">
        <f t="shared" ca="1" si="63"/>
        <v/>
      </c>
      <c r="T131" s="79" t="str">
        <f t="shared" ca="1" si="45"/>
        <v/>
      </c>
      <c r="V131" s="72">
        <v>45952.625</v>
      </c>
      <c r="W131" s="54">
        <v>80.680000000000007</v>
      </c>
      <c r="Z131" s="72">
        <v>45952.625</v>
      </c>
      <c r="AA131" s="54">
        <v>112.67</v>
      </c>
      <c r="AH131" s="172">
        <f t="shared" si="43"/>
        <v>45952.625</v>
      </c>
      <c r="AI131" s="172">
        <f t="shared" si="42"/>
        <v>45952.625</v>
      </c>
    </row>
    <row r="132" spans="1:35">
      <c r="A132" s="173" t="str">
        <f t="shared" ca="1" si="46"/>
        <v/>
      </c>
      <c r="B132" s="45" t="str">
        <f t="shared" ca="1" si="47"/>
        <v/>
      </c>
      <c r="C132" s="46" t="str">
        <f t="shared" ca="1" si="44"/>
        <v/>
      </c>
      <c r="D132" s="46" t="str">
        <f t="shared" ca="1" si="48"/>
        <v/>
      </c>
      <c r="E132" s="45" t="str">
        <f t="shared" ca="1" si="49"/>
        <v/>
      </c>
      <c r="F132" s="46" t="str">
        <f t="shared" ca="1" si="50"/>
        <v/>
      </c>
      <c r="G132" s="47" t="str">
        <f t="shared" ca="1" si="51"/>
        <v/>
      </c>
      <c r="H132" s="45" t="str">
        <f t="shared" ca="1" si="52"/>
        <v/>
      </c>
      <c r="I132" s="46" t="str">
        <f t="shared" ca="1" si="53"/>
        <v/>
      </c>
      <c r="J132" s="47" t="str">
        <f t="shared" ca="1" si="54"/>
        <v/>
      </c>
      <c r="K132" s="45" t="str">
        <f t="shared" ca="1" si="55"/>
        <v/>
      </c>
      <c r="L132" s="46" t="str">
        <f t="shared" ca="1" si="56"/>
        <v/>
      </c>
      <c r="M132" s="47" t="str">
        <f t="shared" ca="1" si="57"/>
        <v/>
      </c>
      <c r="N132" s="45" t="str">
        <f t="shared" ca="1" si="58"/>
        <v/>
      </c>
      <c r="O132" s="46" t="str">
        <f t="shared" ca="1" si="59"/>
        <v/>
      </c>
      <c r="P132" s="47" t="str">
        <f t="shared" ca="1" si="60"/>
        <v/>
      </c>
      <c r="Q132" s="45" t="str">
        <f t="shared" ca="1" si="61"/>
        <v/>
      </c>
      <c r="R132" s="46" t="str">
        <f t="shared" ca="1" si="62"/>
        <v/>
      </c>
      <c r="S132" s="47" t="str">
        <f t="shared" ca="1" si="63"/>
        <v/>
      </c>
      <c r="T132" s="79" t="str">
        <f t="shared" ca="1" si="45"/>
        <v/>
      </c>
      <c r="V132" s="72">
        <v>45953.625</v>
      </c>
      <c r="W132" s="54">
        <v>80.849999999999994</v>
      </c>
      <c r="Z132" s="72">
        <v>45953.625</v>
      </c>
      <c r="AA132" s="54">
        <v>112.53</v>
      </c>
      <c r="AH132" s="172">
        <f t="shared" si="43"/>
        <v>45953.625</v>
      </c>
      <c r="AI132" s="172">
        <f t="shared" ref="AI132:AI195" si="64">IF(AH132&gt;$A$14,AH132,"")</f>
        <v>45953.625</v>
      </c>
    </row>
    <row r="133" spans="1:35">
      <c r="A133" s="173" t="str">
        <f t="shared" ca="1" si="46"/>
        <v/>
      </c>
      <c r="B133" s="45" t="str">
        <f t="shared" ca="1" si="47"/>
        <v/>
      </c>
      <c r="C133" s="46" t="str">
        <f t="shared" ca="1" si="44"/>
        <v/>
      </c>
      <c r="D133" s="46" t="str">
        <f t="shared" ca="1" si="48"/>
        <v/>
      </c>
      <c r="E133" s="45" t="str">
        <f t="shared" ca="1" si="49"/>
        <v/>
      </c>
      <c r="F133" s="46" t="str">
        <f t="shared" ca="1" si="50"/>
        <v/>
      </c>
      <c r="G133" s="47" t="str">
        <f t="shared" ca="1" si="51"/>
        <v/>
      </c>
      <c r="H133" s="45" t="str">
        <f t="shared" ca="1" si="52"/>
        <v/>
      </c>
      <c r="I133" s="46" t="str">
        <f t="shared" ca="1" si="53"/>
        <v/>
      </c>
      <c r="J133" s="47" t="str">
        <f t="shared" ca="1" si="54"/>
        <v/>
      </c>
      <c r="K133" s="45" t="str">
        <f t="shared" ca="1" si="55"/>
        <v/>
      </c>
      <c r="L133" s="46" t="str">
        <f t="shared" ca="1" si="56"/>
        <v/>
      </c>
      <c r="M133" s="47" t="str">
        <f t="shared" ca="1" si="57"/>
        <v/>
      </c>
      <c r="N133" s="45" t="str">
        <f t="shared" ca="1" si="58"/>
        <v/>
      </c>
      <c r="O133" s="46" t="str">
        <f t="shared" ca="1" si="59"/>
        <v/>
      </c>
      <c r="P133" s="47" t="str">
        <f t="shared" ca="1" si="60"/>
        <v/>
      </c>
      <c r="Q133" s="45" t="str">
        <f t="shared" ca="1" si="61"/>
        <v/>
      </c>
      <c r="R133" s="46" t="str">
        <f t="shared" ca="1" si="62"/>
        <v/>
      </c>
      <c r="S133" s="47" t="str">
        <f t="shared" ca="1" si="63"/>
        <v/>
      </c>
      <c r="T133" s="79" t="str">
        <f t="shared" ca="1" si="45"/>
        <v/>
      </c>
      <c r="V133" s="72">
        <v>45954.625</v>
      </c>
      <c r="W133" s="54">
        <v>81.08</v>
      </c>
      <c r="Z133" s="72">
        <v>45954.625</v>
      </c>
      <c r="AA133" s="54">
        <v>112.72</v>
      </c>
      <c r="AH133" s="172">
        <f t="shared" ref="AH133:AH196" si="65">IF(COUNTIF(X:X,V133)*COUNTIF(Z:Z,V133)*COUNTIF(AB:AB,V133)*COUNTIF(AD:AD,V133)*COUNTIF(AF:AF,V133),V133,"")</f>
        <v>45954.625</v>
      </c>
      <c r="AI133" s="172">
        <f t="shared" si="64"/>
        <v>45954.625</v>
      </c>
    </row>
    <row r="134" spans="1:35">
      <c r="A134" s="173" t="str">
        <f t="shared" ca="1" si="46"/>
        <v/>
      </c>
      <c r="B134" s="45" t="str">
        <f t="shared" ca="1" si="47"/>
        <v/>
      </c>
      <c r="C134" s="46" t="str">
        <f t="shared" ca="1" si="44"/>
        <v/>
      </c>
      <c r="D134" s="46" t="str">
        <f t="shared" ca="1" si="48"/>
        <v/>
      </c>
      <c r="E134" s="45" t="str">
        <f t="shared" ca="1" si="49"/>
        <v/>
      </c>
      <c r="F134" s="46" t="str">
        <f t="shared" ca="1" si="50"/>
        <v/>
      </c>
      <c r="G134" s="47" t="str">
        <f t="shared" ca="1" si="51"/>
        <v/>
      </c>
      <c r="H134" s="45" t="str">
        <f t="shared" ca="1" si="52"/>
        <v/>
      </c>
      <c r="I134" s="46" t="str">
        <f t="shared" ca="1" si="53"/>
        <v/>
      </c>
      <c r="J134" s="47" t="str">
        <f t="shared" ca="1" si="54"/>
        <v/>
      </c>
      <c r="K134" s="45" t="str">
        <f t="shared" ca="1" si="55"/>
        <v/>
      </c>
      <c r="L134" s="46" t="str">
        <f t="shared" ca="1" si="56"/>
        <v/>
      </c>
      <c r="M134" s="47" t="str">
        <f t="shared" ca="1" si="57"/>
        <v/>
      </c>
      <c r="N134" s="45" t="str">
        <f t="shared" ca="1" si="58"/>
        <v/>
      </c>
      <c r="O134" s="46" t="str">
        <f t="shared" ca="1" si="59"/>
        <v/>
      </c>
      <c r="P134" s="47" t="str">
        <f t="shared" ca="1" si="60"/>
        <v/>
      </c>
      <c r="Q134" s="45" t="str">
        <f t="shared" ca="1" si="61"/>
        <v/>
      </c>
      <c r="R134" s="46" t="str">
        <f t="shared" ca="1" si="62"/>
        <v/>
      </c>
      <c r="S134" s="47" t="str">
        <f t="shared" ca="1" si="63"/>
        <v/>
      </c>
      <c r="T134" s="79" t="str">
        <f t="shared" ca="1" si="45"/>
        <v/>
      </c>
      <c r="V134" s="72">
        <v>45957.625</v>
      </c>
      <c r="W134" s="54">
        <v>81.28</v>
      </c>
      <c r="Z134" s="72">
        <v>45957.625</v>
      </c>
      <c r="AA134" s="54">
        <v>112.91</v>
      </c>
      <c r="AH134" s="172">
        <f t="shared" si="65"/>
        <v>45957.625</v>
      </c>
      <c r="AI134" s="172">
        <f t="shared" si="64"/>
        <v>45957.625</v>
      </c>
    </row>
    <row r="135" spans="1:35">
      <c r="A135" s="173" t="str">
        <f t="shared" ca="1" si="46"/>
        <v/>
      </c>
      <c r="B135" s="45" t="str">
        <f t="shared" ca="1" si="47"/>
        <v/>
      </c>
      <c r="C135" s="46" t="str">
        <f t="shared" ca="1" si="44"/>
        <v/>
      </c>
      <c r="D135" s="46" t="str">
        <f t="shared" ca="1" si="48"/>
        <v/>
      </c>
      <c r="E135" s="45" t="str">
        <f t="shared" ca="1" si="49"/>
        <v/>
      </c>
      <c r="F135" s="46" t="str">
        <f t="shared" ca="1" si="50"/>
        <v/>
      </c>
      <c r="G135" s="47" t="str">
        <f t="shared" ca="1" si="51"/>
        <v/>
      </c>
      <c r="H135" s="45" t="str">
        <f t="shared" ca="1" si="52"/>
        <v/>
      </c>
      <c r="I135" s="46" t="str">
        <f t="shared" ca="1" si="53"/>
        <v/>
      </c>
      <c r="J135" s="47" t="str">
        <f t="shared" ca="1" si="54"/>
        <v/>
      </c>
      <c r="K135" s="45" t="str">
        <f t="shared" ca="1" si="55"/>
        <v/>
      </c>
      <c r="L135" s="46" t="str">
        <f t="shared" ca="1" si="56"/>
        <v/>
      </c>
      <c r="M135" s="47" t="str">
        <f t="shared" ca="1" si="57"/>
        <v/>
      </c>
      <c r="N135" s="45" t="str">
        <f t="shared" ca="1" si="58"/>
        <v/>
      </c>
      <c r="O135" s="46" t="str">
        <f t="shared" ca="1" si="59"/>
        <v/>
      </c>
      <c r="P135" s="47" t="str">
        <f t="shared" ca="1" si="60"/>
        <v/>
      </c>
      <c r="Q135" s="45" t="str">
        <f t="shared" ca="1" si="61"/>
        <v/>
      </c>
      <c r="R135" s="46" t="str">
        <f t="shared" ca="1" si="62"/>
        <v/>
      </c>
      <c r="S135" s="47" t="str">
        <f t="shared" ca="1" si="63"/>
        <v/>
      </c>
      <c r="T135" s="79" t="str">
        <f t="shared" ca="1" si="45"/>
        <v/>
      </c>
      <c r="V135" s="72">
        <v>45958.625</v>
      </c>
      <c r="W135" s="54">
        <v>81.2</v>
      </c>
      <c r="Z135" s="72">
        <v>45958.625</v>
      </c>
      <c r="AA135" s="54">
        <v>112.92</v>
      </c>
      <c r="AH135" s="172">
        <f t="shared" si="65"/>
        <v>45958.625</v>
      </c>
      <c r="AI135" s="172">
        <f t="shared" si="64"/>
        <v>45958.625</v>
      </c>
    </row>
    <row r="136" spans="1:35">
      <c r="A136" s="173" t="str">
        <f t="shared" ca="1" si="46"/>
        <v/>
      </c>
      <c r="B136" s="45" t="str">
        <f t="shared" ca="1" si="47"/>
        <v/>
      </c>
      <c r="C136" s="46" t="str">
        <f t="shared" ca="1" si="44"/>
        <v/>
      </c>
      <c r="D136" s="46" t="str">
        <f t="shared" ca="1" si="48"/>
        <v/>
      </c>
      <c r="E136" s="45" t="str">
        <f t="shared" ca="1" si="49"/>
        <v/>
      </c>
      <c r="F136" s="46" t="str">
        <f t="shared" ca="1" si="50"/>
        <v/>
      </c>
      <c r="G136" s="47" t="str">
        <f t="shared" ca="1" si="51"/>
        <v/>
      </c>
      <c r="H136" s="45" t="str">
        <f t="shared" ca="1" si="52"/>
        <v/>
      </c>
      <c r="I136" s="46" t="str">
        <f t="shared" ca="1" si="53"/>
        <v/>
      </c>
      <c r="J136" s="47" t="str">
        <f t="shared" ca="1" si="54"/>
        <v/>
      </c>
      <c r="K136" s="45" t="str">
        <f t="shared" ca="1" si="55"/>
        <v/>
      </c>
      <c r="L136" s="46" t="str">
        <f t="shared" ca="1" si="56"/>
        <v/>
      </c>
      <c r="M136" s="47" t="str">
        <f t="shared" ca="1" si="57"/>
        <v/>
      </c>
      <c r="N136" s="45" t="str">
        <f t="shared" ca="1" si="58"/>
        <v/>
      </c>
      <c r="O136" s="46" t="str">
        <f t="shared" ca="1" si="59"/>
        <v/>
      </c>
      <c r="P136" s="47" t="str">
        <f t="shared" ca="1" si="60"/>
        <v/>
      </c>
      <c r="Q136" s="45" t="str">
        <f t="shared" ca="1" si="61"/>
        <v/>
      </c>
      <c r="R136" s="46" t="str">
        <f t="shared" ca="1" si="62"/>
        <v/>
      </c>
      <c r="S136" s="47" t="str">
        <f t="shared" ca="1" si="63"/>
        <v/>
      </c>
      <c r="T136" s="79" t="str">
        <f t="shared" ca="1" si="45"/>
        <v/>
      </c>
      <c r="V136" s="72">
        <v>45959.625</v>
      </c>
      <c r="W136" s="54">
        <v>80.95</v>
      </c>
      <c r="Z136" s="72">
        <v>45959.625</v>
      </c>
      <c r="AA136" s="54">
        <v>112.28</v>
      </c>
      <c r="AH136" s="172">
        <f t="shared" si="65"/>
        <v>45959.625</v>
      </c>
      <c r="AI136" s="172">
        <f t="shared" si="64"/>
        <v>45959.625</v>
      </c>
    </row>
    <row r="137" spans="1:35">
      <c r="A137" s="173" t="str">
        <f t="shared" ca="1" si="46"/>
        <v/>
      </c>
      <c r="B137" s="45" t="str">
        <f t="shared" ca="1" si="47"/>
        <v/>
      </c>
      <c r="C137" s="46" t="str">
        <f t="shared" ca="1" si="44"/>
        <v/>
      </c>
      <c r="D137" s="46" t="str">
        <f t="shared" ca="1" si="48"/>
        <v/>
      </c>
      <c r="E137" s="45" t="str">
        <f t="shared" ca="1" si="49"/>
        <v/>
      </c>
      <c r="F137" s="46" t="str">
        <f t="shared" ca="1" si="50"/>
        <v/>
      </c>
      <c r="G137" s="47" t="str">
        <f t="shared" ca="1" si="51"/>
        <v/>
      </c>
      <c r="H137" s="45" t="str">
        <f t="shared" ca="1" si="52"/>
        <v/>
      </c>
      <c r="I137" s="46" t="str">
        <f t="shared" ca="1" si="53"/>
        <v/>
      </c>
      <c r="J137" s="47" t="str">
        <f t="shared" ca="1" si="54"/>
        <v/>
      </c>
      <c r="K137" s="45" t="str">
        <f t="shared" ca="1" si="55"/>
        <v/>
      </c>
      <c r="L137" s="46" t="str">
        <f t="shared" ca="1" si="56"/>
        <v/>
      </c>
      <c r="M137" s="47" t="str">
        <f t="shared" ca="1" si="57"/>
        <v/>
      </c>
      <c r="N137" s="45" t="str">
        <f t="shared" ca="1" si="58"/>
        <v/>
      </c>
      <c r="O137" s="46" t="str">
        <f t="shared" ca="1" si="59"/>
        <v/>
      </c>
      <c r="P137" s="47" t="str">
        <f t="shared" ca="1" si="60"/>
        <v/>
      </c>
      <c r="Q137" s="45" t="str">
        <f t="shared" ca="1" si="61"/>
        <v/>
      </c>
      <c r="R137" s="46" t="str">
        <f t="shared" ca="1" si="62"/>
        <v/>
      </c>
      <c r="S137" s="47" t="str">
        <f t="shared" ca="1" si="63"/>
        <v/>
      </c>
      <c r="T137" s="79" t="str">
        <f t="shared" ca="1" si="45"/>
        <v/>
      </c>
      <c r="V137" s="72">
        <v>45960.625</v>
      </c>
      <c r="W137" s="54">
        <v>80.8</v>
      </c>
      <c r="Z137" s="72">
        <v>45960.625</v>
      </c>
      <c r="AA137" s="54">
        <v>111.68</v>
      </c>
      <c r="AH137" s="172">
        <f t="shared" si="65"/>
        <v>45960.625</v>
      </c>
      <c r="AI137" s="172">
        <f t="shared" si="64"/>
        <v>45960.625</v>
      </c>
    </row>
    <row r="138" spans="1:35">
      <c r="A138" s="173" t="str">
        <f t="shared" ca="1" si="46"/>
        <v/>
      </c>
      <c r="B138" s="45" t="str">
        <f t="shared" ca="1" si="47"/>
        <v/>
      </c>
      <c r="C138" s="46" t="str">
        <f t="shared" ca="1" si="44"/>
        <v/>
      </c>
      <c r="D138" s="46" t="str">
        <f t="shared" ca="1" si="48"/>
        <v/>
      </c>
      <c r="E138" s="45" t="str">
        <f t="shared" ca="1" si="49"/>
        <v/>
      </c>
      <c r="F138" s="46" t="str">
        <f t="shared" ca="1" si="50"/>
        <v/>
      </c>
      <c r="G138" s="47" t="str">
        <f t="shared" ca="1" si="51"/>
        <v/>
      </c>
      <c r="H138" s="45" t="str">
        <f t="shared" ca="1" si="52"/>
        <v/>
      </c>
      <c r="I138" s="46" t="str">
        <f t="shared" ca="1" si="53"/>
        <v/>
      </c>
      <c r="J138" s="47" t="str">
        <f t="shared" ca="1" si="54"/>
        <v/>
      </c>
      <c r="K138" s="45" t="str">
        <f t="shared" ca="1" si="55"/>
        <v/>
      </c>
      <c r="L138" s="46" t="str">
        <f t="shared" ca="1" si="56"/>
        <v/>
      </c>
      <c r="M138" s="47" t="str">
        <f t="shared" ca="1" si="57"/>
        <v/>
      </c>
      <c r="N138" s="45" t="str">
        <f t="shared" ca="1" si="58"/>
        <v/>
      </c>
      <c r="O138" s="46" t="str">
        <f t="shared" ca="1" si="59"/>
        <v/>
      </c>
      <c r="P138" s="47" t="str">
        <f t="shared" ca="1" si="60"/>
        <v/>
      </c>
      <c r="Q138" s="45" t="str">
        <f t="shared" ca="1" si="61"/>
        <v/>
      </c>
      <c r="R138" s="46" t="str">
        <f t="shared" ca="1" si="62"/>
        <v/>
      </c>
      <c r="S138" s="47" t="str">
        <f t="shared" ca="1" si="63"/>
        <v/>
      </c>
      <c r="T138" s="79" t="str">
        <f t="shared" ca="1" si="45"/>
        <v/>
      </c>
      <c r="V138" s="72">
        <v>45961.625</v>
      </c>
      <c r="W138" s="54">
        <v>80.8</v>
      </c>
      <c r="Z138" s="72">
        <v>45961.625</v>
      </c>
      <c r="AA138" s="54">
        <v>111.23</v>
      </c>
      <c r="AH138" s="172">
        <f t="shared" si="65"/>
        <v>45961.625</v>
      </c>
      <c r="AI138" s="172">
        <f t="shared" si="64"/>
        <v>45961.625</v>
      </c>
    </row>
    <row r="139" spans="1:35">
      <c r="A139" s="173" t="str">
        <f t="shared" ca="1" si="46"/>
        <v/>
      </c>
      <c r="B139" s="45" t="str">
        <f t="shared" ca="1" si="47"/>
        <v/>
      </c>
      <c r="C139" s="46" t="str">
        <f t="shared" ca="1" si="44"/>
        <v/>
      </c>
      <c r="D139" s="46" t="str">
        <f t="shared" ca="1" si="48"/>
        <v/>
      </c>
      <c r="E139" s="45" t="str">
        <f t="shared" ca="1" si="49"/>
        <v/>
      </c>
      <c r="F139" s="46" t="str">
        <f t="shared" ca="1" si="50"/>
        <v/>
      </c>
      <c r="G139" s="47" t="str">
        <f t="shared" ca="1" si="51"/>
        <v/>
      </c>
      <c r="H139" s="45" t="str">
        <f t="shared" ca="1" si="52"/>
        <v/>
      </c>
      <c r="I139" s="46" t="str">
        <f t="shared" ca="1" si="53"/>
        <v/>
      </c>
      <c r="J139" s="47" t="str">
        <f t="shared" ca="1" si="54"/>
        <v/>
      </c>
      <c r="K139" s="45" t="str">
        <f t="shared" ca="1" si="55"/>
        <v/>
      </c>
      <c r="L139" s="46" t="str">
        <f t="shared" ca="1" si="56"/>
        <v/>
      </c>
      <c r="M139" s="47" t="str">
        <f t="shared" ca="1" si="57"/>
        <v/>
      </c>
      <c r="N139" s="45" t="str">
        <f t="shared" ca="1" si="58"/>
        <v/>
      </c>
      <c r="O139" s="46" t="str">
        <f t="shared" ca="1" si="59"/>
        <v/>
      </c>
      <c r="P139" s="47" t="str">
        <f t="shared" ca="1" si="60"/>
        <v/>
      </c>
      <c r="Q139" s="45" t="str">
        <f t="shared" ca="1" si="61"/>
        <v/>
      </c>
      <c r="R139" s="46" t="str">
        <f t="shared" ca="1" si="62"/>
        <v/>
      </c>
      <c r="S139" s="47" t="str">
        <f t="shared" ca="1" si="63"/>
        <v/>
      </c>
      <c r="T139" s="79" t="str">
        <f t="shared" ca="1" si="45"/>
        <v/>
      </c>
      <c r="AH139" s="172" t="str">
        <f t="shared" si="65"/>
        <v/>
      </c>
      <c r="AI139" s="172" t="str">
        <f t="shared" si="64"/>
        <v/>
      </c>
    </row>
    <row r="140" spans="1:35">
      <c r="A140" s="173" t="str">
        <f t="shared" ca="1" si="46"/>
        <v/>
      </c>
      <c r="B140" s="45" t="str">
        <f t="shared" ca="1" si="47"/>
        <v/>
      </c>
      <c r="C140" s="46" t="str">
        <f t="shared" ca="1" si="44"/>
        <v/>
      </c>
      <c r="D140" s="46" t="str">
        <f t="shared" ca="1" si="48"/>
        <v/>
      </c>
      <c r="E140" s="45" t="str">
        <f t="shared" ca="1" si="49"/>
        <v/>
      </c>
      <c r="F140" s="46" t="str">
        <f t="shared" ca="1" si="50"/>
        <v/>
      </c>
      <c r="G140" s="47" t="str">
        <f t="shared" ca="1" si="51"/>
        <v/>
      </c>
      <c r="H140" s="45" t="str">
        <f t="shared" ca="1" si="52"/>
        <v/>
      </c>
      <c r="I140" s="46" t="str">
        <f t="shared" ca="1" si="53"/>
        <v/>
      </c>
      <c r="J140" s="47" t="str">
        <f t="shared" ca="1" si="54"/>
        <v/>
      </c>
      <c r="K140" s="45" t="str">
        <f t="shared" ca="1" si="55"/>
        <v/>
      </c>
      <c r="L140" s="46" t="str">
        <f t="shared" ca="1" si="56"/>
        <v/>
      </c>
      <c r="M140" s="47" t="str">
        <f t="shared" ca="1" si="57"/>
        <v/>
      </c>
      <c r="N140" s="45" t="str">
        <f t="shared" ca="1" si="58"/>
        <v/>
      </c>
      <c r="O140" s="46" t="str">
        <f t="shared" ca="1" si="59"/>
        <v/>
      </c>
      <c r="P140" s="47" t="str">
        <f t="shared" ca="1" si="60"/>
        <v/>
      </c>
      <c r="Q140" s="45" t="str">
        <f t="shared" ca="1" si="61"/>
        <v/>
      </c>
      <c r="R140" s="46" t="str">
        <f t="shared" ca="1" si="62"/>
        <v/>
      </c>
      <c r="S140" s="47" t="str">
        <f t="shared" ca="1" si="63"/>
        <v/>
      </c>
      <c r="T140" s="79" t="str">
        <f t="shared" ca="1" si="45"/>
        <v/>
      </c>
      <c r="AH140" s="172" t="str">
        <f t="shared" si="65"/>
        <v/>
      </c>
      <c r="AI140" s="172" t="str">
        <f t="shared" si="64"/>
        <v/>
      </c>
    </row>
    <row r="141" spans="1:35">
      <c r="A141" s="173" t="str">
        <f t="shared" ca="1" si="46"/>
        <v/>
      </c>
      <c r="B141" s="45" t="str">
        <f t="shared" ca="1" si="47"/>
        <v/>
      </c>
      <c r="C141" s="46" t="str">
        <f t="shared" ca="1" si="44"/>
        <v/>
      </c>
      <c r="D141" s="46" t="str">
        <f t="shared" ca="1" si="48"/>
        <v/>
      </c>
      <c r="E141" s="45" t="str">
        <f t="shared" ca="1" si="49"/>
        <v/>
      </c>
      <c r="F141" s="46" t="str">
        <f t="shared" ca="1" si="50"/>
        <v/>
      </c>
      <c r="G141" s="47" t="str">
        <f t="shared" ca="1" si="51"/>
        <v/>
      </c>
      <c r="H141" s="45" t="str">
        <f t="shared" ca="1" si="52"/>
        <v/>
      </c>
      <c r="I141" s="46" t="str">
        <f t="shared" ca="1" si="53"/>
        <v/>
      </c>
      <c r="J141" s="47" t="str">
        <f t="shared" ca="1" si="54"/>
        <v/>
      </c>
      <c r="K141" s="45" t="str">
        <f t="shared" ca="1" si="55"/>
        <v/>
      </c>
      <c r="L141" s="46" t="str">
        <f t="shared" ca="1" si="56"/>
        <v/>
      </c>
      <c r="M141" s="47" t="str">
        <f t="shared" ca="1" si="57"/>
        <v/>
      </c>
      <c r="N141" s="45" t="str">
        <f t="shared" ca="1" si="58"/>
        <v/>
      </c>
      <c r="O141" s="46" t="str">
        <f t="shared" ca="1" si="59"/>
        <v/>
      </c>
      <c r="P141" s="47" t="str">
        <f t="shared" ca="1" si="60"/>
        <v/>
      </c>
      <c r="Q141" s="45" t="str">
        <f t="shared" ca="1" si="61"/>
        <v/>
      </c>
      <c r="R141" s="46" t="str">
        <f t="shared" ca="1" si="62"/>
        <v/>
      </c>
      <c r="S141" s="47" t="str">
        <f t="shared" ca="1" si="63"/>
        <v/>
      </c>
      <c r="T141" s="79" t="str">
        <f t="shared" ca="1" si="45"/>
        <v/>
      </c>
      <c r="AH141" s="172" t="str">
        <f t="shared" si="65"/>
        <v/>
      </c>
      <c r="AI141" s="172" t="str">
        <f t="shared" si="64"/>
        <v/>
      </c>
    </row>
    <row r="142" spans="1:35">
      <c r="A142" s="173" t="str">
        <f t="shared" ca="1" si="46"/>
        <v/>
      </c>
      <c r="B142" s="45" t="str">
        <f t="shared" ca="1" si="47"/>
        <v/>
      </c>
      <c r="C142" s="46" t="str">
        <f t="shared" ca="1" si="44"/>
        <v/>
      </c>
      <c r="D142" s="46" t="str">
        <f t="shared" ca="1" si="48"/>
        <v/>
      </c>
      <c r="E142" s="45" t="str">
        <f t="shared" ca="1" si="49"/>
        <v/>
      </c>
      <c r="F142" s="46" t="str">
        <f t="shared" ca="1" si="50"/>
        <v/>
      </c>
      <c r="G142" s="47" t="str">
        <f t="shared" ca="1" si="51"/>
        <v/>
      </c>
      <c r="H142" s="45" t="str">
        <f t="shared" ca="1" si="52"/>
        <v/>
      </c>
      <c r="I142" s="46" t="str">
        <f t="shared" ca="1" si="53"/>
        <v/>
      </c>
      <c r="J142" s="47" t="str">
        <f t="shared" ca="1" si="54"/>
        <v/>
      </c>
      <c r="K142" s="45" t="str">
        <f t="shared" ca="1" si="55"/>
        <v/>
      </c>
      <c r="L142" s="46" t="str">
        <f t="shared" ca="1" si="56"/>
        <v/>
      </c>
      <c r="M142" s="47" t="str">
        <f t="shared" ca="1" si="57"/>
        <v/>
      </c>
      <c r="N142" s="45" t="str">
        <f t="shared" ca="1" si="58"/>
        <v/>
      </c>
      <c r="O142" s="46" t="str">
        <f t="shared" ca="1" si="59"/>
        <v/>
      </c>
      <c r="P142" s="47" t="str">
        <f t="shared" ca="1" si="60"/>
        <v/>
      </c>
      <c r="Q142" s="45" t="str">
        <f t="shared" ca="1" si="61"/>
        <v/>
      </c>
      <c r="R142" s="46" t="str">
        <f t="shared" ca="1" si="62"/>
        <v/>
      </c>
      <c r="S142" s="47" t="str">
        <f t="shared" ca="1" si="63"/>
        <v/>
      </c>
      <c r="T142" s="79" t="str">
        <f t="shared" ca="1" si="45"/>
        <v/>
      </c>
      <c r="AH142" s="172" t="str">
        <f t="shared" si="65"/>
        <v/>
      </c>
      <c r="AI142" s="172" t="str">
        <f t="shared" si="64"/>
        <v/>
      </c>
    </row>
    <row r="143" spans="1:35">
      <c r="A143" s="173" t="str">
        <f t="shared" ca="1" si="46"/>
        <v/>
      </c>
      <c r="B143" s="45" t="str">
        <f t="shared" ca="1" si="47"/>
        <v/>
      </c>
      <c r="C143" s="46" t="str">
        <f t="shared" ca="1" si="44"/>
        <v/>
      </c>
      <c r="D143" s="46" t="str">
        <f t="shared" ca="1" si="48"/>
        <v/>
      </c>
      <c r="E143" s="45" t="str">
        <f t="shared" ca="1" si="49"/>
        <v/>
      </c>
      <c r="F143" s="46" t="str">
        <f t="shared" ca="1" si="50"/>
        <v/>
      </c>
      <c r="G143" s="47" t="str">
        <f t="shared" ca="1" si="51"/>
        <v/>
      </c>
      <c r="H143" s="45" t="str">
        <f t="shared" ca="1" si="52"/>
        <v/>
      </c>
      <c r="I143" s="46" t="str">
        <f t="shared" ca="1" si="53"/>
        <v/>
      </c>
      <c r="J143" s="47" t="str">
        <f t="shared" ca="1" si="54"/>
        <v/>
      </c>
      <c r="K143" s="45" t="str">
        <f t="shared" ca="1" si="55"/>
        <v/>
      </c>
      <c r="L143" s="46" t="str">
        <f t="shared" ca="1" si="56"/>
        <v/>
      </c>
      <c r="M143" s="47" t="str">
        <f t="shared" ca="1" si="57"/>
        <v/>
      </c>
      <c r="N143" s="45" t="str">
        <f t="shared" ca="1" si="58"/>
        <v/>
      </c>
      <c r="O143" s="46" t="str">
        <f t="shared" ca="1" si="59"/>
        <v/>
      </c>
      <c r="P143" s="47" t="str">
        <f t="shared" ca="1" si="60"/>
        <v/>
      </c>
      <c r="Q143" s="45" t="str">
        <f t="shared" ca="1" si="61"/>
        <v/>
      </c>
      <c r="R143" s="46" t="str">
        <f t="shared" ca="1" si="62"/>
        <v/>
      </c>
      <c r="S143" s="47" t="str">
        <f t="shared" ca="1" si="63"/>
        <v/>
      </c>
      <c r="T143" s="79" t="str">
        <f t="shared" ca="1" si="45"/>
        <v/>
      </c>
      <c r="AH143" s="172" t="str">
        <f t="shared" si="65"/>
        <v/>
      </c>
      <c r="AI143" s="172" t="str">
        <f t="shared" si="64"/>
        <v/>
      </c>
    </row>
    <row r="144" spans="1:35">
      <c r="A144" s="173" t="str">
        <f t="shared" ca="1" si="46"/>
        <v/>
      </c>
      <c r="B144" s="45" t="str">
        <f t="shared" ca="1" si="47"/>
        <v/>
      </c>
      <c r="C144" s="46" t="str">
        <f t="shared" ref="C144:C207" ca="1" si="66">IF(ISERROR(B144-2),"",(B144/$B$14-1)*$B$5)</f>
        <v/>
      </c>
      <c r="D144" s="46" t="str">
        <f t="shared" ca="1" si="48"/>
        <v/>
      </c>
      <c r="E144" s="45" t="str">
        <f t="shared" ca="1" si="49"/>
        <v/>
      </c>
      <c r="F144" s="46" t="str">
        <f t="shared" ca="1" si="50"/>
        <v/>
      </c>
      <c r="G144" s="47" t="str">
        <f t="shared" ca="1" si="51"/>
        <v/>
      </c>
      <c r="H144" s="45" t="str">
        <f t="shared" ca="1" si="52"/>
        <v/>
      </c>
      <c r="I144" s="46" t="str">
        <f t="shared" ca="1" si="53"/>
        <v/>
      </c>
      <c r="J144" s="47" t="str">
        <f t="shared" ca="1" si="54"/>
        <v/>
      </c>
      <c r="K144" s="45" t="str">
        <f t="shared" ca="1" si="55"/>
        <v/>
      </c>
      <c r="L144" s="46" t="str">
        <f t="shared" ca="1" si="56"/>
        <v/>
      </c>
      <c r="M144" s="47" t="str">
        <f t="shared" ca="1" si="57"/>
        <v/>
      </c>
      <c r="N144" s="45" t="str">
        <f t="shared" ca="1" si="58"/>
        <v/>
      </c>
      <c r="O144" s="46" t="str">
        <f t="shared" ca="1" si="59"/>
        <v/>
      </c>
      <c r="P144" s="47" t="str">
        <f t="shared" ca="1" si="60"/>
        <v/>
      </c>
      <c r="Q144" s="45" t="str">
        <f t="shared" ca="1" si="61"/>
        <v/>
      </c>
      <c r="R144" s="46" t="str">
        <f t="shared" ca="1" si="62"/>
        <v/>
      </c>
      <c r="S144" s="47" t="str">
        <f t="shared" ca="1" si="63"/>
        <v/>
      </c>
      <c r="T144" s="79" t="str">
        <f t="shared" ca="1" si="45"/>
        <v/>
      </c>
      <c r="AH144" s="172" t="str">
        <f t="shared" si="65"/>
        <v/>
      </c>
      <c r="AI144" s="172" t="str">
        <f t="shared" si="64"/>
        <v/>
      </c>
    </row>
    <row r="145" spans="1:35">
      <c r="A145" s="173" t="str">
        <f t="shared" ca="1" si="46"/>
        <v/>
      </c>
      <c r="B145" s="45" t="str">
        <f t="shared" ca="1" si="47"/>
        <v/>
      </c>
      <c r="C145" s="46" t="str">
        <f t="shared" ca="1" si="66"/>
        <v/>
      </c>
      <c r="D145" s="46" t="str">
        <f t="shared" ca="1" si="48"/>
        <v/>
      </c>
      <c r="E145" s="45" t="str">
        <f t="shared" ca="1" si="49"/>
        <v/>
      </c>
      <c r="F145" s="46" t="str">
        <f t="shared" ca="1" si="50"/>
        <v/>
      </c>
      <c r="G145" s="47" t="str">
        <f t="shared" ca="1" si="51"/>
        <v/>
      </c>
      <c r="H145" s="45" t="str">
        <f t="shared" ca="1" si="52"/>
        <v/>
      </c>
      <c r="I145" s="46" t="str">
        <f t="shared" ca="1" si="53"/>
        <v/>
      </c>
      <c r="J145" s="47" t="str">
        <f t="shared" ca="1" si="54"/>
        <v/>
      </c>
      <c r="K145" s="45" t="str">
        <f t="shared" ca="1" si="55"/>
        <v/>
      </c>
      <c r="L145" s="46" t="str">
        <f t="shared" ca="1" si="56"/>
        <v/>
      </c>
      <c r="M145" s="47" t="str">
        <f t="shared" ca="1" si="57"/>
        <v/>
      </c>
      <c r="N145" s="45" t="str">
        <f t="shared" ca="1" si="58"/>
        <v/>
      </c>
      <c r="O145" s="46" t="str">
        <f t="shared" ca="1" si="59"/>
        <v/>
      </c>
      <c r="P145" s="47" t="str">
        <f t="shared" ca="1" si="60"/>
        <v/>
      </c>
      <c r="Q145" s="45" t="str">
        <f t="shared" ca="1" si="61"/>
        <v/>
      </c>
      <c r="R145" s="46" t="str">
        <f t="shared" ca="1" si="62"/>
        <v/>
      </c>
      <c r="S145" s="47" t="str">
        <f t="shared" ca="1" si="63"/>
        <v/>
      </c>
      <c r="T145" s="79" t="str">
        <f t="shared" ca="1" si="45"/>
        <v/>
      </c>
      <c r="AH145" s="172" t="str">
        <f t="shared" si="65"/>
        <v/>
      </c>
      <c r="AI145" s="172" t="str">
        <f t="shared" si="64"/>
        <v/>
      </c>
    </row>
    <row r="146" spans="1:35">
      <c r="A146" s="173" t="str">
        <f t="shared" ca="1" si="46"/>
        <v/>
      </c>
      <c r="B146" s="45" t="str">
        <f t="shared" ca="1" si="47"/>
        <v/>
      </c>
      <c r="C146" s="46" t="str">
        <f t="shared" ca="1" si="66"/>
        <v/>
      </c>
      <c r="D146" s="46" t="str">
        <f t="shared" ca="1" si="48"/>
        <v/>
      </c>
      <c r="E146" s="45" t="str">
        <f t="shared" ca="1" si="49"/>
        <v/>
      </c>
      <c r="F146" s="46" t="str">
        <f t="shared" ca="1" si="50"/>
        <v/>
      </c>
      <c r="G146" s="47" t="str">
        <f t="shared" ca="1" si="51"/>
        <v/>
      </c>
      <c r="H146" s="45" t="str">
        <f t="shared" ca="1" si="52"/>
        <v/>
      </c>
      <c r="I146" s="46" t="str">
        <f t="shared" ca="1" si="53"/>
        <v/>
      </c>
      <c r="J146" s="47" t="str">
        <f t="shared" ca="1" si="54"/>
        <v/>
      </c>
      <c r="K146" s="45" t="str">
        <f t="shared" ca="1" si="55"/>
        <v/>
      </c>
      <c r="L146" s="46" t="str">
        <f t="shared" ca="1" si="56"/>
        <v/>
      </c>
      <c r="M146" s="47" t="str">
        <f t="shared" ca="1" si="57"/>
        <v/>
      </c>
      <c r="N146" s="45" t="str">
        <f t="shared" ca="1" si="58"/>
        <v/>
      </c>
      <c r="O146" s="46" t="str">
        <f t="shared" ca="1" si="59"/>
        <v/>
      </c>
      <c r="P146" s="47" t="str">
        <f t="shared" ca="1" si="60"/>
        <v/>
      </c>
      <c r="Q146" s="45" t="str">
        <f t="shared" ca="1" si="61"/>
        <v/>
      </c>
      <c r="R146" s="46" t="str">
        <f t="shared" ca="1" si="62"/>
        <v/>
      </c>
      <c r="S146" s="47" t="str">
        <f t="shared" ca="1" si="63"/>
        <v/>
      </c>
      <c r="T146" s="79" t="str">
        <f t="shared" ca="1" si="45"/>
        <v/>
      </c>
      <c r="AH146" s="172" t="str">
        <f t="shared" si="65"/>
        <v/>
      </c>
      <c r="AI146" s="172" t="str">
        <f t="shared" si="64"/>
        <v/>
      </c>
    </row>
    <row r="147" spans="1:35">
      <c r="A147" s="173" t="str">
        <f t="shared" ca="1" si="46"/>
        <v/>
      </c>
      <c r="B147" s="45" t="str">
        <f t="shared" ca="1" si="47"/>
        <v/>
      </c>
      <c r="C147" s="46" t="str">
        <f t="shared" ca="1" si="66"/>
        <v/>
      </c>
      <c r="D147" s="46" t="str">
        <f t="shared" ca="1" si="48"/>
        <v/>
      </c>
      <c r="E147" s="45" t="str">
        <f t="shared" ca="1" si="49"/>
        <v/>
      </c>
      <c r="F147" s="46" t="str">
        <f t="shared" ca="1" si="50"/>
        <v/>
      </c>
      <c r="G147" s="47" t="str">
        <f t="shared" ca="1" si="51"/>
        <v/>
      </c>
      <c r="H147" s="45" t="str">
        <f t="shared" ca="1" si="52"/>
        <v/>
      </c>
      <c r="I147" s="46" t="str">
        <f t="shared" ca="1" si="53"/>
        <v/>
      </c>
      <c r="J147" s="47" t="str">
        <f t="shared" ca="1" si="54"/>
        <v/>
      </c>
      <c r="K147" s="45" t="str">
        <f t="shared" ca="1" si="55"/>
        <v/>
      </c>
      <c r="L147" s="46" t="str">
        <f t="shared" ca="1" si="56"/>
        <v/>
      </c>
      <c r="M147" s="47" t="str">
        <f t="shared" ca="1" si="57"/>
        <v/>
      </c>
      <c r="N147" s="45" t="str">
        <f t="shared" ca="1" si="58"/>
        <v/>
      </c>
      <c r="O147" s="46" t="str">
        <f t="shared" ca="1" si="59"/>
        <v/>
      </c>
      <c r="P147" s="47" t="str">
        <f t="shared" ca="1" si="60"/>
        <v/>
      </c>
      <c r="Q147" s="45" t="str">
        <f t="shared" ca="1" si="61"/>
        <v/>
      </c>
      <c r="R147" s="46" t="str">
        <f t="shared" ca="1" si="62"/>
        <v/>
      </c>
      <c r="S147" s="47" t="str">
        <f t="shared" ca="1" si="63"/>
        <v/>
      </c>
      <c r="T147" s="79" t="str">
        <f t="shared" ca="1" si="45"/>
        <v/>
      </c>
      <c r="AH147" s="172" t="str">
        <f t="shared" si="65"/>
        <v/>
      </c>
      <c r="AI147" s="172" t="str">
        <f t="shared" si="64"/>
        <v/>
      </c>
    </row>
    <row r="148" spans="1:35">
      <c r="A148" s="173" t="str">
        <f t="shared" ca="1" si="46"/>
        <v/>
      </c>
      <c r="B148" s="45" t="str">
        <f t="shared" ca="1" si="47"/>
        <v/>
      </c>
      <c r="C148" s="46" t="str">
        <f t="shared" ca="1" si="66"/>
        <v/>
      </c>
      <c r="D148" s="46" t="str">
        <f t="shared" ca="1" si="48"/>
        <v/>
      </c>
      <c r="E148" s="45" t="str">
        <f t="shared" ca="1" si="49"/>
        <v/>
      </c>
      <c r="F148" s="46" t="str">
        <f t="shared" ca="1" si="50"/>
        <v/>
      </c>
      <c r="G148" s="47" t="str">
        <f t="shared" ca="1" si="51"/>
        <v/>
      </c>
      <c r="H148" s="45" t="str">
        <f t="shared" ca="1" si="52"/>
        <v/>
      </c>
      <c r="I148" s="46" t="str">
        <f t="shared" ca="1" si="53"/>
        <v/>
      </c>
      <c r="J148" s="47" t="str">
        <f t="shared" ca="1" si="54"/>
        <v/>
      </c>
      <c r="K148" s="45" t="str">
        <f t="shared" ca="1" si="55"/>
        <v/>
      </c>
      <c r="L148" s="46" t="str">
        <f t="shared" ca="1" si="56"/>
        <v/>
      </c>
      <c r="M148" s="47" t="str">
        <f t="shared" ca="1" si="57"/>
        <v/>
      </c>
      <c r="N148" s="45" t="str">
        <f t="shared" ca="1" si="58"/>
        <v/>
      </c>
      <c r="O148" s="46" t="str">
        <f t="shared" ca="1" si="59"/>
        <v/>
      </c>
      <c r="P148" s="47" t="str">
        <f t="shared" ca="1" si="60"/>
        <v/>
      </c>
      <c r="Q148" s="45" t="str">
        <f t="shared" ca="1" si="61"/>
        <v/>
      </c>
      <c r="R148" s="46" t="str">
        <f t="shared" ca="1" si="62"/>
        <v/>
      </c>
      <c r="S148" s="47" t="str">
        <f t="shared" ca="1" si="63"/>
        <v/>
      </c>
      <c r="T148" s="79" t="str">
        <f t="shared" ca="1" si="45"/>
        <v/>
      </c>
      <c r="AH148" s="172" t="str">
        <f t="shared" si="65"/>
        <v/>
      </c>
      <c r="AI148" s="172" t="str">
        <f t="shared" si="64"/>
        <v/>
      </c>
    </row>
    <row r="149" spans="1:35">
      <c r="A149" s="173" t="str">
        <f t="shared" ca="1" si="46"/>
        <v/>
      </c>
      <c r="B149" s="45" t="str">
        <f t="shared" ca="1" si="47"/>
        <v/>
      </c>
      <c r="C149" s="46" t="str">
        <f t="shared" ca="1" si="66"/>
        <v/>
      </c>
      <c r="D149" s="46" t="str">
        <f t="shared" ca="1" si="48"/>
        <v/>
      </c>
      <c r="E149" s="45" t="str">
        <f t="shared" ca="1" si="49"/>
        <v/>
      </c>
      <c r="F149" s="46" t="str">
        <f t="shared" ca="1" si="50"/>
        <v/>
      </c>
      <c r="G149" s="47" t="str">
        <f t="shared" ca="1" si="51"/>
        <v/>
      </c>
      <c r="H149" s="45" t="str">
        <f t="shared" ca="1" si="52"/>
        <v/>
      </c>
      <c r="I149" s="46" t="str">
        <f t="shared" ca="1" si="53"/>
        <v/>
      </c>
      <c r="J149" s="47" t="str">
        <f t="shared" ca="1" si="54"/>
        <v/>
      </c>
      <c r="K149" s="45" t="str">
        <f t="shared" ca="1" si="55"/>
        <v/>
      </c>
      <c r="L149" s="46" t="str">
        <f t="shared" ca="1" si="56"/>
        <v/>
      </c>
      <c r="M149" s="47" t="str">
        <f t="shared" ca="1" si="57"/>
        <v/>
      </c>
      <c r="N149" s="45" t="str">
        <f t="shared" ca="1" si="58"/>
        <v/>
      </c>
      <c r="O149" s="46" t="str">
        <f t="shared" ca="1" si="59"/>
        <v/>
      </c>
      <c r="P149" s="47" t="str">
        <f t="shared" ca="1" si="60"/>
        <v/>
      </c>
      <c r="Q149" s="45" t="str">
        <f t="shared" ca="1" si="61"/>
        <v/>
      </c>
      <c r="R149" s="46" t="str">
        <f t="shared" ca="1" si="62"/>
        <v/>
      </c>
      <c r="S149" s="47" t="str">
        <f t="shared" ca="1" si="63"/>
        <v/>
      </c>
      <c r="T149" s="79" t="str">
        <f t="shared" ca="1" si="45"/>
        <v/>
      </c>
      <c r="AH149" s="172" t="str">
        <f t="shared" si="65"/>
        <v/>
      </c>
      <c r="AI149" s="172" t="str">
        <f t="shared" si="64"/>
        <v/>
      </c>
    </row>
    <row r="150" spans="1:35">
      <c r="A150" s="173" t="str">
        <f t="shared" ca="1" si="46"/>
        <v/>
      </c>
      <c r="B150" s="45" t="str">
        <f t="shared" ca="1" si="47"/>
        <v/>
      </c>
      <c r="C150" s="46" t="str">
        <f t="shared" ca="1" si="66"/>
        <v/>
      </c>
      <c r="D150" s="46" t="str">
        <f t="shared" ca="1" si="48"/>
        <v/>
      </c>
      <c r="E150" s="45" t="str">
        <f t="shared" ca="1" si="49"/>
        <v/>
      </c>
      <c r="F150" s="46" t="str">
        <f t="shared" ca="1" si="50"/>
        <v/>
      </c>
      <c r="G150" s="47" t="str">
        <f t="shared" ca="1" si="51"/>
        <v/>
      </c>
      <c r="H150" s="45" t="str">
        <f t="shared" ca="1" si="52"/>
        <v/>
      </c>
      <c r="I150" s="46" t="str">
        <f t="shared" ca="1" si="53"/>
        <v/>
      </c>
      <c r="J150" s="47" t="str">
        <f t="shared" ca="1" si="54"/>
        <v/>
      </c>
      <c r="K150" s="45" t="str">
        <f t="shared" ca="1" si="55"/>
        <v/>
      </c>
      <c r="L150" s="46" t="str">
        <f t="shared" ca="1" si="56"/>
        <v/>
      </c>
      <c r="M150" s="47" t="str">
        <f t="shared" ca="1" si="57"/>
        <v/>
      </c>
      <c r="N150" s="45" t="str">
        <f t="shared" ca="1" si="58"/>
        <v/>
      </c>
      <c r="O150" s="46" t="str">
        <f t="shared" ca="1" si="59"/>
        <v/>
      </c>
      <c r="P150" s="47" t="str">
        <f t="shared" ca="1" si="60"/>
        <v/>
      </c>
      <c r="Q150" s="45" t="str">
        <f t="shared" ca="1" si="61"/>
        <v/>
      </c>
      <c r="R150" s="46" t="str">
        <f t="shared" ca="1" si="62"/>
        <v/>
      </c>
      <c r="S150" s="47" t="str">
        <f t="shared" ca="1" si="63"/>
        <v/>
      </c>
      <c r="T150" s="79" t="str">
        <f t="shared" ca="1" si="45"/>
        <v/>
      </c>
      <c r="AH150" s="172" t="str">
        <f t="shared" si="65"/>
        <v/>
      </c>
      <c r="AI150" s="172" t="str">
        <f t="shared" si="64"/>
        <v/>
      </c>
    </row>
    <row r="151" spans="1:35">
      <c r="A151" s="173" t="str">
        <f t="shared" ca="1" si="46"/>
        <v/>
      </c>
      <c r="B151" s="45" t="str">
        <f t="shared" ca="1" si="47"/>
        <v/>
      </c>
      <c r="C151" s="46" t="str">
        <f t="shared" ca="1" si="66"/>
        <v/>
      </c>
      <c r="D151" s="46" t="str">
        <f t="shared" ca="1" si="48"/>
        <v/>
      </c>
      <c r="E151" s="45" t="str">
        <f t="shared" ca="1" si="49"/>
        <v/>
      </c>
      <c r="F151" s="46" t="str">
        <f t="shared" ca="1" si="50"/>
        <v/>
      </c>
      <c r="G151" s="47" t="str">
        <f t="shared" ca="1" si="51"/>
        <v/>
      </c>
      <c r="H151" s="45" t="str">
        <f t="shared" ca="1" si="52"/>
        <v/>
      </c>
      <c r="I151" s="46" t="str">
        <f t="shared" ca="1" si="53"/>
        <v/>
      </c>
      <c r="J151" s="47" t="str">
        <f t="shared" ca="1" si="54"/>
        <v/>
      </c>
      <c r="K151" s="45" t="str">
        <f t="shared" ca="1" si="55"/>
        <v/>
      </c>
      <c r="L151" s="46" t="str">
        <f t="shared" ca="1" si="56"/>
        <v/>
      </c>
      <c r="M151" s="47" t="str">
        <f t="shared" ca="1" si="57"/>
        <v/>
      </c>
      <c r="N151" s="45" t="str">
        <f t="shared" ca="1" si="58"/>
        <v/>
      </c>
      <c r="O151" s="46" t="str">
        <f t="shared" ca="1" si="59"/>
        <v/>
      </c>
      <c r="P151" s="47" t="str">
        <f t="shared" ca="1" si="60"/>
        <v/>
      </c>
      <c r="Q151" s="45" t="str">
        <f t="shared" ca="1" si="61"/>
        <v/>
      </c>
      <c r="R151" s="46" t="str">
        <f t="shared" ca="1" si="62"/>
        <v/>
      </c>
      <c r="S151" s="47" t="str">
        <f t="shared" ca="1" si="63"/>
        <v/>
      </c>
      <c r="T151" s="79" t="str">
        <f t="shared" ca="1" si="45"/>
        <v/>
      </c>
      <c r="AH151" s="172" t="str">
        <f t="shared" si="65"/>
        <v/>
      </c>
      <c r="AI151" s="172" t="str">
        <f t="shared" si="64"/>
        <v/>
      </c>
    </row>
    <row r="152" spans="1:35">
      <c r="A152" s="173" t="str">
        <f t="shared" ca="1" si="46"/>
        <v/>
      </c>
      <c r="B152" s="45" t="str">
        <f t="shared" ca="1" si="47"/>
        <v/>
      </c>
      <c r="C152" s="46" t="str">
        <f t="shared" ca="1" si="66"/>
        <v/>
      </c>
      <c r="D152" s="46" t="str">
        <f t="shared" ca="1" si="48"/>
        <v/>
      </c>
      <c r="E152" s="45" t="str">
        <f t="shared" ca="1" si="49"/>
        <v/>
      </c>
      <c r="F152" s="46" t="str">
        <f t="shared" ca="1" si="50"/>
        <v/>
      </c>
      <c r="G152" s="47" t="str">
        <f t="shared" ca="1" si="51"/>
        <v/>
      </c>
      <c r="H152" s="45" t="str">
        <f t="shared" ca="1" si="52"/>
        <v/>
      </c>
      <c r="I152" s="46" t="str">
        <f t="shared" ca="1" si="53"/>
        <v/>
      </c>
      <c r="J152" s="47" t="str">
        <f t="shared" ca="1" si="54"/>
        <v/>
      </c>
      <c r="K152" s="45" t="str">
        <f t="shared" ca="1" si="55"/>
        <v/>
      </c>
      <c r="L152" s="46" t="str">
        <f t="shared" ca="1" si="56"/>
        <v/>
      </c>
      <c r="M152" s="47" t="str">
        <f t="shared" ca="1" si="57"/>
        <v/>
      </c>
      <c r="N152" s="45" t="str">
        <f t="shared" ca="1" si="58"/>
        <v/>
      </c>
      <c r="O152" s="46" t="str">
        <f t="shared" ca="1" si="59"/>
        <v/>
      </c>
      <c r="P152" s="47" t="str">
        <f t="shared" ca="1" si="60"/>
        <v/>
      </c>
      <c r="Q152" s="45" t="str">
        <f t="shared" ca="1" si="61"/>
        <v/>
      </c>
      <c r="R152" s="46" t="str">
        <f t="shared" ca="1" si="62"/>
        <v/>
      </c>
      <c r="S152" s="47" t="str">
        <f t="shared" ca="1" si="63"/>
        <v/>
      </c>
      <c r="T152" s="79" t="str">
        <f t="shared" ca="1" si="45"/>
        <v/>
      </c>
      <c r="AH152" s="172" t="str">
        <f t="shared" si="65"/>
        <v/>
      </c>
      <c r="AI152" s="172" t="str">
        <f t="shared" si="64"/>
        <v/>
      </c>
    </row>
    <row r="153" spans="1:35">
      <c r="A153" s="173" t="str">
        <f t="shared" ca="1" si="46"/>
        <v/>
      </c>
      <c r="B153" s="45" t="str">
        <f t="shared" ca="1" si="47"/>
        <v/>
      </c>
      <c r="C153" s="46" t="str">
        <f t="shared" ca="1" si="66"/>
        <v/>
      </c>
      <c r="D153" s="46" t="str">
        <f t="shared" ca="1" si="48"/>
        <v/>
      </c>
      <c r="E153" s="45" t="str">
        <f t="shared" ca="1" si="49"/>
        <v/>
      </c>
      <c r="F153" s="46" t="str">
        <f t="shared" ca="1" si="50"/>
        <v/>
      </c>
      <c r="G153" s="47" t="str">
        <f t="shared" ca="1" si="51"/>
        <v/>
      </c>
      <c r="H153" s="45" t="str">
        <f t="shared" ca="1" si="52"/>
        <v/>
      </c>
      <c r="I153" s="46" t="str">
        <f t="shared" ca="1" si="53"/>
        <v/>
      </c>
      <c r="J153" s="47" t="str">
        <f t="shared" ca="1" si="54"/>
        <v/>
      </c>
      <c r="K153" s="45" t="str">
        <f t="shared" ca="1" si="55"/>
        <v/>
      </c>
      <c r="L153" s="46" t="str">
        <f t="shared" ca="1" si="56"/>
        <v/>
      </c>
      <c r="M153" s="47" t="str">
        <f t="shared" ca="1" si="57"/>
        <v/>
      </c>
      <c r="N153" s="45" t="str">
        <f t="shared" ca="1" si="58"/>
        <v/>
      </c>
      <c r="O153" s="46" t="str">
        <f t="shared" ca="1" si="59"/>
        <v/>
      </c>
      <c r="P153" s="47" t="str">
        <f t="shared" ca="1" si="60"/>
        <v/>
      </c>
      <c r="Q153" s="45" t="str">
        <f t="shared" ca="1" si="61"/>
        <v/>
      </c>
      <c r="R153" s="46" t="str">
        <f t="shared" ca="1" si="62"/>
        <v/>
      </c>
      <c r="S153" s="47" t="str">
        <f t="shared" ca="1" si="63"/>
        <v/>
      </c>
      <c r="T153" s="79" t="str">
        <f t="shared" ca="1" si="45"/>
        <v/>
      </c>
      <c r="AH153" s="172" t="str">
        <f t="shared" si="65"/>
        <v/>
      </c>
      <c r="AI153" s="172" t="str">
        <f t="shared" si="64"/>
        <v/>
      </c>
    </row>
    <row r="154" spans="1:35">
      <c r="A154" s="173" t="str">
        <f t="shared" ca="1" si="46"/>
        <v/>
      </c>
      <c r="B154" s="45" t="str">
        <f t="shared" ca="1" si="47"/>
        <v/>
      </c>
      <c r="C154" s="46" t="str">
        <f t="shared" ca="1" si="66"/>
        <v/>
      </c>
      <c r="D154" s="46" t="str">
        <f t="shared" ca="1" si="48"/>
        <v/>
      </c>
      <c r="E154" s="45" t="str">
        <f t="shared" ca="1" si="49"/>
        <v/>
      </c>
      <c r="F154" s="46" t="str">
        <f t="shared" ca="1" si="50"/>
        <v/>
      </c>
      <c r="G154" s="47" t="str">
        <f t="shared" ca="1" si="51"/>
        <v/>
      </c>
      <c r="H154" s="45" t="str">
        <f t="shared" ca="1" si="52"/>
        <v/>
      </c>
      <c r="I154" s="46" t="str">
        <f t="shared" ca="1" si="53"/>
        <v/>
      </c>
      <c r="J154" s="47" t="str">
        <f t="shared" ca="1" si="54"/>
        <v/>
      </c>
      <c r="K154" s="45" t="str">
        <f t="shared" ca="1" si="55"/>
        <v/>
      </c>
      <c r="L154" s="46" t="str">
        <f t="shared" ca="1" si="56"/>
        <v/>
      </c>
      <c r="M154" s="47" t="str">
        <f t="shared" ca="1" si="57"/>
        <v/>
      </c>
      <c r="N154" s="45" t="str">
        <f t="shared" ca="1" si="58"/>
        <v/>
      </c>
      <c r="O154" s="46" t="str">
        <f t="shared" ca="1" si="59"/>
        <v/>
      </c>
      <c r="P154" s="47" t="str">
        <f t="shared" ca="1" si="60"/>
        <v/>
      </c>
      <c r="Q154" s="45" t="str">
        <f t="shared" ca="1" si="61"/>
        <v/>
      </c>
      <c r="R154" s="46" t="str">
        <f t="shared" ca="1" si="62"/>
        <v/>
      </c>
      <c r="S154" s="47" t="str">
        <f t="shared" ca="1" si="63"/>
        <v/>
      </c>
      <c r="T154" s="79" t="str">
        <f t="shared" ca="1" si="45"/>
        <v/>
      </c>
      <c r="AH154" s="172" t="str">
        <f t="shared" si="65"/>
        <v/>
      </c>
      <c r="AI154" s="172" t="str">
        <f t="shared" si="64"/>
        <v/>
      </c>
    </row>
    <row r="155" spans="1:35">
      <c r="A155" s="173" t="str">
        <f t="shared" ca="1" si="46"/>
        <v/>
      </c>
      <c r="B155" s="45" t="str">
        <f t="shared" ca="1" si="47"/>
        <v/>
      </c>
      <c r="C155" s="46" t="str">
        <f t="shared" ca="1" si="66"/>
        <v/>
      </c>
      <c r="D155" s="46" t="str">
        <f t="shared" ca="1" si="48"/>
        <v/>
      </c>
      <c r="E155" s="45" t="str">
        <f t="shared" ca="1" si="49"/>
        <v/>
      </c>
      <c r="F155" s="46" t="str">
        <f t="shared" ca="1" si="50"/>
        <v/>
      </c>
      <c r="G155" s="47" t="str">
        <f t="shared" ca="1" si="51"/>
        <v/>
      </c>
      <c r="H155" s="45" t="str">
        <f t="shared" ca="1" si="52"/>
        <v/>
      </c>
      <c r="I155" s="46" t="str">
        <f t="shared" ca="1" si="53"/>
        <v/>
      </c>
      <c r="J155" s="47" t="str">
        <f t="shared" ca="1" si="54"/>
        <v/>
      </c>
      <c r="K155" s="45" t="str">
        <f t="shared" ca="1" si="55"/>
        <v/>
      </c>
      <c r="L155" s="46" t="str">
        <f t="shared" ca="1" si="56"/>
        <v/>
      </c>
      <c r="M155" s="47" t="str">
        <f t="shared" ca="1" si="57"/>
        <v/>
      </c>
      <c r="N155" s="45" t="str">
        <f t="shared" ca="1" si="58"/>
        <v/>
      </c>
      <c r="O155" s="46" t="str">
        <f t="shared" ca="1" si="59"/>
        <v/>
      </c>
      <c r="P155" s="47" t="str">
        <f t="shared" ca="1" si="60"/>
        <v/>
      </c>
      <c r="Q155" s="45" t="str">
        <f t="shared" ca="1" si="61"/>
        <v/>
      </c>
      <c r="R155" s="46" t="str">
        <f t="shared" ca="1" si="62"/>
        <v/>
      </c>
      <c r="S155" s="47" t="str">
        <f t="shared" ca="1" si="63"/>
        <v/>
      </c>
      <c r="T155" s="79" t="str">
        <f t="shared" ref="T155:T218" ca="1" si="67">IF(ISERROR(B155-2),"",C155+D155-F155-G155-I155-J155+L155+M155+O155+P155+R155+S155+$J$9)</f>
        <v/>
      </c>
      <c r="AH155" s="172" t="str">
        <f t="shared" si="65"/>
        <v/>
      </c>
      <c r="AI155" s="172" t="str">
        <f t="shared" si="64"/>
        <v/>
      </c>
    </row>
    <row r="156" spans="1:35">
      <c r="A156" s="173" t="str">
        <f t="shared" ca="1" si="46"/>
        <v/>
      </c>
      <c r="B156" s="45" t="str">
        <f t="shared" ca="1" si="47"/>
        <v/>
      </c>
      <c r="C156" s="46" t="str">
        <f t="shared" ca="1" si="66"/>
        <v/>
      </c>
      <c r="D156" s="46" t="str">
        <f t="shared" ca="1" si="48"/>
        <v/>
      </c>
      <c r="E156" s="45" t="str">
        <f t="shared" ca="1" si="49"/>
        <v/>
      </c>
      <c r="F156" s="46" t="str">
        <f t="shared" ca="1" si="50"/>
        <v/>
      </c>
      <c r="G156" s="47" t="str">
        <f t="shared" ca="1" si="51"/>
        <v/>
      </c>
      <c r="H156" s="45" t="str">
        <f t="shared" ca="1" si="52"/>
        <v/>
      </c>
      <c r="I156" s="46" t="str">
        <f t="shared" ca="1" si="53"/>
        <v/>
      </c>
      <c r="J156" s="47" t="str">
        <f t="shared" ca="1" si="54"/>
        <v/>
      </c>
      <c r="K156" s="45" t="str">
        <f t="shared" ca="1" si="55"/>
        <v/>
      </c>
      <c r="L156" s="46" t="str">
        <f t="shared" ca="1" si="56"/>
        <v/>
      </c>
      <c r="M156" s="47" t="str">
        <f t="shared" ca="1" si="57"/>
        <v/>
      </c>
      <c r="N156" s="45" t="str">
        <f t="shared" ca="1" si="58"/>
        <v/>
      </c>
      <c r="O156" s="46" t="str">
        <f t="shared" ca="1" si="59"/>
        <v/>
      </c>
      <c r="P156" s="47" t="str">
        <f t="shared" ca="1" si="60"/>
        <v/>
      </c>
      <c r="Q156" s="45" t="str">
        <f t="shared" ca="1" si="61"/>
        <v/>
      </c>
      <c r="R156" s="46" t="str">
        <f t="shared" ca="1" si="62"/>
        <v/>
      </c>
      <c r="S156" s="47" t="str">
        <f t="shared" ca="1" si="63"/>
        <v/>
      </c>
      <c r="T156" s="79" t="str">
        <f t="shared" ca="1" si="67"/>
        <v/>
      </c>
      <c r="AH156" s="172" t="str">
        <f t="shared" si="65"/>
        <v/>
      </c>
      <c r="AI156" s="172" t="str">
        <f t="shared" si="64"/>
        <v/>
      </c>
    </row>
    <row r="157" spans="1:35">
      <c r="A157" s="173" t="str">
        <f t="shared" ca="1" si="46"/>
        <v/>
      </c>
      <c r="B157" s="45" t="str">
        <f t="shared" ca="1" si="47"/>
        <v/>
      </c>
      <c r="C157" s="46" t="str">
        <f t="shared" ca="1" si="66"/>
        <v/>
      </c>
      <c r="D157" s="46" t="str">
        <f t="shared" ca="1" si="48"/>
        <v/>
      </c>
      <c r="E157" s="45" t="str">
        <f t="shared" ca="1" si="49"/>
        <v/>
      </c>
      <c r="F157" s="46" t="str">
        <f t="shared" ca="1" si="50"/>
        <v/>
      </c>
      <c r="G157" s="47" t="str">
        <f t="shared" ca="1" si="51"/>
        <v/>
      </c>
      <c r="H157" s="45" t="str">
        <f t="shared" ca="1" si="52"/>
        <v/>
      </c>
      <c r="I157" s="46" t="str">
        <f t="shared" ca="1" si="53"/>
        <v/>
      </c>
      <c r="J157" s="47" t="str">
        <f t="shared" ca="1" si="54"/>
        <v/>
      </c>
      <c r="K157" s="45" t="str">
        <f t="shared" ca="1" si="55"/>
        <v/>
      </c>
      <c r="L157" s="46" t="str">
        <f t="shared" ca="1" si="56"/>
        <v/>
      </c>
      <c r="M157" s="47" t="str">
        <f t="shared" ca="1" si="57"/>
        <v/>
      </c>
      <c r="N157" s="45" t="str">
        <f t="shared" ca="1" si="58"/>
        <v/>
      </c>
      <c r="O157" s="46" t="str">
        <f t="shared" ca="1" si="59"/>
        <v/>
      </c>
      <c r="P157" s="47" t="str">
        <f t="shared" ca="1" si="60"/>
        <v/>
      </c>
      <c r="Q157" s="45" t="str">
        <f t="shared" ca="1" si="61"/>
        <v/>
      </c>
      <c r="R157" s="46" t="str">
        <f t="shared" ca="1" si="62"/>
        <v/>
      </c>
      <c r="S157" s="47" t="str">
        <f t="shared" ca="1" si="63"/>
        <v/>
      </c>
      <c r="T157" s="79" t="str">
        <f t="shared" ca="1" si="67"/>
        <v/>
      </c>
      <c r="AH157" s="172" t="str">
        <f t="shared" si="65"/>
        <v/>
      </c>
      <c r="AI157" s="172" t="str">
        <f t="shared" si="64"/>
        <v/>
      </c>
    </row>
    <row r="158" spans="1:35">
      <c r="A158" s="173" t="str">
        <f t="shared" ca="1" si="46"/>
        <v/>
      </c>
      <c r="B158" s="45" t="str">
        <f t="shared" ca="1" si="47"/>
        <v/>
      </c>
      <c r="C158" s="46" t="str">
        <f t="shared" ca="1" si="66"/>
        <v/>
      </c>
      <c r="D158" s="46" t="str">
        <f t="shared" ca="1" si="48"/>
        <v/>
      </c>
      <c r="E158" s="45" t="str">
        <f t="shared" ca="1" si="49"/>
        <v/>
      </c>
      <c r="F158" s="46" t="str">
        <f t="shared" ca="1" si="50"/>
        <v/>
      </c>
      <c r="G158" s="47" t="str">
        <f t="shared" ca="1" si="51"/>
        <v/>
      </c>
      <c r="H158" s="45" t="str">
        <f t="shared" ca="1" si="52"/>
        <v/>
      </c>
      <c r="I158" s="46" t="str">
        <f t="shared" ca="1" si="53"/>
        <v/>
      </c>
      <c r="J158" s="47" t="str">
        <f t="shared" ca="1" si="54"/>
        <v/>
      </c>
      <c r="K158" s="45" t="str">
        <f t="shared" ca="1" si="55"/>
        <v/>
      </c>
      <c r="L158" s="46" t="str">
        <f t="shared" ca="1" si="56"/>
        <v/>
      </c>
      <c r="M158" s="47" t="str">
        <f t="shared" ca="1" si="57"/>
        <v/>
      </c>
      <c r="N158" s="45" t="str">
        <f t="shared" ca="1" si="58"/>
        <v/>
      </c>
      <c r="O158" s="46" t="str">
        <f t="shared" ca="1" si="59"/>
        <v/>
      </c>
      <c r="P158" s="47" t="str">
        <f t="shared" ca="1" si="60"/>
        <v/>
      </c>
      <c r="Q158" s="45" t="str">
        <f t="shared" ca="1" si="61"/>
        <v/>
      </c>
      <c r="R158" s="46" t="str">
        <f t="shared" ca="1" si="62"/>
        <v/>
      </c>
      <c r="S158" s="47" t="str">
        <f t="shared" ca="1" si="63"/>
        <v/>
      </c>
      <c r="T158" s="79" t="str">
        <f t="shared" ca="1" si="67"/>
        <v/>
      </c>
      <c r="AH158" s="172" t="str">
        <f t="shared" si="65"/>
        <v/>
      </c>
      <c r="AI158" s="172" t="str">
        <f t="shared" si="64"/>
        <v/>
      </c>
    </row>
    <row r="159" spans="1:35">
      <c r="A159" s="173" t="str">
        <f t="shared" ca="1" si="46"/>
        <v/>
      </c>
      <c r="B159" s="45" t="str">
        <f t="shared" ca="1" si="47"/>
        <v/>
      </c>
      <c r="C159" s="46" t="str">
        <f t="shared" ca="1" si="66"/>
        <v/>
      </c>
      <c r="D159" s="46" t="str">
        <f t="shared" ca="1" si="48"/>
        <v/>
      </c>
      <c r="E159" s="45" t="str">
        <f t="shared" ca="1" si="49"/>
        <v/>
      </c>
      <c r="F159" s="46" t="str">
        <f t="shared" ca="1" si="50"/>
        <v/>
      </c>
      <c r="G159" s="47" t="str">
        <f t="shared" ca="1" si="51"/>
        <v/>
      </c>
      <c r="H159" s="45" t="str">
        <f t="shared" ca="1" si="52"/>
        <v/>
      </c>
      <c r="I159" s="46" t="str">
        <f t="shared" ca="1" si="53"/>
        <v/>
      </c>
      <c r="J159" s="47" t="str">
        <f t="shared" ca="1" si="54"/>
        <v/>
      </c>
      <c r="K159" s="45" t="str">
        <f t="shared" ca="1" si="55"/>
        <v/>
      </c>
      <c r="L159" s="46" t="str">
        <f t="shared" ca="1" si="56"/>
        <v/>
      </c>
      <c r="M159" s="47" t="str">
        <f t="shared" ca="1" si="57"/>
        <v/>
      </c>
      <c r="N159" s="45" t="str">
        <f t="shared" ca="1" si="58"/>
        <v/>
      </c>
      <c r="O159" s="46" t="str">
        <f t="shared" ca="1" si="59"/>
        <v/>
      </c>
      <c r="P159" s="47" t="str">
        <f t="shared" ca="1" si="60"/>
        <v/>
      </c>
      <c r="Q159" s="45" t="str">
        <f t="shared" ca="1" si="61"/>
        <v/>
      </c>
      <c r="R159" s="46" t="str">
        <f t="shared" ca="1" si="62"/>
        <v/>
      </c>
      <c r="S159" s="47" t="str">
        <f t="shared" ca="1" si="63"/>
        <v/>
      </c>
      <c r="T159" s="79" t="str">
        <f t="shared" ca="1" si="67"/>
        <v/>
      </c>
      <c r="AH159" s="172" t="str">
        <f t="shared" si="65"/>
        <v/>
      </c>
      <c r="AI159" s="172" t="str">
        <f t="shared" si="64"/>
        <v/>
      </c>
    </row>
    <row r="160" spans="1:35">
      <c r="A160" s="173" t="str">
        <f t="shared" ca="1" si="46"/>
        <v/>
      </c>
      <c r="B160" s="45" t="str">
        <f t="shared" ca="1" si="47"/>
        <v/>
      </c>
      <c r="C160" s="46" t="str">
        <f t="shared" ca="1" si="66"/>
        <v/>
      </c>
      <c r="D160" s="46" t="str">
        <f t="shared" ca="1" si="48"/>
        <v/>
      </c>
      <c r="E160" s="45" t="str">
        <f t="shared" ca="1" si="49"/>
        <v/>
      </c>
      <c r="F160" s="46" t="str">
        <f t="shared" ca="1" si="50"/>
        <v/>
      </c>
      <c r="G160" s="47" t="str">
        <f t="shared" ca="1" si="51"/>
        <v/>
      </c>
      <c r="H160" s="45" t="str">
        <f t="shared" ca="1" si="52"/>
        <v/>
      </c>
      <c r="I160" s="46" t="str">
        <f t="shared" ca="1" si="53"/>
        <v/>
      </c>
      <c r="J160" s="47" t="str">
        <f t="shared" ca="1" si="54"/>
        <v/>
      </c>
      <c r="K160" s="45" t="str">
        <f t="shared" ca="1" si="55"/>
        <v/>
      </c>
      <c r="L160" s="46" t="str">
        <f t="shared" ca="1" si="56"/>
        <v/>
      </c>
      <c r="M160" s="47" t="str">
        <f t="shared" ca="1" si="57"/>
        <v/>
      </c>
      <c r="N160" s="45" t="str">
        <f t="shared" ca="1" si="58"/>
        <v/>
      </c>
      <c r="O160" s="46" t="str">
        <f t="shared" ca="1" si="59"/>
        <v/>
      </c>
      <c r="P160" s="47" t="str">
        <f t="shared" ca="1" si="60"/>
        <v/>
      </c>
      <c r="Q160" s="45" t="str">
        <f t="shared" ca="1" si="61"/>
        <v/>
      </c>
      <c r="R160" s="46" t="str">
        <f t="shared" ca="1" si="62"/>
        <v/>
      </c>
      <c r="S160" s="47" t="str">
        <f t="shared" ca="1" si="63"/>
        <v/>
      </c>
      <c r="T160" s="79" t="str">
        <f t="shared" ca="1" si="67"/>
        <v/>
      </c>
      <c r="AH160" s="172" t="str">
        <f t="shared" si="65"/>
        <v/>
      </c>
      <c r="AI160" s="172" t="str">
        <f t="shared" si="64"/>
        <v/>
      </c>
    </row>
    <row r="161" spans="1:35">
      <c r="A161" s="173" t="str">
        <f t="shared" ca="1" si="46"/>
        <v/>
      </c>
      <c r="B161" s="45" t="str">
        <f t="shared" ca="1" si="47"/>
        <v/>
      </c>
      <c r="C161" s="46" t="str">
        <f t="shared" ca="1" si="66"/>
        <v/>
      </c>
      <c r="D161" s="46" t="str">
        <f t="shared" ca="1" si="48"/>
        <v/>
      </c>
      <c r="E161" s="45" t="str">
        <f t="shared" ca="1" si="49"/>
        <v/>
      </c>
      <c r="F161" s="46" t="str">
        <f t="shared" ca="1" si="50"/>
        <v/>
      </c>
      <c r="G161" s="47" t="str">
        <f t="shared" ca="1" si="51"/>
        <v/>
      </c>
      <c r="H161" s="45" t="str">
        <f t="shared" ca="1" si="52"/>
        <v/>
      </c>
      <c r="I161" s="46" t="str">
        <f t="shared" ca="1" si="53"/>
        <v/>
      </c>
      <c r="J161" s="47" t="str">
        <f t="shared" ca="1" si="54"/>
        <v/>
      </c>
      <c r="K161" s="45" t="str">
        <f t="shared" ca="1" si="55"/>
        <v/>
      </c>
      <c r="L161" s="46" t="str">
        <f t="shared" ca="1" si="56"/>
        <v/>
      </c>
      <c r="M161" s="47" t="str">
        <f t="shared" ca="1" si="57"/>
        <v/>
      </c>
      <c r="N161" s="45" t="str">
        <f t="shared" ca="1" si="58"/>
        <v/>
      </c>
      <c r="O161" s="46" t="str">
        <f t="shared" ca="1" si="59"/>
        <v/>
      </c>
      <c r="P161" s="47" t="str">
        <f t="shared" ca="1" si="60"/>
        <v/>
      </c>
      <c r="Q161" s="45" t="str">
        <f t="shared" ca="1" si="61"/>
        <v/>
      </c>
      <c r="R161" s="46" t="str">
        <f t="shared" ca="1" si="62"/>
        <v/>
      </c>
      <c r="S161" s="47" t="str">
        <f t="shared" ca="1" si="63"/>
        <v/>
      </c>
      <c r="T161" s="79" t="str">
        <f t="shared" ca="1" si="67"/>
        <v/>
      </c>
      <c r="AH161" s="172" t="str">
        <f t="shared" si="65"/>
        <v/>
      </c>
      <c r="AI161" s="172" t="str">
        <f t="shared" si="64"/>
        <v/>
      </c>
    </row>
    <row r="162" spans="1:35">
      <c r="A162" s="173" t="str">
        <f t="shared" ca="1" si="46"/>
        <v/>
      </c>
      <c r="B162" s="45" t="str">
        <f t="shared" ca="1" si="47"/>
        <v/>
      </c>
      <c r="C162" s="46" t="str">
        <f t="shared" ca="1" si="66"/>
        <v/>
      </c>
      <c r="D162" s="46" t="str">
        <f t="shared" ca="1" si="48"/>
        <v/>
      </c>
      <c r="E162" s="45" t="str">
        <f t="shared" ca="1" si="49"/>
        <v/>
      </c>
      <c r="F162" s="46" t="str">
        <f t="shared" ca="1" si="50"/>
        <v/>
      </c>
      <c r="G162" s="47" t="str">
        <f t="shared" ca="1" si="51"/>
        <v/>
      </c>
      <c r="H162" s="45" t="str">
        <f t="shared" ca="1" si="52"/>
        <v/>
      </c>
      <c r="I162" s="46" t="str">
        <f t="shared" ca="1" si="53"/>
        <v/>
      </c>
      <c r="J162" s="47" t="str">
        <f t="shared" ca="1" si="54"/>
        <v/>
      </c>
      <c r="K162" s="45" t="str">
        <f t="shared" ca="1" si="55"/>
        <v/>
      </c>
      <c r="L162" s="46" t="str">
        <f t="shared" ca="1" si="56"/>
        <v/>
      </c>
      <c r="M162" s="47" t="str">
        <f t="shared" ca="1" si="57"/>
        <v/>
      </c>
      <c r="N162" s="45" t="str">
        <f t="shared" ca="1" si="58"/>
        <v/>
      </c>
      <c r="O162" s="46" t="str">
        <f t="shared" ca="1" si="59"/>
        <v/>
      </c>
      <c r="P162" s="47" t="str">
        <f t="shared" ca="1" si="60"/>
        <v/>
      </c>
      <c r="Q162" s="45" t="str">
        <f t="shared" ca="1" si="61"/>
        <v/>
      </c>
      <c r="R162" s="46" t="str">
        <f t="shared" ca="1" si="62"/>
        <v/>
      </c>
      <c r="S162" s="47" t="str">
        <f t="shared" ca="1" si="63"/>
        <v/>
      </c>
      <c r="T162" s="79" t="str">
        <f t="shared" ca="1" si="67"/>
        <v/>
      </c>
      <c r="AH162" s="172" t="str">
        <f t="shared" si="65"/>
        <v/>
      </c>
      <c r="AI162" s="172" t="str">
        <f t="shared" si="64"/>
        <v/>
      </c>
    </row>
    <row r="163" spans="1:35">
      <c r="A163" s="173" t="str">
        <f t="shared" ca="1" si="46"/>
        <v/>
      </c>
      <c r="B163" s="45" t="str">
        <f t="shared" ca="1" si="47"/>
        <v/>
      </c>
      <c r="C163" s="46" t="str">
        <f t="shared" ca="1" si="66"/>
        <v/>
      </c>
      <c r="D163" s="46" t="str">
        <f t="shared" ca="1" si="48"/>
        <v/>
      </c>
      <c r="E163" s="45" t="str">
        <f t="shared" ca="1" si="49"/>
        <v/>
      </c>
      <c r="F163" s="46" t="str">
        <f t="shared" ca="1" si="50"/>
        <v/>
      </c>
      <c r="G163" s="47" t="str">
        <f t="shared" ca="1" si="51"/>
        <v/>
      </c>
      <c r="H163" s="45" t="str">
        <f t="shared" ca="1" si="52"/>
        <v/>
      </c>
      <c r="I163" s="46" t="str">
        <f t="shared" ca="1" si="53"/>
        <v/>
      </c>
      <c r="J163" s="47" t="str">
        <f t="shared" ca="1" si="54"/>
        <v/>
      </c>
      <c r="K163" s="45" t="str">
        <f t="shared" ca="1" si="55"/>
        <v/>
      </c>
      <c r="L163" s="46" t="str">
        <f t="shared" ca="1" si="56"/>
        <v/>
      </c>
      <c r="M163" s="47" t="str">
        <f t="shared" ca="1" si="57"/>
        <v/>
      </c>
      <c r="N163" s="45" t="str">
        <f t="shared" ca="1" si="58"/>
        <v/>
      </c>
      <c r="O163" s="46" t="str">
        <f t="shared" ca="1" si="59"/>
        <v/>
      </c>
      <c r="P163" s="47" t="str">
        <f t="shared" ca="1" si="60"/>
        <v/>
      </c>
      <c r="Q163" s="45" t="str">
        <f t="shared" ca="1" si="61"/>
        <v/>
      </c>
      <c r="R163" s="46" t="str">
        <f t="shared" ca="1" si="62"/>
        <v/>
      </c>
      <c r="S163" s="47" t="str">
        <f t="shared" ca="1" si="63"/>
        <v/>
      </c>
      <c r="T163" s="79" t="str">
        <f t="shared" ca="1" si="67"/>
        <v/>
      </c>
      <c r="AH163" s="172" t="str">
        <f t="shared" si="65"/>
        <v/>
      </c>
      <c r="AI163" s="172" t="str">
        <f t="shared" si="64"/>
        <v/>
      </c>
    </row>
    <row r="164" spans="1:35">
      <c r="A164" s="173" t="str">
        <f t="shared" ca="1" si="46"/>
        <v/>
      </c>
      <c r="B164" s="45" t="str">
        <f t="shared" ca="1" si="47"/>
        <v/>
      </c>
      <c r="C164" s="46" t="str">
        <f t="shared" ca="1" si="66"/>
        <v/>
      </c>
      <c r="D164" s="46" t="str">
        <f t="shared" ca="1" si="48"/>
        <v/>
      </c>
      <c r="E164" s="45" t="str">
        <f t="shared" ca="1" si="49"/>
        <v/>
      </c>
      <c r="F164" s="46" t="str">
        <f t="shared" ca="1" si="50"/>
        <v/>
      </c>
      <c r="G164" s="47" t="str">
        <f t="shared" ca="1" si="51"/>
        <v/>
      </c>
      <c r="H164" s="45" t="str">
        <f t="shared" ca="1" si="52"/>
        <v/>
      </c>
      <c r="I164" s="46" t="str">
        <f t="shared" ca="1" si="53"/>
        <v/>
      </c>
      <c r="J164" s="47" t="str">
        <f t="shared" ca="1" si="54"/>
        <v/>
      </c>
      <c r="K164" s="45" t="str">
        <f t="shared" ca="1" si="55"/>
        <v/>
      </c>
      <c r="L164" s="46" t="str">
        <f t="shared" ca="1" si="56"/>
        <v/>
      </c>
      <c r="M164" s="47" t="str">
        <f t="shared" ca="1" si="57"/>
        <v/>
      </c>
      <c r="N164" s="45" t="str">
        <f t="shared" ca="1" si="58"/>
        <v/>
      </c>
      <c r="O164" s="46" t="str">
        <f t="shared" ca="1" si="59"/>
        <v/>
      </c>
      <c r="P164" s="47" t="str">
        <f t="shared" ca="1" si="60"/>
        <v/>
      </c>
      <c r="Q164" s="45" t="str">
        <f t="shared" ca="1" si="61"/>
        <v/>
      </c>
      <c r="R164" s="46" t="str">
        <f t="shared" ca="1" si="62"/>
        <v/>
      </c>
      <c r="S164" s="47" t="str">
        <f t="shared" ca="1" si="63"/>
        <v/>
      </c>
      <c r="T164" s="79" t="str">
        <f t="shared" ca="1" si="67"/>
        <v/>
      </c>
      <c r="AH164" s="172" t="str">
        <f t="shared" si="65"/>
        <v/>
      </c>
      <c r="AI164" s="172" t="str">
        <f t="shared" si="64"/>
        <v/>
      </c>
    </row>
    <row r="165" spans="1:35">
      <c r="A165" s="173" t="str">
        <f t="shared" ca="1" si="46"/>
        <v/>
      </c>
      <c r="B165" s="45" t="str">
        <f t="shared" ca="1" si="47"/>
        <v/>
      </c>
      <c r="C165" s="46" t="str">
        <f t="shared" ca="1" si="66"/>
        <v/>
      </c>
      <c r="D165" s="46" t="str">
        <f t="shared" ca="1" si="48"/>
        <v/>
      </c>
      <c r="E165" s="45" t="str">
        <f t="shared" ca="1" si="49"/>
        <v/>
      </c>
      <c r="F165" s="46" t="str">
        <f t="shared" ca="1" si="50"/>
        <v/>
      </c>
      <c r="G165" s="47" t="str">
        <f t="shared" ca="1" si="51"/>
        <v/>
      </c>
      <c r="H165" s="45" t="str">
        <f t="shared" ca="1" si="52"/>
        <v/>
      </c>
      <c r="I165" s="46" t="str">
        <f t="shared" ca="1" si="53"/>
        <v/>
      </c>
      <c r="J165" s="47" t="str">
        <f t="shared" ca="1" si="54"/>
        <v/>
      </c>
      <c r="K165" s="45" t="str">
        <f t="shared" ca="1" si="55"/>
        <v/>
      </c>
      <c r="L165" s="46" t="str">
        <f t="shared" ca="1" si="56"/>
        <v/>
      </c>
      <c r="M165" s="47" t="str">
        <f t="shared" ca="1" si="57"/>
        <v/>
      </c>
      <c r="N165" s="45" t="str">
        <f t="shared" ca="1" si="58"/>
        <v/>
      </c>
      <c r="O165" s="46" t="str">
        <f t="shared" ca="1" si="59"/>
        <v/>
      </c>
      <c r="P165" s="47" t="str">
        <f t="shared" ca="1" si="60"/>
        <v/>
      </c>
      <c r="Q165" s="45" t="str">
        <f t="shared" ca="1" si="61"/>
        <v/>
      </c>
      <c r="R165" s="46" t="str">
        <f t="shared" ca="1" si="62"/>
        <v/>
      </c>
      <c r="S165" s="47" t="str">
        <f t="shared" ca="1" si="63"/>
        <v/>
      </c>
      <c r="T165" s="79" t="str">
        <f t="shared" ca="1" si="67"/>
        <v/>
      </c>
      <c r="AH165" s="172" t="str">
        <f t="shared" si="65"/>
        <v/>
      </c>
      <c r="AI165" s="172" t="str">
        <f t="shared" si="64"/>
        <v/>
      </c>
    </row>
    <row r="166" spans="1:35">
      <c r="A166" s="173" t="str">
        <f t="shared" ca="1" si="46"/>
        <v/>
      </c>
      <c r="B166" s="45" t="str">
        <f t="shared" ca="1" si="47"/>
        <v/>
      </c>
      <c r="C166" s="46" t="str">
        <f t="shared" ca="1" si="66"/>
        <v/>
      </c>
      <c r="D166" s="46" t="str">
        <f t="shared" ca="1" si="48"/>
        <v/>
      </c>
      <c r="E166" s="45" t="str">
        <f t="shared" ca="1" si="49"/>
        <v/>
      </c>
      <c r="F166" s="46" t="str">
        <f t="shared" ca="1" si="50"/>
        <v/>
      </c>
      <c r="G166" s="47" t="str">
        <f t="shared" ca="1" si="51"/>
        <v/>
      </c>
      <c r="H166" s="45" t="str">
        <f t="shared" ca="1" si="52"/>
        <v/>
      </c>
      <c r="I166" s="46" t="str">
        <f t="shared" ca="1" si="53"/>
        <v/>
      </c>
      <c r="J166" s="47" t="str">
        <f t="shared" ca="1" si="54"/>
        <v/>
      </c>
      <c r="K166" s="45" t="str">
        <f t="shared" ca="1" si="55"/>
        <v/>
      </c>
      <c r="L166" s="46" t="str">
        <f t="shared" ca="1" si="56"/>
        <v/>
      </c>
      <c r="M166" s="47" t="str">
        <f t="shared" ca="1" si="57"/>
        <v/>
      </c>
      <c r="N166" s="45" t="str">
        <f t="shared" ca="1" si="58"/>
        <v/>
      </c>
      <c r="O166" s="46" t="str">
        <f t="shared" ca="1" si="59"/>
        <v/>
      </c>
      <c r="P166" s="47" t="str">
        <f t="shared" ca="1" si="60"/>
        <v/>
      </c>
      <c r="Q166" s="45" t="str">
        <f t="shared" ca="1" si="61"/>
        <v/>
      </c>
      <c r="R166" s="46" t="str">
        <f t="shared" ca="1" si="62"/>
        <v/>
      </c>
      <c r="S166" s="47" t="str">
        <f t="shared" ca="1" si="63"/>
        <v/>
      </c>
      <c r="T166" s="79" t="str">
        <f t="shared" ca="1" si="67"/>
        <v/>
      </c>
      <c r="AH166" s="172" t="str">
        <f t="shared" si="65"/>
        <v/>
      </c>
      <c r="AI166" s="172" t="str">
        <f t="shared" si="64"/>
        <v/>
      </c>
    </row>
    <row r="167" spans="1:35">
      <c r="A167" s="173" t="str">
        <f t="shared" ca="1" si="46"/>
        <v/>
      </c>
      <c r="B167" s="45" t="str">
        <f t="shared" ca="1" si="47"/>
        <v/>
      </c>
      <c r="C167" s="46" t="str">
        <f t="shared" ca="1" si="66"/>
        <v/>
      </c>
      <c r="D167" s="46" t="str">
        <f t="shared" ca="1" si="48"/>
        <v/>
      </c>
      <c r="E167" s="45" t="str">
        <f t="shared" ca="1" si="49"/>
        <v/>
      </c>
      <c r="F167" s="46" t="str">
        <f t="shared" ca="1" si="50"/>
        <v/>
      </c>
      <c r="G167" s="47" t="str">
        <f t="shared" ca="1" si="51"/>
        <v/>
      </c>
      <c r="H167" s="45" t="str">
        <f t="shared" ca="1" si="52"/>
        <v/>
      </c>
      <c r="I167" s="46" t="str">
        <f t="shared" ca="1" si="53"/>
        <v/>
      </c>
      <c r="J167" s="47" t="str">
        <f t="shared" ca="1" si="54"/>
        <v/>
      </c>
      <c r="K167" s="45" t="str">
        <f t="shared" ca="1" si="55"/>
        <v/>
      </c>
      <c r="L167" s="46" t="str">
        <f t="shared" ca="1" si="56"/>
        <v/>
      </c>
      <c r="M167" s="47" t="str">
        <f t="shared" ca="1" si="57"/>
        <v/>
      </c>
      <c r="N167" s="45" t="str">
        <f t="shared" ca="1" si="58"/>
        <v/>
      </c>
      <c r="O167" s="46" t="str">
        <f t="shared" ca="1" si="59"/>
        <v/>
      </c>
      <c r="P167" s="47" t="str">
        <f t="shared" ca="1" si="60"/>
        <v/>
      </c>
      <c r="Q167" s="45" t="str">
        <f t="shared" ca="1" si="61"/>
        <v/>
      </c>
      <c r="R167" s="46" t="str">
        <f t="shared" ca="1" si="62"/>
        <v/>
      </c>
      <c r="S167" s="47" t="str">
        <f t="shared" ca="1" si="63"/>
        <v/>
      </c>
      <c r="T167" s="79" t="str">
        <f t="shared" ca="1" si="67"/>
        <v/>
      </c>
      <c r="AH167" s="172" t="str">
        <f t="shared" si="65"/>
        <v/>
      </c>
      <c r="AI167" s="172" t="str">
        <f t="shared" si="64"/>
        <v/>
      </c>
    </row>
    <row r="168" spans="1:35">
      <c r="A168" s="173" t="str">
        <f t="shared" ca="1" si="46"/>
        <v/>
      </c>
      <c r="B168" s="45" t="str">
        <f t="shared" ca="1" si="47"/>
        <v/>
      </c>
      <c r="C168" s="46" t="str">
        <f t="shared" ca="1" si="66"/>
        <v/>
      </c>
      <c r="D168" s="46" t="str">
        <f t="shared" ca="1" si="48"/>
        <v/>
      </c>
      <c r="E168" s="45" t="str">
        <f t="shared" ca="1" si="49"/>
        <v/>
      </c>
      <c r="F168" s="46" t="str">
        <f t="shared" ca="1" si="50"/>
        <v/>
      </c>
      <c r="G168" s="47" t="str">
        <f t="shared" ca="1" si="51"/>
        <v/>
      </c>
      <c r="H168" s="45" t="str">
        <f t="shared" ca="1" si="52"/>
        <v/>
      </c>
      <c r="I168" s="46" t="str">
        <f t="shared" ca="1" si="53"/>
        <v/>
      </c>
      <c r="J168" s="47" t="str">
        <f t="shared" ca="1" si="54"/>
        <v/>
      </c>
      <c r="K168" s="45" t="str">
        <f t="shared" ca="1" si="55"/>
        <v/>
      </c>
      <c r="L168" s="46" t="str">
        <f t="shared" ca="1" si="56"/>
        <v/>
      </c>
      <c r="M168" s="47" t="str">
        <f t="shared" ca="1" si="57"/>
        <v/>
      </c>
      <c r="N168" s="45" t="str">
        <f t="shared" ca="1" si="58"/>
        <v/>
      </c>
      <c r="O168" s="46" t="str">
        <f t="shared" ca="1" si="59"/>
        <v/>
      </c>
      <c r="P168" s="47" t="str">
        <f t="shared" ca="1" si="60"/>
        <v/>
      </c>
      <c r="Q168" s="45" t="str">
        <f t="shared" ca="1" si="61"/>
        <v/>
      </c>
      <c r="R168" s="46" t="str">
        <f t="shared" ca="1" si="62"/>
        <v/>
      </c>
      <c r="S168" s="47" t="str">
        <f t="shared" ca="1" si="63"/>
        <v/>
      </c>
      <c r="T168" s="79" t="str">
        <f t="shared" ca="1" si="67"/>
        <v/>
      </c>
      <c r="AH168" s="172" t="str">
        <f t="shared" si="65"/>
        <v/>
      </c>
      <c r="AI168" s="172" t="str">
        <f t="shared" si="64"/>
        <v/>
      </c>
    </row>
    <row r="169" spans="1:35">
      <c r="A169" s="173" t="str">
        <f t="shared" ca="1" si="46"/>
        <v/>
      </c>
      <c r="B169" s="45" t="str">
        <f t="shared" ca="1" si="47"/>
        <v/>
      </c>
      <c r="C169" s="46" t="str">
        <f t="shared" ca="1" si="66"/>
        <v/>
      </c>
      <c r="D169" s="46" t="str">
        <f t="shared" ca="1" si="48"/>
        <v/>
      </c>
      <c r="E169" s="45" t="str">
        <f t="shared" ca="1" si="49"/>
        <v/>
      </c>
      <c r="F169" s="46" t="str">
        <f t="shared" ca="1" si="50"/>
        <v/>
      </c>
      <c r="G169" s="47" t="str">
        <f t="shared" ca="1" si="51"/>
        <v/>
      </c>
      <c r="H169" s="45" t="str">
        <f t="shared" ca="1" si="52"/>
        <v/>
      </c>
      <c r="I169" s="46" t="str">
        <f t="shared" ca="1" si="53"/>
        <v/>
      </c>
      <c r="J169" s="47" t="str">
        <f t="shared" ca="1" si="54"/>
        <v/>
      </c>
      <c r="K169" s="45" t="str">
        <f t="shared" ca="1" si="55"/>
        <v/>
      </c>
      <c r="L169" s="46" t="str">
        <f t="shared" ca="1" si="56"/>
        <v/>
      </c>
      <c r="M169" s="47" t="str">
        <f t="shared" ca="1" si="57"/>
        <v/>
      </c>
      <c r="N169" s="45" t="str">
        <f t="shared" ca="1" si="58"/>
        <v/>
      </c>
      <c r="O169" s="46" t="str">
        <f t="shared" ca="1" si="59"/>
        <v/>
      </c>
      <c r="P169" s="47" t="str">
        <f t="shared" ca="1" si="60"/>
        <v/>
      </c>
      <c r="Q169" s="45" t="str">
        <f t="shared" ca="1" si="61"/>
        <v/>
      </c>
      <c r="R169" s="46" t="str">
        <f t="shared" ca="1" si="62"/>
        <v/>
      </c>
      <c r="S169" s="47" t="str">
        <f t="shared" ca="1" si="63"/>
        <v/>
      </c>
      <c r="T169" s="79" t="str">
        <f t="shared" ca="1" si="67"/>
        <v/>
      </c>
      <c r="AH169" s="172" t="str">
        <f t="shared" si="65"/>
        <v/>
      </c>
      <c r="AI169" s="172" t="str">
        <f t="shared" si="64"/>
        <v/>
      </c>
    </row>
    <row r="170" spans="1:35">
      <c r="A170" s="173" t="str">
        <f t="shared" ca="1" si="46"/>
        <v/>
      </c>
      <c r="B170" s="45" t="str">
        <f t="shared" ca="1" si="47"/>
        <v/>
      </c>
      <c r="C170" s="46" t="str">
        <f t="shared" ca="1" si="66"/>
        <v/>
      </c>
      <c r="D170" s="46" t="str">
        <f t="shared" ca="1" si="48"/>
        <v/>
      </c>
      <c r="E170" s="45" t="str">
        <f t="shared" ca="1" si="49"/>
        <v/>
      </c>
      <c r="F170" s="46" t="str">
        <f t="shared" ca="1" si="50"/>
        <v/>
      </c>
      <c r="G170" s="47" t="str">
        <f t="shared" ca="1" si="51"/>
        <v/>
      </c>
      <c r="H170" s="45" t="str">
        <f t="shared" ca="1" si="52"/>
        <v/>
      </c>
      <c r="I170" s="46" t="str">
        <f t="shared" ca="1" si="53"/>
        <v/>
      </c>
      <c r="J170" s="47" t="str">
        <f t="shared" ca="1" si="54"/>
        <v/>
      </c>
      <c r="K170" s="45" t="str">
        <f t="shared" ca="1" si="55"/>
        <v/>
      </c>
      <c r="L170" s="46" t="str">
        <f t="shared" ca="1" si="56"/>
        <v/>
      </c>
      <c r="M170" s="47" t="str">
        <f t="shared" ca="1" si="57"/>
        <v/>
      </c>
      <c r="N170" s="45" t="str">
        <f t="shared" ca="1" si="58"/>
        <v/>
      </c>
      <c r="O170" s="46" t="str">
        <f t="shared" ca="1" si="59"/>
        <v/>
      </c>
      <c r="P170" s="47" t="str">
        <f t="shared" ca="1" si="60"/>
        <v/>
      </c>
      <c r="Q170" s="45" t="str">
        <f t="shared" ca="1" si="61"/>
        <v/>
      </c>
      <c r="R170" s="46" t="str">
        <f t="shared" ca="1" si="62"/>
        <v/>
      </c>
      <c r="S170" s="47" t="str">
        <f t="shared" ca="1" si="63"/>
        <v/>
      </c>
      <c r="T170" s="79" t="str">
        <f t="shared" ca="1" si="67"/>
        <v/>
      </c>
      <c r="AH170" s="172" t="str">
        <f t="shared" si="65"/>
        <v/>
      </c>
      <c r="AI170" s="172" t="str">
        <f t="shared" si="64"/>
        <v/>
      </c>
    </row>
    <row r="171" spans="1:35">
      <c r="A171" s="173" t="str">
        <f t="shared" ca="1" si="46"/>
        <v/>
      </c>
      <c r="B171" s="45" t="str">
        <f t="shared" ca="1" si="47"/>
        <v/>
      </c>
      <c r="C171" s="46" t="str">
        <f t="shared" ca="1" si="66"/>
        <v/>
      </c>
      <c r="D171" s="46" t="str">
        <f t="shared" ca="1" si="48"/>
        <v/>
      </c>
      <c r="E171" s="45" t="str">
        <f t="shared" ca="1" si="49"/>
        <v/>
      </c>
      <c r="F171" s="46" t="str">
        <f t="shared" ca="1" si="50"/>
        <v/>
      </c>
      <c r="G171" s="47" t="str">
        <f t="shared" ca="1" si="51"/>
        <v/>
      </c>
      <c r="H171" s="45" t="str">
        <f t="shared" ca="1" si="52"/>
        <v/>
      </c>
      <c r="I171" s="46" t="str">
        <f t="shared" ca="1" si="53"/>
        <v/>
      </c>
      <c r="J171" s="47" t="str">
        <f t="shared" ca="1" si="54"/>
        <v/>
      </c>
      <c r="K171" s="45" t="str">
        <f t="shared" ca="1" si="55"/>
        <v/>
      </c>
      <c r="L171" s="46" t="str">
        <f t="shared" ca="1" si="56"/>
        <v/>
      </c>
      <c r="M171" s="47" t="str">
        <f t="shared" ca="1" si="57"/>
        <v/>
      </c>
      <c r="N171" s="45" t="str">
        <f t="shared" ca="1" si="58"/>
        <v/>
      </c>
      <c r="O171" s="46" t="str">
        <f t="shared" ca="1" si="59"/>
        <v/>
      </c>
      <c r="P171" s="47" t="str">
        <f t="shared" ca="1" si="60"/>
        <v/>
      </c>
      <c r="Q171" s="45" t="str">
        <f t="shared" ca="1" si="61"/>
        <v/>
      </c>
      <c r="R171" s="46" t="str">
        <f t="shared" ca="1" si="62"/>
        <v/>
      </c>
      <c r="S171" s="47" t="str">
        <f t="shared" ca="1" si="63"/>
        <v/>
      </c>
      <c r="T171" s="79" t="str">
        <f t="shared" ca="1" si="67"/>
        <v/>
      </c>
      <c r="AH171" s="172" t="str">
        <f t="shared" si="65"/>
        <v/>
      </c>
      <c r="AI171" s="172" t="str">
        <f t="shared" si="64"/>
        <v/>
      </c>
    </row>
    <row r="172" spans="1:35">
      <c r="A172" s="173" t="str">
        <f t="shared" ca="1" si="46"/>
        <v/>
      </c>
      <c r="B172" s="45" t="str">
        <f t="shared" ca="1" si="47"/>
        <v/>
      </c>
      <c r="C172" s="46" t="str">
        <f t="shared" ca="1" si="66"/>
        <v/>
      </c>
      <c r="D172" s="46" t="str">
        <f t="shared" ca="1" si="48"/>
        <v/>
      </c>
      <c r="E172" s="45" t="str">
        <f t="shared" ca="1" si="49"/>
        <v/>
      </c>
      <c r="F172" s="46" t="str">
        <f t="shared" ca="1" si="50"/>
        <v/>
      </c>
      <c r="G172" s="47" t="str">
        <f t="shared" ca="1" si="51"/>
        <v/>
      </c>
      <c r="H172" s="45" t="str">
        <f t="shared" ca="1" si="52"/>
        <v/>
      </c>
      <c r="I172" s="46" t="str">
        <f t="shared" ca="1" si="53"/>
        <v/>
      </c>
      <c r="J172" s="47" t="str">
        <f t="shared" ca="1" si="54"/>
        <v/>
      </c>
      <c r="K172" s="45" t="str">
        <f t="shared" ca="1" si="55"/>
        <v/>
      </c>
      <c r="L172" s="46" t="str">
        <f t="shared" ca="1" si="56"/>
        <v/>
      </c>
      <c r="M172" s="47" t="str">
        <f t="shared" ca="1" si="57"/>
        <v/>
      </c>
      <c r="N172" s="45" t="str">
        <f t="shared" ca="1" si="58"/>
        <v/>
      </c>
      <c r="O172" s="46" t="str">
        <f t="shared" ca="1" si="59"/>
        <v/>
      </c>
      <c r="P172" s="47" t="str">
        <f t="shared" ca="1" si="60"/>
        <v/>
      </c>
      <c r="Q172" s="45" t="str">
        <f t="shared" ca="1" si="61"/>
        <v/>
      </c>
      <c r="R172" s="46" t="str">
        <f t="shared" ca="1" si="62"/>
        <v/>
      </c>
      <c r="S172" s="47" t="str">
        <f t="shared" ca="1" si="63"/>
        <v/>
      </c>
      <c r="T172" s="79" t="str">
        <f t="shared" ca="1" si="67"/>
        <v/>
      </c>
      <c r="AH172" s="172" t="str">
        <f t="shared" si="65"/>
        <v/>
      </c>
      <c r="AI172" s="172" t="str">
        <f t="shared" si="64"/>
        <v/>
      </c>
    </row>
    <row r="173" spans="1:35">
      <c r="A173" s="173" t="str">
        <f t="shared" ca="1" si="46"/>
        <v/>
      </c>
      <c r="B173" s="45" t="str">
        <f t="shared" ca="1" si="47"/>
        <v/>
      </c>
      <c r="C173" s="46" t="str">
        <f t="shared" ca="1" si="66"/>
        <v/>
      </c>
      <c r="D173" s="46" t="str">
        <f t="shared" ca="1" si="48"/>
        <v/>
      </c>
      <c r="E173" s="45" t="str">
        <f t="shared" ca="1" si="49"/>
        <v/>
      </c>
      <c r="F173" s="46" t="str">
        <f t="shared" ca="1" si="50"/>
        <v/>
      </c>
      <c r="G173" s="47" t="str">
        <f t="shared" ca="1" si="51"/>
        <v/>
      </c>
      <c r="H173" s="45" t="str">
        <f t="shared" ca="1" si="52"/>
        <v/>
      </c>
      <c r="I173" s="46" t="str">
        <f t="shared" ca="1" si="53"/>
        <v/>
      </c>
      <c r="J173" s="47" t="str">
        <f t="shared" ca="1" si="54"/>
        <v/>
      </c>
      <c r="K173" s="45" t="str">
        <f t="shared" ca="1" si="55"/>
        <v/>
      </c>
      <c r="L173" s="46" t="str">
        <f t="shared" ca="1" si="56"/>
        <v/>
      </c>
      <c r="M173" s="47" t="str">
        <f t="shared" ca="1" si="57"/>
        <v/>
      </c>
      <c r="N173" s="45" t="str">
        <f t="shared" ca="1" si="58"/>
        <v/>
      </c>
      <c r="O173" s="46" t="str">
        <f t="shared" ca="1" si="59"/>
        <v/>
      </c>
      <c r="P173" s="47" t="str">
        <f t="shared" ca="1" si="60"/>
        <v/>
      </c>
      <c r="Q173" s="45" t="str">
        <f t="shared" ca="1" si="61"/>
        <v/>
      </c>
      <c r="R173" s="46" t="str">
        <f t="shared" ca="1" si="62"/>
        <v/>
      </c>
      <c r="S173" s="47" t="str">
        <f t="shared" ca="1" si="63"/>
        <v/>
      </c>
      <c r="T173" s="79" t="str">
        <f t="shared" ca="1" si="67"/>
        <v/>
      </c>
      <c r="AH173" s="172" t="str">
        <f t="shared" si="65"/>
        <v/>
      </c>
      <c r="AI173" s="172" t="str">
        <f t="shared" si="64"/>
        <v/>
      </c>
    </row>
    <row r="174" spans="1:35">
      <c r="A174" s="173" t="str">
        <f t="shared" ca="1" si="46"/>
        <v/>
      </c>
      <c r="B174" s="45" t="str">
        <f t="shared" ca="1" si="47"/>
        <v/>
      </c>
      <c r="C174" s="46" t="str">
        <f t="shared" ca="1" si="66"/>
        <v/>
      </c>
      <c r="D174" s="46" t="str">
        <f t="shared" ca="1" si="48"/>
        <v/>
      </c>
      <c r="E174" s="45" t="str">
        <f t="shared" ca="1" si="49"/>
        <v/>
      </c>
      <c r="F174" s="46" t="str">
        <f t="shared" ca="1" si="50"/>
        <v/>
      </c>
      <c r="G174" s="47" t="str">
        <f t="shared" ca="1" si="51"/>
        <v/>
      </c>
      <c r="H174" s="45" t="str">
        <f t="shared" ca="1" si="52"/>
        <v/>
      </c>
      <c r="I174" s="46" t="str">
        <f t="shared" ca="1" si="53"/>
        <v/>
      </c>
      <c r="J174" s="47" t="str">
        <f t="shared" ca="1" si="54"/>
        <v/>
      </c>
      <c r="K174" s="45" t="str">
        <f t="shared" ca="1" si="55"/>
        <v/>
      </c>
      <c r="L174" s="46" t="str">
        <f t="shared" ca="1" si="56"/>
        <v/>
      </c>
      <c r="M174" s="47" t="str">
        <f t="shared" ca="1" si="57"/>
        <v/>
      </c>
      <c r="N174" s="45" t="str">
        <f t="shared" ca="1" si="58"/>
        <v/>
      </c>
      <c r="O174" s="46" t="str">
        <f t="shared" ca="1" si="59"/>
        <v/>
      </c>
      <c r="P174" s="47" t="str">
        <f t="shared" ca="1" si="60"/>
        <v/>
      </c>
      <c r="Q174" s="45" t="str">
        <f t="shared" ca="1" si="61"/>
        <v/>
      </c>
      <c r="R174" s="46" t="str">
        <f t="shared" ca="1" si="62"/>
        <v/>
      </c>
      <c r="S174" s="47" t="str">
        <f t="shared" ca="1" si="63"/>
        <v/>
      </c>
      <c r="T174" s="79" t="str">
        <f t="shared" ca="1" si="67"/>
        <v/>
      </c>
      <c r="AH174" s="172" t="str">
        <f t="shared" si="65"/>
        <v/>
      </c>
      <c r="AI174" s="172" t="str">
        <f t="shared" si="64"/>
        <v/>
      </c>
    </row>
    <row r="175" spans="1:35">
      <c r="A175" s="173" t="str">
        <f t="shared" ca="1" si="46"/>
        <v/>
      </c>
      <c r="B175" s="45" t="str">
        <f t="shared" ca="1" si="47"/>
        <v/>
      </c>
      <c r="C175" s="46" t="str">
        <f t="shared" ca="1" si="66"/>
        <v/>
      </c>
      <c r="D175" s="46" t="str">
        <f t="shared" ca="1" si="48"/>
        <v/>
      </c>
      <c r="E175" s="45" t="str">
        <f t="shared" ca="1" si="49"/>
        <v/>
      </c>
      <c r="F175" s="46" t="str">
        <f t="shared" ca="1" si="50"/>
        <v/>
      </c>
      <c r="G175" s="47" t="str">
        <f t="shared" ca="1" si="51"/>
        <v/>
      </c>
      <c r="H175" s="45" t="str">
        <f t="shared" ca="1" si="52"/>
        <v/>
      </c>
      <c r="I175" s="46" t="str">
        <f t="shared" ca="1" si="53"/>
        <v/>
      </c>
      <c r="J175" s="47" t="str">
        <f t="shared" ca="1" si="54"/>
        <v/>
      </c>
      <c r="K175" s="45" t="str">
        <f t="shared" ca="1" si="55"/>
        <v/>
      </c>
      <c r="L175" s="46" t="str">
        <f t="shared" ca="1" si="56"/>
        <v/>
      </c>
      <c r="M175" s="47" t="str">
        <f t="shared" ca="1" si="57"/>
        <v/>
      </c>
      <c r="N175" s="45" t="str">
        <f t="shared" ca="1" si="58"/>
        <v/>
      </c>
      <c r="O175" s="46" t="str">
        <f t="shared" ca="1" si="59"/>
        <v/>
      </c>
      <c r="P175" s="47" t="str">
        <f t="shared" ca="1" si="60"/>
        <v/>
      </c>
      <c r="Q175" s="45" t="str">
        <f t="shared" ca="1" si="61"/>
        <v/>
      </c>
      <c r="R175" s="46" t="str">
        <f t="shared" ca="1" si="62"/>
        <v/>
      </c>
      <c r="S175" s="47" t="str">
        <f t="shared" ca="1" si="63"/>
        <v/>
      </c>
      <c r="T175" s="79" t="str">
        <f t="shared" ca="1" si="67"/>
        <v/>
      </c>
      <c r="AH175" s="172" t="str">
        <f t="shared" si="65"/>
        <v/>
      </c>
      <c r="AI175" s="172" t="str">
        <f t="shared" si="64"/>
        <v/>
      </c>
    </row>
    <row r="176" spans="1:35">
      <c r="A176" s="173" t="str">
        <f t="shared" ca="1" si="46"/>
        <v/>
      </c>
      <c r="B176" s="45" t="str">
        <f t="shared" ca="1" si="47"/>
        <v/>
      </c>
      <c r="C176" s="46" t="str">
        <f t="shared" ca="1" si="66"/>
        <v/>
      </c>
      <c r="D176" s="46" t="str">
        <f t="shared" ca="1" si="48"/>
        <v/>
      </c>
      <c r="E176" s="45" t="str">
        <f t="shared" ca="1" si="49"/>
        <v/>
      </c>
      <c r="F176" s="46" t="str">
        <f t="shared" ca="1" si="50"/>
        <v/>
      </c>
      <c r="G176" s="47" t="str">
        <f t="shared" ca="1" si="51"/>
        <v/>
      </c>
      <c r="H176" s="45" t="str">
        <f t="shared" ca="1" si="52"/>
        <v/>
      </c>
      <c r="I176" s="46" t="str">
        <f t="shared" ca="1" si="53"/>
        <v/>
      </c>
      <c r="J176" s="47" t="str">
        <f t="shared" ca="1" si="54"/>
        <v/>
      </c>
      <c r="K176" s="45" t="str">
        <f t="shared" ca="1" si="55"/>
        <v/>
      </c>
      <c r="L176" s="46" t="str">
        <f t="shared" ca="1" si="56"/>
        <v/>
      </c>
      <c r="M176" s="47" t="str">
        <f t="shared" ca="1" si="57"/>
        <v/>
      </c>
      <c r="N176" s="45" t="str">
        <f t="shared" ca="1" si="58"/>
        <v/>
      </c>
      <c r="O176" s="46" t="str">
        <f t="shared" ca="1" si="59"/>
        <v/>
      </c>
      <c r="P176" s="47" t="str">
        <f t="shared" ca="1" si="60"/>
        <v/>
      </c>
      <c r="Q176" s="45" t="str">
        <f t="shared" ca="1" si="61"/>
        <v/>
      </c>
      <c r="R176" s="46" t="str">
        <f t="shared" ca="1" si="62"/>
        <v/>
      </c>
      <c r="S176" s="47" t="str">
        <f t="shared" ca="1" si="63"/>
        <v/>
      </c>
      <c r="T176" s="79" t="str">
        <f t="shared" ca="1" si="67"/>
        <v/>
      </c>
      <c r="AH176" s="172" t="str">
        <f t="shared" si="65"/>
        <v/>
      </c>
      <c r="AI176" s="172" t="str">
        <f t="shared" si="64"/>
        <v/>
      </c>
    </row>
    <row r="177" spans="1:35">
      <c r="A177" s="173" t="str">
        <f t="shared" ref="A177:A240" ca="1" si="68">IF(AND(ISBLANK(AJ166), A176 = $AJ$1),NOW(),IF(ISBLANK(AJ166),"",AJ166))</f>
        <v/>
      </c>
      <c r="B177" s="45" t="str">
        <f t="shared" ref="B177:B240" ca="1" si="69">IF(COUNTIF(V:V,A177)=1,VLOOKUP(A177,V:W,2), IF(COUNTIF(V:V,A177)=0,$B$10,""))</f>
        <v/>
      </c>
      <c r="C177" s="46" t="str">
        <f t="shared" ca="1" si="66"/>
        <v/>
      </c>
      <c r="D177" s="46" t="str">
        <f t="shared" ref="D177:D240" ca="1" si="70">IF(ISERROR(B177-2),"",-1*ROUNDUP(A177-$A$14,0)/360*$B$7*$B$5)</f>
        <v/>
      </c>
      <c r="E177" s="45" t="str">
        <f t="shared" ref="E177:E240" ca="1" si="71">IF(COUNTIF(V:V,A177)=1,VLOOKUP(A177,X:Y,2), IF(COUNTIF(V:V,A177)=0,$C$10,""))</f>
        <v/>
      </c>
      <c r="F177" s="46" t="str">
        <f t="shared" ref="F177:F240" ca="1" si="72">IF(ISERROR(B177-2),"",(E177-$E$14)/100*$C$5)</f>
        <v/>
      </c>
      <c r="G177" s="47" t="str">
        <f t="shared" ref="G177:G240" ca="1" si="73">IF(ISERROR(B177-2),"",ROUNDUP(A177-$A$14,0)/360*$C$6*$C$5-ROUNDUP(A177-$A$14,0)/360*$C$7*$C$5*$E$14/100)</f>
        <v/>
      </c>
      <c r="H177" s="45" t="str">
        <f t="shared" ref="H177:H240" ca="1" si="74">IF(COUNTIF(V:V,A177)=1,VLOOKUP(A177,Z:AA,2), IF(COUNTIF(V:V,A177)=0,$D$10,""))</f>
        <v/>
      </c>
      <c r="I177" s="46" t="str">
        <f t="shared" ref="I177:I240" ca="1" si="75">IF(ISERROR(B177-2),"",(H177/$H$14-1)*$D$5)</f>
        <v/>
      </c>
      <c r="J177" s="47" t="str">
        <f t="shared" ref="J177:J240" ca="1" si="76">IF(ISERROR(B177-2),"",-1*ROUNDUP(A177-$A$14,0)/360*$D$7*$D$5)</f>
        <v/>
      </c>
      <c r="K177" s="45" t="str">
        <f t="shared" ref="K177:K240" ca="1" si="77">IF(COUNTIF(V:V,A177)=1,VLOOKUP(A177,AB:AC,2), IF(COUNTIF(V:V,A177)=0,$E$10,""))</f>
        <v/>
      </c>
      <c r="L177" s="46" t="str">
        <f t="shared" ref="L177:L240" ca="1" si="78">IF(ISERROR(B177-2),"",(K177-$K$14)/100*$E$5)</f>
        <v/>
      </c>
      <c r="M177" s="47" t="str">
        <f t="shared" ref="M177:M240" ca="1" si="79">IF(ISERROR(B177-2),"",ROUNDUP(A177-$A$14,0)/360*$E$6*$E$5-ROUNDUP(A177-$A$14,0)/360*$E$7*$E$5*$N$14/100)</f>
        <v/>
      </c>
      <c r="N177" s="45" t="str">
        <f t="shared" ref="N177:N240" ca="1" si="80">IF(COUNTIF(V:V,A177)=1,VLOOKUP(A177,AD:AE,2), IF(COUNTIF(V:V,A177)=0,$F$10,""))</f>
        <v/>
      </c>
      <c r="O177" s="46" t="str">
        <f t="shared" ref="O177:O240" ca="1" si="81">IF(ISERROR(B177-2),"",(N177-$N$14)/100*$F$5)</f>
        <v/>
      </c>
      <c r="P177" s="47" t="str">
        <f t="shared" ref="P177:P240" ca="1" si="82">IF(ISERROR(B177-2),"",ROUNDUP(A177-$A$14,0)/360*$F$6*$F$5-ROUNDUP(A177-$A$14,0)/360*$F$7*$F$5*$N$14/100)</f>
        <v/>
      </c>
      <c r="Q177" s="45" t="str">
        <f t="shared" ref="Q177:Q240" ca="1" si="83">IF(COUNTIF(V:V,A177)=1,VLOOKUP(A177,AF:AG,2), IF(COUNTIF(V:V,A177)=0,$G$10,""))</f>
        <v/>
      </c>
      <c r="R177" s="46" t="str">
        <f t="shared" ref="R177:R240" ca="1" si="84">IF(ISERROR(B177-2),"",(Q177-$Q$14)/100*$G$5)</f>
        <v/>
      </c>
      <c r="S177" s="47" t="str">
        <f t="shared" ref="S177:S240" ca="1" si="85">IF(ISERROR(B177-2),"",ROUNDUP(A177-$A$14,0)/360*$G$6*$G$5-ROUNDUP(A177-$A$14,0)/360*$G$7*$G$5*$Q$14/100)</f>
        <v/>
      </c>
      <c r="T177" s="79" t="str">
        <f t="shared" ca="1" si="67"/>
        <v/>
      </c>
      <c r="AH177" s="172" t="str">
        <f t="shared" si="65"/>
        <v/>
      </c>
      <c r="AI177" s="172" t="str">
        <f t="shared" si="64"/>
        <v/>
      </c>
    </row>
    <row r="178" spans="1:35">
      <c r="A178" s="173" t="str">
        <f t="shared" ca="1" si="68"/>
        <v/>
      </c>
      <c r="B178" s="45" t="str">
        <f t="shared" ca="1" si="69"/>
        <v/>
      </c>
      <c r="C178" s="46" t="str">
        <f t="shared" ca="1" si="66"/>
        <v/>
      </c>
      <c r="D178" s="46" t="str">
        <f t="shared" ca="1" si="70"/>
        <v/>
      </c>
      <c r="E178" s="45" t="str">
        <f t="shared" ca="1" si="71"/>
        <v/>
      </c>
      <c r="F178" s="46" t="str">
        <f t="shared" ca="1" si="72"/>
        <v/>
      </c>
      <c r="G178" s="47" t="str">
        <f t="shared" ca="1" si="73"/>
        <v/>
      </c>
      <c r="H178" s="45" t="str">
        <f t="shared" ca="1" si="74"/>
        <v/>
      </c>
      <c r="I178" s="46" t="str">
        <f t="shared" ca="1" si="75"/>
        <v/>
      </c>
      <c r="J178" s="47" t="str">
        <f t="shared" ca="1" si="76"/>
        <v/>
      </c>
      <c r="K178" s="45" t="str">
        <f t="shared" ca="1" si="77"/>
        <v/>
      </c>
      <c r="L178" s="46" t="str">
        <f t="shared" ca="1" si="78"/>
        <v/>
      </c>
      <c r="M178" s="47" t="str">
        <f t="shared" ca="1" si="79"/>
        <v/>
      </c>
      <c r="N178" s="45" t="str">
        <f t="shared" ca="1" si="80"/>
        <v/>
      </c>
      <c r="O178" s="46" t="str">
        <f t="shared" ca="1" si="81"/>
        <v/>
      </c>
      <c r="P178" s="47" t="str">
        <f t="shared" ca="1" si="82"/>
        <v/>
      </c>
      <c r="Q178" s="45" t="str">
        <f t="shared" ca="1" si="83"/>
        <v/>
      </c>
      <c r="R178" s="46" t="str">
        <f t="shared" ca="1" si="84"/>
        <v/>
      </c>
      <c r="S178" s="47" t="str">
        <f t="shared" ca="1" si="85"/>
        <v/>
      </c>
      <c r="T178" s="79" t="str">
        <f t="shared" ca="1" si="67"/>
        <v/>
      </c>
      <c r="AH178" s="172" t="str">
        <f t="shared" si="65"/>
        <v/>
      </c>
      <c r="AI178" s="172" t="str">
        <f t="shared" si="64"/>
        <v/>
      </c>
    </row>
    <row r="179" spans="1:35">
      <c r="A179" s="173" t="str">
        <f t="shared" ca="1" si="68"/>
        <v/>
      </c>
      <c r="B179" s="45" t="str">
        <f t="shared" ca="1" si="69"/>
        <v/>
      </c>
      <c r="C179" s="46" t="str">
        <f t="shared" ca="1" si="66"/>
        <v/>
      </c>
      <c r="D179" s="46" t="str">
        <f t="shared" ca="1" si="70"/>
        <v/>
      </c>
      <c r="E179" s="45" t="str">
        <f t="shared" ca="1" si="71"/>
        <v/>
      </c>
      <c r="F179" s="46" t="str">
        <f t="shared" ca="1" si="72"/>
        <v/>
      </c>
      <c r="G179" s="47" t="str">
        <f t="shared" ca="1" si="73"/>
        <v/>
      </c>
      <c r="H179" s="45" t="str">
        <f t="shared" ca="1" si="74"/>
        <v/>
      </c>
      <c r="I179" s="46" t="str">
        <f t="shared" ca="1" si="75"/>
        <v/>
      </c>
      <c r="J179" s="47" t="str">
        <f t="shared" ca="1" si="76"/>
        <v/>
      </c>
      <c r="K179" s="45" t="str">
        <f t="shared" ca="1" si="77"/>
        <v/>
      </c>
      <c r="L179" s="46" t="str">
        <f t="shared" ca="1" si="78"/>
        <v/>
      </c>
      <c r="M179" s="47" t="str">
        <f t="shared" ca="1" si="79"/>
        <v/>
      </c>
      <c r="N179" s="45" t="str">
        <f t="shared" ca="1" si="80"/>
        <v/>
      </c>
      <c r="O179" s="46" t="str">
        <f t="shared" ca="1" si="81"/>
        <v/>
      </c>
      <c r="P179" s="47" t="str">
        <f t="shared" ca="1" si="82"/>
        <v/>
      </c>
      <c r="Q179" s="45" t="str">
        <f t="shared" ca="1" si="83"/>
        <v/>
      </c>
      <c r="R179" s="46" t="str">
        <f t="shared" ca="1" si="84"/>
        <v/>
      </c>
      <c r="S179" s="47" t="str">
        <f t="shared" ca="1" si="85"/>
        <v/>
      </c>
      <c r="T179" s="79" t="str">
        <f t="shared" ca="1" si="67"/>
        <v/>
      </c>
      <c r="AH179" s="172" t="str">
        <f t="shared" si="65"/>
        <v/>
      </c>
      <c r="AI179" s="172" t="str">
        <f t="shared" si="64"/>
        <v/>
      </c>
    </row>
    <row r="180" spans="1:35">
      <c r="A180" s="173" t="str">
        <f t="shared" ca="1" si="68"/>
        <v/>
      </c>
      <c r="B180" s="45" t="str">
        <f t="shared" ca="1" si="69"/>
        <v/>
      </c>
      <c r="C180" s="46" t="str">
        <f t="shared" ca="1" si="66"/>
        <v/>
      </c>
      <c r="D180" s="46" t="str">
        <f t="shared" ca="1" si="70"/>
        <v/>
      </c>
      <c r="E180" s="45" t="str">
        <f t="shared" ca="1" si="71"/>
        <v/>
      </c>
      <c r="F180" s="46" t="str">
        <f t="shared" ca="1" si="72"/>
        <v/>
      </c>
      <c r="G180" s="47" t="str">
        <f t="shared" ca="1" si="73"/>
        <v/>
      </c>
      <c r="H180" s="45" t="str">
        <f t="shared" ca="1" si="74"/>
        <v/>
      </c>
      <c r="I180" s="46" t="str">
        <f t="shared" ca="1" si="75"/>
        <v/>
      </c>
      <c r="J180" s="47" t="str">
        <f t="shared" ca="1" si="76"/>
        <v/>
      </c>
      <c r="K180" s="45" t="str">
        <f t="shared" ca="1" si="77"/>
        <v/>
      </c>
      <c r="L180" s="46" t="str">
        <f t="shared" ca="1" si="78"/>
        <v/>
      </c>
      <c r="M180" s="47" t="str">
        <f t="shared" ca="1" si="79"/>
        <v/>
      </c>
      <c r="N180" s="45" t="str">
        <f t="shared" ca="1" si="80"/>
        <v/>
      </c>
      <c r="O180" s="46" t="str">
        <f t="shared" ca="1" si="81"/>
        <v/>
      </c>
      <c r="P180" s="47" t="str">
        <f t="shared" ca="1" si="82"/>
        <v/>
      </c>
      <c r="Q180" s="45" t="str">
        <f t="shared" ca="1" si="83"/>
        <v/>
      </c>
      <c r="R180" s="46" t="str">
        <f t="shared" ca="1" si="84"/>
        <v/>
      </c>
      <c r="S180" s="47" t="str">
        <f t="shared" ca="1" si="85"/>
        <v/>
      </c>
      <c r="T180" s="79" t="str">
        <f t="shared" ca="1" si="67"/>
        <v/>
      </c>
      <c r="AH180" s="172" t="str">
        <f t="shared" si="65"/>
        <v/>
      </c>
      <c r="AI180" s="172" t="str">
        <f t="shared" si="64"/>
        <v/>
      </c>
    </row>
    <row r="181" spans="1:35">
      <c r="A181" s="173" t="str">
        <f t="shared" ca="1" si="68"/>
        <v/>
      </c>
      <c r="B181" s="45" t="str">
        <f t="shared" ca="1" si="69"/>
        <v/>
      </c>
      <c r="C181" s="46" t="str">
        <f t="shared" ca="1" si="66"/>
        <v/>
      </c>
      <c r="D181" s="46" t="str">
        <f t="shared" ca="1" si="70"/>
        <v/>
      </c>
      <c r="E181" s="45" t="str">
        <f t="shared" ca="1" si="71"/>
        <v/>
      </c>
      <c r="F181" s="46" t="str">
        <f t="shared" ca="1" si="72"/>
        <v/>
      </c>
      <c r="G181" s="47" t="str">
        <f t="shared" ca="1" si="73"/>
        <v/>
      </c>
      <c r="H181" s="45" t="str">
        <f t="shared" ca="1" si="74"/>
        <v/>
      </c>
      <c r="I181" s="46" t="str">
        <f t="shared" ca="1" si="75"/>
        <v/>
      </c>
      <c r="J181" s="47" t="str">
        <f t="shared" ca="1" si="76"/>
        <v/>
      </c>
      <c r="K181" s="45" t="str">
        <f t="shared" ca="1" si="77"/>
        <v/>
      </c>
      <c r="L181" s="46" t="str">
        <f t="shared" ca="1" si="78"/>
        <v/>
      </c>
      <c r="M181" s="47" t="str">
        <f t="shared" ca="1" si="79"/>
        <v/>
      </c>
      <c r="N181" s="45" t="str">
        <f t="shared" ca="1" si="80"/>
        <v/>
      </c>
      <c r="O181" s="46" t="str">
        <f t="shared" ca="1" si="81"/>
        <v/>
      </c>
      <c r="P181" s="47" t="str">
        <f t="shared" ca="1" si="82"/>
        <v/>
      </c>
      <c r="Q181" s="45" t="str">
        <f t="shared" ca="1" si="83"/>
        <v/>
      </c>
      <c r="R181" s="46" t="str">
        <f t="shared" ca="1" si="84"/>
        <v/>
      </c>
      <c r="S181" s="47" t="str">
        <f t="shared" ca="1" si="85"/>
        <v/>
      </c>
      <c r="T181" s="79" t="str">
        <f t="shared" ca="1" si="67"/>
        <v/>
      </c>
      <c r="AH181" s="172" t="str">
        <f t="shared" si="65"/>
        <v/>
      </c>
      <c r="AI181" s="172" t="str">
        <f t="shared" si="64"/>
        <v/>
      </c>
    </row>
    <row r="182" spans="1:35">
      <c r="A182" s="173" t="str">
        <f t="shared" ca="1" si="68"/>
        <v/>
      </c>
      <c r="B182" s="45" t="str">
        <f t="shared" ca="1" si="69"/>
        <v/>
      </c>
      <c r="C182" s="46" t="str">
        <f t="shared" ca="1" si="66"/>
        <v/>
      </c>
      <c r="D182" s="46" t="str">
        <f t="shared" ca="1" si="70"/>
        <v/>
      </c>
      <c r="E182" s="45" t="str">
        <f t="shared" ca="1" si="71"/>
        <v/>
      </c>
      <c r="F182" s="46" t="str">
        <f t="shared" ca="1" si="72"/>
        <v/>
      </c>
      <c r="G182" s="47" t="str">
        <f t="shared" ca="1" si="73"/>
        <v/>
      </c>
      <c r="H182" s="45" t="str">
        <f t="shared" ca="1" si="74"/>
        <v/>
      </c>
      <c r="I182" s="46" t="str">
        <f t="shared" ca="1" si="75"/>
        <v/>
      </c>
      <c r="J182" s="47" t="str">
        <f t="shared" ca="1" si="76"/>
        <v/>
      </c>
      <c r="K182" s="45" t="str">
        <f t="shared" ca="1" si="77"/>
        <v/>
      </c>
      <c r="L182" s="46" t="str">
        <f t="shared" ca="1" si="78"/>
        <v/>
      </c>
      <c r="M182" s="47" t="str">
        <f t="shared" ca="1" si="79"/>
        <v/>
      </c>
      <c r="N182" s="45" t="str">
        <f t="shared" ca="1" si="80"/>
        <v/>
      </c>
      <c r="O182" s="46" t="str">
        <f t="shared" ca="1" si="81"/>
        <v/>
      </c>
      <c r="P182" s="47" t="str">
        <f t="shared" ca="1" si="82"/>
        <v/>
      </c>
      <c r="Q182" s="45" t="str">
        <f t="shared" ca="1" si="83"/>
        <v/>
      </c>
      <c r="R182" s="46" t="str">
        <f t="shared" ca="1" si="84"/>
        <v/>
      </c>
      <c r="S182" s="47" t="str">
        <f t="shared" ca="1" si="85"/>
        <v/>
      </c>
      <c r="T182" s="79" t="str">
        <f t="shared" ca="1" si="67"/>
        <v/>
      </c>
      <c r="AH182" s="172" t="str">
        <f t="shared" si="65"/>
        <v/>
      </c>
      <c r="AI182" s="172" t="str">
        <f t="shared" si="64"/>
        <v/>
      </c>
    </row>
    <row r="183" spans="1:35">
      <c r="A183" s="173" t="str">
        <f t="shared" ca="1" si="68"/>
        <v/>
      </c>
      <c r="B183" s="45" t="str">
        <f t="shared" ca="1" si="69"/>
        <v/>
      </c>
      <c r="C183" s="46" t="str">
        <f t="shared" ca="1" si="66"/>
        <v/>
      </c>
      <c r="D183" s="46" t="str">
        <f t="shared" ca="1" si="70"/>
        <v/>
      </c>
      <c r="E183" s="45" t="str">
        <f t="shared" ca="1" si="71"/>
        <v/>
      </c>
      <c r="F183" s="46" t="str">
        <f t="shared" ca="1" si="72"/>
        <v/>
      </c>
      <c r="G183" s="47" t="str">
        <f t="shared" ca="1" si="73"/>
        <v/>
      </c>
      <c r="H183" s="45" t="str">
        <f t="shared" ca="1" si="74"/>
        <v/>
      </c>
      <c r="I183" s="46" t="str">
        <f t="shared" ca="1" si="75"/>
        <v/>
      </c>
      <c r="J183" s="47" t="str">
        <f t="shared" ca="1" si="76"/>
        <v/>
      </c>
      <c r="K183" s="45" t="str">
        <f t="shared" ca="1" si="77"/>
        <v/>
      </c>
      <c r="L183" s="46" t="str">
        <f t="shared" ca="1" si="78"/>
        <v/>
      </c>
      <c r="M183" s="47" t="str">
        <f t="shared" ca="1" si="79"/>
        <v/>
      </c>
      <c r="N183" s="45" t="str">
        <f t="shared" ca="1" si="80"/>
        <v/>
      </c>
      <c r="O183" s="46" t="str">
        <f t="shared" ca="1" si="81"/>
        <v/>
      </c>
      <c r="P183" s="47" t="str">
        <f t="shared" ca="1" si="82"/>
        <v/>
      </c>
      <c r="Q183" s="45" t="str">
        <f t="shared" ca="1" si="83"/>
        <v/>
      </c>
      <c r="R183" s="46" t="str">
        <f t="shared" ca="1" si="84"/>
        <v/>
      </c>
      <c r="S183" s="47" t="str">
        <f t="shared" ca="1" si="85"/>
        <v/>
      </c>
      <c r="T183" s="79" t="str">
        <f t="shared" ca="1" si="67"/>
        <v/>
      </c>
      <c r="AH183" s="172" t="str">
        <f t="shared" si="65"/>
        <v/>
      </c>
      <c r="AI183" s="172" t="str">
        <f t="shared" si="64"/>
        <v/>
      </c>
    </row>
    <row r="184" spans="1:35">
      <c r="A184" s="173" t="str">
        <f t="shared" ca="1" si="68"/>
        <v/>
      </c>
      <c r="B184" s="45" t="str">
        <f t="shared" ca="1" si="69"/>
        <v/>
      </c>
      <c r="C184" s="46" t="str">
        <f t="shared" ca="1" si="66"/>
        <v/>
      </c>
      <c r="D184" s="46" t="str">
        <f t="shared" ca="1" si="70"/>
        <v/>
      </c>
      <c r="E184" s="45" t="str">
        <f t="shared" ca="1" si="71"/>
        <v/>
      </c>
      <c r="F184" s="46" t="str">
        <f t="shared" ca="1" si="72"/>
        <v/>
      </c>
      <c r="G184" s="47" t="str">
        <f t="shared" ca="1" si="73"/>
        <v/>
      </c>
      <c r="H184" s="45" t="str">
        <f t="shared" ca="1" si="74"/>
        <v/>
      </c>
      <c r="I184" s="46" t="str">
        <f t="shared" ca="1" si="75"/>
        <v/>
      </c>
      <c r="J184" s="47" t="str">
        <f t="shared" ca="1" si="76"/>
        <v/>
      </c>
      <c r="K184" s="45" t="str">
        <f t="shared" ca="1" si="77"/>
        <v/>
      </c>
      <c r="L184" s="46" t="str">
        <f t="shared" ca="1" si="78"/>
        <v/>
      </c>
      <c r="M184" s="47" t="str">
        <f t="shared" ca="1" si="79"/>
        <v/>
      </c>
      <c r="N184" s="45" t="str">
        <f t="shared" ca="1" si="80"/>
        <v/>
      </c>
      <c r="O184" s="46" t="str">
        <f t="shared" ca="1" si="81"/>
        <v/>
      </c>
      <c r="P184" s="47" t="str">
        <f t="shared" ca="1" si="82"/>
        <v/>
      </c>
      <c r="Q184" s="45" t="str">
        <f t="shared" ca="1" si="83"/>
        <v/>
      </c>
      <c r="R184" s="46" t="str">
        <f t="shared" ca="1" si="84"/>
        <v/>
      </c>
      <c r="S184" s="47" t="str">
        <f t="shared" ca="1" si="85"/>
        <v/>
      </c>
      <c r="T184" s="79" t="str">
        <f t="shared" ca="1" si="67"/>
        <v/>
      </c>
      <c r="AH184" s="172" t="str">
        <f t="shared" si="65"/>
        <v/>
      </c>
      <c r="AI184" s="172" t="str">
        <f t="shared" si="64"/>
        <v/>
      </c>
    </row>
    <row r="185" spans="1:35">
      <c r="A185" s="173" t="str">
        <f t="shared" ca="1" si="68"/>
        <v/>
      </c>
      <c r="B185" s="45" t="str">
        <f t="shared" ca="1" si="69"/>
        <v/>
      </c>
      <c r="C185" s="46" t="str">
        <f t="shared" ca="1" si="66"/>
        <v/>
      </c>
      <c r="D185" s="46" t="str">
        <f t="shared" ca="1" si="70"/>
        <v/>
      </c>
      <c r="E185" s="45" t="str">
        <f t="shared" ca="1" si="71"/>
        <v/>
      </c>
      <c r="F185" s="46" t="str">
        <f t="shared" ca="1" si="72"/>
        <v/>
      </c>
      <c r="G185" s="47" t="str">
        <f t="shared" ca="1" si="73"/>
        <v/>
      </c>
      <c r="H185" s="45" t="str">
        <f t="shared" ca="1" si="74"/>
        <v/>
      </c>
      <c r="I185" s="46" t="str">
        <f t="shared" ca="1" si="75"/>
        <v/>
      </c>
      <c r="J185" s="47" t="str">
        <f t="shared" ca="1" si="76"/>
        <v/>
      </c>
      <c r="K185" s="45" t="str">
        <f t="shared" ca="1" si="77"/>
        <v/>
      </c>
      <c r="L185" s="46" t="str">
        <f t="shared" ca="1" si="78"/>
        <v/>
      </c>
      <c r="M185" s="47" t="str">
        <f t="shared" ca="1" si="79"/>
        <v/>
      </c>
      <c r="N185" s="45" t="str">
        <f t="shared" ca="1" si="80"/>
        <v/>
      </c>
      <c r="O185" s="46" t="str">
        <f t="shared" ca="1" si="81"/>
        <v/>
      </c>
      <c r="P185" s="47" t="str">
        <f t="shared" ca="1" si="82"/>
        <v/>
      </c>
      <c r="Q185" s="45" t="str">
        <f t="shared" ca="1" si="83"/>
        <v/>
      </c>
      <c r="R185" s="46" t="str">
        <f t="shared" ca="1" si="84"/>
        <v/>
      </c>
      <c r="S185" s="47" t="str">
        <f t="shared" ca="1" si="85"/>
        <v/>
      </c>
      <c r="T185" s="79" t="str">
        <f t="shared" ca="1" si="67"/>
        <v/>
      </c>
      <c r="AH185" s="172" t="str">
        <f t="shared" si="65"/>
        <v/>
      </c>
      <c r="AI185" s="172" t="str">
        <f t="shared" si="64"/>
        <v/>
      </c>
    </row>
    <row r="186" spans="1:35">
      <c r="A186" s="173" t="str">
        <f t="shared" ca="1" si="68"/>
        <v/>
      </c>
      <c r="B186" s="45" t="str">
        <f t="shared" ca="1" si="69"/>
        <v/>
      </c>
      <c r="C186" s="46" t="str">
        <f t="shared" ca="1" si="66"/>
        <v/>
      </c>
      <c r="D186" s="46" t="str">
        <f t="shared" ca="1" si="70"/>
        <v/>
      </c>
      <c r="E186" s="45" t="str">
        <f t="shared" ca="1" si="71"/>
        <v/>
      </c>
      <c r="F186" s="46" t="str">
        <f t="shared" ca="1" si="72"/>
        <v/>
      </c>
      <c r="G186" s="47" t="str">
        <f t="shared" ca="1" si="73"/>
        <v/>
      </c>
      <c r="H186" s="45" t="str">
        <f t="shared" ca="1" si="74"/>
        <v/>
      </c>
      <c r="I186" s="46" t="str">
        <f t="shared" ca="1" si="75"/>
        <v/>
      </c>
      <c r="J186" s="47" t="str">
        <f t="shared" ca="1" si="76"/>
        <v/>
      </c>
      <c r="K186" s="45" t="str">
        <f t="shared" ca="1" si="77"/>
        <v/>
      </c>
      <c r="L186" s="46" t="str">
        <f t="shared" ca="1" si="78"/>
        <v/>
      </c>
      <c r="M186" s="47" t="str">
        <f t="shared" ca="1" si="79"/>
        <v/>
      </c>
      <c r="N186" s="45" t="str">
        <f t="shared" ca="1" si="80"/>
        <v/>
      </c>
      <c r="O186" s="46" t="str">
        <f t="shared" ca="1" si="81"/>
        <v/>
      </c>
      <c r="P186" s="47" t="str">
        <f t="shared" ca="1" si="82"/>
        <v/>
      </c>
      <c r="Q186" s="45" t="str">
        <f t="shared" ca="1" si="83"/>
        <v/>
      </c>
      <c r="R186" s="46" t="str">
        <f t="shared" ca="1" si="84"/>
        <v/>
      </c>
      <c r="S186" s="47" t="str">
        <f t="shared" ca="1" si="85"/>
        <v/>
      </c>
      <c r="T186" s="79" t="str">
        <f t="shared" ca="1" si="67"/>
        <v/>
      </c>
      <c r="AH186" s="172" t="str">
        <f t="shared" si="65"/>
        <v/>
      </c>
      <c r="AI186" s="172" t="str">
        <f t="shared" si="64"/>
        <v/>
      </c>
    </row>
    <row r="187" spans="1:35">
      <c r="A187" s="173" t="str">
        <f t="shared" ca="1" si="68"/>
        <v/>
      </c>
      <c r="B187" s="45" t="str">
        <f t="shared" ca="1" si="69"/>
        <v/>
      </c>
      <c r="C187" s="46" t="str">
        <f t="shared" ca="1" si="66"/>
        <v/>
      </c>
      <c r="D187" s="46" t="str">
        <f t="shared" ca="1" si="70"/>
        <v/>
      </c>
      <c r="E187" s="45" t="str">
        <f t="shared" ca="1" si="71"/>
        <v/>
      </c>
      <c r="F187" s="46" t="str">
        <f t="shared" ca="1" si="72"/>
        <v/>
      </c>
      <c r="G187" s="47" t="str">
        <f t="shared" ca="1" si="73"/>
        <v/>
      </c>
      <c r="H187" s="45" t="str">
        <f t="shared" ca="1" si="74"/>
        <v/>
      </c>
      <c r="I187" s="46" t="str">
        <f t="shared" ca="1" si="75"/>
        <v/>
      </c>
      <c r="J187" s="47" t="str">
        <f t="shared" ca="1" si="76"/>
        <v/>
      </c>
      <c r="K187" s="45" t="str">
        <f t="shared" ca="1" si="77"/>
        <v/>
      </c>
      <c r="L187" s="46" t="str">
        <f t="shared" ca="1" si="78"/>
        <v/>
      </c>
      <c r="M187" s="47" t="str">
        <f t="shared" ca="1" si="79"/>
        <v/>
      </c>
      <c r="N187" s="45" t="str">
        <f t="shared" ca="1" si="80"/>
        <v/>
      </c>
      <c r="O187" s="46" t="str">
        <f t="shared" ca="1" si="81"/>
        <v/>
      </c>
      <c r="P187" s="47" t="str">
        <f t="shared" ca="1" si="82"/>
        <v/>
      </c>
      <c r="Q187" s="45" t="str">
        <f t="shared" ca="1" si="83"/>
        <v/>
      </c>
      <c r="R187" s="46" t="str">
        <f t="shared" ca="1" si="84"/>
        <v/>
      </c>
      <c r="S187" s="47" t="str">
        <f t="shared" ca="1" si="85"/>
        <v/>
      </c>
      <c r="T187" s="79" t="str">
        <f t="shared" ca="1" si="67"/>
        <v/>
      </c>
      <c r="AH187" s="172" t="str">
        <f t="shared" si="65"/>
        <v/>
      </c>
      <c r="AI187" s="172" t="str">
        <f t="shared" si="64"/>
        <v/>
      </c>
    </row>
    <row r="188" spans="1:35">
      <c r="A188" s="173" t="str">
        <f t="shared" ca="1" si="68"/>
        <v/>
      </c>
      <c r="B188" s="45" t="str">
        <f t="shared" ca="1" si="69"/>
        <v/>
      </c>
      <c r="C188" s="46" t="str">
        <f t="shared" ca="1" si="66"/>
        <v/>
      </c>
      <c r="D188" s="46" t="str">
        <f t="shared" ca="1" si="70"/>
        <v/>
      </c>
      <c r="E188" s="45" t="str">
        <f t="shared" ca="1" si="71"/>
        <v/>
      </c>
      <c r="F188" s="46" t="str">
        <f t="shared" ca="1" si="72"/>
        <v/>
      </c>
      <c r="G188" s="47" t="str">
        <f t="shared" ca="1" si="73"/>
        <v/>
      </c>
      <c r="H188" s="45" t="str">
        <f t="shared" ca="1" si="74"/>
        <v/>
      </c>
      <c r="I188" s="46" t="str">
        <f t="shared" ca="1" si="75"/>
        <v/>
      </c>
      <c r="J188" s="47" t="str">
        <f t="shared" ca="1" si="76"/>
        <v/>
      </c>
      <c r="K188" s="45" t="str">
        <f t="shared" ca="1" si="77"/>
        <v/>
      </c>
      <c r="L188" s="46" t="str">
        <f t="shared" ca="1" si="78"/>
        <v/>
      </c>
      <c r="M188" s="47" t="str">
        <f t="shared" ca="1" si="79"/>
        <v/>
      </c>
      <c r="N188" s="45" t="str">
        <f t="shared" ca="1" si="80"/>
        <v/>
      </c>
      <c r="O188" s="46" t="str">
        <f t="shared" ca="1" si="81"/>
        <v/>
      </c>
      <c r="P188" s="47" t="str">
        <f t="shared" ca="1" si="82"/>
        <v/>
      </c>
      <c r="Q188" s="45" t="str">
        <f t="shared" ca="1" si="83"/>
        <v/>
      </c>
      <c r="R188" s="46" t="str">
        <f t="shared" ca="1" si="84"/>
        <v/>
      </c>
      <c r="S188" s="47" t="str">
        <f t="shared" ca="1" si="85"/>
        <v/>
      </c>
      <c r="T188" s="79" t="str">
        <f t="shared" ca="1" si="67"/>
        <v/>
      </c>
      <c r="AH188" s="172" t="str">
        <f t="shared" si="65"/>
        <v/>
      </c>
      <c r="AI188" s="172" t="str">
        <f t="shared" si="64"/>
        <v/>
      </c>
    </row>
    <row r="189" spans="1:35">
      <c r="A189" s="173" t="str">
        <f t="shared" ca="1" si="68"/>
        <v/>
      </c>
      <c r="B189" s="45" t="str">
        <f t="shared" ca="1" si="69"/>
        <v/>
      </c>
      <c r="C189" s="46" t="str">
        <f t="shared" ca="1" si="66"/>
        <v/>
      </c>
      <c r="D189" s="46" t="str">
        <f t="shared" ca="1" si="70"/>
        <v/>
      </c>
      <c r="E189" s="45" t="str">
        <f t="shared" ca="1" si="71"/>
        <v/>
      </c>
      <c r="F189" s="46" t="str">
        <f t="shared" ca="1" si="72"/>
        <v/>
      </c>
      <c r="G189" s="47" t="str">
        <f t="shared" ca="1" si="73"/>
        <v/>
      </c>
      <c r="H189" s="45" t="str">
        <f t="shared" ca="1" si="74"/>
        <v/>
      </c>
      <c r="I189" s="46" t="str">
        <f t="shared" ca="1" si="75"/>
        <v/>
      </c>
      <c r="J189" s="47" t="str">
        <f t="shared" ca="1" si="76"/>
        <v/>
      </c>
      <c r="K189" s="45" t="str">
        <f t="shared" ca="1" si="77"/>
        <v/>
      </c>
      <c r="L189" s="46" t="str">
        <f t="shared" ca="1" si="78"/>
        <v/>
      </c>
      <c r="M189" s="47" t="str">
        <f t="shared" ca="1" si="79"/>
        <v/>
      </c>
      <c r="N189" s="45" t="str">
        <f t="shared" ca="1" si="80"/>
        <v/>
      </c>
      <c r="O189" s="46" t="str">
        <f t="shared" ca="1" si="81"/>
        <v/>
      </c>
      <c r="P189" s="47" t="str">
        <f t="shared" ca="1" si="82"/>
        <v/>
      </c>
      <c r="Q189" s="45" t="str">
        <f t="shared" ca="1" si="83"/>
        <v/>
      </c>
      <c r="R189" s="46" t="str">
        <f t="shared" ca="1" si="84"/>
        <v/>
      </c>
      <c r="S189" s="47" t="str">
        <f t="shared" ca="1" si="85"/>
        <v/>
      </c>
      <c r="T189" s="79" t="str">
        <f t="shared" ca="1" si="67"/>
        <v/>
      </c>
      <c r="AH189" s="172" t="str">
        <f t="shared" si="65"/>
        <v/>
      </c>
      <c r="AI189" s="172" t="str">
        <f t="shared" si="64"/>
        <v/>
      </c>
    </row>
    <row r="190" spans="1:35">
      <c r="A190" s="173" t="str">
        <f t="shared" ca="1" si="68"/>
        <v/>
      </c>
      <c r="B190" s="45" t="str">
        <f t="shared" ca="1" si="69"/>
        <v/>
      </c>
      <c r="C190" s="46" t="str">
        <f t="shared" ca="1" si="66"/>
        <v/>
      </c>
      <c r="D190" s="46" t="str">
        <f t="shared" ca="1" si="70"/>
        <v/>
      </c>
      <c r="E190" s="45" t="str">
        <f t="shared" ca="1" si="71"/>
        <v/>
      </c>
      <c r="F190" s="46" t="str">
        <f t="shared" ca="1" si="72"/>
        <v/>
      </c>
      <c r="G190" s="47" t="str">
        <f t="shared" ca="1" si="73"/>
        <v/>
      </c>
      <c r="H190" s="45" t="str">
        <f t="shared" ca="1" si="74"/>
        <v/>
      </c>
      <c r="I190" s="46" t="str">
        <f t="shared" ca="1" si="75"/>
        <v/>
      </c>
      <c r="J190" s="47" t="str">
        <f t="shared" ca="1" si="76"/>
        <v/>
      </c>
      <c r="K190" s="45" t="str">
        <f t="shared" ca="1" si="77"/>
        <v/>
      </c>
      <c r="L190" s="46" t="str">
        <f t="shared" ca="1" si="78"/>
        <v/>
      </c>
      <c r="M190" s="47" t="str">
        <f t="shared" ca="1" si="79"/>
        <v/>
      </c>
      <c r="N190" s="45" t="str">
        <f t="shared" ca="1" si="80"/>
        <v/>
      </c>
      <c r="O190" s="46" t="str">
        <f t="shared" ca="1" si="81"/>
        <v/>
      </c>
      <c r="P190" s="47" t="str">
        <f t="shared" ca="1" si="82"/>
        <v/>
      </c>
      <c r="Q190" s="45" t="str">
        <f t="shared" ca="1" si="83"/>
        <v/>
      </c>
      <c r="R190" s="46" t="str">
        <f t="shared" ca="1" si="84"/>
        <v/>
      </c>
      <c r="S190" s="47" t="str">
        <f t="shared" ca="1" si="85"/>
        <v/>
      </c>
      <c r="T190" s="79" t="str">
        <f t="shared" ca="1" si="67"/>
        <v/>
      </c>
      <c r="AH190" s="172" t="str">
        <f t="shared" si="65"/>
        <v/>
      </c>
      <c r="AI190" s="172" t="str">
        <f t="shared" si="64"/>
        <v/>
      </c>
    </row>
    <row r="191" spans="1:35">
      <c r="A191" s="173" t="str">
        <f t="shared" ca="1" si="68"/>
        <v/>
      </c>
      <c r="B191" s="45" t="str">
        <f t="shared" ca="1" si="69"/>
        <v/>
      </c>
      <c r="C191" s="46" t="str">
        <f t="shared" ca="1" si="66"/>
        <v/>
      </c>
      <c r="D191" s="46" t="str">
        <f t="shared" ca="1" si="70"/>
        <v/>
      </c>
      <c r="E191" s="45" t="str">
        <f t="shared" ca="1" si="71"/>
        <v/>
      </c>
      <c r="F191" s="46" t="str">
        <f t="shared" ca="1" si="72"/>
        <v/>
      </c>
      <c r="G191" s="47" t="str">
        <f t="shared" ca="1" si="73"/>
        <v/>
      </c>
      <c r="H191" s="45" t="str">
        <f t="shared" ca="1" si="74"/>
        <v/>
      </c>
      <c r="I191" s="46" t="str">
        <f t="shared" ca="1" si="75"/>
        <v/>
      </c>
      <c r="J191" s="47" t="str">
        <f t="shared" ca="1" si="76"/>
        <v/>
      </c>
      <c r="K191" s="45" t="str">
        <f t="shared" ca="1" si="77"/>
        <v/>
      </c>
      <c r="L191" s="46" t="str">
        <f t="shared" ca="1" si="78"/>
        <v/>
      </c>
      <c r="M191" s="47" t="str">
        <f t="shared" ca="1" si="79"/>
        <v/>
      </c>
      <c r="N191" s="45" t="str">
        <f t="shared" ca="1" si="80"/>
        <v/>
      </c>
      <c r="O191" s="46" t="str">
        <f t="shared" ca="1" si="81"/>
        <v/>
      </c>
      <c r="P191" s="47" t="str">
        <f t="shared" ca="1" si="82"/>
        <v/>
      </c>
      <c r="Q191" s="45" t="str">
        <f t="shared" ca="1" si="83"/>
        <v/>
      </c>
      <c r="R191" s="46" t="str">
        <f t="shared" ca="1" si="84"/>
        <v/>
      </c>
      <c r="S191" s="47" t="str">
        <f t="shared" ca="1" si="85"/>
        <v/>
      </c>
      <c r="T191" s="79" t="str">
        <f t="shared" ca="1" si="67"/>
        <v/>
      </c>
      <c r="AH191" s="172" t="str">
        <f t="shared" si="65"/>
        <v/>
      </c>
      <c r="AI191" s="172" t="str">
        <f t="shared" si="64"/>
        <v/>
      </c>
    </row>
    <row r="192" spans="1:35">
      <c r="A192" s="173" t="str">
        <f t="shared" ca="1" si="68"/>
        <v/>
      </c>
      <c r="B192" s="45" t="str">
        <f t="shared" ca="1" si="69"/>
        <v/>
      </c>
      <c r="C192" s="46" t="str">
        <f t="shared" ca="1" si="66"/>
        <v/>
      </c>
      <c r="D192" s="46" t="str">
        <f t="shared" ca="1" si="70"/>
        <v/>
      </c>
      <c r="E192" s="45" t="str">
        <f t="shared" ca="1" si="71"/>
        <v/>
      </c>
      <c r="F192" s="46" t="str">
        <f t="shared" ca="1" si="72"/>
        <v/>
      </c>
      <c r="G192" s="47" t="str">
        <f t="shared" ca="1" si="73"/>
        <v/>
      </c>
      <c r="H192" s="45" t="str">
        <f t="shared" ca="1" si="74"/>
        <v/>
      </c>
      <c r="I192" s="46" t="str">
        <f t="shared" ca="1" si="75"/>
        <v/>
      </c>
      <c r="J192" s="47" t="str">
        <f t="shared" ca="1" si="76"/>
        <v/>
      </c>
      <c r="K192" s="45" t="str">
        <f t="shared" ca="1" si="77"/>
        <v/>
      </c>
      <c r="L192" s="46" t="str">
        <f t="shared" ca="1" si="78"/>
        <v/>
      </c>
      <c r="M192" s="47" t="str">
        <f t="shared" ca="1" si="79"/>
        <v/>
      </c>
      <c r="N192" s="45" t="str">
        <f t="shared" ca="1" si="80"/>
        <v/>
      </c>
      <c r="O192" s="46" t="str">
        <f t="shared" ca="1" si="81"/>
        <v/>
      </c>
      <c r="P192" s="47" t="str">
        <f t="shared" ca="1" si="82"/>
        <v/>
      </c>
      <c r="Q192" s="45" t="str">
        <f t="shared" ca="1" si="83"/>
        <v/>
      </c>
      <c r="R192" s="46" t="str">
        <f t="shared" ca="1" si="84"/>
        <v/>
      </c>
      <c r="S192" s="47" t="str">
        <f t="shared" ca="1" si="85"/>
        <v/>
      </c>
      <c r="T192" s="79" t="str">
        <f t="shared" ca="1" si="67"/>
        <v/>
      </c>
      <c r="AH192" s="172" t="str">
        <f t="shared" si="65"/>
        <v/>
      </c>
      <c r="AI192" s="172" t="str">
        <f t="shared" si="64"/>
        <v/>
      </c>
    </row>
    <row r="193" spans="1:35">
      <c r="A193" s="173" t="str">
        <f t="shared" ca="1" si="68"/>
        <v/>
      </c>
      <c r="B193" s="45" t="str">
        <f t="shared" ca="1" si="69"/>
        <v/>
      </c>
      <c r="C193" s="46" t="str">
        <f t="shared" ca="1" si="66"/>
        <v/>
      </c>
      <c r="D193" s="46" t="str">
        <f t="shared" ca="1" si="70"/>
        <v/>
      </c>
      <c r="E193" s="45" t="str">
        <f t="shared" ca="1" si="71"/>
        <v/>
      </c>
      <c r="F193" s="46" t="str">
        <f t="shared" ca="1" si="72"/>
        <v/>
      </c>
      <c r="G193" s="47" t="str">
        <f t="shared" ca="1" si="73"/>
        <v/>
      </c>
      <c r="H193" s="45" t="str">
        <f t="shared" ca="1" si="74"/>
        <v/>
      </c>
      <c r="I193" s="46" t="str">
        <f t="shared" ca="1" si="75"/>
        <v/>
      </c>
      <c r="J193" s="47" t="str">
        <f t="shared" ca="1" si="76"/>
        <v/>
      </c>
      <c r="K193" s="45" t="str">
        <f t="shared" ca="1" si="77"/>
        <v/>
      </c>
      <c r="L193" s="46" t="str">
        <f t="shared" ca="1" si="78"/>
        <v/>
      </c>
      <c r="M193" s="47" t="str">
        <f t="shared" ca="1" si="79"/>
        <v/>
      </c>
      <c r="N193" s="45" t="str">
        <f t="shared" ca="1" si="80"/>
        <v/>
      </c>
      <c r="O193" s="46" t="str">
        <f t="shared" ca="1" si="81"/>
        <v/>
      </c>
      <c r="P193" s="47" t="str">
        <f t="shared" ca="1" si="82"/>
        <v/>
      </c>
      <c r="Q193" s="45" t="str">
        <f t="shared" ca="1" si="83"/>
        <v/>
      </c>
      <c r="R193" s="46" t="str">
        <f t="shared" ca="1" si="84"/>
        <v/>
      </c>
      <c r="S193" s="47" t="str">
        <f t="shared" ca="1" si="85"/>
        <v/>
      </c>
      <c r="T193" s="79" t="str">
        <f t="shared" ca="1" si="67"/>
        <v/>
      </c>
      <c r="AH193" s="172" t="str">
        <f t="shared" si="65"/>
        <v/>
      </c>
      <c r="AI193" s="172" t="str">
        <f t="shared" si="64"/>
        <v/>
      </c>
    </row>
    <row r="194" spans="1:35">
      <c r="A194" s="173" t="str">
        <f t="shared" ca="1" si="68"/>
        <v/>
      </c>
      <c r="B194" s="45" t="str">
        <f t="shared" ca="1" si="69"/>
        <v/>
      </c>
      <c r="C194" s="46" t="str">
        <f t="shared" ca="1" si="66"/>
        <v/>
      </c>
      <c r="D194" s="46" t="str">
        <f t="shared" ca="1" si="70"/>
        <v/>
      </c>
      <c r="E194" s="45" t="str">
        <f t="shared" ca="1" si="71"/>
        <v/>
      </c>
      <c r="F194" s="46" t="str">
        <f t="shared" ca="1" si="72"/>
        <v/>
      </c>
      <c r="G194" s="47" t="str">
        <f t="shared" ca="1" si="73"/>
        <v/>
      </c>
      <c r="H194" s="45" t="str">
        <f t="shared" ca="1" si="74"/>
        <v/>
      </c>
      <c r="I194" s="46" t="str">
        <f t="shared" ca="1" si="75"/>
        <v/>
      </c>
      <c r="J194" s="47" t="str">
        <f t="shared" ca="1" si="76"/>
        <v/>
      </c>
      <c r="K194" s="45" t="str">
        <f t="shared" ca="1" si="77"/>
        <v/>
      </c>
      <c r="L194" s="46" t="str">
        <f t="shared" ca="1" si="78"/>
        <v/>
      </c>
      <c r="M194" s="47" t="str">
        <f t="shared" ca="1" si="79"/>
        <v/>
      </c>
      <c r="N194" s="45" t="str">
        <f t="shared" ca="1" si="80"/>
        <v/>
      </c>
      <c r="O194" s="46" t="str">
        <f t="shared" ca="1" si="81"/>
        <v/>
      </c>
      <c r="P194" s="47" t="str">
        <f t="shared" ca="1" si="82"/>
        <v/>
      </c>
      <c r="Q194" s="45" t="str">
        <f t="shared" ca="1" si="83"/>
        <v/>
      </c>
      <c r="R194" s="46" t="str">
        <f t="shared" ca="1" si="84"/>
        <v/>
      </c>
      <c r="S194" s="47" t="str">
        <f t="shared" ca="1" si="85"/>
        <v/>
      </c>
      <c r="T194" s="79" t="str">
        <f t="shared" ca="1" si="67"/>
        <v/>
      </c>
      <c r="AH194" s="172" t="str">
        <f t="shared" si="65"/>
        <v/>
      </c>
      <c r="AI194" s="172" t="str">
        <f t="shared" si="64"/>
        <v/>
      </c>
    </row>
    <row r="195" spans="1:35">
      <c r="A195" s="173" t="str">
        <f t="shared" ca="1" si="68"/>
        <v/>
      </c>
      <c r="B195" s="45" t="str">
        <f t="shared" ca="1" si="69"/>
        <v/>
      </c>
      <c r="C195" s="46" t="str">
        <f t="shared" ca="1" si="66"/>
        <v/>
      </c>
      <c r="D195" s="46" t="str">
        <f t="shared" ca="1" si="70"/>
        <v/>
      </c>
      <c r="E195" s="45" t="str">
        <f t="shared" ca="1" si="71"/>
        <v/>
      </c>
      <c r="F195" s="46" t="str">
        <f t="shared" ca="1" si="72"/>
        <v/>
      </c>
      <c r="G195" s="47" t="str">
        <f t="shared" ca="1" si="73"/>
        <v/>
      </c>
      <c r="H195" s="45" t="str">
        <f t="shared" ca="1" si="74"/>
        <v/>
      </c>
      <c r="I195" s="46" t="str">
        <f t="shared" ca="1" si="75"/>
        <v/>
      </c>
      <c r="J195" s="47" t="str">
        <f t="shared" ca="1" si="76"/>
        <v/>
      </c>
      <c r="K195" s="45" t="str">
        <f t="shared" ca="1" si="77"/>
        <v/>
      </c>
      <c r="L195" s="46" t="str">
        <f t="shared" ca="1" si="78"/>
        <v/>
      </c>
      <c r="M195" s="47" t="str">
        <f t="shared" ca="1" si="79"/>
        <v/>
      </c>
      <c r="N195" s="45" t="str">
        <f t="shared" ca="1" si="80"/>
        <v/>
      </c>
      <c r="O195" s="46" t="str">
        <f t="shared" ca="1" si="81"/>
        <v/>
      </c>
      <c r="P195" s="47" t="str">
        <f t="shared" ca="1" si="82"/>
        <v/>
      </c>
      <c r="Q195" s="45" t="str">
        <f t="shared" ca="1" si="83"/>
        <v/>
      </c>
      <c r="R195" s="46" t="str">
        <f t="shared" ca="1" si="84"/>
        <v/>
      </c>
      <c r="S195" s="47" t="str">
        <f t="shared" ca="1" si="85"/>
        <v/>
      </c>
      <c r="T195" s="79" t="str">
        <f t="shared" ca="1" si="67"/>
        <v/>
      </c>
      <c r="AH195" s="172" t="str">
        <f t="shared" si="65"/>
        <v/>
      </c>
      <c r="AI195" s="172" t="str">
        <f t="shared" si="64"/>
        <v/>
      </c>
    </row>
    <row r="196" spans="1:35">
      <c r="A196" s="173" t="str">
        <f t="shared" ca="1" si="68"/>
        <v/>
      </c>
      <c r="B196" s="45" t="str">
        <f t="shared" ca="1" si="69"/>
        <v/>
      </c>
      <c r="C196" s="46" t="str">
        <f t="shared" ca="1" si="66"/>
        <v/>
      </c>
      <c r="D196" s="46" t="str">
        <f t="shared" ca="1" si="70"/>
        <v/>
      </c>
      <c r="E196" s="45" t="str">
        <f t="shared" ca="1" si="71"/>
        <v/>
      </c>
      <c r="F196" s="46" t="str">
        <f t="shared" ca="1" si="72"/>
        <v/>
      </c>
      <c r="G196" s="47" t="str">
        <f t="shared" ca="1" si="73"/>
        <v/>
      </c>
      <c r="H196" s="45" t="str">
        <f t="shared" ca="1" si="74"/>
        <v/>
      </c>
      <c r="I196" s="46" t="str">
        <f t="shared" ca="1" si="75"/>
        <v/>
      </c>
      <c r="J196" s="47" t="str">
        <f t="shared" ca="1" si="76"/>
        <v/>
      </c>
      <c r="K196" s="45" t="str">
        <f t="shared" ca="1" si="77"/>
        <v/>
      </c>
      <c r="L196" s="46" t="str">
        <f t="shared" ca="1" si="78"/>
        <v/>
      </c>
      <c r="M196" s="47" t="str">
        <f t="shared" ca="1" si="79"/>
        <v/>
      </c>
      <c r="N196" s="45" t="str">
        <f t="shared" ca="1" si="80"/>
        <v/>
      </c>
      <c r="O196" s="46" t="str">
        <f t="shared" ca="1" si="81"/>
        <v/>
      </c>
      <c r="P196" s="47" t="str">
        <f t="shared" ca="1" si="82"/>
        <v/>
      </c>
      <c r="Q196" s="45" t="str">
        <f t="shared" ca="1" si="83"/>
        <v/>
      </c>
      <c r="R196" s="46" t="str">
        <f t="shared" ca="1" si="84"/>
        <v/>
      </c>
      <c r="S196" s="47" t="str">
        <f t="shared" ca="1" si="85"/>
        <v/>
      </c>
      <c r="T196" s="79" t="str">
        <f t="shared" ca="1" si="67"/>
        <v/>
      </c>
      <c r="AH196" s="172" t="str">
        <f t="shared" si="65"/>
        <v/>
      </c>
      <c r="AI196" s="172" t="str">
        <f t="shared" ref="AI196:AI259" si="86">IF(AH196&gt;$A$14,AH196,"")</f>
        <v/>
      </c>
    </row>
    <row r="197" spans="1:35">
      <c r="A197" s="173" t="str">
        <f t="shared" ca="1" si="68"/>
        <v/>
      </c>
      <c r="B197" s="45" t="str">
        <f t="shared" ca="1" si="69"/>
        <v/>
      </c>
      <c r="C197" s="46" t="str">
        <f t="shared" ca="1" si="66"/>
        <v/>
      </c>
      <c r="D197" s="46" t="str">
        <f t="shared" ca="1" si="70"/>
        <v/>
      </c>
      <c r="E197" s="45" t="str">
        <f t="shared" ca="1" si="71"/>
        <v/>
      </c>
      <c r="F197" s="46" t="str">
        <f t="shared" ca="1" si="72"/>
        <v/>
      </c>
      <c r="G197" s="47" t="str">
        <f t="shared" ca="1" si="73"/>
        <v/>
      </c>
      <c r="H197" s="45" t="str">
        <f t="shared" ca="1" si="74"/>
        <v/>
      </c>
      <c r="I197" s="46" t="str">
        <f t="shared" ca="1" si="75"/>
        <v/>
      </c>
      <c r="J197" s="47" t="str">
        <f t="shared" ca="1" si="76"/>
        <v/>
      </c>
      <c r="K197" s="45" t="str">
        <f t="shared" ca="1" si="77"/>
        <v/>
      </c>
      <c r="L197" s="46" t="str">
        <f t="shared" ca="1" si="78"/>
        <v/>
      </c>
      <c r="M197" s="47" t="str">
        <f t="shared" ca="1" si="79"/>
        <v/>
      </c>
      <c r="N197" s="45" t="str">
        <f t="shared" ca="1" si="80"/>
        <v/>
      </c>
      <c r="O197" s="46" t="str">
        <f t="shared" ca="1" si="81"/>
        <v/>
      </c>
      <c r="P197" s="47" t="str">
        <f t="shared" ca="1" si="82"/>
        <v/>
      </c>
      <c r="Q197" s="45" t="str">
        <f t="shared" ca="1" si="83"/>
        <v/>
      </c>
      <c r="R197" s="46" t="str">
        <f t="shared" ca="1" si="84"/>
        <v/>
      </c>
      <c r="S197" s="47" t="str">
        <f t="shared" ca="1" si="85"/>
        <v/>
      </c>
      <c r="T197" s="79" t="str">
        <f t="shared" ca="1" si="67"/>
        <v/>
      </c>
      <c r="AH197" s="172" t="str">
        <f t="shared" ref="AH197:AH260" si="87">IF(COUNTIF(X:X,V197)*COUNTIF(Z:Z,V197)*COUNTIF(AB:AB,V197)*COUNTIF(AD:AD,V197)*COUNTIF(AF:AF,V197),V197,"")</f>
        <v/>
      </c>
      <c r="AI197" s="172" t="str">
        <f t="shared" si="86"/>
        <v/>
      </c>
    </row>
    <row r="198" spans="1:35">
      <c r="A198" s="173" t="str">
        <f t="shared" ca="1" si="68"/>
        <v/>
      </c>
      <c r="B198" s="45" t="str">
        <f t="shared" ca="1" si="69"/>
        <v/>
      </c>
      <c r="C198" s="46" t="str">
        <f t="shared" ca="1" si="66"/>
        <v/>
      </c>
      <c r="D198" s="46" t="str">
        <f t="shared" ca="1" si="70"/>
        <v/>
      </c>
      <c r="E198" s="45" t="str">
        <f t="shared" ca="1" si="71"/>
        <v/>
      </c>
      <c r="F198" s="46" t="str">
        <f t="shared" ca="1" si="72"/>
        <v/>
      </c>
      <c r="G198" s="47" t="str">
        <f t="shared" ca="1" si="73"/>
        <v/>
      </c>
      <c r="H198" s="45" t="str">
        <f t="shared" ca="1" si="74"/>
        <v/>
      </c>
      <c r="I198" s="46" t="str">
        <f t="shared" ca="1" si="75"/>
        <v/>
      </c>
      <c r="J198" s="47" t="str">
        <f t="shared" ca="1" si="76"/>
        <v/>
      </c>
      <c r="K198" s="45" t="str">
        <f t="shared" ca="1" si="77"/>
        <v/>
      </c>
      <c r="L198" s="46" t="str">
        <f t="shared" ca="1" si="78"/>
        <v/>
      </c>
      <c r="M198" s="47" t="str">
        <f t="shared" ca="1" si="79"/>
        <v/>
      </c>
      <c r="N198" s="45" t="str">
        <f t="shared" ca="1" si="80"/>
        <v/>
      </c>
      <c r="O198" s="46" t="str">
        <f t="shared" ca="1" si="81"/>
        <v/>
      </c>
      <c r="P198" s="47" t="str">
        <f t="shared" ca="1" si="82"/>
        <v/>
      </c>
      <c r="Q198" s="45" t="str">
        <f t="shared" ca="1" si="83"/>
        <v/>
      </c>
      <c r="R198" s="46" t="str">
        <f t="shared" ca="1" si="84"/>
        <v/>
      </c>
      <c r="S198" s="47" t="str">
        <f t="shared" ca="1" si="85"/>
        <v/>
      </c>
      <c r="T198" s="79" t="str">
        <f t="shared" ca="1" si="67"/>
        <v/>
      </c>
      <c r="AH198" s="172" t="str">
        <f t="shared" si="87"/>
        <v/>
      </c>
      <c r="AI198" s="172" t="str">
        <f t="shared" si="86"/>
        <v/>
      </c>
    </row>
    <row r="199" spans="1:35">
      <c r="A199" s="173" t="str">
        <f t="shared" ca="1" si="68"/>
        <v/>
      </c>
      <c r="B199" s="45" t="str">
        <f t="shared" ca="1" si="69"/>
        <v/>
      </c>
      <c r="C199" s="46" t="str">
        <f t="shared" ca="1" si="66"/>
        <v/>
      </c>
      <c r="D199" s="46" t="str">
        <f t="shared" ca="1" si="70"/>
        <v/>
      </c>
      <c r="E199" s="45" t="str">
        <f t="shared" ca="1" si="71"/>
        <v/>
      </c>
      <c r="F199" s="46" t="str">
        <f t="shared" ca="1" si="72"/>
        <v/>
      </c>
      <c r="G199" s="47" t="str">
        <f t="shared" ca="1" si="73"/>
        <v/>
      </c>
      <c r="H199" s="45" t="str">
        <f t="shared" ca="1" si="74"/>
        <v/>
      </c>
      <c r="I199" s="46" t="str">
        <f t="shared" ca="1" si="75"/>
        <v/>
      </c>
      <c r="J199" s="47" t="str">
        <f t="shared" ca="1" si="76"/>
        <v/>
      </c>
      <c r="K199" s="45" t="str">
        <f t="shared" ca="1" si="77"/>
        <v/>
      </c>
      <c r="L199" s="46" t="str">
        <f t="shared" ca="1" si="78"/>
        <v/>
      </c>
      <c r="M199" s="47" t="str">
        <f t="shared" ca="1" si="79"/>
        <v/>
      </c>
      <c r="N199" s="45" t="str">
        <f t="shared" ca="1" si="80"/>
        <v/>
      </c>
      <c r="O199" s="46" t="str">
        <f t="shared" ca="1" si="81"/>
        <v/>
      </c>
      <c r="P199" s="47" t="str">
        <f t="shared" ca="1" si="82"/>
        <v/>
      </c>
      <c r="Q199" s="45" t="str">
        <f t="shared" ca="1" si="83"/>
        <v/>
      </c>
      <c r="R199" s="46" t="str">
        <f t="shared" ca="1" si="84"/>
        <v/>
      </c>
      <c r="S199" s="47" t="str">
        <f t="shared" ca="1" si="85"/>
        <v/>
      </c>
      <c r="T199" s="79" t="str">
        <f t="shared" ca="1" si="67"/>
        <v/>
      </c>
      <c r="AH199" s="172" t="str">
        <f t="shared" si="87"/>
        <v/>
      </c>
      <c r="AI199" s="172" t="str">
        <f t="shared" si="86"/>
        <v/>
      </c>
    </row>
    <row r="200" spans="1:35">
      <c r="A200" s="173" t="str">
        <f t="shared" ca="1" si="68"/>
        <v/>
      </c>
      <c r="B200" s="45" t="str">
        <f t="shared" ca="1" si="69"/>
        <v/>
      </c>
      <c r="C200" s="46" t="str">
        <f t="shared" ca="1" si="66"/>
        <v/>
      </c>
      <c r="D200" s="46" t="str">
        <f t="shared" ca="1" si="70"/>
        <v/>
      </c>
      <c r="E200" s="45" t="str">
        <f t="shared" ca="1" si="71"/>
        <v/>
      </c>
      <c r="F200" s="46" t="str">
        <f t="shared" ca="1" si="72"/>
        <v/>
      </c>
      <c r="G200" s="47" t="str">
        <f t="shared" ca="1" si="73"/>
        <v/>
      </c>
      <c r="H200" s="45" t="str">
        <f t="shared" ca="1" si="74"/>
        <v/>
      </c>
      <c r="I200" s="46" t="str">
        <f t="shared" ca="1" si="75"/>
        <v/>
      </c>
      <c r="J200" s="47" t="str">
        <f t="shared" ca="1" si="76"/>
        <v/>
      </c>
      <c r="K200" s="45" t="str">
        <f t="shared" ca="1" si="77"/>
        <v/>
      </c>
      <c r="L200" s="46" t="str">
        <f t="shared" ca="1" si="78"/>
        <v/>
      </c>
      <c r="M200" s="47" t="str">
        <f t="shared" ca="1" si="79"/>
        <v/>
      </c>
      <c r="N200" s="45" t="str">
        <f t="shared" ca="1" si="80"/>
        <v/>
      </c>
      <c r="O200" s="46" t="str">
        <f t="shared" ca="1" si="81"/>
        <v/>
      </c>
      <c r="P200" s="47" t="str">
        <f t="shared" ca="1" si="82"/>
        <v/>
      </c>
      <c r="Q200" s="45" t="str">
        <f t="shared" ca="1" si="83"/>
        <v/>
      </c>
      <c r="R200" s="46" t="str">
        <f t="shared" ca="1" si="84"/>
        <v/>
      </c>
      <c r="S200" s="47" t="str">
        <f t="shared" ca="1" si="85"/>
        <v/>
      </c>
      <c r="T200" s="79" t="str">
        <f t="shared" ca="1" si="67"/>
        <v/>
      </c>
      <c r="AH200" s="172" t="str">
        <f t="shared" si="87"/>
        <v/>
      </c>
      <c r="AI200" s="172" t="str">
        <f t="shared" si="86"/>
        <v/>
      </c>
    </row>
    <row r="201" spans="1:35">
      <c r="A201" s="173" t="str">
        <f t="shared" ca="1" si="68"/>
        <v/>
      </c>
      <c r="B201" s="45" t="str">
        <f t="shared" ca="1" si="69"/>
        <v/>
      </c>
      <c r="C201" s="46" t="str">
        <f t="shared" ca="1" si="66"/>
        <v/>
      </c>
      <c r="D201" s="46" t="str">
        <f t="shared" ca="1" si="70"/>
        <v/>
      </c>
      <c r="E201" s="45" t="str">
        <f t="shared" ca="1" si="71"/>
        <v/>
      </c>
      <c r="F201" s="46" t="str">
        <f t="shared" ca="1" si="72"/>
        <v/>
      </c>
      <c r="G201" s="47" t="str">
        <f t="shared" ca="1" si="73"/>
        <v/>
      </c>
      <c r="H201" s="45" t="str">
        <f t="shared" ca="1" si="74"/>
        <v/>
      </c>
      <c r="I201" s="46" t="str">
        <f t="shared" ca="1" si="75"/>
        <v/>
      </c>
      <c r="J201" s="47" t="str">
        <f t="shared" ca="1" si="76"/>
        <v/>
      </c>
      <c r="K201" s="45" t="str">
        <f t="shared" ca="1" si="77"/>
        <v/>
      </c>
      <c r="L201" s="46" t="str">
        <f t="shared" ca="1" si="78"/>
        <v/>
      </c>
      <c r="M201" s="47" t="str">
        <f t="shared" ca="1" si="79"/>
        <v/>
      </c>
      <c r="N201" s="45" t="str">
        <f t="shared" ca="1" si="80"/>
        <v/>
      </c>
      <c r="O201" s="46" t="str">
        <f t="shared" ca="1" si="81"/>
        <v/>
      </c>
      <c r="P201" s="47" t="str">
        <f t="shared" ca="1" si="82"/>
        <v/>
      </c>
      <c r="Q201" s="45" t="str">
        <f t="shared" ca="1" si="83"/>
        <v/>
      </c>
      <c r="R201" s="46" t="str">
        <f t="shared" ca="1" si="84"/>
        <v/>
      </c>
      <c r="S201" s="47" t="str">
        <f t="shared" ca="1" si="85"/>
        <v/>
      </c>
      <c r="T201" s="79" t="str">
        <f t="shared" ca="1" si="67"/>
        <v/>
      </c>
      <c r="AH201" s="172" t="str">
        <f t="shared" si="87"/>
        <v/>
      </c>
      <c r="AI201" s="172" t="str">
        <f t="shared" si="86"/>
        <v/>
      </c>
    </row>
    <row r="202" spans="1:35">
      <c r="A202" s="173" t="str">
        <f t="shared" ca="1" si="68"/>
        <v/>
      </c>
      <c r="B202" s="45" t="str">
        <f t="shared" ca="1" si="69"/>
        <v/>
      </c>
      <c r="C202" s="46" t="str">
        <f t="shared" ca="1" si="66"/>
        <v/>
      </c>
      <c r="D202" s="46" t="str">
        <f t="shared" ca="1" si="70"/>
        <v/>
      </c>
      <c r="E202" s="45" t="str">
        <f t="shared" ca="1" si="71"/>
        <v/>
      </c>
      <c r="F202" s="46" t="str">
        <f t="shared" ca="1" si="72"/>
        <v/>
      </c>
      <c r="G202" s="47" t="str">
        <f t="shared" ca="1" si="73"/>
        <v/>
      </c>
      <c r="H202" s="45" t="str">
        <f t="shared" ca="1" si="74"/>
        <v/>
      </c>
      <c r="I202" s="46" t="str">
        <f t="shared" ca="1" si="75"/>
        <v/>
      </c>
      <c r="J202" s="47" t="str">
        <f t="shared" ca="1" si="76"/>
        <v/>
      </c>
      <c r="K202" s="45" t="str">
        <f t="shared" ca="1" si="77"/>
        <v/>
      </c>
      <c r="L202" s="46" t="str">
        <f t="shared" ca="1" si="78"/>
        <v/>
      </c>
      <c r="M202" s="47" t="str">
        <f t="shared" ca="1" si="79"/>
        <v/>
      </c>
      <c r="N202" s="45" t="str">
        <f t="shared" ca="1" si="80"/>
        <v/>
      </c>
      <c r="O202" s="46" t="str">
        <f t="shared" ca="1" si="81"/>
        <v/>
      </c>
      <c r="P202" s="47" t="str">
        <f t="shared" ca="1" si="82"/>
        <v/>
      </c>
      <c r="Q202" s="45" t="str">
        <f t="shared" ca="1" si="83"/>
        <v/>
      </c>
      <c r="R202" s="46" t="str">
        <f t="shared" ca="1" si="84"/>
        <v/>
      </c>
      <c r="S202" s="47" t="str">
        <f t="shared" ca="1" si="85"/>
        <v/>
      </c>
      <c r="T202" s="79" t="str">
        <f t="shared" ca="1" si="67"/>
        <v/>
      </c>
      <c r="AH202" s="172" t="str">
        <f t="shared" si="87"/>
        <v/>
      </c>
      <c r="AI202" s="172" t="str">
        <f t="shared" si="86"/>
        <v/>
      </c>
    </row>
    <row r="203" spans="1:35">
      <c r="A203" s="173" t="str">
        <f t="shared" ca="1" si="68"/>
        <v/>
      </c>
      <c r="B203" s="45" t="str">
        <f t="shared" ca="1" si="69"/>
        <v/>
      </c>
      <c r="C203" s="46" t="str">
        <f t="shared" ca="1" si="66"/>
        <v/>
      </c>
      <c r="D203" s="46" t="str">
        <f t="shared" ca="1" si="70"/>
        <v/>
      </c>
      <c r="E203" s="45" t="str">
        <f t="shared" ca="1" si="71"/>
        <v/>
      </c>
      <c r="F203" s="46" t="str">
        <f t="shared" ca="1" si="72"/>
        <v/>
      </c>
      <c r="G203" s="47" t="str">
        <f t="shared" ca="1" si="73"/>
        <v/>
      </c>
      <c r="H203" s="45" t="str">
        <f t="shared" ca="1" si="74"/>
        <v/>
      </c>
      <c r="I203" s="46" t="str">
        <f t="shared" ca="1" si="75"/>
        <v/>
      </c>
      <c r="J203" s="47" t="str">
        <f t="shared" ca="1" si="76"/>
        <v/>
      </c>
      <c r="K203" s="45" t="str">
        <f t="shared" ca="1" si="77"/>
        <v/>
      </c>
      <c r="L203" s="46" t="str">
        <f t="shared" ca="1" si="78"/>
        <v/>
      </c>
      <c r="M203" s="47" t="str">
        <f t="shared" ca="1" si="79"/>
        <v/>
      </c>
      <c r="N203" s="45" t="str">
        <f t="shared" ca="1" si="80"/>
        <v/>
      </c>
      <c r="O203" s="46" t="str">
        <f t="shared" ca="1" si="81"/>
        <v/>
      </c>
      <c r="P203" s="47" t="str">
        <f t="shared" ca="1" si="82"/>
        <v/>
      </c>
      <c r="Q203" s="45" t="str">
        <f t="shared" ca="1" si="83"/>
        <v/>
      </c>
      <c r="R203" s="46" t="str">
        <f t="shared" ca="1" si="84"/>
        <v/>
      </c>
      <c r="S203" s="47" t="str">
        <f t="shared" ca="1" si="85"/>
        <v/>
      </c>
      <c r="T203" s="79" t="str">
        <f t="shared" ca="1" si="67"/>
        <v/>
      </c>
      <c r="AH203" s="172" t="str">
        <f t="shared" si="87"/>
        <v/>
      </c>
      <c r="AI203" s="172" t="str">
        <f t="shared" si="86"/>
        <v/>
      </c>
    </row>
    <row r="204" spans="1:35">
      <c r="A204" s="173" t="str">
        <f t="shared" ca="1" si="68"/>
        <v/>
      </c>
      <c r="B204" s="45" t="str">
        <f t="shared" ca="1" si="69"/>
        <v/>
      </c>
      <c r="C204" s="46" t="str">
        <f t="shared" ca="1" si="66"/>
        <v/>
      </c>
      <c r="D204" s="46" t="str">
        <f t="shared" ca="1" si="70"/>
        <v/>
      </c>
      <c r="E204" s="45" t="str">
        <f t="shared" ca="1" si="71"/>
        <v/>
      </c>
      <c r="F204" s="46" t="str">
        <f t="shared" ca="1" si="72"/>
        <v/>
      </c>
      <c r="G204" s="47" t="str">
        <f t="shared" ca="1" si="73"/>
        <v/>
      </c>
      <c r="H204" s="45" t="str">
        <f t="shared" ca="1" si="74"/>
        <v/>
      </c>
      <c r="I204" s="46" t="str">
        <f t="shared" ca="1" si="75"/>
        <v/>
      </c>
      <c r="J204" s="47" t="str">
        <f t="shared" ca="1" si="76"/>
        <v/>
      </c>
      <c r="K204" s="45" t="str">
        <f t="shared" ca="1" si="77"/>
        <v/>
      </c>
      <c r="L204" s="46" t="str">
        <f t="shared" ca="1" si="78"/>
        <v/>
      </c>
      <c r="M204" s="47" t="str">
        <f t="shared" ca="1" si="79"/>
        <v/>
      </c>
      <c r="N204" s="45" t="str">
        <f t="shared" ca="1" si="80"/>
        <v/>
      </c>
      <c r="O204" s="46" t="str">
        <f t="shared" ca="1" si="81"/>
        <v/>
      </c>
      <c r="P204" s="47" t="str">
        <f t="shared" ca="1" si="82"/>
        <v/>
      </c>
      <c r="Q204" s="45" t="str">
        <f t="shared" ca="1" si="83"/>
        <v/>
      </c>
      <c r="R204" s="46" t="str">
        <f t="shared" ca="1" si="84"/>
        <v/>
      </c>
      <c r="S204" s="47" t="str">
        <f t="shared" ca="1" si="85"/>
        <v/>
      </c>
      <c r="T204" s="79" t="str">
        <f t="shared" ca="1" si="67"/>
        <v/>
      </c>
      <c r="AH204" s="172" t="str">
        <f t="shared" si="87"/>
        <v/>
      </c>
      <c r="AI204" s="172" t="str">
        <f t="shared" si="86"/>
        <v/>
      </c>
    </row>
    <row r="205" spans="1:35">
      <c r="A205" s="173" t="str">
        <f t="shared" ca="1" si="68"/>
        <v/>
      </c>
      <c r="B205" s="45" t="str">
        <f t="shared" ca="1" si="69"/>
        <v/>
      </c>
      <c r="C205" s="46" t="str">
        <f t="shared" ca="1" si="66"/>
        <v/>
      </c>
      <c r="D205" s="46" t="str">
        <f t="shared" ca="1" si="70"/>
        <v/>
      </c>
      <c r="E205" s="45" t="str">
        <f t="shared" ca="1" si="71"/>
        <v/>
      </c>
      <c r="F205" s="46" t="str">
        <f t="shared" ca="1" si="72"/>
        <v/>
      </c>
      <c r="G205" s="47" t="str">
        <f t="shared" ca="1" si="73"/>
        <v/>
      </c>
      <c r="H205" s="45" t="str">
        <f t="shared" ca="1" si="74"/>
        <v/>
      </c>
      <c r="I205" s="46" t="str">
        <f t="shared" ca="1" si="75"/>
        <v/>
      </c>
      <c r="J205" s="47" t="str">
        <f t="shared" ca="1" si="76"/>
        <v/>
      </c>
      <c r="K205" s="45" t="str">
        <f t="shared" ca="1" si="77"/>
        <v/>
      </c>
      <c r="L205" s="46" t="str">
        <f t="shared" ca="1" si="78"/>
        <v/>
      </c>
      <c r="M205" s="47" t="str">
        <f t="shared" ca="1" si="79"/>
        <v/>
      </c>
      <c r="N205" s="45" t="str">
        <f t="shared" ca="1" si="80"/>
        <v/>
      </c>
      <c r="O205" s="46" t="str">
        <f t="shared" ca="1" si="81"/>
        <v/>
      </c>
      <c r="P205" s="47" t="str">
        <f t="shared" ca="1" si="82"/>
        <v/>
      </c>
      <c r="Q205" s="45" t="str">
        <f t="shared" ca="1" si="83"/>
        <v/>
      </c>
      <c r="R205" s="46" t="str">
        <f t="shared" ca="1" si="84"/>
        <v/>
      </c>
      <c r="S205" s="47" t="str">
        <f t="shared" ca="1" si="85"/>
        <v/>
      </c>
      <c r="T205" s="79" t="str">
        <f t="shared" ca="1" si="67"/>
        <v/>
      </c>
      <c r="AH205" s="172" t="str">
        <f t="shared" si="87"/>
        <v/>
      </c>
      <c r="AI205" s="172" t="str">
        <f t="shared" si="86"/>
        <v/>
      </c>
    </row>
    <row r="206" spans="1:35">
      <c r="A206" s="173" t="str">
        <f t="shared" ca="1" si="68"/>
        <v/>
      </c>
      <c r="B206" s="45" t="str">
        <f t="shared" ca="1" si="69"/>
        <v/>
      </c>
      <c r="C206" s="46" t="str">
        <f t="shared" ca="1" si="66"/>
        <v/>
      </c>
      <c r="D206" s="46" t="str">
        <f t="shared" ca="1" si="70"/>
        <v/>
      </c>
      <c r="E206" s="45" t="str">
        <f t="shared" ca="1" si="71"/>
        <v/>
      </c>
      <c r="F206" s="46" t="str">
        <f t="shared" ca="1" si="72"/>
        <v/>
      </c>
      <c r="G206" s="47" t="str">
        <f t="shared" ca="1" si="73"/>
        <v/>
      </c>
      <c r="H206" s="45" t="str">
        <f t="shared" ca="1" si="74"/>
        <v/>
      </c>
      <c r="I206" s="46" t="str">
        <f t="shared" ca="1" si="75"/>
        <v/>
      </c>
      <c r="J206" s="47" t="str">
        <f t="shared" ca="1" si="76"/>
        <v/>
      </c>
      <c r="K206" s="45" t="str">
        <f t="shared" ca="1" si="77"/>
        <v/>
      </c>
      <c r="L206" s="46" t="str">
        <f t="shared" ca="1" si="78"/>
        <v/>
      </c>
      <c r="M206" s="47" t="str">
        <f t="shared" ca="1" si="79"/>
        <v/>
      </c>
      <c r="N206" s="45" t="str">
        <f t="shared" ca="1" si="80"/>
        <v/>
      </c>
      <c r="O206" s="46" t="str">
        <f t="shared" ca="1" si="81"/>
        <v/>
      </c>
      <c r="P206" s="47" t="str">
        <f t="shared" ca="1" si="82"/>
        <v/>
      </c>
      <c r="Q206" s="45" t="str">
        <f t="shared" ca="1" si="83"/>
        <v/>
      </c>
      <c r="R206" s="46" t="str">
        <f t="shared" ca="1" si="84"/>
        <v/>
      </c>
      <c r="S206" s="47" t="str">
        <f t="shared" ca="1" si="85"/>
        <v/>
      </c>
      <c r="T206" s="79" t="str">
        <f t="shared" ca="1" si="67"/>
        <v/>
      </c>
      <c r="AH206" s="172" t="str">
        <f t="shared" si="87"/>
        <v/>
      </c>
      <c r="AI206" s="172" t="str">
        <f t="shared" si="86"/>
        <v/>
      </c>
    </row>
    <row r="207" spans="1:35">
      <c r="A207" s="173" t="str">
        <f t="shared" ca="1" si="68"/>
        <v/>
      </c>
      <c r="B207" s="45" t="str">
        <f t="shared" ca="1" si="69"/>
        <v/>
      </c>
      <c r="C207" s="46" t="str">
        <f t="shared" ca="1" si="66"/>
        <v/>
      </c>
      <c r="D207" s="46" t="str">
        <f t="shared" ca="1" si="70"/>
        <v/>
      </c>
      <c r="E207" s="45" t="str">
        <f t="shared" ca="1" si="71"/>
        <v/>
      </c>
      <c r="F207" s="46" t="str">
        <f t="shared" ca="1" si="72"/>
        <v/>
      </c>
      <c r="G207" s="47" t="str">
        <f t="shared" ca="1" si="73"/>
        <v/>
      </c>
      <c r="H207" s="45" t="str">
        <f t="shared" ca="1" si="74"/>
        <v/>
      </c>
      <c r="I207" s="46" t="str">
        <f t="shared" ca="1" si="75"/>
        <v/>
      </c>
      <c r="J207" s="47" t="str">
        <f t="shared" ca="1" si="76"/>
        <v/>
      </c>
      <c r="K207" s="45" t="str">
        <f t="shared" ca="1" si="77"/>
        <v/>
      </c>
      <c r="L207" s="46" t="str">
        <f t="shared" ca="1" si="78"/>
        <v/>
      </c>
      <c r="M207" s="47" t="str">
        <f t="shared" ca="1" si="79"/>
        <v/>
      </c>
      <c r="N207" s="45" t="str">
        <f t="shared" ca="1" si="80"/>
        <v/>
      </c>
      <c r="O207" s="46" t="str">
        <f t="shared" ca="1" si="81"/>
        <v/>
      </c>
      <c r="P207" s="47" t="str">
        <f t="shared" ca="1" si="82"/>
        <v/>
      </c>
      <c r="Q207" s="45" t="str">
        <f t="shared" ca="1" si="83"/>
        <v/>
      </c>
      <c r="R207" s="46" t="str">
        <f t="shared" ca="1" si="84"/>
        <v/>
      </c>
      <c r="S207" s="47" t="str">
        <f t="shared" ca="1" si="85"/>
        <v/>
      </c>
      <c r="T207" s="79" t="str">
        <f t="shared" ca="1" si="67"/>
        <v/>
      </c>
      <c r="AH207" s="172" t="str">
        <f t="shared" si="87"/>
        <v/>
      </c>
      <c r="AI207" s="172" t="str">
        <f t="shared" si="86"/>
        <v/>
      </c>
    </row>
    <row r="208" spans="1:35">
      <c r="A208" s="173" t="str">
        <f t="shared" ca="1" si="68"/>
        <v/>
      </c>
      <c r="B208" s="45" t="str">
        <f t="shared" ca="1" si="69"/>
        <v/>
      </c>
      <c r="C208" s="46" t="str">
        <f t="shared" ref="C208:C271" ca="1" si="88">IF(ISERROR(B208-2),"",(B208/$B$14-1)*$B$5)</f>
        <v/>
      </c>
      <c r="D208" s="46" t="str">
        <f t="shared" ca="1" si="70"/>
        <v/>
      </c>
      <c r="E208" s="45" t="str">
        <f t="shared" ca="1" si="71"/>
        <v/>
      </c>
      <c r="F208" s="46" t="str">
        <f t="shared" ca="1" si="72"/>
        <v/>
      </c>
      <c r="G208" s="47" t="str">
        <f t="shared" ca="1" si="73"/>
        <v/>
      </c>
      <c r="H208" s="45" t="str">
        <f t="shared" ca="1" si="74"/>
        <v/>
      </c>
      <c r="I208" s="46" t="str">
        <f t="shared" ca="1" si="75"/>
        <v/>
      </c>
      <c r="J208" s="47" t="str">
        <f t="shared" ca="1" si="76"/>
        <v/>
      </c>
      <c r="K208" s="45" t="str">
        <f t="shared" ca="1" si="77"/>
        <v/>
      </c>
      <c r="L208" s="46" t="str">
        <f t="shared" ca="1" si="78"/>
        <v/>
      </c>
      <c r="M208" s="47" t="str">
        <f t="shared" ca="1" si="79"/>
        <v/>
      </c>
      <c r="N208" s="45" t="str">
        <f t="shared" ca="1" si="80"/>
        <v/>
      </c>
      <c r="O208" s="46" t="str">
        <f t="shared" ca="1" si="81"/>
        <v/>
      </c>
      <c r="P208" s="47" t="str">
        <f t="shared" ca="1" si="82"/>
        <v/>
      </c>
      <c r="Q208" s="45" t="str">
        <f t="shared" ca="1" si="83"/>
        <v/>
      </c>
      <c r="R208" s="46" t="str">
        <f t="shared" ca="1" si="84"/>
        <v/>
      </c>
      <c r="S208" s="47" t="str">
        <f t="shared" ca="1" si="85"/>
        <v/>
      </c>
      <c r="T208" s="79" t="str">
        <f t="shared" ca="1" si="67"/>
        <v/>
      </c>
      <c r="AH208" s="172" t="str">
        <f t="shared" si="87"/>
        <v/>
      </c>
      <c r="AI208" s="172" t="str">
        <f t="shared" si="86"/>
        <v/>
      </c>
    </row>
    <row r="209" spans="1:35">
      <c r="A209" s="173" t="str">
        <f t="shared" ca="1" si="68"/>
        <v/>
      </c>
      <c r="B209" s="45" t="str">
        <f t="shared" ca="1" si="69"/>
        <v/>
      </c>
      <c r="C209" s="46" t="str">
        <f t="shared" ca="1" si="88"/>
        <v/>
      </c>
      <c r="D209" s="46" t="str">
        <f t="shared" ca="1" si="70"/>
        <v/>
      </c>
      <c r="E209" s="45" t="str">
        <f t="shared" ca="1" si="71"/>
        <v/>
      </c>
      <c r="F209" s="46" t="str">
        <f t="shared" ca="1" si="72"/>
        <v/>
      </c>
      <c r="G209" s="47" t="str">
        <f t="shared" ca="1" si="73"/>
        <v/>
      </c>
      <c r="H209" s="45" t="str">
        <f t="shared" ca="1" si="74"/>
        <v/>
      </c>
      <c r="I209" s="46" t="str">
        <f t="shared" ca="1" si="75"/>
        <v/>
      </c>
      <c r="J209" s="47" t="str">
        <f t="shared" ca="1" si="76"/>
        <v/>
      </c>
      <c r="K209" s="45" t="str">
        <f t="shared" ca="1" si="77"/>
        <v/>
      </c>
      <c r="L209" s="46" t="str">
        <f t="shared" ca="1" si="78"/>
        <v/>
      </c>
      <c r="M209" s="47" t="str">
        <f t="shared" ca="1" si="79"/>
        <v/>
      </c>
      <c r="N209" s="45" t="str">
        <f t="shared" ca="1" si="80"/>
        <v/>
      </c>
      <c r="O209" s="46" t="str">
        <f t="shared" ca="1" si="81"/>
        <v/>
      </c>
      <c r="P209" s="47" t="str">
        <f t="shared" ca="1" si="82"/>
        <v/>
      </c>
      <c r="Q209" s="45" t="str">
        <f t="shared" ca="1" si="83"/>
        <v/>
      </c>
      <c r="R209" s="46" t="str">
        <f t="shared" ca="1" si="84"/>
        <v/>
      </c>
      <c r="S209" s="47" t="str">
        <f t="shared" ca="1" si="85"/>
        <v/>
      </c>
      <c r="T209" s="79" t="str">
        <f t="shared" ca="1" si="67"/>
        <v/>
      </c>
      <c r="AH209" s="172" t="str">
        <f t="shared" si="87"/>
        <v/>
      </c>
      <c r="AI209" s="172" t="str">
        <f t="shared" si="86"/>
        <v/>
      </c>
    </row>
    <row r="210" spans="1:35">
      <c r="A210" s="173" t="str">
        <f t="shared" ca="1" si="68"/>
        <v/>
      </c>
      <c r="B210" s="45" t="str">
        <f t="shared" ca="1" si="69"/>
        <v/>
      </c>
      <c r="C210" s="46" t="str">
        <f t="shared" ca="1" si="88"/>
        <v/>
      </c>
      <c r="D210" s="46" t="str">
        <f t="shared" ca="1" si="70"/>
        <v/>
      </c>
      <c r="E210" s="45" t="str">
        <f t="shared" ca="1" si="71"/>
        <v/>
      </c>
      <c r="F210" s="46" t="str">
        <f t="shared" ca="1" si="72"/>
        <v/>
      </c>
      <c r="G210" s="47" t="str">
        <f t="shared" ca="1" si="73"/>
        <v/>
      </c>
      <c r="H210" s="45" t="str">
        <f t="shared" ca="1" si="74"/>
        <v/>
      </c>
      <c r="I210" s="46" t="str">
        <f t="shared" ca="1" si="75"/>
        <v/>
      </c>
      <c r="J210" s="47" t="str">
        <f t="shared" ca="1" si="76"/>
        <v/>
      </c>
      <c r="K210" s="45" t="str">
        <f t="shared" ca="1" si="77"/>
        <v/>
      </c>
      <c r="L210" s="46" t="str">
        <f t="shared" ca="1" si="78"/>
        <v/>
      </c>
      <c r="M210" s="47" t="str">
        <f t="shared" ca="1" si="79"/>
        <v/>
      </c>
      <c r="N210" s="45" t="str">
        <f t="shared" ca="1" si="80"/>
        <v/>
      </c>
      <c r="O210" s="46" t="str">
        <f t="shared" ca="1" si="81"/>
        <v/>
      </c>
      <c r="P210" s="47" t="str">
        <f t="shared" ca="1" si="82"/>
        <v/>
      </c>
      <c r="Q210" s="45" t="str">
        <f t="shared" ca="1" si="83"/>
        <v/>
      </c>
      <c r="R210" s="46" t="str">
        <f t="shared" ca="1" si="84"/>
        <v/>
      </c>
      <c r="S210" s="47" t="str">
        <f t="shared" ca="1" si="85"/>
        <v/>
      </c>
      <c r="T210" s="79" t="str">
        <f t="shared" ca="1" si="67"/>
        <v/>
      </c>
      <c r="AH210" s="172" t="str">
        <f t="shared" si="87"/>
        <v/>
      </c>
      <c r="AI210" s="172" t="str">
        <f t="shared" si="86"/>
        <v/>
      </c>
    </row>
    <row r="211" spans="1:35">
      <c r="A211" s="173" t="str">
        <f t="shared" ca="1" si="68"/>
        <v/>
      </c>
      <c r="B211" s="45" t="str">
        <f t="shared" ca="1" si="69"/>
        <v/>
      </c>
      <c r="C211" s="46" t="str">
        <f t="shared" ca="1" si="88"/>
        <v/>
      </c>
      <c r="D211" s="46" t="str">
        <f t="shared" ca="1" si="70"/>
        <v/>
      </c>
      <c r="E211" s="45" t="str">
        <f t="shared" ca="1" si="71"/>
        <v/>
      </c>
      <c r="F211" s="46" t="str">
        <f t="shared" ca="1" si="72"/>
        <v/>
      </c>
      <c r="G211" s="47" t="str">
        <f t="shared" ca="1" si="73"/>
        <v/>
      </c>
      <c r="H211" s="45" t="str">
        <f t="shared" ca="1" si="74"/>
        <v/>
      </c>
      <c r="I211" s="46" t="str">
        <f t="shared" ca="1" si="75"/>
        <v/>
      </c>
      <c r="J211" s="47" t="str">
        <f t="shared" ca="1" si="76"/>
        <v/>
      </c>
      <c r="K211" s="45" t="str">
        <f t="shared" ca="1" si="77"/>
        <v/>
      </c>
      <c r="L211" s="46" t="str">
        <f t="shared" ca="1" si="78"/>
        <v/>
      </c>
      <c r="M211" s="47" t="str">
        <f t="shared" ca="1" si="79"/>
        <v/>
      </c>
      <c r="N211" s="45" t="str">
        <f t="shared" ca="1" si="80"/>
        <v/>
      </c>
      <c r="O211" s="46" t="str">
        <f t="shared" ca="1" si="81"/>
        <v/>
      </c>
      <c r="P211" s="47" t="str">
        <f t="shared" ca="1" si="82"/>
        <v/>
      </c>
      <c r="Q211" s="45" t="str">
        <f t="shared" ca="1" si="83"/>
        <v/>
      </c>
      <c r="R211" s="46" t="str">
        <f t="shared" ca="1" si="84"/>
        <v/>
      </c>
      <c r="S211" s="47" t="str">
        <f t="shared" ca="1" si="85"/>
        <v/>
      </c>
      <c r="T211" s="79" t="str">
        <f t="shared" ca="1" si="67"/>
        <v/>
      </c>
      <c r="AH211" s="172" t="str">
        <f t="shared" si="87"/>
        <v/>
      </c>
      <c r="AI211" s="172" t="str">
        <f t="shared" si="86"/>
        <v/>
      </c>
    </row>
    <row r="212" spans="1:35">
      <c r="A212" s="173" t="str">
        <f t="shared" ca="1" si="68"/>
        <v/>
      </c>
      <c r="B212" s="45" t="str">
        <f t="shared" ca="1" si="69"/>
        <v/>
      </c>
      <c r="C212" s="46" t="str">
        <f t="shared" ca="1" si="88"/>
        <v/>
      </c>
      <c r="D212" s="46" t="str">
        <f t="shared" ca="1" si="70"/>
        <v/>
      </c>
      <c r="E212" s="45" t="str">
        <f t="shared" ca="1" si="71"/>
        <v/>
      </c>
      <c r="F212" s="46" t="str">
        <f t="shared" ca="1" si="72"/>
        <v/>
      </c>
      <c r="G212" s="47" t="str">
        <f t="shared" ca="1" si="73"/>
        <v/>
      </c>
      <c r="H212" s="45" t="str">
        <f t="shared" ca="1" si="74"/>
        <v/>
      </c>
      <c r="I212" s="46" t="str">
        <f t="shared" ca="1" si="75"/>
        <v/>
      </c>
      <c r="J212" s="47" t="str">
        <f t="shared" ca="1" si="76"/>
        <v/>
      </c>
      <c r="K212" s="45" t="str">
        <f t="shared" ca="1" si="77"/>
        <v/>
      </c>
      <c r="L212" s="46" t="str">
        <f t="shared" ca="1" si="78"/>
        <v/>
      </c>
      <c r="M212" s="47" t="str">
        <f t="shared" ca="1" si="79"/>
        <v/>
      </c>
      <c r="N212" s="45" t="str">
        <f t="shared" ca="1" si="80"/>
        <v/>
      </c>
      <c r="O212" s="46" t="str">
        <f t="shared" ca="1" si="81"/>
        <v/>
      </c>
      <c r="P212" s="47" t="str">
        <f t="shared" ca="1" si="82"/>
        <v/>
      </c>
      <c r="Q212" s="45" t="str">
        <f t="shared" ca="1" si="83"/>
        <v/>
      </c>
      <c r="R212" s="46" t="str">
        <f t="shared" ca="1" si="84"/>
        <v/>
      </c>
      <c r="S212" s="47" t="str">
        <f t="shared" ca="1" si="85"/>
        <v/>
      </c>
      <c r="T212" s="79" t="str">
        <f t="shared" ca="1" si="67"/>
        <v/>
      </c>
      <c r="AH212" s="172" t="str">
        <f t="shared" si="87"/>
        <v/>
      </c>
      <c r="AI212" s="172" t="str">
        <f t="shared" si="86"/>
        <v/>
      </c>
    </row>
    <row r="213" spans="1:35">
      <c r="A213" s="173" t="str">
        <f t="shared" ca="1" si="68"/>
        <v/>
      </c>
      <c r="B213" s="45" t="str">
        <f t="shared" ca="1" si="69"/>
        <v/>
      </c>
      <c r="C213" s="46" t="str">
        <f t="shared" ca="1" si="88"/>
        <v/>
      </c>
      <c r="D213" s="46" t="str">
        <f t="shared" ca="1" si="70"/>
        <v/>
      </c>
      <c r="E213" s="45" t="str">
        <f t="shared" ca="1" si="71"/>
        <v/>
      </c>
      <c r="F213" s="46" t="str">
        <f t="shared" ca="1" si="72"/>
        <v/>
      </c>
      <c r="G213" s="47" t="str">
        <f t="shared" ca="1" si="73"/>
        <v/>
      </c>
      <c r="H213" s="45" t="str">
        <f t="shared" ca="1" si="74"/>
        <v/>
      </c>
      <c r="I213" s="46" t="str">
        <f t="shared" ca="1" si="75"/>
        <v/>
      </c>
      <c r="J213" s="47" t="str">
        <f t="shared" ca="1" si="76"/>
        <v/>
      </c>
      <c r="K213" s="45" t="str">
        <f t="shared" ca="1" si="77"/>
        <v/>
      </c>
      <c r="L213" s="46" t="str">
        <f t="shared" ca="1" si="78"/>
        <v/>
      </c>
      <c r="M213" s="47" t="str">
        <f t="shared" ca="1" si="79"/>
        <v/>
      </c>
      <c r="N213" s="45" t="str">
        <f t="shared" ca="1" si="80"/>
        <v/>
      </c>
      <c r="O213" s="46" t="str">
        <f t="shared" ca="1" si="81"/>
        <v/>
      </c>
      <c r="P213" s="47" t="str">
        <f t="shared" ca="1" si="82"/>
        <v/>
      </c>
      <c r="Q213" s="45" t="str">
        <f t="shared" ca="1" si="83"/>
        <v/>
      </c>
      <c r="R213" s="46" t="str">
        <f t="shared" ca="1" si="84"/>
        <v/>
      </c>
      <c r="S213" s="47" t="str">
        <f t="shared" ca="1" si="85"/>
        <v/>
      </c>
      <c r="T213" s="79" t="str">
        <f t="shared" ca="1" si="67"/>
        <v/>
      </c>
      <c r="AH213" s="172" t="str">
        <f t="shared" si="87"/>
        <v/>
      </c>
      <c r="AI213" s="172" t="str">
        <f t="shared" si="86"/>
        <v/>
      </c>
    </row>
    <row r="214" spans="1:35">
      <c r="A214" s="173" t="str">
        <f t="shared" ca="1" si="68"/>
        <v/>
      </c>
      <c r="B214" s="45" t="str">
        <f t="shared" ca="1" si="69"/>
        <v/>
      </c>
      <c r="C214" s="46" t="str">
        <f t="shared" ca="1" si="88"/>
        <v/>
      </c>
      <c r="D214" s="46" t="str">
        <f t="shared" ca="1" si="70"/>
        <v/>
      </c>
      <c r="E214" s="45" t="str">
        <f t="shared" ca="1" si="71"/>
        <v/>
      </c>
      <c r="F214" s="46" t="str">
        <f t="shared" ca="1" si="72"/>
        <v/>
      </c>
      <c r="G214" s="47" t="str">
        <f t="shared" ca="1" si="73"/>
        <v/>
      </c>
      <c r="H214" s="45" t="str">
        <f t="shared" ca="1" si="74"/>
        <v/>
      </c>
      <c r="I214" s="46" t="str">
        <f t="shared" ca="1" si="75"/>
        <v/>
      </c>
      <c r="J214" s="47" t="str">
        <f t="shared" ca="1" si="76"/>
        <v/>
      </c>
      <c r="K214" s="45" t="str">
        <f t="shared" ca="1" si="77"/>
        <v/>
      </c>
      <c r="L214" s="46" t="str">
        <f t="shared" ca="1" si="78"/>
        <v/>
      </c>
      <c r="M214" s="47" t="str">
        <f t="shared" ca="1" si="79"/>
        <v/>
      </c>
      <c r="N214" s="45" t="str">
        <f t="shared" ca="1" si="80"/>
        <v/>
      </c>
      <c r="O214" s="46" t="str">
        <f t="shared" ca="1" si="81"/>
        <v/>
      </c>
      <c r="P214" s="47" t="str">
        <f t="shared" ca="1" si="82"/>
        <v/>
      </c>
      <c r="Q214" s="45" t="str">
        <f t="shared" ca="1" si="83"/>
        <v/>
      </c>
      <c r="R214" s="46" t="str">
        <f t="shared" ca="1" si="84"/>
        <v/>
      </c>
      <c r="S214" s="47" t="str">
        <f t="shared" ca="1" si="85"/>
        <v/>
      </c>
      <c r="T214" s="79" t="str">
        <f t="shared" ca="1" si="67"/>
        <v/>
      </c>
      <c r="AH214" s="172" t="str">
        <f t="shared" si="87"/>
        <v/>
      </c>
      <c r="AI214" s="172" t="str">
        <f t="shared" si="86"/>
        <v/>
      </c>
    </row>
    <row r="215" spans="1:35">
      <c r="A215" s="173" t="str">
        <f t="shared" ca="1" si="68"/>
        <v/>
      </c>
      <c r="B215" s="45" t="str">
        <f t="shared" ca="1" si="69"/>
        <v/>
      </c>
      <c r="C215" s="46" t="str">
        <f t="shared" ca="1" si="88"/>
        <v/>
      </c>
      <c r="D215" s="46" t="str">
        <f t="shared" ca="1" si="70"/>
        <v/>
      </c>
      <c r="E215" s="45" t="str">
        <f t="shared" ca="1" si="71"/>
        <v/>
      </c>
      <c r="F215" s="46" t="str">
        <f t="shared" ca="1" si="72"/>
        <v/>
      </c>
      <c r="G215" s="47" t="str">
        <f t="shared" ca="1" si="73"/>
        <v/>
      </c>
      <c r="H215" s="45" t="str">
        <f t="shared" ca="1" si="74"/>
        <v/>
      </c>
      <c r="I215" s="46" t="str">
        <f t="shared" ca="1" si="75"/>
        <v/>
      </c>
      <c r="J215" s="47" t="str">
        <f t="shared" ca="1" si="76"/>
        <v/>
      </c>
      <c r="K215" s="45" t="str">
        <f t="shared" ca="1" si="77"/>
        <v/>
      </c>
      <c r="L215" s="46" t="str">
        <f t="shared" ca="1" si="78"/>
        <v/>
      </c>
      <c r="M215" s="47" t="str">
        <f t="shared" ca="1" si="79"/>
        <v/>
      </c>
      <c r="N215" s="45" t="str">
        <f t="shared" ca="1" si="80"/>
        <v/>
      </c>
      <c r="O215" s="46" t="str">
        <f t="shared" ca="1" si="81"/>
        <v/>
      </c>
      <c r="P215" s="47" t="str">
        <f t="shared" ca="1" si="82"/>
        <v/>
      </c>
      <c r="Q215" s="45" t="str">
        <f t="shared" ca="1" si="83"/>
        <v/>
      </c>
      <c r="R215" s="46" t="str">
        <f t="shared" ca="1" si="84"/>
        <v/>
      </c>
      <c r="S215" s="47" t="str">
        <f t="shared" ca="1" si="85"/>
        <v/>
      </c>
      <c r="T215" s="79" t="str">
        <f t="shared" ca="1" si="67"/>
        <v/>
      </c>
      <c r="AH215" s="172" t="str">
        <f t="shared" si="87"/>
        <v/>
      </c>
      <c r="AI215" s="172" t="str">
        <f t="shared" si="86"/>
        <v/>
      </c>
    </row>
    <row r="216" spans="1:35">
      <c r="A216" s="173" t="str">
        <f t="shared" ca="1" si="68"/>
        <v/>
      </c>
      <c r="B216" s="45" t="str">
        <f t="shared" ca="1" si="69"/>
        <v/>
      </c>
      <c r="C216" s="46" t="str">
        <f t="shared" ca="1" si="88"/>
        <v/>
      </c>
      <c r="D216" s="46" t="str">
        <f t="shared" ca="1" si="70"/>
        <v/>
      </c>
      <c r="E216" s="45" t="str">
        <f t="shared" ca="1" si="71"/>
        <v/>
      </c>
      <c r="F216" s="46" t="str">
        <f t="shared" ca="1" si="72"/>
        <v/>
      </c>
      <c r="G216" s="47" t="str">
        <f t="shared" ca="1" si="73"/>
        <v/>
      </c>
      <c r="H216" s="45" t="str">
        <f t="shared" ca="1" si="74"/>
        <v/>
      </c>
      <c r="I216" s="46" t="str">
        <f t="shared" ca="1" si="75"/>
        <v/>
      </c>
      <c r="J216" s="47" t="str">
        <f t="shared" ca="1" si="76"/>
        <v/>
      </c>
      <c r="K216" s="45" t="str">
        <f t="shared" ca="1" si="77"/>
        <v/>
      </c>
      <c r="L216" s="46" t="str">
        <f t="shared" ca="1" si="78"/>
        <v/>
      </c>
      <c r="M216" s="47" t="str">
        <f t="shared" ca="1" si="79"/>
        <v/>
      </c>
      <c r="N216" s="45" t="str">
        <f t="shared" ca="1" si="80"/>
        <v/>
      </c>
      <c r="O216" s="46" t="str">
        <f t="shared" ca="1" si="81"/>
        <v/>
      </c>
      <c r="P216" s="47" t="str">
        <f t="shared" ca="1" si="82"/>
        <v/>
      </c>
      <c r="Q216" s="45" t="str">
        <f t="shared" ca="1" si="83"/>
        <v/>
      </c>
      <c r="R216" s="46" t="str">
        <f t="shared" ca="1" si="84"/>
        <v/>
      </c>
      <c r="S216" s="47" t="str">
        <f t="shared" ca="1" si="85"/>
        <v/>
      </c>
      <c r="T216" s="79" t="str">
        <f t="shared" ca="1" si="67"/>
        <v/>
      </c>
      <c r="AH216" s="172" t="str">
        <f t="shared" si="87"/>
        <v/>
      </c>
      <c r="AI216" s="172" t="str">
        <f t="shared" si="86"/>
        <v/>
      </c>
    </row>
    <row r="217" spans="1:35">
      <c r="A217" s="173" t="str">
        <f t="shared" ca="1" si="68"/>
        <v/>
      </c>
      <c r="B217" s="45" t="str">
        <f t="shared" ca="1" si="69"/>
        <v/>
      </c>
      <c r="C217" s="46" t="str">
        <f t="shared" ca="1" si="88"/>
        <v/>
      </c>
      <c r="D217" s="46" t="str">
        <f t="shared" ca="1" si="70"/>
        <v/>
      </c>
      <c r="E217" s="45" t="str">
        <f t="shared" ca="1" si="71"/>
        <v/>
      </c>
      <c r="F217" s="46" t="str">
        <f t="shared" ca="1" si="72"/>
        <v/>
      </c>
      <c r="G217" s="47" t="str">
        <f t="shared" ca="1" si="73"/>
        <v/>
      </c>
      <c r="H217" s="45" t="str">
        <f t="shared" ca="1" si="74"/>
        <v/>
      </c>
      <c r="I217" s="46" t="str">
        <f t="shared" ca="1" si="75"/>
        <v/>
      </c>
      <c r="J217" s="47" t="str">
        <f t="shared" ca="1" si="76"/>
        <v/>
      </c>
      <c r="K217" s="45" t="str">
        <f t="shared" ca="1" si="77"/>
        <v/>
      </c>
      <c r="L217" s="46" t="str">
        <f t="shared" ca="1" si="78"/>
        <v/>
      </c>
      <c r="M217" s="47" t="str">
        <f t="shared" ca="1" si="79"/>
        <v/>
      </c>
      <c r="N217" s="45" t="str">
        <f t="shared" ca="1" si="80"/>
        <v/>
      </c>
      <c r="O217" s="46" t="str">
        <f t="shared" ca="1" si="81"/>
        <v/>
      </c>
      <c r="P217" s="47" t="str">
        <f t="shared" ca="1" si="82"/>
        <v/>
      </c>
      <c r="Q217" s="45" t="str">
        <f t="shared" ca="1" si="83"/>
        <v/>
      </c>
      <c r="R217" s="46" t="str">
        <f t="shared" ca="1" si="84"/>
        <v/>
      </c>
      <c r="S217" s="47" t="str">
        <f t="shared" ca="1" si="85"/>
        <v/>
      </c>
      <c r="T217" s="79" t="str">
        <f t="shared" ca="1" si="67"/>
        <v/>
      </c>
      <c r="AH217" s="172" t="str">
        <f t="shared" si="87"/>
        <v/>
      </c>
      <c r="AI217" s="172" t="str">
        <f t="shared" si="86"/>
        <v/>
      </c>
    </row>
    <row r="218" spans="1:35">
      <c r="A218" s="173" t="str">
        <f t="shared" ca="1" si="68"/>
        <v/>
      </c>
      <c r="B218" s="45" t="str">
        <f t="shared" ca="1" si="69"/>
        <v/>
      </c>
      <c r="C218" s="46" t="str">
        <f t="shared" ca="1" si="88"/>
        <v/>
      </c>
      <c r="D218" s="46" t="str">
        <f t="shared" ca="1" si="70"/>
        <v/>
      </c>
      <c r="E218" s="45" t="str">
        <f t="shared" ca="1" si="71"/>
        <v/>
      </c>
      <c r="F218" s="46" t="str">
        <f t="shared" ca="1" si="72"/>
        <v/>
      </c>
      <c r="G218" s="47" t="str">
        <f t="shared" ca="1" si="73"/>
        <v/>
      </c>
      <c r="H218" s="45" t="str">
        <f t="shared" ca="1" si="74"/>
        <v/>
      </c>
      <c r="I218" s="46" t="str">
        <f t="shared" ca="1" si="75"/>
        <v/>
      </c>
      <c r="J218" s="47" t="str">
        <f t="shared" ca="1" si="76"/>
        <v/>
      </c>
      <c r="K218" s="45" t="str">
        <f t="shared" ca="1" si="77"/>
        <v/>
      </c>
      <c r="L218" s="46" t="str">
        <f t="shared" ca="1" si="78"/>
        <v/>
      </c>
      <c r="M218" s="47" t="str">
        <f t="shared" ca="1" si="79"/>
        <v/>
      </c>
      <c r="N218" s="45" t="str">
        <f t="shared" ca="1" si="80"/>
        <v/>
      </c>
      <c r="O218" s="46" t="str">
        <f t="shared" ca="1" si="81"/>
        <v/>
      </c>
      <c r="P218" s="47" t="str">
        <f t="shared" ca="1" si="82"/>
        <v/>
      </c>
      <c r="Q218" s="45" t="str">
        <f t="shared" ca="1" si="83"/>
        <v/>
      </c>
      <c r="R218" s="46" t="str">
        <f t="shared" ca="1" si="84"/>
        <v/>
      </c>
      <c r="S218" s="47" t="str">
        <f t="shared" ca="1" si="85"/>
        <v/>
      </c>
      <c r="T218" s="79" t="str">
        <f t="shared" ca="1" si="67"/>
        <v/>
      </c>
      <c r="AH218" s="172" t="str">
        <f t="shared" si="87"/>
        <v/>
      </c>
      <c r="AI218" s="172" t="str">
        <f t="shared" si="86"/>
        <v/>
      </c>
    </row>
    <row r="219" spans="1:35">
      <c r="A219" s="173" t="str">
        <f t="shared" ca="1" si="68"/>
        <v/>
      </c>
      <c r="B219" s="45" t="str">
        <f t="shared" ca="1" si="69"/>
        <v/>
      </c>
      <c r="C219" s="46" t="str">
        <f t="shared" ca="1" si="88"/>
        <v/>
      </c>
      <c r="D219" s="46" t="str">
        <f t="shared" ca="1" si="70"/>
        <v/>
      </c>
      <c r="E219" s="45" t="str">
        <f t="shared" ca="1" si="71"/>
        <v/>
      </c>
      <c r="F219" s="46" t="str">
        <f t="shared" ca="1" si="72"/>
        <v/>
      </c>
      <c r="G219" s="47" t="str">
        <f t="shared" ca="1" si="73"/>
        <v/>
      </c>
      <c r="H219" s="45" t="str">
        <f t="shared" ca="1" si="74"/>
        <v/>
      </c>
      <c r="I219" s="46" t="str">
        <f t="shared" ca="1" si="75"/>
        <v/>
      </c>
      <c r="J219" s="47" t="str">
        <f t="shared" ca="1" si="76"/>
        <v/>
      </c>
      <c r="K219" s="45" t="str">
        <f t="shared" ca="1" si="77"/>
        <v/>
      </c>
      <c r="L219" s="46" t="str">
        <f t="shared" ca="1" si="78"/>
        <v/>
      </c>
      <c r="M219" s="47" t="str">
        <f t="shared" ca="1" si="79"/>
        <v/>
      </c>
      <c r="N219" s="45" t="str">
        <f t="shared" ca="1" si="80"/>
        <v/>
      </c>
      <c r="O219" s="46" t="str">
        <f t="shared" ca="1" si="81"/>
        <v/>
      </c>
      <c r="P219" s="47" t="str">
        <f t="shared" ca="1" si="82"/>
        <v/>
      </c>
      <c r="Q219" s="45" t="str">
        <f t="shared" ca="1" si="83"/>
        <v/>
      </c>
      <c r="R219" s="46" t="str">
        <f t="shared" ca="1" si="84"/>
        <v/>
      </c>
      <c r="S219" s="47" t="str">
        <f t="shared" ca="1" si="85"/>
        <v/>
      </c>
      <c r="T219" s="79" t="str">
        <f t="shared" ref="T219:T282" ca="1" si="89">IF(ISERROR(B219-2),"",C219+D219-F219-G219-I219-J219+L219+M219+O219+P219+R219+S219+$J$9)</f>
        <v/>
      </c>
      <c r="AH219" s="172" t="str">
        <f t="shared" si="87"/>
        <v/>
      </c>
      <c r="AI219" s="172" t="str">
        <f t="shared" si="86"/>
        <v/>
      </c>
    </row>
    <row r="220" spans="1:35">
      <c r="A220" s="173" t="str">
        <f t="shared" ca="1" si="68"/>
        <v/>
      </c>
      <c r="B220" s="45" t="str">
        <f t="shared" ca="1" si="69"/>
        <v/>
      </c>
      <c r="C220" s="46" t="str">
        <f t="shared" ca="1" si="88"/>
        <v/>
      </c>
      <c r="D220" s="46" t="str">
        <f t="shared" ca="1" si="70"/>
        <v/>
      </c>
      <c r="E220" s="45" t="str">
        <f t="shared" ca="1" si="71"/>
        <v/>
      </c>
      <c r="F220" s="46" t="str">
        <f t="shared" ca="1" si="72"/>
        <v/>
      </c>
      <c r="G220" s="47" t="str">
        <f t="shared" ca="1" si="73"/>
        <v/>
      </c>
      <c r="H220" s="45" t="str">
        <f t="shared" ca="1" si="74"/>
        <v/>
      </c>
      <c r="I220" s="46" t="str">
        <f t="shared" ca="1" si="75"/>
        <v/>
      </c>
      <c r="J220" s="47" t="str">
        <f t="shared" ca="1" si="76"/>
        <v/>
      </c>
      <c r="K220" s="45" t="str">
        <f t="shared" ca="1" si="77"/>
        <v/>
      </c>
      <c r="L220" s="46" t="str">
        <f t="shared" ca="1" si="78"/>
        <v/>
      </c>
      <c r="M220" s="47" t="str">
        <f t="shared" ca="1" si="79"/>
        <v/>
      </c>
      <c r="N220" s="45" t="str">
        <f t="shared" ca="1" si="80"/>
        <v/>
      </c>
      <c r="O220" s="46" t="str">
        <f t="shared" ca="1" si="81"/>
        <v/>
      </c>
      <c r="P220" s="47" t="str">
        <f t="shared" ca="1" si="82"/>
        <v/>
      </c>
      <c r="Q220" s="45" t="str">
        <f t="shared" ca="1" si="83"/>
        <v/>
      </c>
      <c r="R220" s="46" t="str">
        <f t="shared" ca="1" si="84"/>
        <v/>
      </c>
      <c r="S220" s="47" t="str">
        <f t="shared" ca="1" si="85"/>
        <v/>
      </c>
      <c r="T220" s="79" t="str">
        <f t="shared" ca="1" si="89"/>
        <v/>
      </c>
      <c r="AH220" s="172" t="str">
        <f t="shared" si="87"/>
        <v/>
      </c>
      <c r="AI220" s="172" t="str">
        <f t="shared" si="86"/>
        <v/>
      </c>
    </row>
    <row r="221" spans="1:35">
      <c r="A221" s="173" t="str">
        <f t="shared" ca="1" si="68"/>
        <v/>
      </c>
      <c r="B221" s="45" t="str">
        <f t="shared" ca="1" si="69"/>
        <v/>
      </c>
      <c r="C221" s="46" t="str">
        <f t="shared" ca="1" si="88"/>
        <v/>
      </c>
      <c r="D221" s="46" t="str">
        <f t="shared" ca="1" si="70"/>
        <v/>
      </c>
      <c r="E221" s="45" t="str">
        <f t="shared" ca="1" si="71"/>
        <v/>
      </c>
      <c r="F221" s="46" t="str">
        <f t="shared" ca="1" si="72"/>
        <v/>
      </c>
      <c r="G221" s="47" t="str">
        <f t="shared" ca="1" si="73"/>
        <v/>
      </c>
      <c r="H221" s="45" t="str">
        <f t="shared" ca="1" si="74"/>
        <v/>
      </c>
      <c r="I221" s="46" t="str">
        <f t="shared" ca="1" si="75"/>
        <v/>
      </c>
      <c r="J221" s="47" t="str">
        <f t="shared" ca="1" si="76"/>
        <v/>
      </c>
      <c r="K221" s="45" t="str">
        <f t="shared" ca="1" si="77"/>
        <v/>
      </c>
      <c r="L221" s="46" t="str">
        <f t="shared" ca="1" si="78"/>
        <v/>
      </c>
      <c r="M221" s="47" t="str">
        <f t="shared" ca="1" si="79"/>
        <v/>
      </c>
      <c r="N221" s="45" t="str">
        <f t="shared" ca="1" si="80"/>
        <v/>
      </c>
      <c r="O221" s="46" t="str">
        <f t="shared" ca="1" si="81"/>
        <v/>
      </c>
      <c r="P221" s="47" t="str">
        <f t="shared" ca="1" si="82"/>
        <v/>
      </c>
      <c r="Q221" s="45" t="str">
        <f t="shared" ca="1" si="83"/>
        <v/>
      </c>
      <c r="R221" s="46" t="str">
        <f t="shared" ca="1" si="84"/>
        <v/>
      </c>
      <c r="S221" s="47" t="str">
        <f t="shared" ca="1" si="85"/>
        <v/>
      </c>
      <c r="T221" s="79" t="str">
        <f t="shared" ca="1" si="89"/>
        <v/>
      </c>
      <c r="AH221" s="172" t="str">
        <f t="shared" si="87"/>
        <v/>
      </c>
      <c r="AI221" s="172" t="str">
        <f t="shared" si="86"/>
        <v/>
      </c>
    </row>
    <row r="222" spans="1:35">
      <c r="A222" s="173" t="str">
        <f t="shared" ca="1" si="68"/>
        <v/>
      </c>
      <c r="B222" s="45" t="str">
        <f t="shared" ca="1" si="69"/>
        <v/>
      </c>
      <c r="C222" s="46" t="str">
        <f t="shared" ca="1" si="88"/>
        <v/>
      </c>
      <c r="D222" s="46" t="str">
        <f t="shared" ca="1" si="70"/>
        <v/>
      </c>
      <c r="E222" s="45" t="str">
        <f t="shared" ca="1" si="71"/>
        <v/>
      </c>
      <c r="F222" s="46" t="str">
        <f t="shared" ca="1" si="72"/>
        <v/>
      </c>
      <c r="G222" s="47" t="str">
        <f t="shared" ca="1" si="73"/>
        <v/>
      </c>
      <c r="H222" s="45" t="str">
        <f t="shared" ca="1" si="74"/>
        <v/>
      </c>
      <c r="I222" s="46" t="str">
        <f t="shared" ca="1" si="75"/>
        <v/>
      </c>
      <c r="J222" s="47" t="str">
        <f t="shared" ca="1" si="76"/>
        <v/>
      </c>
      <c r="K222" s="45" t="str">
        <f t="shared" ca="1" si="77"/>
        <v/>
      </c>
      <c r="L222" s="46" t="str">
        <f t="shared" ca="1" si="78"/>
        <v/>
      </c>
      <c r="M222" s="47" t="str">
        <f t="shared" ca="1" si="79"/>
        <v/>
      </c>
      <c r="N222" s="45" t="str">
        <f t="shared" ca="1" si="80"/>
        <v/>
      </c>
      <c r="O222" s="46" t="str">
        <f t="shared" ca="1" si="81"/>
        <v/>
      </c>
      <c r="P222" s="47" t="str">
        <f t="shared" ca="1" si="82"/>
        <v/>
      </c>
      <c r="Q222" s="45" t="str">
        <f t="shared" ca="1" si="83"/>
        <v/>
      </c>
      <c r="R222" s="46" t="str">
        <f t="shared" ca="1" si="84"/>
        <v/>
      </c>
      <c r="S222" s="47" t="str">
        <f t="shared" ca="1" si="85"/>
        <v/>
      </c>
      <c r="T222" s="79" t="str">
        <f t="shared" ca="1" si="89"/>
        <v/>
      </c>
      <c r="AH222" s="172" t="str">
        <f t="shared" si="87"/>
        <v/>
      </c>
      <c r="AI222" s="172" t="str">
        <f t="shared" si="86"/>
        <v/>
      </c>
    </row>
    <row r="223" spans="1:35">
      <c r="A223" s="173" t="str">
        <f t="shared" ca="1" si="68"/>
        <v/>
      </c>
      <c r="B223" s="45" t="str">
        <f t="shared" ca="1" si="69"/>
        <v/>
      </c>
      <c r="C223" s="46" t="str">
        <f t="shared" ca="1" si="88"/>
        <v/>
      </c>
      <c r="D223" s="46" t="str">
        <f t="shared" ca="1" si="70"/>
        <v/>
      </c>
      <c r="E223" s="45" t="str">
        <f t="shared" ca="1" si="71"/>
        <v/>
      </c>
      <c r="F223" s="46" t="str">
        <f t="shared" ca="1" si="72"/>
        <v/>
      </c>
      <c r="G223" s="47" t="str">
        <f t="shared" ca="1" si="73"/>
        <v/>
      </c>
      <c r="H223" s="45" t="str">
        <f t="shared" ca="1" si="74"/>
        <v/>
      </c>
      <c r="I223" s="46" t="str">
        <f t="shared" ca="1" si="75"/>
        <v/>
      </c>
      <c r="J223" s="47" t="str">
        <f t="shared" ca="1" si="76"/>
        <v/>
      </c>
      <c r="K223" s="45" t="str">
        <f t="shared" ca="1" si="77"/>
        <v/>
      </c>
      <c r="L223" s="46" t="str">
        <f t="shared" ca="1" si="78"/>
        <v/>
      </c>
      <c r="M223" s="47" t="str">
        <f t="shared" ca="1" si="79"/>
        <v/>
      </c>
      <c r="N223" s="45" t="str">
        <f t="shared" ca="1" si="80"/>
        <v/>
      </c>
      <c r="O223" s="46" t="str">
        <f t="shared" ca="1" si="81"/>
        <v/>
      </c>
      <c r="P223" s="47" t="str">
        <f t="shared" ca="1" si="82"/>
        <v/>
      </c>
      <c r="Q223" s="45" t="str">
        <f t="shared" ca="1" si="83"/>
        <v/>
      </c>
      <c r="R223" s="46" t="str">
        <f t="shared" ca="1" si="84"/>
        <v/>
      </c>
      <c r="S223" s="47" t="str">
        <f t="shared" ca="1" si="85"/>
        <v/>
      </c>
      <c r="T223" s="79" t="str">
        <f t="shared" ca="1" si="89"/>
        <v/>
      </c>
      <c r="AH223" s="172" t="str">
        <f t="shared" si="87"/>
        <v/>
      </c>
      <c r="AI223" s="172" t="str">
        <f t="shared" si="86"/>
        <v/>
      </c>
    </row>
    <row r="224" spans="1:35">
      <c r="A224" s="173" t="str">
        <f t="shared" ca="1" si="68"/>
        <v/>
      </c>
      <c r="B224" s="45" t="str">
        <f t="shared" ca="1" si="69"/>
        <v/>
      </c>
      <c r="C224" s="46" t="str">
        <f t="shared" ca="1" si="88"/>
        <v/>
      </c>
      <c r="D224" s="46" t="str">
        <f t="shared" ca="1" si="70"/>
        <v/>
      </c>
      <c r="E224" s="45" t="str">
        <f t="shared" ca="1" si="71"/>
        <v/>
      </c>
      <c r="F224" s="46" t="str">
        <f t="shared" ca="1" si="72"/>
        <v/>
      </c>
      <c r="G224" s="47" t="str">
        <f t="shared" ca="1" si="73"/>
        <v/>
      </c>
      <c r="H224" s="45" t="str">
        <f t="shared" ca="1" si="74"/>
        <v/>
      </c>
      <c r="I224" s="46" t="str">
        <f t="shared" ca="1" si="75"/>
        <v/>
      </c>
      <c r="J224" s="47" t="str">
        <f t="shared" ca="1" si="76"/>
        <v/>
      </c>
      <c r="K224" s="45" t="str">
        <f t="shared" ca="1" si="77"/>
        <v/>
      </c>
      <c r="L224" s="46" t="str">
        <f t="shared" ca="1" si="78"/>
        <v/>
      </c>
      <c r="M224" s="47" t="str">
        <f t="shared" ca="1" si="79"/>
        <v/>
      </c>
      <c r="N224" s="45" t="str">
        <f t="shared" ca="1" si="80"/>
        <v/>
      </c>
      <c r="O224" s="46" t="str">
        <f t="shared" ca="1" si="81"/>
        <v/>
      </c>
      <c r="P224" s="47" t="str">
        <f t="shared" ca="1" si="82"/>
        <v/>
      </c>
      <c r="Q224" s="45" t="str">
        <f t="shared" ca="1" si="83"/>
        <v/>
      </c>
      <c r="R224" s="46" t="str">
        <f t="shared" ca="1" si="84"/>
        <v/>
      </c>
      <c r="S224" s="47" t="str">
        <f t="shared" ca="1" si="85"/>
        <v/>
      </c>
      <c r="T224" s="79" t="str">
        <f t="shared" ca="1" si="89"/>
        <v/>
      </c>
      <c r="AH224" s="172" t="str">
        <f t="shared" si="87"/>
        <v/>
      </c>
      <c r="AI224" s="172" t="str">
        <f t="shared" si="86"/>
        <v/>
      </c>
    </row>
    <row r="225" spans="1:35">
      <c r="A225" s="173" t="str">
        <f t="shared" ca="1" si="68"/>
        <v/>
      </c>
      <c r="B225" s="45" t="str">
        <f t="shared" ca="1" si="69"/>
        <v/>
      </c>
      <c r="C225" s="46" t="str">
        <f t="shared" ca="1" si="88"/>
        <v/>
      </c>
      <c r="D225" s="46" t="str">
        <f t="shared" ca="1" si="70"/>
        <v/>
      </c>
      <c r="E225" s="45" t="str">
        <f t="shared" ca="1" si="71"/>
        <v/>
      </c>
      <c r="F225" s="46" t="str">
        <f t="shared" ca="1" si="72"/>
        <v/>
      </c>
      <c r="G225" s="47" t="str">
        <f t="shared" ca="1" si="73"/>
        <v/>
      </c>
      <c r="H225" s="45" t="str">
        <f t="shared" ca="1" si="74"/>
        <v/>
      </c>
      <c r="I225" s="46" t="str">
        <f t="shared" ca="1" si="75"/>
        <v/>
      </c>
      <c r="J225" s="47" t="str">
        <f t="shared" ca="1" si="76"/>
        <v/>
      </c>
      <c r="K225" s="45" t="str">
        <f t="shared" ca="1" si="77"/>
        <v/>
      </c>
      <c r="L225" s="46" t="str">
        <f t="shared" ca="1" si="78"/>
        <v/>
      </c>
      <c r="M225" s="47" t="str">
        <f t="shared" ca="1" si="79"/>
        <v/>
      </c>
      <c r="N225" s="45" t="str">
        <f t="shared" ca="1" si="80"/>
        <v/>
      </c>
      <c r="O225" s="46" t="str">
        <f t="shared" ca="1" si="81"/>
        <v/>
      </c>
      <c r="P225" s="47" t="str">
        <f t="shared" ca="1" si="82"/>
        <v/>
      </c>
      <c r="Q225" s="45" t="str">
        <f t="shared" ca="1" si="83"/>
        <v/>
      </c>
      <c r="R225" s="46" t="str">
        <f t="shared" ca="1" si="84"/>
        <v/>
      </c>
      <c r="S225" s="47" t="str">
        <f t="shared" ca="1" si="85"/>
        <v/>
      </c>
      <c r="T225" s="79" t="str">
        <f t="shared" ca="1" si="89"/>
        <v/>
      </c>
      <c r="AH225" s="172" t="str">
        <f t="shared" si="87"/>
        <v/>
      </c>
      <c r="AI225" s="172" t="str">
        <f t="shared" si="86"/>
        <v/>
      </c>
    </row>
    <row r="226" spans="1:35">
      <c r="A226" s="173" t="str">
        <f t="shared" ca="1" si="68"/>
        <v/>
      </c>
      <c r="B226" s="45" t="str">
        <f t="shared" ca="1" si="69"/>
        <v/>
      </c>
      <c r="C226" s="46" t="str">
        <f t="shared" ca="1" si="88"/>
        <v/>
      </c>
      <c r="D226" s="46" t="str">
        <f t="shared" ca="1" si="70"/>
        <v/>
      </c>
      <c r="E226" s="45" t="str">
        <f t="shared" ca="1" si="71"/>
        <v/>
      </c>
      <c r="F226" s="46" t="str">
        <f t="shared" ca="1" si="72"/>
        <v/>
      </c>
      <c r="G226" s="47" t="str">
        <f t="shared" ca="1" si="73"/>
        <v/>
      </c>
      <c r="H226" s="45" t="str">
        <f t="shared" ca="1" si="74"/>
        <v/>
      </c>
      <c r="I226" s="46" t="str">
        <f t="shared" ca="1" si="75"/>
        <v/>
      </c>
      <c r="J226" s="47" t="str">
        <f t="shared" ca="1" si="76"/>
        <v/>
      </c>
      <c r="K226" s="45" t="str">
        <f t="shared" ca="1" si="77"/>
        <v/>
      </c>
      <c r="L226" s="46" t="str">
        <f t="shared" ca="1" si="78"/>
        <v/>
      </c>
      <c r="M226" s="47" t="str">
        <f t="shared" ca="1" si="79"/>
        <v/>
      </c>
      <c r="N226" s="45" t="str">
        <f t="shared" ca="1" si="80"/>
        <v/>
      </c>
      <c r="O226" s="46" t="str">
        <f t="shared" ca="1" si="81"/>
        <v/>
      </c>
      <c r="P226" s="47" t="str">
        <f t="shared" ca="1" si="82"/>
        <v/>
      </c>
      <c r="Q226" s="45" t="str">
        <f t="shared" ca="1" si="83"/>
        <v/>
      </c>
      <c r="R226" s="46" t="str">
        <f t="shared" ca="1" si="84"/>
        <v/>
      </c>
      <c r="S226" s="47" t="str">
        <f t="shared" ca="1" si="85"/>
        <v/>
      </c>
      <c r="T226" s="79" t="str">
        <f t="shared" ca="1" si="89"/>
        <v/>
      </c>
      <c r="AH226" s="172" t="str">
        <f t="shared" si="87"/>
        <v/>
      </c>
      <c r="AI226" s="172" t="str">
        <f t="shared" si="86"/>
        <v/>
      </c>
    </row>
    <row r="227" spans="1:35">
      <c r="A227" s="173" t="str">
        <f t="shared" ca="1" si="68"/>
        <v/>
      </c>
      <c r="B227" s="45" t="str">
        <f t="shared" ca="1" si="69"/>
        <v/>
      </c>
      <c r="C227" s="46" t="str">
        <f t="shared" ca="1" si="88"/>
        <v/>
      </c>
      <c r="D227" s="46" t="str">
        <f t="shared" ca="1" si="70"/>
        <v/>
      </c>
      <c r="E227" s="45" t="str">
        <f t="shared" ca="1" si="71"/>
        <v/>
      </c>
      <c r="F227" s="46" t="str">
        <f t="shared" ca="1" si="72"/>
        <v/>
      </c>
      <c r="G227" s="47" t="str">
        <f t="shared" ca="1" si="73"/>
        <v/>
      </c>
      <c r="H227" s="45" t="str">
        <f t="shared" ca="1" si="74"/>
        <v/>
      </c>
      <c r="I227" s="46" t="str">
        <f t="shared" ca="1" si="75"/>
        <v/>
      </c>
      <c r="J227" s="47" t="str">
        <f t="shared" ca="1" si="76"/>
        <v/>
      </c>
      <c r="K227" s="45" t="str">
        <f t="shared" ca="1" si="77"/>
        <v/>
      </c>
      <c r="L227" s="46" t="str">
        <f t="shared" ca="1" si="78"/>
        <v/>
      </c>
      <c r="M227" s="47" t="str">
        <f t="shared" ca="1" si="79"/>
        <v/>
      </c>
      <c r="N227" s="45" t="str">
        <f t="shared" ca="1" si="80"/>
        <v/>
      </c>
      <c r="O227" s="46" t="str">
        <f t="shared" ca="1" si="81"/>
        <v/>
      </c>
      <c r="P227" s="47" t="str">
        <f t="shared" ca="1" si="82"/>
        <v/>
      </c>
      <c r="Q227" s="45" t="str">
        <f t="shared" ca="1" si="83"/>
        <v/>
      </c>
      <c r="R227" s="46" t="str">
        <f t="shared" ca="1" si="84"/>
        <v/>
      </c>
      <c r="S227" s="47" t="str">
        <f t="shared" ca="1" si="85"/>
        <v/>
      </c>
      <c r="T227" s="79" t="str">
        <f t="shared" ca="1" si="89"/>
        <v/>
      </c>
      <c r="AH227" s="172" t="str">
        <f t="shared" si="87"/>
        <v/>
      </c>
      <c r="AI227" s="172" t="str">
        <f t="shared" si="86"/>
        <v/>
      </c>
    </row>
    <row r="228" spans="1:35">
      <c r="A228" s="173" t="str">
        <f t="shared" ca="1" si="68"/>
        <v/>
      </c>
      <c r="B228" s="45" t="str">
        <f t="shared" ca="1" si="69"/>
        <v/>
      </c>
      <c r="C228" s="46" t="str">
        <f t="shared" ca="1" si="88"/>
        <v/>
      </c>
      <c r="D228" s="46" t="str">
        <f t="shared" ca="1" si="70"/>
        <v/>
      </c>
      <c r="E228" s="45" t="str">
        <f t="shared" ca="1" si="71"/>
        <v/>
      </c>
      <c r="F228" s="46" t="str">
        <f t="shared" ca="1" si="72"/>
        <v/>
      </c>
      <c r="G228" s="47" t="str">
        <f t="shared" ca="1" si="73"/>
        <v/>
      </c>
      <c r="H228" s="45" t="str">
        <f t="shared" ca="1" si="74"/>
        <v/>
      </c>
      <c r="I228" s="46" t="str">
        <f t="shared" ca="1" si="75"/>
        <v/>
      </c>
      <c r="J228" s="47" t="str">
        <f t="shared" ca="1" si="76"/>
        <v/>
      </c>
      <c r="K228" s="45" t="str">
        <f t="shared" ca="1" si="77"/>
        <v/>
      </c>
      <c r="L228" s="46" t="str">
        <f t="shared" ca="1" si="78"/>
        <v/>
      </c>
      <c r="M228" s="47" t="str">
        <f t="shared" ca="1" si="79"/>
        <v/>
      </c>
      <c r="N228" s="45" t="str">
        <f t="shared" ca="1" si="80"/>
        <v/>
      </c>
      <c r="O228" s="46" t="str">
        <f t="shared" ca="1" si="81"/>
        <v/>
      </c>
      <c r="P228" s="47" t="str">
        <f t="shared" ca="1" si="82"/>
        <v/>
      </c>
      <c r="Q228" s="45" t="str">
        <f t="shared" ca="1" si="83"/>
        <v/>
      </c>
      <c r="R228" s="46" t="str">
        <f t="shared" ca="1" si="84"/>
        <v/>
      </c>
      <c r="S228" s="47" t="str">
        <f t="shared" ca="1" si="85"/>
        <v/>
      </c>
      <c r="T228" s="79" t="str">
        <f t="shared" ca="1" si="89"/>
        <v/>
      </c>
      <c r="AH228" s="172" t="str">
        <f t="shared" si="87"/>
        <v/>
      </c>
      <c r="AI228" s="172" t="str">
        <f t="shared" si="86"/>
        <v/>
      </c>
    </row>
    <row r="229" spans="1:35">
      <c r="A229" s="173" t="str">
        <f t="shared" ca="1" si="68"/>
        <v/>
      </c>
      <c r="B229" s="45" t="str">
        <f t="shared" ca="1" si="69"/>
        <v/>
      </c>
      <c r="C229" s="46" t="str">
        <f t="shared" ca="1" si="88"/>
        <v/>
      </c>
      <c r="D229" s="46" t="str">
        <f t="shared" ca="1" si="70"/>
        <v/>
      </c>
      <c r="E229" s="45" t="str">
        <f t="shared" ca="1" si="71"/>
        <v/>
      </c>
      <c r="F229" s="46" t="str">
        <f t="shared" ca="1" si="72"/>
        <v/>
      </c>
      <c r="G229" s="47" t="str">
        <f t="shared" ca="1" si="73"/>
        <v/>
      </c>
      <c r="H229" s="45" t="str">
        <f t="shared" ca="1" si="74"/>
        <v/>
      </c>
      <c r="I229" s="46" t="str">
        <f t="shared" ca="1" si="75"/>
        <v/>
      </c>
      <c r="J229" s="47" t="str">
        <f t="shared" ca="1" si="76"/>
        <v/>
      </c>
      <c r="K229" s="45" t="str">
        <f t="shared" ca="1" si="77"/>
        <v/>
      </c>
      <c r="L229" s="46" t="str">
        <f t="shared" ca="1" si="78"/>
        <v/>
      </c>
      <c r="M229" s="47" t="str">
        <f t="shared" ca="1" si="79"/>
        <v/>
      </c>
      <c r="N229" s="45" t="str">
        <f t="shared" ca="1" si="80"/>
        <v/>
      </c>
      <c r="O229" s="46" t="str">
        <f t="shared" ca="1" si="81"/>
        <v/>
      </c>
      <c r="P229" s="47" t="str">
        <f t="shared" ca="1" si="82"/>
        <v/>
      </c>
      <c r="Q229" s="45" t="str">
        <f t="shared" ca="1" si="83"/>
        <v/>
      </c>
      <c r="R229" s="46" t="str">
        <f t="shared" ca="1" si="84"/>
        <v/>
      </c>
      <c r="S229" s="47" t="str">
        <f t="shared" ca="1" si="85"/>
        <v/>
      </c>
      <c r="T229" s="79" t="str">
        <f t="shared" ca="1" si="89"/>
        <v/>
      </c>
      <c r="AH229" s="172" t="str">
        <f t="shared" si="87"/>
        <v/>
      </c>
      <c r="AI229" s="172" t="str">
        <f t="shared" si="86"/>
        <v/>
      </c>
    </row>
    <row r="230" spans="1:35">
      <c r="A230" s="173" t="str">
        <f t="shared" ca="1" si="68"/>
        <v/>
      </c>
      <c r="B230" s="45" t="str">
        <f t="shared" ca="1" si="69"/>
        <v/>
      </c>
      <c r="C230" s="46" t="str">
        <f t="shared" ca="1" si="88"/>
        <v/>
      </c>
      <c r="D230" s="46" t="str">
        <f t="shared" ca="1" si="70"/>
        <v/>
      </c>
      <c r="E230" s="45" t="str">
        <f t="shared" ca="1" si="71"/>
        <v/>
      </c>
      <c r="F230" s="46" t="str">
        <f t="shared" ca="1" si="72"/>
        <v/>
      </c>
      <c r="G230" s="47" t="str">
        <f t="shared" ca="1" si="73"/>
        <v/>
      </c>
      <c r="H230" s="45" t="str">
        <f t="shared" ca="1" si="74"/>
        <v/>
      </c>
      <c r="I230" s="46" t="str">
        <f t="shared" ca="1" si="75"/>
        <v/>
      </c>
      <c r="J230" s="47" t="str">
        <f t="shared" ca="1" si="76"/>
        <v/>
      </c>
      <c r="K230" s="45" t="str">
        <f t="shared" ca="1" si="77"/>
        <v/>
      </c>
      <c r="L230" s="46" t="str">
        <f t="shared" ca="1" si="78"/>
        <v/>
      </c>
      <c r="M230" s="47" t="str">
        <f t="shared" ca="1" si="79"/>
        <v/>
      </c>
      <c r="N230" s="45" t="str">
        <f t="shared" ca="1" si="80"/>
        <v/>
      </c>
      <c r="O230" s="46" t="str">
        <f t="shared" ca="1" si="81"/>
        <v/>
      </c>
      <c r="P230" s="47" t="str">
        <f t="shared" ca="1" si="82"/>
        <v/>
      </c>
      <c r="Q230" s="45" t="str">
        <f t="shared" ca="1" si="83"/>
        <v/>
      </c>
      <c r="R230" s="46" t="str">
        <f t="shared" ca="1" si="84"/>
        <v/>
      </c>
      <c r="S230" s="47" t="str">
        <f t="shared" ca="1" si="85"/>
        <v/>
      </c>
      <c r="T230" s="79" t="str">
        <f t="shared" ca="1" si="89"/>
        <v/>
      </c>
      <c r="AH230" s="172" t="str">
        <f t="shared" si="87"/>
        <v/>
      </c>
      <c r="AI230" s="172" t="str">
        <f t="shared" si="86"/>
        <v/>
      </c>
    </row>
    <row r="231" spans="1:35">
      <c r="A231" s="173" t="str">
        <f t="shared" ca="1" si="68"/>
        <v/>
      </c>
      <c r="B231" s="45" t="str">
        <f t="shared" ca="1" si="69"/>
        <v/>
      </c>
      <c r="C231" s="46" t="str">
        <f t="shared" ca="1" si="88"/>
        <v/>
      </c>
      <c r="D231" s="46" t="str">
        <f t="shared" ca="1" si="70"/>
        <v/>
      </c>
      <c r="E231" s="45" t="str">
        <f t="shared" ca="1" si="71"/>
        <v/>
      </c>
      <c r="F231" s="46" t="str">
        <f t="shared" ca="1" si="72"/>
        <v/>
      </c>
      <c r="G231" s="47" t="str">
        <f t="shared" ca="1" si="73"/>
        <v/>
      </c>
      <c r="H231" s="45" t="str">
        <f t="shared" ca="1" si="74"/>
        <v/>
      </c>
      <c r="I231" s="46" t="str">
        <f t="shared" ca="1" si="75"/>
        <v/>
      </c>
      <c r="J231" s="47" t="str">
        <f t="shared" ca="1" si="76"/>
        <v/>
      </c>
      <c r="K231" s="45" t="str">
        <f t="shared" ca="1" si="77"/>
        <v/>
      </c>
      <c r="L231" s="46" t="str">
        <f t="shared" ca="1" si="78"/>
        <v/>
      </c>
      <c r="M231" s="47" t="str">
        <f t="shared" ca="1" si="79"/>
        <v/>
      </c>
      <c r="N231" s="45" t="str">
        <f t="shared" ca="1" si="80"/>
        <v/>
      </c>
      <c r="O231" s="46" t="str">
        <f t="shared" ca="1" si="81"/>
        <v/>
      </c>
      <c r="P231" s="47" t="str">
        <f t="shared" ca="1" si="82"/>
        <v/>
      </c>
      <c r="Q231" s="45" t="str">
        <f t="shared" ca="1" si="83"/>
        <v/>
      </c>
      <c r="R231" s="46" t="str">
        <f t="shared" ca="1" si="84"/>
        <v/>
      </c>
      <c r="S231" s="47" t="str">
        <f t="shared" ca="1" si="85"/>
        <v/>
      </c>
      <c r="T231" s="79" t="str">
        <f t="shared" ca="1" si="89"/>
        <v/>
      </c>
      <c r="AH231" s="172" t="str">
        <f t="shared" si="87"/>
        <v/>
      </c>
      <c r="AI231" s="172" t="str">
        <f t="shared" si="86"/>
        <v/>
      </c>
    </row>
    <row r="232" spans="1:35">
      <c r="A232" s="173" t="str">
        <f t="shared" ca="1" si="68"/>
        <v/>
      </c>
      <c r="B232" s="45" t="str">
        <f t="shared" ca="1" si="69"/>
        <v/>
      </c>
      <c r="C232" s="46" t="str">
        <f t="shared" ca="1" si="88"/>
        <v/>
      </c>
      <c r="D232" s="46" t="str">
        <f t="shared" ca="1" si="70"/>
        <v/>
      </c>
      <c r="E232" s="45" t="str">
        <f t="shared" ca="1" si="71"/>
        <v/>
      </c>
      <c r="F232" s="46" t="str">
        <f t="shared" ca="1" si="72"/>
        <v/>
      </c>
      <c r="G232" s="47" t="str">
        <f t="shared" ca="1" si="73"/>
        <v/>
      </c>
      <c r="H232" s="45" t="str">
        <f t="shared" ca="1" si="74"/>
        <v/>
      </c>
      <c r="I232" s="46" t="str">
        <f t="shared" ca="1" si="75"/>
        <v/>
      </c>
      <c r="J232" s="47" t="str">
        <f t="shared" ca="1" si="76"/>
        <v/>
      </c>
      <c r="K232" s="45" t="str">
        <f t="shared" ca="1" si="77"/>
        <v/>
      </c>
      <c r="L232" s="46" t="str">
        <f t="shared" ca="1" si="78"/>
        <v/>
      </c>
      <c r="M232" s="47" t="str">
        <f t="shared" ca="1" si="79"/>
        <v/>
      </c>
      <c r="N232" s="45" t="str">
        <f t="shared" ca="1" si="80"/>
        <v/>
      </c>
      <c r="O232" s="46" t="str">
        <f t="shared" ca="1" si="81"/>
        <v/>
      </c>
      <c r="P232" s="47" t="str">
        <f t="shared" ca="1" si="82"/>
        <v/>
      </c>
      <c r="Q232" s="45" t="str">
        <f t="shared" ca="1" si="83"/>
        <v/>
      </c>
      <c r="R232" s="46" t="str">
        <f t="shared" ca="1" si="84"/>
        <v/>
      </c>
      <c r="S232" s="47" t="str">
        <f t="shared" ca="1" si="85"/>
        <v/>
      </c>
      <c r="T232" s="79" t="str">
        <f t="shared" ca="1" si="89"/>
        <v/>
      </c>
      <c r="AH232" s="172" t="str">
        <f t="shared" si="87"/>
        <v/>
      </c>
      <c r="AI232" s="172" t="str">
        <f t="shared" si="86"/>
        <v/>
      </c>
    </row>
    <row r="233" spans="1:35">
      <c r="A233" s="173" t="str">
        <f t="shared" ca="1" si="68"/>
        <v/>
      </c>
      <c r="B233" s="45" t="str">
        <f t="shared" ca="1" si="69"/>
        <v/>
      </c>
      <c r="C233" s="46" t="str">
        <f t="shared" ca="1" si="88"/>
        <v/>
      </c>
      <c r="D233" s="46" t="str">
        <f t="shared" ca="1" si="70"/>
        <v/>
      </c>
      <c r="E233" s="45" t="str">
        <f t="shared" ca="1" si="71"/>
        <v/>
      </c>
      <c r="F233" s="46" t="str">
        <f t="shared" ca="1" si="72"/>
        <v/>
      </c>
      <c r="G233" s="47" t="str">
        <f t="shared" ca="1" si="73"/>
        <v/>
      </c>
      <c r="H233" s="45" t="str">
        <f t="shared" ca="1" si="74"/>
        <v/>
      </c>
      <c r="I233" s="46" t="str">
        <f t="shared" ca="1" si="75"/>
        <v/>
      </c>
      <c r="J233" s="47" t="str">
        <f t="shared" ca="1" si="76"/>
        <v/>
      </c>
      <c r="K233" s="45" t="str">
        <f t="shared" ca="1" si="77"/>
        <v/>
      </c>
      <c r="L233" s="46" t="str">
        <f t="shared" ca="1" si="78"/>
        <v/>
      </c>
      <c r="M233" s="47" t="str">
        <f t="shared" ca="1" si="79"/>
        <v/>
      </c>
      <c r="N233" s="45" t="str">
        <f t="shared" ca="1" si="80"/>
        <v/>
      </c>
      <c r="O233" s="46" t="str">
        <f t="shared" ca="1" si="81"/>
        <v/>
      </c>
      <c r="P233" s="47" t="str">
        <f t="shared" ca="1" si="82"/>
        <v/>
      </c>
      <c r="Q233" s="45" t="str">
        <f t="shared" ca="1" si="83"/>
        <v/>
      </c>
      <c r="R233" s="46" t="str">
        <f t="shared" ca="1" si="84"/>
        <v/>
      </c>
      <c r="S233" s="47" t="str">
        <f t="shared" ca="1" si="85"/>
        <v/>
      </c>
      <c r="T233" s="79" t="str">
        <f t="shared" ca="1" si="89"/>
        <v/>
      </c>
      <c r="AH233" s="172" t="str">
        <f t="shared" si="87"/>
        <v/>
      </c>
      <c r="AI233" s="172" t="str">
        <f t="shared" si="86"/>
        <v/>
      </c>
    </row>
    <row r="234" spans="1:35">
      <c r="A234" s="173" t="str">
        <f t="shared" ca="1" si="68"/>
        <v/>
      </c>
      <c r="B234" s="45" t="str">
        <f t="shared" ca="1" si="69"/>
        <v/>
      </c>
      <c r="C234" s="46" t="str">
        <f t="shared" ca="1" si="88"/>
        <v/>
      </c>
      <c r="D234" s="46" t="str">
        <f t="shared" ca="1" si="70"/>
        <v/>
      </c>
      <c r="E234" s="45" t="str">
        <f t="shared" ca="1" si="71"/>
        <v/>
      </c>
      <c r="F234" s="46" t="str">
        <f t="shared" ca="1" si="72"/>
        <v/>
      </c>
      <c r="G234" s="47" t="str">
        <f t="shared" ca="1" si="73"/>
        <v/>
      </c>
      <c r="H234" s="45" t="str">
        <f t="shared" ca="1" si="74"/>
        <v/>
      </c>
      <c r="I234" s="46" t="str">
        <f t="shared" ca="1" si="75"/>
        <v/>
      </c>
      <c r="J234" s="47" t="str">
        <f t="shared" ca="1" si="76"/>
        <v/>
      </c>
      <c r="K234" s="45" t="str">
        <f t="shared" ca="1" si="77"/>
        <v/>
      </c>
      <c r="L234" s="46" t="str">
        <f t="shared" ca="1" si="78"/>
        <v/>
      </c>
      <c r="M234" s="47" t="str">
        <f t="shared" ca="1" si="79"/>
        <v/>
      </c>
      <c r="N234" s="45" t="str">
        <f t="shared" ca="1" si="80"/>
        <v/>
      </c>
      <c r="O234" s="46" t="str">
        <f t="shared" ca="1" si="81"/>
        <v/>
      </c>
      <c r="P234" s="47" t="str">
        <f t="shared" ca="1" si="82"/>
        <v/>
      </c>
      <c r="Q234" s="45" t="str">
        <f t="shared" ca="1" si="83"/>
        <v/>
      </c>
      <c r="R234" s="46" t="str">
        <f t="shared" ca="1" si="84"/>
        <v/>
      </c>
      <c r="S234" s="47" t="str">
        <f t="shared" ca="1" si="85"/>
        <v/>
      </c>
      <c r="T234" s="79" t="str">
        <f t="shared" ca="1" si="89"/>
        <v/>
      </c>
      <c r="AH234" s="172" t="str">
        <f t="shared" si="87"/>
        <v/>
      </c>
      <c r="AI234" s="172" t="str">
        <f t="shared" si="86"/>
        <v/>
      </c>
    </row>
    <row r="235" spans="1:35">
      <c r="A235" s="173" t="str">
        <f t="shared" ca="1" si="68"/>
        <v/>
      </c>
      <c r="B235" s="45" t="str">
        <f t="shared" ca="1" si="69"/>
        <v/>
      </c>
      <c r="C235" s="46" t="str">
        <f t="shared" ca="1" si="88"/>
        <v/>
      </c>
      <c r="D235" s="46" t="str">
        <f t="shared" ca="1" si="70"/>
        <v/>
      </c>
      <c r="E235" s="45" t="str">
        <f t="shared" ca="1" si="71"/>
        <v/>
      </c>
      <c r="F235" s="46" t="str">
        <f t="shared" ca="1" si="72"/>
        <v/>
      </c>
      <c r="G235" s="47" t="str">
        <f t="shared" ca="1" si="73"/>
        <v/>
      </c>
      <c r="H235" s="45" t="str">
        <f t="shared" ca="1" si="74"/>
        <v/>
      </c>
      <c r="I235" s="46" t="str">
        <f t="shared" ca="1" si="75"/>
        <v/>
      </c>
      <c r="J235" s="47" t="str">
        <f t="shared" ca="1" si="76"/>
        <v/>
      </c>
      <c r="K235" s="45" t="str">
        <f t="shared" ca="1" si="77"/>
        <v/>
      </c>
      <c r="L235" s="46" t="str">
        <f t="shared" ca="1" si="78"/>
        <v/>
      </c>
      <c r="M235" s="47" t="str">
        <f t="shared" ca="1" si="79"/>
        <v/>
      </c>
      <c r="N235" s="45" t="str">
        <f t="shared" ca="1" si="80"/>
        <v/>
      </c>
      <c r="O235" s="46" t="str">
        <f t="shared" ca="1" si="81"/>
        <v/>
      </c>
      <c r="P235" s="47" t="str">
        <f t="shared" ca="1" si="82"/>
        <v/>
      </c>
      <c r="Q235" s="45" t="str">
        <f t="shared" ca="1" si="83"/>
        <v/>
      </c>
      <c r="R235" s="46" t="str">
        <f t="shared" ca="1" si="84"/>
        <v/>
      </c>
      <c r="S235" s="47" t="str">
        <f t="shared" ca="1" si="85"/>
        <v/>
      </c>
      <c r="T235" s="79" t="str">
        <f t="shared" ca="1" si="89"/>
        <v/>
      </c>
      <c r="AH235" s="172" t="str">
        <f t="shared" si="87"/>
        <v/>
      </c>
      <c r="AI235" s="172" t="str">
        <f t="shared" si="86"/>
        <v/>
      </c>
    </row>
    <row r="236" spans="1:35">
      <c r="A236" s="173" t="str">
        <f t="shared" ca="1" si="68"/>
        <v/>
      </c>
      <c r="B236" s="45" t="str">
        <f t="shared" ca="1" si="69"/>
        <v/>
      </c>
      <c r="C236" s="46" t="str">
        <f t="shared" ca="1" si="88"/>
        <v/>
      </c>
      <c r="D236" s="46" t="str">
        <f t="shared" ca="1" si="70"/>
        <v/>
      </c>
      <c r="E236" s="45" t="str">
        <f t="shared" ca="1" si="71"/>
        <v/>
      </c>
      <c r="F236" s="46" t="str">
        <f t="shared" ca="1" si="72"/>
        <v/>
      </c>
      <c r="G236" s="47" t="str">
        <f t="shared" ca="1" si="73"/>
        <v/>
      </c>
      <c r="H236" s="45" t="str">
        <f t="shared" ca="1" si="74"/>
        <v/>
      </c>
      <c r="I236" s="46" t="str">
        <f t="shared" ca="1" si="75"/>
        <v/>
      </c>
      <c r="J236" s="47" t="str">
        <f t="shared" ca="1" si="76"/>
        <v/>
      </c>
      <c r="K236" s="45" t="str">
        <f t="shared" ca="1" si="77"/>
        <v/>
      </c>
      <c r="L236" s="46" t="str">
        <f t="shared" ca="1" si="78"/>
        <v/>
      </c>
      <c r="M236" s="47" t="str">
        <f t="shared" ca="1" si="79"/>
        <v/>
      </c>
      <c r="N236" s="45" t="str">
        <f t="shared" ca="1" si="80"/>
        <v/>
      </c>
      <c r="O236" s="46" t="str">
        <f t="shared" ca="1" si="81"/>
        <v/>
      </c>
      <c r="P236" s="47" t="str">
        <f t="shared" ca="1" si="82"/>
        <v/>
      </c>
      <c r="Q236" s="45" t="str">
        <f t="shared" ca="1" si="83"/>
        <v/>
      </c>
      <c r="R236" s="46" t="str">
        <f t="shared" ca="1" si="84"/>
        <v/>
      </c>
      <c r="S236" s="47" t="str">
        <f t="shared" ca="1" si="85"/>
        <v/>
      </c>
      <c r="T236" s="79" t="str">
        <f t="shared" ca="1" si="89"/>
        <v/>
      </c>
      <c r="AH236" s="172" t="str">
        <f t="shared" si="87"/>
        <v/>
      </c>
      <c r="AI236" s="172" t="str">
        <f t="shared" si="86"/>
        <v/>
      </c>
    </row>
    <row r="237" spans="1:35">
      <c r="A237" s="173" t="str">
        <f t="shared" ca="1" si="68"/>
        <v/>
      </c>
      <c r="B237" s="45" t="str">
        <f t="shared" ca="1" si="69"/>
        <v/>
      </c>
      <c r="C237" s="46" t="str">
        <f t="shared" ca="1" si="88"/>
        <v/>
      </c>
      <c r="D237" s="46" t="str">
        <f t="shared" ca="1" si="70"/>
        <v/>
      </c>
      <c r="E237" s="45" t="str">
        <f t="shared" ca="1" si="71"/>
        <v/>
      </c>
      <c r="F237" s="46" t="str">
        <f t="shared" ca="1" si="72"/>
        <v/>
      </c>
      <c r="G237" s="47" t="str">
        <f t="shared" ca="1" si="73"/>
        <v/>
      </c>
      <c r="H237" s="45" t="str">
        <f t="shared" ca="1" si="74"/>
        <v/>
      </c>
      <c r="I237" s="46" t="str">
        <f t="shared" ca="1" si="75"/>
        <v/>
      </c>
      <c r="J237" s="47" t="str">
        <f t="shared" ca="1" si="76"/>
        <v/>
      </c>
      <c r="K237" s="45" t="str">
        <f t="shared" ca="1" si="77"/>
        <v/>
      </c>
      <c r="L237" s="46" t="str">
        <f t="shared" ca="1" si="78"/>
        <v/>
      </c>
      <c r="M237" s="47" t="str">
        <f t="shared" ca="1" si="79"/>
        <v/>
      </c>
      <c r="N237" s="45" t="str">
        <f t="shared" ca="1" si="80"/>
        <v/>
      </c>
      <c r="O237" s="46" t="str">
        <f t="shared" ca="1" si="81"/>
        <v/>
      </c>
      <c r="P237" s="47" t="str">
        <f t="shared" ca="1" si="82"/>
        <v/>
      </c>
      <c r="Q237" s="45" t="str">
        <f t="shared" ca="1" si="83"/>
        <v/>
      </c>
      <c r="R237" s="46" t="str">
        <f t="shared" ca="1" si="84"/>
        <v/>
      </c>
      <c r="S237" s="47" t="str">
        <f t="shared" ca="1" si="85"/>
        <v/>
      </c>
      <c r="T237" s="79" t="str">
        <f t="shared" ca="1" si="89"/>
        <v/>
      </c>
      <c r="AH237" s="172" t="str">
        <f t="shared" si="87"/>
        <v/>
      </c>
      <c r="AI237" s="172" t="str">
        <f t="shared" si="86"/>
        <v/>
      </c>
    </row>
    <row r="238" spans="1:35">
      <c r="A238" s="173" t="str">
        <f t="shared" ca="1" si="68"/>
        <v/>
      </c>
      <c r="B238" s="45" t="str">
        <f t="shared" ca="1" si="69"/>
        <v/>
      </c>
      <c r="C238" s="46" t="str">
        <f t="shared" ca="1" si="88"/>
        <v/>
      </c>
      <c r="D238" s="46" t="str">
        <f t="shared" ca="1" si="70"/>
        <v/>
      </c>
      <c r="E238" s="45" t="str">
        <f t="shared" ca="1" si="71"/>
        <v/>
      </c>
      <c r="F238" s="46" t="str">
        <f t="shared" ca="1" si="72"/>
        <v/>
      </c>
      <c r="G238" s="47" t="str">
        <f t="shared" ca="1" si="73"/>
        <v/>
      </c>
      <c r="H238" s="45" t="str">
        <f t="shared" ca="1" si="74"/>
        <v/>
      </c>
      <c r="I238" s="46" t="str">
        <f t="shared" ca="1" si="75"/>
        <v/>
      </c>
      <c r="J238" s="47" t="str">
        <f t="shared" ca="1" si="76"/>
        <v/>
      </c>
      <c r="K238" s="45" t="str">
        <f t="shared" ca="1" si="77"/>
        <v/>
      </c>
      <c r="L238" s="46" t="str">
        <f t="shared" ca="1" si="78"/>
        <v/>
      </c>
      <c r="M238" s="47" t="str">
        <f t="shared" ca="1" si="79"/>
        <v/>
      </c>
      <c r="N238" s="45" t="str">
        <f t="shared" ca="1" si="80"/>
        <v/>
      </c>
      <c r="O238" s="46" t="str">
        <f t="shared" ca="1" si="81"/>
        <v/>
      </c>
      <c r="P238" s="47" t="str">
        <f t="shared" ca="1" si="82"/>
        <v/>
      </c>
      <c r="Q238" s="45" t="str">
        <f t="shared" ca="1" si="83"/>
        <v/>
      </c>
      <c r="R238" s="46" t="str">
        <f t="shared" ca="1" si="84"/>
        <v/>
      </c>
      <c r="S238" s="47" t="str">
        <f t="shared" ca="1" si="85"/>
        <v/>
      </c>
      <c r="T238" s="79" t="str">
        <f t="shared" ca="1" si="89"/>
        <v/>
      </c>
      <c r="AH238" s="172" t="str">
        <f t="shared" si="87"/>
        <v/>
      </c>
      <c r="AI238" s="172" t="str">
        <f t="shared" si="86"/>
        <v/>
      </c>
    </row>
    <row r="239" spans="1:35">
      <c r="A239" s="173" t="str">
        <f t="shared" ca="1" si="68"/>
        <v/>
      </c>
      <c r="B239" s="45" t="str">
        <f t="shared" ca="1" si="69"/>
        <v/>
      </c>
      <c r="C239" s="46" t="str">
        <f t="shared" ca="1" si="88"/>
        <v/>
      </c>
      <c r="D239" s="46" t="str">
        <f t="shared" ca="1" si="70"/>
        <v/>
      </c>
      <c r="E239" s="45" t="str">
        <f t="shared" ca="1" si="71"/>
        <v/>
      </c>
      <c r="F239" s="46" t="str">
        <f t="shared" ca="1" si="72"/>
        <v/>
      </c>
      <c r="G239" s="47" t="str">
        <f t="shared" ca="1" si="73"/>
        <v/>
      </c>
      <c r="H239" s="45" t="str">
        <f t="shared" ca="1" si="74"/>
        <v/>
      </c>
      <c r="I239" s="46" t="str">
        <f t="shared" ca="1" si="75"/>
        <v/>
      </c>
      <c r="J239" s="47" t="str">
        <f t="shared" ca="1" si="76"/>
        <v/>
      </c>
      <c r="K239" s="45" t="str">
        <f t="shared" ca="1" si="77"/>
        <v/>
      </c>
      <c r="L239" s="46" t="str">
        <f t="shared" ca="1" si="78"/>
        <v/>
      </c>
      <c r="M239" s="47" t="str">
        <f t="shared" ca="1" si="79"/>
        <v/>
      </c>
      <c r="N239" s="45" t="str">
        <f t="shared" ca="1" si="80"/>
        <v/>
      </c>
      <c r="O239" s="46" t="str">
        <f t="shared" ca="1" si="81"/>
        <v/>
      </c>
      <c r="P239" s="47" t="str">
        <f t="shared" ca="1" si="82"/>
        <v/>
      </c>
      <c r="Q239" s="45" t="str">
        <f t="shared" ca="1" si="83"/>
        <v/>
      </c>
      <c r="R239" s="46" t="str">
        <f t="shared" ca="1" si="84"/>
        <v/>
      </c>
      <c r="S239" s="47" t="str">
        <f t="shared" ca="1" si="85"/>
        <v/>
      </c>
      <c r="T239" s="79" t="str">
        <f t="shared" ca="1" si="89"/>
        <v/>
      </c>
      <c r="AH239" s="172" t="str">
        <f t="shared" si="87"/>
        <v/>
      </c>
      <c r="AI239" s="172" t="str">
        <f t="shared" si="86"/>
        <v/>
      </c>
    </row>
    <row r="240" spans="1:35">
      <c r="A240" s="173" t="str">
        <f t="shared" ca="1" si="68"/>
        <v/>
      </c>
      <c r="B240" s="45" t="str">
        <f t="shared" ca="1" si="69"/>
        <v/>
      </c>
      <c r="C240" s="46" t="str">
        <f t="shared" ca="1" si="88"/>
        <v/>
      </c>
      <c r="D240" s="46" t="str">
        <f t="shared" ca="1" si="70"/>
        <v/>
      </c>
      <c r="E240" s="45" t="str">
        <f t="shared" ca="1" si="71"/>
        <v/>
      </c>
      <c r="F240" s="46" t="str">
        <f t="shared" ca="1" si="72"/>
        <v/>
      </c>
      <c r="G240" s="47" t="str">
        <f t="shared" ca="1" si="73"/>
        <v/>
      </c>
      <c r="H240" s="45" t="str">
        <f t="shared" ca="1" si="74"/>
        <v/>
      </c>
      <c r="I240" s="46" t="str">
        <f t="shared" ca="1" si="75"/>
        <v/>
      </c>
      <c r="J240" s="47" t="str">
        <f t="shared" ca="1" si="76"/>
        <v/>
      </c>
      <c r="K240" s="45" t="str">
        <f t="shared" ca="1" si="77"/>
        <v/>
      </c>
      <c r="L240" s="46" t="str">
        <f t="shared" ca="1" si="78"/>
        <v/>
      </c>
      <c r="M240" s="47" t="str">
        <f t="shared" ca="1" si="79"/>
        <v/>
      </c>
      <c r="N240" s="45" t="str">
        <f t="shared" ca="1" si="80"/>
        <v/>
      </c>
      <c r="O240" s="46" t="str">
        <f t="shared" ca="1" si="81"/>
        <v/>
      </c>
      <c r="P240" s="47" t="str">
        <f t="shared" ca="1" si="82"/>
        <v/>
      </c>
      <c r="Q240" s="45" t="str">
        <f t="shared" ca="1" si="83"/>
        <v/>
      </c>
      <c r="R240" s="46" t="str">
        <f t="shared" ca="1" si="84"/>
        <v/>
      </c>
      <c r="S240" s="47" t="str">
        <f t="shared" ca="1" si="85"/>
        <v/>
      </c>
      <c r="T240" s="79" t="str">
        <f t="shared" ca="1" si="89"/>
        <v/>
      </c>
      <c r="AH240" s="172" t="str">
        <f t="shared" si="87"/>
        <v/>
      </c>
      <c r="AI240" s="172" t="str">
        <f t="shared" si="86"/>
        <v/>
      </c>
    </row>
    <row r="241" spans="1:35">
      <c r="A241" s="173" t="str">
        <f t="shared" ref="A241:A304" ca="1" si="90">IF(AND(ISBLANK(AJ230), A240 = $AJ$1),NOW(),IF(ISBLANK(AJ230),"",AJ230))</f>
        <v/>
      </c>
      <c r="B241" s="45" t="str">
        <f t="shared" ref="B241:B304" ca="1" si="91">IF(COUNTIF(V:V,A241)=1,VLOOKUP(A241,V:W,2), IF(COUNTIF(V:V,A241)=0,$B$10,""))</f>
        <v/>
      </c>
      <c r="C241" s="46" t="str">
        <f t="shared" ca="1" si="88"/>
        <v/>
      </c>
      <c r="D241" s="46" t="str">
        <f t="shared" ref="D241:D304" ca="1" si="92">IF(ISERROR(B241-2),"",-1*ROUNDUP(A241-$A$14,0)/360*$B$7*$B$5)</f>
        <v/>
      </c>
      <c r="E241" s="45" t="str">
        <f t="shared" ref="E241:E304" ca="1" si="93">IF(COUNTIF(V:V,A241)=1,VLOOKUP(A241,X:Y,2), IF(COUNTIF(V:V,A241)=0,$C$10,""))</f>
        <v/>
      </c>
      <c r="F241" s="46" t="str">
        <f t="shared" ref="F241:F304" ca="1" si="94">IF(ISERROR(B241-2),"",(E241-$E$14)/100*$C$5)</f>
        <v/>
      </c>
      <c r="G241" s="47" t="str">
        <f t="shared" ref="G241:G304" ca="1" si="95">IF(ISERROR(B241-2),"",ROUNDUP(A241-$A$14,0)/360*$C$6*$C$5-ROUNDUP(A241-$A$14,0)/360*$C$7*$C$5*$E$14/100)</f>
        <v/>
      </c>
      <c r="H241" s="45" t="str">
        <f t="shared" ref="H241:H304" ca="1" si="96">IF(COUNTIF(V:V,A241)=1,VLOOKUP(A241,Z:AA,2), IF(COUNTIF(V:V,A241)=0,$D$10,""))</f>
        <v/>
      </c>
      <c r="I241" s="46" t="str">
        <f t="shared" ref="I241:I304" ca="1" si="97">IF(ISERROR(B241-2),"",(H241/$H$14-1)*$D$5)</f>
        <v/>
      </c>
      <c r="J241" s="47" t="str">
        <f t="shared" ref="J241:J304" ca="1" si="98">IF(ISERROR(B241-2),"",-1*ROUNDUP(A241-$A$14,0)/360*$D$7*$D$5)</f>
        <v/>
      </c>
      <c r="K241" s="45" t="str">
        <f t="shared" ref="K241:K304" ca="1" si="99">IF(COUNTIF(V:V,A241)=1,VLOOKUP(A241,AB:AC,2), IF(COUNTIF(V:V,A241)=0,$E$10,""))</f>
        <v/>
      </c>
      <c r="L241" s="46" t="str">
        <f t="shared" ref="L241:L304" ca="1" si="100">IF(ISERROR(B241-2),"",(K241-$K$14)/100*$E$5)</f>
        <v/>
      </c>
      <c r="M241" s="47" t="str">
        <f t="shared" ref="M241:M304" ca="1" si="101">IF(ISERROR(B241-2),"",ROUNDUP(A241-$A$14,0)/360*$E$6*$E$5-ROUNDUP(A241-$A$14,0)/360*$E$7*$E$5*$N$14/100)</f>
        <v/>
      </c>
      <c r="N241" s="45" t="str">
        <f t="shared" ref="N241:N304" ca="1" si="102">IF(COUNTIF(V:V,A241)=1,VLOOKUP(A241,AD:AE,2), IF(COUNTIF(V:V,A241)=0,$F$10,""))</f>
        <v/>
      </c>
      <c r="O241" s="46" t="str">
        <f t="shared" ref="O241:O304" ca="1" si="103">IF(ISERROR(B241-2),"",(N241-$N$14)/100*$F$5)</f>
        <v/>
      </c>
      <c r="P241" s="47" t="str">
        <f t="shared" ref="P241:P304" ca="1" si="104">IF(ISERROR(B241-2),"",ROUNDUP(A241-$A$14,0)/360*$F$6*$F$5-ROUNDUP(A241-$A$14,0)/360*$F$7*$F$5*$N$14/100)</f>
        <v/>
      </c>
      <c r="Q241" s="45" t="str">
        <f t="shared" ref="Q241:Q304" ca="1" si="105">IF(COUNTIF(V:V,A241)=1,VLOOKUP(A241,AF:AG,2), IF(COUNTIF(V:V,A241)=0,$G$10,""))</f>
        <v/>
      </c>
      <c r="R241" s="46" t="str">
        <f t="shared" ref="R241:R304" ca="1" si="106">IF(ISERROR(B241-2),"",(Q241-$Q$14)/100*$G$5)</f>
        <v/>
      </c>
      <c r="S241" s="47" t="str">
        <f t="shared" ref="S241:S304" ca="1" si="107">IF(ISERROR(B241-2),"",ROUNDUP(A241-$A$14,0)/360*$G$6*$G$5-ROUNDUP(A241-$A$14,0)/360*$G$7*$G$5*$Q$14/100)</f>
        <v/>
      </c>
      <c r="T241" s="79" t="str">
        <f t="shared" ca="1" si="89"/>
        <v/>
      </c>
      <c r="AH241" s="172" t="str">
        <f t="shared" si="87"/>
        <v/>
      </c>
      <c r="AI241" s="172" t="str">
        <f t="shared" si="86"/>
        <v/>
      </c>
    </row>
    <row r="242" spans="1:35">
      <c r="A242" s="173" t="str">
        <f t="shared" ca="1" si="90"/>
        <v/>
      </c>
      <c r="B242" s="45" t="str">
        <f t="shared" ca="1" si="91"/>
        <v/>
      </c>
      <c r="C242" s="46" t="str">
        <f t="shared" ca="1" si="88"/>
        <v/>
      </c>
      <c r="D242" s="46" t="str">
        <f t="shared" ca="1" si="92"/>
        <v/>
      </c>
      <c r="E242" s="45" t="str">
        <f t="shared" ca="1" si="93"/>
        <v/>
      </c>
      <c r="F242" s="46" t="str">
        <f t="shared" ca="1" si="94"/>
        <v/>
      </c>
      <c r="G242" s="47" t="str">
        <f t="shared" ca="1" si="95"/>
        <v/>
      </c>
      <c r="H242" s="45" t="str">
        <f t="shared" ca="1" si="96"/>
        <v/>
      </c>
      <c r="I242" s="46" t="str">
        <f t="shared" ca="1" si="97"/>
        <v/>
      </c>
      <c r="J242" s="47" t="str">
        <f t="shared" ca="1" si="98"/>
        <v/>
      </c>
      <c r="K242" s="45" t="str">
        <f t="shared" ca="1" si="99"/>
        <v/>
      </c>
      <c r="L242" s="46" t="str">
        <f t="shared" ca="1" si="100"/>
        <v/>
      </c>
      <c r="M242" s="47" t="str">
        <f t="shared" ca="1" si="101"/>
        <v/>
      </c>
      <c r="N242" s="45" t="str">
        <f t="shared" ca="1" si="102"/>
        <v/>
      </c>
      <c r="O242" s="46" t="str">
        <f t="shared" ca="1" si="103"/>
        <v/>
      </c>
      <c r="P242" s="47" t="str">
        <f t="shared" ca="1" si="104"/>
        <v/>
      </c>
      <c r="Q242" s="45" t="str">
        <f t="shared" ca="1" si="105"/>
        <v/>
      </c>
      <c r="R242" s="46" t="str">
        <f t="shared" ca="1" si="106"/>
        <v/>
      </c>
      <c r="S242" s="47" t="str">
        <f t="shared" ca="1" si="107"/>
        <v/>
      </c>
      <c r="T242" s="79" t="str">
        <f t="shared" ca="1" si="89"/>
        <v/>
      </c>
      <c r="AH242" s="172" t="str">
        <f t="shared" si="87"/>
        <v/>
      </c>
      <c r="AI242" s="172" t="str">
        <f t="shared" si="86"/>
        <v/>
      </c>
    </row>
    <row r="243" spans="1:35">
      <c r="A243" s="173" t="str">
        <f t="shared" ca="1" si="90"/>
        <v/>
      </c>
      <c r="B243" s="45" t="str">
        <f t="shared" ca="1" si="91"/>
        <v/>
      </c>
      <c r="C243" s="46" t="str">
        <f t="shared" ca="1" si="88"/>
        <v/>
      </c>
      <c r="D243" s="46" t="str">
        <f t="shared" ca="1" si="92"/>
        <v/>
      </c>
      <c r="E243" s="45" t="str">
        <f t="shared" ca="1" si="93"/>
        <v/>
      </c>
      <c r="F243" s="46" t="str">
        <f t="shared" ca="1" si="94"/>
        <v/>
      </c>
      <c r="G243" s="47" t="str">
        <f t="shared" ca="1" si="95"/>
        <v/>
      </c>
      <c r="H243" s="45" t="str">
        <f t="shared" ca="1" si="96"/>
        <v/>
      </c>
      <c r="I243" s="46" t="str">
        <f t="shared" ca="1" si="97"/>
        <v/>
      </c>
      <c r="J243" s="47" t="str">
        <f t="shared" ca="1" si="98"/>
        <v/>
      </c>
      <c r="K243" s="45" t="str">
        <f t="shared" ca="1" si="99"/>
        <v/>
      </c>
      <c r="L243" s="46" t="str">
        <f t="shared" ca="1" si="100"/>
        <v/>
      </c>
      <c r="M243" s="47" t="str">
        <f t="shared" ca="1" si="101"/>
        <v/>
      </c>
      <c r="N243" s="45" t="str">
        <f t="shared" ca="1" si="102"/>
        <v/>
      </c>
      <c r="O243" s="46" t="str">
        <f t="shared" ca="1" si="103"/>
        <v/>
      </c>
      <c r="P243" s="47" t="str">
        <f t="shared" ca="1" si="104"/>
        <v/>
      </c>
      <c r="Q243" s="45" t="str">
        <f t="shared" ca="1" si="105"/>
        <v/>
      </c>
      <c r="R243" s="46" t="str">
        <f t="shared" ca="1" si="106"/>
        <v/>
      </c>
      <c r="S243" s="47" t="str">
        <f t="shared" ca="1" si="107"/>
        <v/>
      </c>
      <c r="T243" s="79" t="str">
        <f t="shared" ca="1" si="89"/>
        <v/>
      </c>
      <c r="AH243" s="172" t="str">
        <f t="shared" si="87"/>
        <v/>
      </c>
      <c r="AI243" s="172" t="str">
        <f t="shared" si="86"/>
        <v/>
      </c>
    </row>
    <row r="244" spans="1:35">
      <c r="A244" s="173" t="str">
        <f t="shared" ca="1" si="90"/>
        <v/>
      </c>
      <c r="B244" s="45" t="str">
        <f t="shared" ca="1" si="91"/>
        <v/>
      </c>
      <c r="C244" s="46" t="str">
        <f t="shared" ca="1" si="88"/>
        <v/>
      </c>
      <c r="D244" s="46" t="str">
        <f t="shared" ca="1" si="92"/>
        <v/>
      </c>
      <c r="E244" s="45" t="str">
        <f t="shared" ca="1" si="93"/>
        <v/>
      </c>
      <c r="F244" s="46" t="str">
        <f t="shared" ca="1" si="94"/>
        <v/>
      </c>
      <c r="G244" s="47" t="str">
        <f t="shared" ca="1" si="95"/>
        <v/>
      </c>
      <c r="H244" s="45" t="str">
        <f t="shared" ca="1" si="96"/>
        <v/>
      </c>
      <c r="I244" s="46" t="str">
        <f t="shared" ca="1" si="97"/>
        <v/>
      </c>
      <c r="J244" s="47" t="str">
        <f t="shared" ca="1" si="98"/>
        <v/>
      </c>
      <c r="K244" s="45" t="str">
        <f t="shared" ca="1" si="99"/>
        <v/>
      </c>
      <c r="L244" s="46" t="str">
        <f t="shared" ca="1" si="100"/>
        <v/>
      </c>
      <c r="M244" s="47" t="str">
        <f t="shared" ca="1" si="101"/>
        <v/>
      </c>
      <c r="N244" s="45" t="str">
        <f t="shared" ca="1" si="102"/>
        <v/>
      </c>
      <c r="O244" s="46" t="str">
        <f t="shared" ca="1" si="103"/>
        <v/>
      </c>
      <c r="P244" s="47" t="str">
        <f t="shared" ca="1" si="104"/>
        <v/>
      </c>
      <c r="Q244" s="45" t="str">
        <f t="shared" ca="1" si="105"/>
        <v/>
      </c>
      <c r="R244" s="46" t="str">
        <f t="shared" ca="1" si="106"/>
        <v/>
      </c>
      <c r="S244" s="47" t="str">
        <f t="shared" ca="1" si="107"/>
        <v/>
      </c>
      <c r="T244" s="79" t="str">
        <f t="shared" ca="1" si="89"/>
        <v/>
      </c>
      <c r="AH244" s="172" t="str">
        <f t="shared" si="87"/>
        <v/>
      </c>
      <c r="AI244" s="172" t="str">
        <f t="shared" si="86"/>
        <v/>
      </c>
    </row>
    <row r="245" spans="1:35">
      <c r="A245" s="173" t="str">
        <f t="shared" ca="1" si="90"/>
        <v/>
      </c>
      <c r="B245" s="45" t="str">
        <f t="shared" ca="1" si="91"/>
        <v/>
      </c>
      <c r="C245" s="46" t="str">
        <f t="shared" ca="1" si="88"/>
        <v/>
      </c>
      <c r="D245" s="46" t="str">
        <f t="shared" ca="1" si="92"/>
        <v/>
      </c>
      <c r="E245" s="45" t="str">
        <f t="shared" ca="1" si="93"/>
        <v/>
      </c>
      <c r="F245" s="46" t="str">
        <f t="shared" ca="1" si="94"/>
        <v/>
      </c>
      <c r="G245" s="47" t="str">
        <f t="shared" ca="1" si="95"/>
        <v/>
      </c>
      <c r="H245" s="45" t="str">
        <f t="shared" ca="1" si="96"/>
        <v/>
      </c>
      <c r="I245" s="46" t="str">
        <f t="shared" ca="1" si="97"/>
        <v/>
      </c>
      <c r="J245" s="47" t="str">
        <f t="shared" ca="1" si="98"/>
        <v/>
      </c>
      <c r="K245" s="45" t="str">
        <f t="shared" ca="1" si="99"/>
        <v/>
      </c>
      <c r="L245" s="46" t="str">
        <f t="shared" ca="1" si="100"/>
        <v/>
      </c>
      <c r="M245" s="47" t="str">
        <f t="shared" ca="1" si="101"/>
        <v/>
      </c>
      <c r="N245" s="45" t="str">
        <f t="shared" ca="1" si="102"/>
        <v/>
      </c>
      <c r="O245" s="46" t="str">
        <f t="shared" ca="1" si="103"/>
        <v/>
      </c>
      <c r="P245" s="47" t="str">
        <f t="shared" ca="1" si="104"/>
        <v/>
      </c>
      <c r="Q245" s="45" t="str">
        <f t="shared" ca="1" si="105"/>
        <v/>
      </c>
      <c r="R245" s="46" t="str">
        <f t="shared" ca="1" si="106"/>
        <v/>
      </c>
      <c r="S245" s="47" t="str">
        <f t="shared" ca="1" si="107"/>
        <v/>
      </c>
      <c r="T245" s="79" t="str">
        <f t="shared" ca="1" si="89"/>
        <v/>
      </c>
      <c r="AH245" s="172" t="str">
        <f t="shared" si="87"/>
        <v/>
      </c>
      <c r="AI245" s="172" t="str">
        <f t="shared" si="86"/>
        <v/>
      </c>
    </row>
    <row r="246" spans="1:35">
      <c r="A246" s="173" t="str">
        <f t="shared" ca="1" si="90"/>
        <v/>
      </c>
      <c r="B246" s="45" t="str">
        <f t="shared" ca="1" si="91"/>
        <v/>
      </c>
      <c r="C246" s="46" t="str">
        <f t="shared" ca="1" si="88"/>
        <v/>
      </c>
      <c r="D246" s="46" t="str">
        <f t="shared" ca="1" si="92"/>
        <v/>
      </c>
      <c r="E246" s="45" t="str">
        <f t="shared" ca="1" si="93"/>
        <v/>
      </c>
      <c r="F246" s="46" t="str">
        <f t="shared" ca="1" si="94"/>
        <v/>
      </c>
      <c r="G246" s="47" t="str">
        <f t="shared" ca="1" si="95"/>
        <v/>
      </c>
      <c r="H246" s="45" t="str">
        <f t="shared" ca="1" si="96"/>
        <v/>
      </c>
      <c r="I246" s="46" t="str">
        <f t="shared" ca="1" si="97"/>
        <v/>
      </c>
      <c r="J246" s="47" t="str">
        <f t="shared" ca="1" si="98"/>
        <v/>
      </c>
      <c r="K246" s="45" t="str">
        <f t="shared" ca="1" si="99"/>
        <v/>
      </c>
      <c r="L246" s="46" t="str">
        <f t="shared" ca="1" si="100"/>
        <v/>
      </c>
      <c r="M246" s="47" t="str">
        <f t="shared" ca="1" si="101"/>
        <v/>
      </c>
      <c r="N246" s="45" t="str">
        <f t="shared" ca="1" si="102"/>
        <v/>
      </c>
      <c r="O246" s="46" t="str">
        <f t="shared" ca="1" si="103"/>
        <v/>
      </c>
      <c r="P246" s="47" t="str">
        <f t="shared" ca="1" si="104"/>
        <v/>
      </c>
      <c r="Q246" s="45" t="str">
        <f t="shared" ca="1" si="105"/>
        <v/>
      </c>
      <c r="R246" s="46" t="str">
        <f t="shared" ca="1" si="106"/>
        <v/>
      </c>
      <c r="S246" s="47" t="str">
        <f t="shared" ca="1" si="107"/>
        <v/>
      </c>
      <c r="T246" s="79" t="str">
        <f t="shared" ca="1" si="89"/>
        <v/>
      </c>
      <c r="AH246" s="172" t="str">
        <f t="shared" si="87"/>
        <v/>
      </c>
      <c r="AI246" s="172" t="str">
        <f t="shared" si="86"/>
        <v/>
      </c>
    </row>
    <row r="247" spans="1:35">
      <c r="A247" s="173" t="str">
        <f t="shared" ca="1" si="90"/>
        <v/>
      </c>
      <c r="B247" s="45" t="str">
        <f t="shared" ca="1" si="91"/>
        <v/>
      </c>
      <c r="C247" s="46" t="str">
        <f t="shared" ca="1" si="88"/>
        <v/>
      </c>
      <c r="D247" s="46" t="str">
        <f t="shared" ca="1" si="92"/>
        <v/>
      </c>
      <c r="E247" s="45" t="str">
        <f t="shared" ca="1" si="93"/>
        <v/>
      </c>
      <c r="F247" s="46" t="str">
        <f t="shared" ca="1" si="94"/>
        <v/>
      </c>
      <c r="G247" s="47" t="str">
        <f t="shared" ca="1" si="95"/>
        <v/>
      </c>
      <c r="H247" s="45" t="str">
        <f t="shared" ca="1" si="96"/>
        <v/>
      </c>
      <c r="I247" s="46" t="str">
        <f t="shared" ca="1" si="97"/>
        <v/>
      </c>
      <c r="J247" s="47" t="str">
        <f t="shared" ca="1" si="98"/>
        <v/>
      </c>
      <c r="K247" s="45" t="str">
        <f t="shared" ca="1" si="99"/>
        <v/>
      </c>
      <c r="L247" s="46" t="str">
        <f t="shared" ca="1" si="100"/>
        <v/>
      </c>
      <c r="M247" s="47" t="str">
        <f t="shared" ca="1" si="101"/>
        <v/>
      </c>
      <c r="N247" s="45" t="str">
        <f t="shared" ca="1" si="102"/>
        <v/>
      </c>
      <c r="O247" s="46" t="str">
        <f t="shared" ca="1" si="103"/>
        <v/>
      </c>
      <c r="P247" s="47" t="str">
        <f t="shared" ca="1" si="104"/>
        <v/>
      </c>
      <c r="Q247" s="45" t="str">
        <f t="shared" ca="1" si="105"/>
        <v/>
      </c>
      <c r="R247" s="46" t="str">
        <f t="shared" ca="1" si="106"/>
        <v/>
      </c>
      <c r="S247" s="47" t="str">
        <f t="shared" ca="1" si="107"/>
        <v/>
      </c>
      <c r="T247" s="79" t="str">
        <f t="shared" ca="1" si="89"/>
        <v/>
      </c>
      <c r="AH247" s="172" t="str">
        <f t="shared" si="87"/>
        <v/>
      </c>
      <c r="AI247" s="172" t="str">
        <f t="shared" si="86"/>
        <v/>
      </c>
    </row>
    <row r="248" spans="1:35">
      <c r="A248" s="173" t="str">
        <f t="shared" ca="1" si="90"/>
        <v/>
      </c>
      <c r="B248" s="45" t="str">
        <f t="shared" ca="1" si="91"/>
        <v/>
      </c>
      <c r="C248" s="46" t="str">
        <f t="shared" ca="1" si="88"/>
        <v/>
      </c>
      <c r="D248" s="46" t="str">
        <f t="shared" ca="1" si="92"/>
        <v/>
      </c>
      <c r="E248" s="45" t="str">
        <f t="shared" ca="1" si="93"/>
        <v/>
      </c>
      <c r="F248" s="46" t="str">
        <f t="shared" ca="1" si="94"/>
        <v/>
      </c>
      <c r="G248" s="47" t="str">
        <f t="shared" ca="1" si="95"/>
        <v/>
      </c>
      <c r="H248" s="45" t="str">
        <f t="shared" ca="1" si="96"/>
        <v/>
      </c>
      <c r="I248" s="46" t="str">
        <f t="shared" ca="1" si="97"/>
        <v/>
      </c>
      <c r="J248" s="47" t="str">
        <f t="shared" ca="1" si="98"/>
        <v/>
      </c>
      <c r="K248" s="45" t="str">
        <f t="shared" ca="1" si="99"/>
        <v/>
      </c>
      <c r="L248" s="46" t="str">
        <f t="shared" ca="1" si="100"/>
        <v/>
      </c>
      <c r="M248" s="47" t="str">
        <f t="shared" ca="1" si="101"/>
        <v/>
      </c>
      <c r="N248" s="45" t="str">
        <f t="shared" ca="1" si="102"/>
        <v/>
      </c>
      <c r="O248" s="46" t="str">
        <f t="shared" ca="1" si="103"/>
        <v/>
      </c>
      <c r="P248" s="47" t="str">
        <f t="shared" ca="1" si="104"/>
        <v/>
      </c>
      <c r="Q248" s="45" t="str">
        <f t="shared" ca="1" si="105"/>
        <v/>
      </c>
      <c r="R248" s="46" t="str">
        <f t="shared" ca="1" si="106"/>
        <v/>
      </c>
      <c r="S248" s="47" t="str">
        <f t="shared" ca="1" si="107"/>
        <v/>
      </c>
      <c r="T248" s="79" t="str">
        <f t="shared" ca="1" si="89"/>
        <v/>
      </c>
      <c r="AH248" s="172" t="str">
        <f t="shared" si="87"/>
        <v/>
      </c>
      <c r="AI248" s="172" t="str">
        <f t="shared" si="86"/>
        <v/>
      </c>
    </row>
    <row r="249" spans="1:35">
      <c r="A249" s="173" t="str">
        <f t="shared" ca="1" si="90"/>
        <v/>
      </c>
      <c r="B249" s="45" t="str">
        <f t="shared" ca="1" si="91"/>
        <v/>
      </c>
      <c r="C249" s="46" t="str">
        <f t="shared" ca="1" si="88"/>
        <v/>
      </c>
      <c r="D249" s="46" t="str">
        <f t="shared" ca="1" si="92"/>
        <v/>
      </c>
      <c r="E249" s="45" t="str">
        <f t="shared" ca="1" si="93"/>
        <v/>
      </c>
      <c r="F249" s="46" t="str">
        <f t="shared" ca="1" si="94"/>
        <v/>
      </c>
      <c r="G249" s="47" t="str">
        <f t="shared" ca="1" si="95"/>
        <v/>
      </c>
      <c r="H249" s="45" t="str">
        <f t="shared" ca="1" si="96"/>
        <v/>
      </c>
      <c r="I249" s="46" t="str">
        <f t="shared" ca="1" si="97"/>
        <v/>
      </c>
      <c r="J249" s="47" t="str">
        <f t="shared" ca="1" si="98"/>
        <v/>
      </c>
      <c r="K249" s="45" t="str">
        <f t="shared" ca="1" si="99"/>
        <v/>
      </c>
      <c r="L249" s="46" t="str">
        <f t="shared" ca="1" si="100"/>
        <v/>
      </c>
      <c r="M249" s="47" t="str">
        <f t="shared" ca="1" si="101"/>
        <v/>
      </c>
      <c r="N249" s="45" t="str">
        <f t="shared" ca="1" si="102"/>
        <v/>
      </c>
      <c r="O249" s="46" t="str">
        <f t="shared" ca="1" si="103"/>
        <v/>
      </c>
      <c r="P249" s="47" t="str">
        <f t="shared" ca="1" si="104"/>
        <v/>
      </c>
      <c r="Q249" s="45" t="str">
        <f t="shared" ca="1" si="105"/>
        <v/>
      </c>
      <c r="R249" s="46" t="str">
        <f t="shared" ca="1" si="106"/>
        <v/>
      </c>
      <c r="S249" s="47" t="str">
        <f t="shared" ca="1" si="107"/>
        <v/>
      </c>
      <c r="T249" s="79" t="str">
        <f t="shared" ca="1" si="89"/>
        <v/>
      </c>
      <c r="AH249" s="172" t="str">
        <f t="shared" si="87"/>
        <v/>
      </c>
      <c r="AI249" s="172" t="str">
        <f t="shared" si="86"/>
        <v/>
      </c>
    </row>
    <row r="250" spans="1:35">
      <c r="A250" s="173" t="str">
        <f t="shared" ca="1" si="90"/>
        <v/>
      </c>
      <c r="B250" s="45" t="str">
        <f t="shared" ca="1" si="91"/>
        <v/>
      </c>
      <c r="C250" s="46" t="str">
        <f t="shared" ca="1" si="88"/>
        <v/>
      </c>
      <c r="D250" s="46" t="str">
        <f t="shared" ca="1" si="92"/>
        <v/>
      </c>
      <c r="E250" s="45" t="str">
        <f t="shared" ca="1" si="93"/>
        <v/>
      </c>
      <c r="F250" s="46" t="str">
        <f t="shared" ca="1" si="94"/>
        <v/>
      </c>
      <c r="G250" s="47" t="str">
        <f t="shared" ca="1" si="95"/>
        <v/>
      </c>
      <c r="H250" s="45" t="str">
        <f t="shared" ca="1" si="96"/>
        <v/>
      </c>
      <c r="I250" s="46" t="str">
        <f t="shared" ca="1" si="97"/>
        <v/>
      </c>
      <c r="J250" s="47" t="str">
        <f t="shared" ca="1" si="98"/>
        <v/>
      </c>
      <c r="K250" s="45" t="str">
        <f t="shared" ca="1" si="99"/>
        <v/>
      </c>
      <c r="L250" s="46" t="str">
        <f t="shared" ca="1" si="100"/>
        <v/>
      </c>
      <c r="M250" s="47" t="str">
        <f t="shared" ca="1" si="101"/>
        <v/>
      </c>
      <c r="N250" s="45" t="str">
        <f t="shared" ca="1" si="102"/>
        <v/>
      </c>
      <c r="O250" s="46" t="str">
        <f t="shared" ca="1" si="103"/>
        <v/>
      </c>
      <c r="P250" s="47" t="str">
        <f t="shared" ca="1" si="104"/>
        <v/>
      </c>
      <c r="Q250" s="45" t="str">
        <f t="shared" ca="1" si="105"/>
        <v/>
      </c>
      <c r="R250" s="46" t="str">
        <f t="shared" ca="1" si="106"/>
        <v/>
      </c>
      <c r="S250" s="47" t="str">
        <f t="shared" ca="1" si="107"/>
        <v/>
      </c>
      <c r="T250" s="79" t="str">
        <f t="shared" ca="1" si="89"/>
        <v/>
      </c>
      <c r="AH250" s="172" t="str">
        <f t="shared" si="87"/>
        <v/>
      </c>
      <c r="AI250" s="172" t="str">
        <f t="shared" si="86"/>
        <v/>
      </c>
    </row>
    <row r="251" spans="1:35">
      <c r="A251" s="173" t="str">
        <f t="shared" ca="1" si="90"/>
        <v/>
      </c>
      <c r="B251" s="45" t="str">
        <f t="shared" ca="1" si="91"/>
        <v/>
      </c>
      <c r="C251" s="46" t="str">
        <f t="shared" ca="1" si="88"/>
        <v/>
      </c>
      <c r="D251" s="46" t="str">
        <f t="shared" ca="1" si="92"/>
        <v/>
      </c>
      <c r="E251" s="45" t="str">
        <f t="shared" ca="1" si="93"/>
        <v/>
      </c>
      <c r="F251" s="46" t="str">
        <f t="shared" ca="1" si="94"/>
        <v/>
      </c>
      <c r="G251" s="47" t="str">
        <f t="shared" ca="1" si="95"/>
        <v/>
      </c>
      <c r="H251" s="45" t="str">
        <f t="shared" ca="1" si="96"/>
        <v/>
      </c>
      <c r="I251" s="46" t="str">
        <f t="shared" ca="1" si="97"/>
        <v/>
      </c>
      <c r="J251" s="47" t="str">
        <f t="shared" ca="1" si="98"/>
        <v/>
      </c>
      <c r="K251" s="45" t="str">
        <f t="shared" ca="1" si="99"/>
        <v/>
      </c>
      <c r="L251" s="46" t="str">
        <f t="shared" ca="1" si="100"/>
        <v/>
      </c>
      <c r="M251" s="47" t="str">
        <f t="shared" ca="1" si="101"/>
        <v/>
      </c>
      <c r="N251" s="45" t="str">
        <f t="shared" ca="1" si="102"/>
        <v/>
      </c>
      <c r="O251" s="46" t="str">
        <f t="shared" ca="1" si="103"/>
        <v/>
      </c>
      <c r="P251" s="47" t="str">
        <f t="shared" ca="1" si="104"/>
        <v/>
      </c>
      <c r="Q251" s="45" t="str">
        <f t="shared" ca="1" si="105"/>
        <v/>
      </c>
      <c r="R251" s="46" t="str">
        <f t="shared" ca="1" si="106"/>
        <v/>
      </c>
      <c r="S251" s="47" t="str">
        <f t="shared" ca="1" si="107"/>
        <v/>
      </c>
      <c r="T251" s="79" t="str">
        <f t="shared" ca="1" si="89"/>
        <v/>
      </c>
      <c r="AH251" s="172" t="str">
        <f t="shared" si="87"/>
        <v/>
      </c>
      <c r="AI251" s="172" t="str">
        <f t="shared" si="86"/>
        <v/>
      </c>
    </row>
    <row r="252" spans="1:35">
      <c r="A252" s="173" t="str">
        <f t="shared" ca="1" si="90"/>
        <v/>
      </c>
      <c r="B252" s="45" t="str">
        <f t="shared" ca="1" si="91"/>
        <v/>
      </c>
      <c r="C252" s="46" t="str">
        <f t="shared" ca="1" si="88"/>
        <v/>
      </c>
      <c r="D252" s="46" t="str">
        <f t="shared" ca="1" si="92"/>
        <v/>
      </c>
      <c r="E252" s="45" t="str">
        <f t="shared" ca="1" si="93"/>
        <v/>
      </c>
      <c r="F252" s="46" t="str">
        <f t="shared" ca="1" si="94"/>
        <v/>
      </c>
      <c r="G252" s="47" t="str">
        <f t="shared" ca="1" si="95"/>
        <v/>
      </c>
      <c r="H252" s="45" t="str">
        <f t="shared" ca="1" si="96"/>
        <v/>
      </c>
      <c r="I252" s="46" t="str">
        <f t="shared" ca="1" si="97"/>
        <v/>
      </c>
      <c r="J252" s="47" t="str">
        <f t="shared" ca="1" si="98"/>
        <v/>
      </c>
      <c r="K252" s="45" t="str">
        <f t="shared" ca="1" si="99"/>
        <v/>
      </c>
      <c r="L252" s="46" t="str">
        <f t="shared" ca="1" si="100"/>
        <v/>
      </c>
      <c r="M252" s="47" t="str">
        <f t="shared" ca="1" si="101"/>
        <v/>
      </c>
      <c r="N252" s="45" t="str">
        <f t="shared" ca="1" si="102"/>
        <v/>
      </c>
      <c r="O252" s="46" t="str">
        <f t="shared" ca="1" si="103"/>
        <v/>
      </c>
      <c r="P252" s="47" t="str">
        <f t="shared" ca="1" si="104"/>
        <v/>
      </c>
      <c r="Q252" s="45" t="str">
        <f t="shared" ca="1" si="105"/>
        <v/>
      </c>
      <c r="R252" s="46" t="str">
        <f t="shared" ca="1" si="106"/>
        <v/>
      </c>
      <c r="S252" s="47" t="str">
        <f t="shared" ca="1" si="107"/>
        <v/>
      </c>
      <c r="T252" s="79" t="str">
        <f t="shared" ca="1" si="89"/>
        <v/>
      </c>
      <c r="AH252" s="172" t="str">
        <f t="shared" si="87"/>
        <v/>
      </c>
      <c r="AI252" s="172" t="str">
        <f t="shared" si="86"/>
        <v/>
      </c>
    </row>
    <row r="253" spans="1:35">
      <c r="A253" s="173" t="str">
        <f t="shared" ca="1" si="90"/>
        <v/>
      </c>
      <c r="B253" s="45" t="str">
        <f t="shared" ca="1" si="91"/>
        <v/>
      </c>
      <c r="C253" s="46" t="str">
        <f t="shared" ca="1" si="88"/>
        <v/>
      </c>
      <c r="D253" s="46" t="str">
        <f t="shared" ca="1" si="92"/>
        <v/>
      </c>
      <c r="E253" s="45" t="str">
        <f t="shared" ca="1" si="93"/>
        <v/>
      </c>
      <c r="F253" s="46" t="str">
        <f t="shared" ca="1" si="94"/>
        <v/>
      </c>
      <c r="G253" s="47" t="str">
        <f t="shared" ca="1" si="95"/>
        <v/>
      </c>
      <c r="H253" s="45" t="str">
        <f t="shared" ca="1" si="96"/>
        <v/>
      </c>
      <c r="I253" s="46" t="str">
        <f t="shared" ca="1" si="97"/>
        <v/>
      </c>
      <c r="J253" s="47" t="str">
        <f t="shared" ca="1" si="98"/>
        <v/>
      </c>
      <c r="K253" s="45" t="str">
        <f t="shared" ca="1" si="99"/>
        <v/>
      </c>
      <c r="L253" s="46" t="str">
        <f t="shared" ca="1" si="100"/>
        <v/>
      </c>
      <c r="M253" s="47" t="str">
        <f t="shared" ca="1" si="101"/>
        <v/>
      </c>
      <c r="N253" s="45" t="str">
        <f t="shared" ca="1" si="102"/>
        <v/>
      </c>
      <c r="O253" s="46" t="str">
        <f t="shared" ca="1" si="103"/>
        <v/>
      </c>
      <c r="P253" s="47" t="str">
        <f t="shared" ca="1" si="104"/>
        <v/>
      </c>
      <c r="Q253" s="45" t="str">
        <f t="shared" ca="1" si="105"/>
        <v/>
      </c>
      <c r="R253" s="46" t="str">
        <f t="shared" ca="1" si="106"/>
        <v/>
      </c>
      <c r="S253" s="47" t="str">
        <f t="shared" ca="1" si="107"/>
        <v/>
      </c>
      <c r="T253" s="79" t="str">
        <f t="shared" ca="1" si="89"/>
        <v/>
      </c>
      <c r="AH253" s="172" t="str">
        <f t="shared" si="87"/>
        <v/>
      </c>
      <c r="AI253" s="172" t="str">
        <f t="shared" si="86"/>
        <v/>
      </c>
    </row>
    <row r="254" spans="1:35">
      <c r="A254" s="173" t="str">
        <f t="shared" ca="1" si="90"/>
        <v/>
      </c>
      <c r="B254" s="45" t="str">
        <f t="shared" ca="1" si="91"/>
        <v/>
      </c>
      <c r="C254" s="46" t="str">
        <f t="shared" ca="1" si="88"/>
        <v/>
      </c>
      <c r="D254" s="46" t="str">
        <f t="shared" ca="1" si="92"/>
        <v/>
      </c>
      <c r="E254" s="45" t="str">
        <f t="shared" ca="1" si="93"/>
        <v/>
      </c>
      <c r="F254" s="46" t="str">
        <f t="shared" ca="1" si="94"/>
        <v/>
      </c>
      <c r="G254" s="47" t="str">
        <f t="shared" ca="1" si="95"/>
        <v/>
      </c>
      <c r="H254" s="45" t="str">
        <f t="shared" ca="1" si="96"/>
        <v/>
      </c>
      <c r="I254" s="46" t="str">
        <f t="shared" ca="1" si="97"/>
        <v/>
      </c>
      <c r="J254" s="47" t="str">
        <f t="shared" ca="1" si="98"/>
        <v/>
      </c>
      <c r="K254" s="45" t="str">
        <f t="shared" ca="1" si="99"/>
        <v/>
      </c>
      <c r="L254" s="46" t="str">
        <f t="shared" ca="1" si="100"/>
        <v/>
      </c>
      <c r="M254" s="47" t="str">
        <f t="shared" ca="1" si="101"/>
        <v/>
      </c>
      <c r="N254" s="45" t="str">
        <f t="shared" ca="1" si="102"/>
        <v/>
      </c>
      <c r="O254" s="46" t="str">
        <f t="shared" ca="1" si="103"/>
        <v/>
      </c>
      <c r="P254" s="47" t="str">
        <f t="shared" ca="1" si="104"/>
        <v/>
      </c>
      <c r="Q254" s="45" t="str">
        <f t="shared" ca="1" si="105"/>
        <v/>
      </c>
      <c r="R254" s="46" t="str">
        <f t="shared" ca="1" si="106"/>
        <v/>
      </c>
      <c r="S254" s="47" t="str">
        <f t="shared" ca="1" si="107"/>
        <v/>
      </c>
      <c r="T254" s="79" t="str">
        <f t="shared" ca="1" si="89"/>
        <v/>
      </c>
      <c r="AH254" s="172" t="str">
        <f t="shared" si="87"/>
        <v/>
      </c>
      <c r="AI254" s="172" t="str">
        <f t="shared" si="86"/>
        <v/>
      </c>
    </row>
    <row r="255" spans="1:35">
      <c r="A255" s="173" t="str">
        <f t="shared" ca="1" si="90"/>
        <v/>
      </c>
      <c r="B255" s="45" t="str">
        <f t="shared" ca="1" si="91"/>
        <v/>
      </c>
      <c r="C255" s="46" t="str">
        <f t="shared" ca="1" si="88"/>
        <v/>
      </c>
      <c r="D255" s="46" t="str">
        <f t="shared" ca="1" si="92"/>
        <v/>
      </c>
      <c r="E255" s="45" t="str">
        <f t="shared" ca="1" si="93"/>
        <v/>
      </c>
      <c r="F255" s="46" t="str">
        <f t="shared" ca="1" si="94"/>
        <v/>
      </c>
      <c r="G255" s="47" t="str">
        <f t="shared" ca="1" si="95"/>
        <v/>
      </c>
      <c r="H255" s="45" t="str">
        <f t="shared" ca="1" si="96"/>
        <v/>
      </c>
      <c r="I255" s="46" t="str">
        <f t="shared" ca="1" si="97"/>
        <v/>
      </c>
      <c r="J255" s="47" t="str">
        <f t="shared" ca="1" si="98"/>
        <v/>
      </c>
      <c r="K255" s="45" t="str">
        <f t="shared" ca="1" si="99"/>
        <v/>
      </c>
      <c r="L255" s="46" t="str">
        <f t="shared" ca="1" si="100"/>
        <v/>
      </c>
      <c r="M255" s="47" t="str">
        <f t="shared" ca="1" si="101"/>
        <v/>
      </c>
      <c r="N255" s="45" t="str">
        <f t="shared" ca="1" si="102"/>
        <v/>
      </c>
      <c r="O255" s="46" t="str">
        <f t="shared" ca="1" si="103"/>
        <v/>
      </c>
      <c r="P255" s="47" t="str">
        <f t="shared" ca="1" si="104"/>
        <v/>
      </c>
      <c r="Q255" s="45" t="str">
        <f t="shared" ca="1" si="105"/>
        <v/>
      </c>
      <c r="R255" s="46" t="str">
        <f t="shared" ca="1" si="106"/>
        <v/>
      </c>
      <c r="S255" s="47" t="str">
        <f t="shared" ca="1" si="107"/>
        <v/>
      </c>
      <c r="T255" s="79" t="str">
        <f t="shared" ca="1" si="89"/>
        <v/>
      </c>
      <c r="AH255" s="172" t="str">
        <f t="shared" si="87"/>
        <v/>
      </c>
      <c r="AI255" s="172" t="str">
        <f t="shared" si="86"/>
        <v/>
      </c>
    </row>
    <row r="256" spans="1:35">
      <c r="A256" s="173" t="str">
        <f t="shared" ca="1" si="90"/>
        <v/>
      </c>
      <c r="B256" s="45" t="str">
        <f t="shared" ca="1" si="91"/>
        <v/>
      </c>
      <c r="C256" s="46" t="str">
        <f t="shared" ca="1" si="88"/>
        <v/>
      </c>
      <c r="D256" s="46" t="str">
        <f t="shared" ca="1" si="92"/>
        <v/>
      </c>
      <c r="E256" s="45" t="str">
        <f t="shared" ca="1" si="93"/>
        <v/>
      </c>
      <c r="F256" s="46" t="str">
        <f t="shared" ca="1" si="94"/>
        <v/>
      </c>
      <c r="G256" s="47" t="str">
        <f t="shared" ca="1" si="95"/>
        <v/>
      </c>
      <c r="H256" s="45" t="str">
        <f t="shared" ca="1" si="96"/>
        <v/>
      </c>
      <c r="I256" s="46" t="str">
        <f t="shared" ca="1" si="97"/>
        <v/>
      </c>
      <c r="J256" s="47" t="str">
        <f t="shared" ca="1" si="98"/>
        <v/>
      </c>
      <c r="K256" s="45" t="str">
        <f t="shared" ca="1" si="99"/>
        <v/>
      </c>
      <c r="L256" s="46" t="str">
        <f t="shared" ca="1" si="100"/>
        <v/>
      </c>
      <c r="M256" s="47" t="str">
        <f t="shared" ca="1" si="101"/>
        <v/>
      </c>
      <c r="N256" s="45" t="str">
        <f t="shared" ca="1" si="102"/>
        <v/>
      </c>
      <c r="O256" s="46" t="str">
        <f t="shared" ca="1" si="103"/>
        <v/>
      </c>
      <c r="P256" s="47" t="str">
        <f t="shared" ca="1" si="104"/>
        <v/>
      </c>
      <c r="Q256" s="45" t="str">
        <f t="shared" ca="1" si="105"/>
        <v/>
      </c>
      <c r="R256" s="46" t="str">
        <f t="shared" ca="1" si="106"/>
        <v/>
      </c>
      <c r="S256" s="47" t="str">
        <f t="shared" ca="1" si="107"/>
        <v/>
      </c>
      <c r="T256" s="79" t="str">
        <f t="shared" ca="1" si="89"/>
        <v/>
      </c>
      <c r="AH256" s="172" t="str">
        <f t="shared" si="87"/>
        <v/>
      </c>
      <c r="AI256" s="172" t="str">
        <f t="shared" si="86"/>
        <v/>
      </c>
    </row>
    <row r="257" spans="1:35">
      <c r="A257" s="173" t="str">
        <f t="shared" ca="1" si="90"/>
        <v/>
      </c>
      <c r="B257" s="45" t="str">
        <f t="shared" ca="1" si="91"/>
        <v/>
      </c>
      <c r="C257" s="46" t="str">
        <f t="shared" ca="1" si="88"/>
        <v/>
      </c>
      <c r="D257" s="46" t="str">
        <f t="shared" ca="1" si="92"/>
        <v/>
      </c>
      <c r="E257" s="45" t="str">
        <f t="shared" ca="1" si="93"/>
        <v/>
      </c>
      <c r="F257" s="46" t="str">
        <f t="shared" ca="1" si="94"/>
        <v/>
      </c>
      <c r="G257" s="47" t="str">
        <f t="shared" ca="1" si="95"/>
        <v/>
      </c>
      <c r="H257" s="45" t="str">
        <f t="shared" ca="1" si="96"/>
        <v/>
      </c>
      <c r="I257" s="46" t="str">
        <f t="shared" ca="1" si="97"/>
        <v/>
      </c>
      <c r="J257" s="47" t="str">
        <f t="shared" ca="1" si="98"/>
        <v/>
      </c>
      <c r="K257" s="45" t="str">
        <f t="shared" ca="1" si="99"/>
        <v/>
      </c>
      <c r="L257" s="46" t="str">
        <f t="shared" ca="1" si="100"/>
        <v/>
      </c>
      <c r="M257" s="47" t="str">
        <f t="shared" ca="1" si="101"/>
        <v/>
      </c>
      <c r="N257" s="45" t="str">
        <f t="shared" ca="1" si="102"/>
        <v/>
      </c>
      <c r="O257" s="46" t="str">
        <f t="shared" ca="1" si="103"/>
        <v/>
      </c>
      <c r="P257" s="47" t="str">
        <f t="shared" ca="1" si="104"/>
        <v/>
      </c>
      <c r="Q257" s="45" t="str">
        <f t="shared" ca="1" si="105"/>
        <v/>
      </c>
      <c r="R257" s="46" t="str">
        <f t="shared" ca="1" si="106"/>
        <v/>
      </c>
      <c r="S257" s="47" t="str">
        <f t="shared" ca="1" si="107"/>
        <v/>
      </c>
      <c r="T257" s="79" t="str">
        <f t="shared" ca="1" si="89"/>
        <v/>
      </c>
      <c r="AH257" s="172" t="str">
        <f t="shared" si="87"/>
        <v/>
      </c>
      <c r="AI257" s="172" t="str">
        <f t="shared" si="86"/>
        <v/>
      </c>
    </row>
    <row r="258" spans="1:35">
      <c r="A258" s="173" t="str">
        <f t="shared" ca="1" si="90"/>
        <v/>
      </c>
      <c r="B258" s="45" t="str">
        <f t="shared" ca="1" si="91"/>
        <v/>
      </c>
      <c r="C258" s="46" t="str">
        <f t="shared" ca="1" si="88"/>
        <v/>
      </c>
      <c r="D258" s="46" t="str">
        <f t="shared" ca="1" si="92"/>
        <v/>
      </c>
      <c r="E258" s="45" t="str">
        <f t="shared" ca="1" si="93"/>
        <v/>
      </c>
      <c r="F258" s="46" t="str">
        <f t="shared" ca="1" si="94"/>
        <v/>
      </c>
      <c r="G258" s="47" t="str">
        <f t="shared" ca="1" si="95"/>
        <v/>
      </c>
      <c r="H258" s="45" t="str">
        <f t="shared" ca="1" si="96"/>
        <v/>
      </c>
      <c r="I258" s="46" t="str">
        <f t="shared" ca="1" si="97"/>
        <v/>
      </c>
      <c r="J258" s="47" t="str">
        <f t="shared" ca="1" si="98"/>
        <v/>
      </c>
      <c r="K258" s="45" t="str">
        <f t="shared" ca="1" si="99"/>
        <v/>
      </c>
      <c r="L258" s="46" t="str">
        <f t="shared" ca="1" si="100"/>
        <v/>
      </c>
      <c r="M258" s="47" t="str">
        <f t="shared" ca="1" si="101"/>
        <v/>
      </c>
      <c r="N258" s="45" t="str">
        <f t="shared" ca="1" si="102"/>
        <v/>
      </c>
      <c r="O258" s="46" t="str">
        <f t="shared" ca="1" si="103"/>
        <v/>
      </c>
      <c r="P258" s="47" t="str">
        <f t="shared" ca="1" si="104"/>
        <v/>
      </c>
      <c r="Q258" s="45" t="str">
        <f t="shared" ca="1" si="105"/>
        <v/>
      </c>
      <c r="R258" s="46" t="str">
        <f t="shared" ca="1" si="106"/>
        <v/>
      </c>
      <c r="S258" s="47" t="str">
        <f t="shared" ca="1" si="107"/>
        <v/>
      </c>
      <c r="T258" s="79" t="str">
        <f t="shared" ca="1" si="89"/>
        <v/>
      </c>
      <c r="AH258" s="172" t="str">
        <f t="shared" si="87"/>
        <v/>
      </c>
      <c r="AI258" s="172" t="str">
        <f t="shared" si="86"/>
        <v/>
      </c>
    </row>
    <row r="259" spans="1:35">
      <c r="A259" s="173" t="str">
        <f t="shared" ca="1" si="90"/>
        <v/>
      </c>
      <c r="B259" s="45" t="str">
        <f t="shared" ca="1" si="91"/>
        <v/>
      </c>
      <c r="C259" s="46" t="str">
        <f t="shared" ca="1" si="88"/>
        <v/>
      </c>
      <c r="D259" s="46" t="str">
        <f t="shared" ca="1" si="92"/>
        <v/>
      </c>
      <c r="E259" s="45" t="str">
        <f t="shared" ca="1" si="93"/>
        <v/>
      </c>
      <c r="F259" s="46" t="str">
        <f t="shared" ca="1" si="94"/>
        <v/>
      </c>
      <c r="G259" s="47" t="str">
        <f t="shared" ca="1" si="95"/>
        <v/>
      </c>
      <c r="H259" s="45" t="str">
        <f t="shared" ca="1" si="96"/>
        <v/>
      </c>
      <c r="I259" s="46" t="str">
        <f t="shared" ca="1" si="97"/>
        <v/>
      </c>
      <c r="J259" s="47" t="str">
        <f t="shared" ca="1" si="98"/>
        <v/>
      </c>
      <c r="K259" s="45" t="str">
        <f t="shared" ca="1" si="99"/>
        <v/>
      </c>
      <c r="L259" s="46" t="str">
        <f t="shared" ca="1" si="100"/>
        <v/>
      </c>
      <c r="M259" s="47" t="str">
        <f t="shared" ca="1" si="101"/>
        <v/>
      </c>
      <c r="N259" s="45" t="str">
        <f t="shared" ca="1" si="102"/>
        <v/>
      </c>
      <c r="O259" s="46" t="str">
        <f t="shared" ca="1" si="103"/>
        <v/>
      </c>
      <c r="P259" s="47" t="str">
        <f t="shared" ca="1" si="104"/>
        <v/>
      </c>
      <c r="Q259" s="45" t="str">
        <f t="shared" ca="1" si="105"/>
        <v/>
      </c>
      <c r="R259" s="46" t="str">
        <f t="shared" ca="1" si="106"/>
        <v/>
      </c>
      <c r="S259" s="47" t="str">
        <f t="shared" ca="1" si="107"/>
        <v/>
      </c>
      <c r="T259" s="79" t="str">
        <f t="shared" ca="1" si="89"/>
        <v/>
      </c>
      <c r="AH259" s="172" t="str">
        <f t="shared" si="87"/>
        <v/>
      </c>
      <c r="AI259" s="172" t="str">
        <f t="shared" si="86"/>
        <v/>
      </c>
    </row>
    <row r="260" spans="1:35">
      <c r="A260" s="173" t="str">
        <f t="shared" ca="1" si="90"/>
        <v/>
      </c>
      <c r="B260" s="45" t="str">
        <f t="shared" ca="1" si="91"/>
        <v/>
      </c>
      <c r="C260" s="46" t="str">
        <f t="shared" ca="1" si="88"/>
        <v/>
      </c>
      <c r="D260" s="46" t="str">
        <f t="shared" ca="1" si="92"/>
        <v/>
      </c>
      <c r="E260" s="45" t="str">
        <f t="shared" ca="1" si="93"/>
        <v/>
      </c>
      <c r="F260" s="46" t="str">
        <f t="shared" ca="1" si="94"/>
        <v/>
      </c>
      <c r="G260" s="47" t="str">
        <f t="shared" ca="1" si="95"/>
        <v/>
      </c>
      <c r="H260" s="45" t="str">
        <f t="shared" ca="1" si="96"/>
        <v/>
      </c>
      <c r="I260" s="46" t="str">
        <f t="shared" ca="1" si="97"/>
        <v/>
      </c>
      <c r="J260" s="47" t="str">
        <f t="shared" ca="1" si="98"/>
        <v/>
      </c>
      <c r="K260" s="45" t="str">
        <f t="shared" ca="1" si="99"/>
        <v/>
      </c>
      <c r="L260" s="46" t="str">
        <f t="shared" ca="1" si="100"/>
        <v/>
      </c>
      <c r="M260" s="47" t="str">
        <f t="shared" ca="1" si="101"/>
        <v/>
      </c>
      <c r="N260" s="45" t="str">
        <f t="shared" ca="1" si="102"/>
        <v/>
      </c>
      <c r="O260" s="46" t="str">
        <f t="shared" ca="1" si="103"/>
        <v/>
      </c>
      <c r="P260" s="47" t="str">
        <f t="shared" ca="1" si="104"/>
        <v/>
      </c>
      <c r="Q260" s="45" t="str">
        <f t="shared" ca="1" si="105"/>
        <v/>
      </c>
      <c r="R260" s="46" t="str">
        <f t="shared" ca="1" si="106"/>
        <v/>
      </c>
      <c r="S260" s="47" t="str">
        <f t="shared" ca="1" si="107"/>
        <v/>
      </c>
      <c r="T260" s="79" t="str">
        <f t="shared" ca="1" si="89"/>
        <v/>
      </c>
      <c r="AH260" s="172" t="str">
        <f t="shared" si="87"/>
        <v/>
      </c>
      <c r="AI260" s="172" t="str">
        <f t="shared" ref="AI260:AI323" si="108">IF(AH260&gt;$A$14,AH260,"")</f>
        <v/>
      </c>
    </row>
    <row r="261" spans="1:35">
      <c r="A261" s="173" t="str">
        <f t="shared" ca="1" si="90"/>
        <v/>
      </c>
      <c r="B261" s="45" t="str">
        <f t="shared" ca="1" si="91"/>
        <v/>
      </c>
      <c r="C261" s="46" t="str">
        <f t="shared" ca="1" si="88"/>
        <v/>
      </c>
      <c r="D261" s="46" t="str">
        <f t="shared" ca="1" si="92"/>
        <v/>
      </c>
      <c r="E261" s="45" t="str">
        <f t="shared" ca="1" si="93"/>
        <v/>
      </c>
      <c r="F261" s="46" t="str">
        <f t="shared" ca="1" si="94"/>
        <v/>
      </c>
      <c r="G261" s="47" t="str">
        <f t="shared" ca="1" si="95"/>
        <v/>
      </c>
      <c r="H261" s="45" t="str">
        <f t="shared" ca="1" si="96"/>
        <v/>
      </c>
      <c r="I261" s="46" t="str">
        <f t="shared" ca="1" si="97"/>
        <v/>
      </c>
      <c r="J261" s="47" t="str">
        <f t="shared" ca="1" si="98"/>
        <v/>
      </c>
      <c r="K261" s="45" t="str">
        <f t="shared" ca="1" si="99"/>
        <v/>
      </c>
      <c r="L261" s="46" t="str">
        <f t="shared" ca="1" si="100"/>
        <v/>
      </c>
      <c r="M261" s="47" t="str">
        <f t="shared" ca="1" si="101"/>
        <v/>
      </c>
      <c r="N261" s="45" t="str">
        <f t="shared" ca="1" si="102"/>
        <v/>
      </c>
      <c r="O261" s="46" t="str">
        <f t="shared" ca="1" si="103"/>
        <v/>
      </c>
      <c r="P261" s="47" t="str">
        <f t="shared" ca="1" si="104"/>
        <v/>
      </c>
      <c r="Q261" s="45" t="str">
        <f t="shared" ca="1" si="105"/>
        <v/>
      </c>
      <c r="R261" s="46" t="str">
        <f t="shared" ca="1" si="106"/>
        <v/>
      </c>
      <c r="S261" s="47" t="str">
        <f t="shared" ca="1" si="107"/>
        <v/>
      </c>
      <c r="T261" s="79" t="str">
        <f t="shared" ca="1" si="89"/>
        <v/>
      </c>
      <c r="AH261" s="172" t="str">
        <f t="shared" ref="AH261:AH324" si="109">IF(COUNTIF(X:X,V261)*COUNTIF(Z:Z,V261)*COUNTIF(AB:AB,V261)*COUNTIF(AD:AD,V261)*COUNTIF(AF:AF,V261),V261,"")</f>
        <v/>
      </c>
      <c r="AI261" s="172" t="str">
        <f t="shared" si="108"/>
        <v/>
      </c>
    </row>
    <row r="262" spans="1:35">
      <c r="A262" s="173" t="str">
        <f t="shared" ca="1" si="90"/>
        <v/>
      </c>
      <c r="B262" s="45" t="str">
        <f t="shared" ca="1" si="91"/>
        <v/>
      </c>
      <c r="C262" s="46" t="str">
        <f t="shared" ca="1" si="88"/>
        <v/>
      </c>
      <c r="D262" s="46" t="str">
        <f t="shared" ca="1" si="92"/>
        <v/>
      </c>
      <c r="E262" s="45" t="str">
        <f t="shared" ca="1" si="93"/>
        <v/>
      </c>
      <c r="F262" s="46" t="str">
        <f t="shared" ca="1" si="94"/>
        <v/>
      </c>
      <c r="G262" s="47" t="str">
        <f t="shared" ca="1" si="95"/>
        <v/>
      </c>
      <c r="H262" s="45" t="str">
        <f t="shared" ca="1" si="96"/>
        <v/>
      </c>
      <c r="I262" s="46" t="str">
        <f t="shared" ca="1" si="97"/>
        <v/>
      </c>
      <c r="J262" s="47" t="str">
        <f t="shared" ca="1" si="98"/>
        <v/>
      </c>
      <c r="K262" s="45" t="str">
        <f t="shared" ca="1" si="99"/>
        <v/>
      </c>
      <c r="L262" s="46" t="str">
        <f t="shared" ca="1" si="100"/>
        <v/>
      </c>
      <c r="M262" s="47" t="str">
        <f t="shared" ca="1" si="101"/>
        <v/>
      </c>
      <c r="N262" s="45" t="str">
        <f t="shared" ca="1" si="102"/>
        <v/>
      </c>
      <c r="O262" s="46" t="str">
        <f t="shared" ca="1" si="103"/>
        <v/>
      </c>
      <c r="P262" s="47" t="str">
        <f t="shared" ca="1" si="104"/>
        <v/>
      </c>
      <c r="Q262" s="45" t="str">
        <f t="shared" ca="1" si="105"/>
        <v/>
      </c>
      <c r="R262" s="46" t="str">
        <f t="shared" ca="1" si="106"/>
        <v/>
      </c>
      <c r="S262" s="47" t="str">
        <f t="shared" ca="1" si="107"/>
        <v/>
      </c>
      <c r="T262" s="79" t="str">
        <f t="shared" ca="1" si="89"/>
        <v/>
      </c>
      <c r="AH262" s="172" t="str">
        <f t="shared" si="109"/>
        <v/>
      </c>
      <c r="AI262" s="172" t="str">
        <f t="shared" si="108"/>
        <v/>
      </c>
    </row>
    <row r="263" spans="1:35">
      <c r="A263" s="173" t="str">
        <f t="shared" ca="1" si="90"/>
        <v/>
      </c>
      <c r="B263" s="45" t="str">
        <f t="shared" ca="1" si="91"/>
        <v/>
      </c>
      <c r="C263" s="46" t="str">
        <f t="shared" ca="1" si="88"/>
        <v/>
      </c>
      <c r="D263" s="46" t="str">
        <f t="shared" ca="1" si="92"/>
        <v/>
      </c>
      <c r="E263" s="45" t="str">
        <f t="shared" ca="1" si="93"/>
        <v/>
      </c>
      <c r="F263" s="46" t="str">
        <f t="shared" ca="1" si="94"/>
        <v/>
      </c>
      <c r="G263" s="47" t="str">
        <f t="shared" ca="1" si="95"/>
        <v/>
      </c>
      <c r="H263" s="45" t="str">
        <f t="shared" ca="1" si="96"/>
        <v/>
      </c>
      <c r="I263" s="46" t="str">
        <f t="shared" ca="1" si="97"/>
        <v/>
      </c>
      <c r="J263" s="47" t="str">
        <f t="shared" ca="1" si="98"/>
        <v/>
      </c>
      <c r="K263" s="45" t="str">
        <f t="shared" ca="1" si="99"/>
        <v/>
      </c>
      <c r="L263" s="46" t="str">
        <f t="shared" ca="1" si="100"/>
        <v/>
      </c>
      <c r="M263" s="47" t="str">
        <f t="shared" ca="1" si="101"/>
        <v/>
      </c>
      <c r="N263" s="45" t="str">
        <f t="shared" ca="1" si="102"/>
        <v/>
      </c>
      <c r="O263" s="46" t="str">
        <f t="shared" ca="1" si="103"/>
        <v/>
      </c>
      <c r="P263" s="47" t="str">
        <f t="shared" ca="1" si="104"/>
        <v/>
      </c>
      <c r="Q263" s="45" t="str">
        <f t="shared" ca="1" si="105"/>
        <v/>
      </c>
      <c r="R263" s="46" t="str">
        <f t="shared" ca="1" si="106"/>
        <v/>
      </c>
      <c r="S263" s="47" t="str">
        <f t="shared" ca="1" si="107"/>
        <v/>
      </c>
      <c r="T263" s="79" t="str">
        <f t="shared" ca="1" si="89"/>
        <v/>
      </c>
      <c r="AH263" s="172" t="str">
        <f t="shared" si="109"/>
        <v/>
      </c>
      <c r="AI263" s="172" t="str">
        <f t="shared" si="108"/>
        <v/>
      </c>
    </row>
    <row r="264" spans="1:35">
      <c r="A264" s="173" t="str">
        <f t="shared" ca="1" si="90"/>
        <v/>
      </c>
      <c r="B264" s="45" t="str">
        <f t="shared" ca="1" si="91"/>
        <v/>
      </c>
      <c r="C264" s="46" t="str">
        <f t="shared" ca="1" si="88"/>
        <v/>
      </c>
      <c r="D264" s="46" t="str">
        <f t="shared" ca="1" si="92"/>
        <v/>
      </c>
      <c r="E264" s="45" t="str">
        <f t="shared" ca="1" si="93"/>
        <v/>
      </c>
      <c r="F264" s="46" t="str">
        <f t="shared" ca="1" si="94"/>
        <v/>
      </c>
      <c r="G264" s="47" t="str">
        <f t="shared" ca="1" si="95"/>
        <v/>
      </c>
      <c r="H264" s="45" t="str">
        <f t="shared" ca="1" si="96"/>
        <v/>
      </c>
      <c r="I264" s="46" t="str">
        <f t="shared" ca="1" si="97"/>
        <v/>
      </c>
      <c r="J264" s="47" t="str">
        <f t="shared" ca="1" si="98"/>
        <v/>
      </c>
      <c r="K264" s="45" t="str">
        <f t="shared" ca="1" si="99"/>
        <v/>
      </c>
      <c r="L264" s="46" t="str">
        <f t="shared" ca="1" si="100"/>
        <v/>
      </c>
      <c r="M264" s="47" t="str">
        <f t="shared" ca="1" si="101"/>
        <v/>
      </c>
      <c r="N264" s="45" t="str">
        <f t="shared" ca="1" si="102"/>
        <v/>
      </c>
      <c r="O264" s="46" t="str">
        <f t="shared" ca="1" si="103"/>
        <v/>
      </c>
      <c r="P264" s="47" t="str">
        <f t="shared" ca="1" si="104"/>
        <v/>
      </c>
      <c r="Q264" s="45" t="str">
        <f t="shared" ca="1" si="105"/>
        <v/>
      </c>
      <c r="R264" s="46" t="str">
        <f t="shared" ca="1" si="106"/>
        <v/>
      </c>
      <c r="S264" s="47" t="str">
        <f t="shared" ca="1" si="107"/>
        <v/>
      </c>
      <c r="T264" s="79" t="str">
        <f t="shared" ca="1" si="89"/>
        <v/>
      </c>
      <c r="AH264" s="172" t="str">
        <f t="shared" si="109"/>
        <v/>
      </c>
      <c r="AI264" s="172" t="str">
        <f t="shared" si="108"/>
        <v/>
      </c>
    </row>
    <row r="265" spans="1:35">
      <c r="A265" s="173" t="str">
        <f t="shared" ca="1" si="90"/>
        <v/>
      </c>
      <c r="B265" s="45" t="str">
        <f t="shared" ca="1" si="91"/>
        <v/>
      </c>
      <c r="C265" s="46" t="str">
        <f t="shared" ca="1" si="88"/>
        <v/>
      </c>
      <c r="D265" s="46" t="str">
        <f t="shared" ca="1" si="92"/>
        <v/>
      </c>
      <c r="E265" s="45" t="str">
        <f t="shared" ca="1" si="93"/>
        <v/>
      </c>
      <c r="F265" s="46" t="str">
        <f t="shared" ca="1" si="94"/>
        <v/>
      </c>
      <c r="G265" s="47" t="str">
        <f t="shared" ca="1" si="95"/>
        <v/>
      </c>
      <c r="H265" s="45" t="str">
        <f t="shared" ca="1" si="96"/>
        <v/>
      </c>
      <c r="I265" s="46" t="str">
        <f t="shared" ca="1" si="97"/>
        <v/>
      </c>
      <c r="J265" s="47" t="str">
        <f t="shared" ca="1" si="98"/>
        <v/>
      </c>
      <c r="K265" s="45" t="str">
        <f t="shared" ca="1" si="99"/>
        <v/>
      </c>
      <c r="L265" s="46" t="str">
        <f t="shared" ca="1" si="100"/>
        <v/>
      </c>
      <c r="M265" s="47" t="str">
        <f t="shared" ca="1" si="101"/>
        <v/>
      </c>
      <c r="N265" s="45" t="str">
        <f t="shared" ca="1" si="102"/>
        <v/>
      </c>
      <c r="O265" s="46" t="str">
        <f t="shared" ca="1" si="103"/>
        <v/>
      </c>
      <c r="P265" s="47" t="str">
        <f t="shared" ca="1" si="104"/>
        <v/>
      </c>
      <c r="Q265" s="45" t="str">
        <f t="shared" ca="1" si="105"/>
        <v/>
      </c>
      <c r="R265" s="46" t="str">
        <f t="shared" ca="1" si="106"/>
        <v/>
      </c>
      <c r="S265" s="47" t="str">
        <f t="shared" ca="1" si="107"/>
        <v/>
      </c>
      <c r="T265" s="79" t="str">
        <f t="shared" ca="1" si="89"/>
        <v/>
      </c>
      <c r="AH265" s="172" t="str">
        <f t="shared" si="109"/>
        <v/>
      </c>
      <c r="AI265" s="172" t="str">
        <f t="shared" si="108"/>
        <v/>
      </c>
    </row>
    <row r="266" spans="1:35">
      <c r="A266" s="173" t="str">
        <f t="shared" ca="1" si="90"/>
        <v/>
      </c>
      <c r="B266" s="45" t="str">
        <f t="shared" ca="1" si="91"/>
        <v/>
      </c>
      <c r="C266" s="46" t="str">
        <f t="shared" ca="1" si="88"/>
        <v/>
      </c>
      <c r="D266" s="46" t="str">
        <f t="shared" ca="1" si="92"/>
        <v/>
      </c>
      <c r="E266" s="45" t="str">
        <f t="shared" ca="1" si="93"/>
        <v/>
      </c>
      <c r="F266" s="46" t="str">
        <f t="shared" ca="1" si="94"/>
        <v/>
      </c>
      <c r="G266" s="47" t="str">
        <f t="shared" ca="1" si="95"/>
        <v/>
      </c>
      <c r="H266" s="45" t="str">
        <f t="shared" ca="1" si="96"/>
        <v/>
      </c>
      <c r="I266" s="46" t="str">
        <f t="shared" ca="1" si="97"/>
        <v/>
      </c>
      <c r="J266" s="47" t="str">
        <f t="shared" ca="1" si="98"/>
        <v/>
      </c>
      <c r="K266" s="45" t="str">
        <f t="shared" ca="1" si="99"/>
        <v/>
      </c>
      <c r="L266" s="46" t="str">
        <f t="shared" ca="1" si="100"/>
        <v/>
      </c>
      <c r="M266" s="47" t="str">
        <f t="shared" ca="1" si="101"/>
        <v/>
      </c>
      <c r="N266" s="45" t="str">
        <f t="shared" ca="1" si="102"/>
        <v/>
      </c>
      <c r="O266" s="46" t="str">
        <f t="shared" ca="1" si="103"/>
        <v/>
      </c>
      <c r="P266" s="47" t="str">
        <f t="shared" ca="1" si="104"/>
        <v/>
      </c>
      <c r="Q266" s="45" t="str">
        <f t="shared" ca="1" si="105"/>
        <v/>
      </c>
      <c r="R266" s="46" t="str">
        <f t="shared" ca="1" si="106"/>
        <v/>
      </c>
      <c r="S266" s="47" t="str">
        <f t="shared" ca="1" si="107"/>
        <v/>
      </c>
      <c r="T266" s="79" t="str">
        <f t="shared" ca="1" si="89"/>
        <v/>
      </c>
      <c r="AH266" s="172" t="str">
        <f t="shared" si="109"/>
        <v/>
      </c>
      <c r="AI266" s="172" t="str">
        <f t="shared" si="108"/>
        <v/>
      </c>
    </row>
    <row r="267" spans="1:35">
      <c r="A267" s="173" t="str">
        <f t="shared" ca="1" si="90"/>
        <v/>
      </c>
      <c r="B267" s="45" t="str">
        <f t="shared" ca="1" si="91"/>
        <v/>
      </c>
      <c r="C267" s="46" t="str">
        <f t="shared" ca="1" si="88"/>
        <v/>
      </c>
      <c r="D267" s="46" t="str">
        <f t="shared" ca="1" si="92"/>
        <v/>
      </c>
      <c r="E267" s="45" t="str">
        <f t="shared" ca="1" si="93"/>
        <v/>
      </c>
      <c r="F267" s="46" t="str">
        <f t="shared" ca="1" si="94"/>
        <v/>
      </c>
      <c r="G267" s="47" t="str">
        <f t="shared" ca="1" si="95"/>
        <v/>
      </c>
      <c r="H267" s="45" t="str">
        <f t="shared" ca="1" si="96"/>
        <v/>
      </c>
      <c r="I267" s="46" t="str">
        <f t="shared" ca="1" si="97"/>
        <v/>
      </c>
      <c r="J267" s="47" t="str">
        <f t="shared" ca="1" si="98"/>
        <v/>
      </c>
      <c r="K267" s="45" t="str">
        <f t="shared" ca="1" si="99"/>
        <v/>
      </c>
      <c r="L267" s="46" t="str">
        <f t="shared" ca="1" si="100"/>
        <v/>
      </c>
      <c r="M267" s="47" t="str">
        <f t="shared" ca="1" si="101"/>
        <v/>
      </c>
      <c r="N267" s="45" t="str">
        <f t="shared" ca="1" si="102"/>
        <v/>
      </c>
      <c r="O267" s="46" t="str">
        <f t="shared" ca="1" si="103"/>
        <v/>
      </c>
      <c r="P267" s="47" t="str">
        <f t="shared" ca="1" si="104"/>
        <v/>
      </c>
      <c r="Q267" s="45" t="str">
        <f t="shared" ca="1" si="105"/>
        <v/>
      </c>
      <c r="R267" s="46" t="str">
        <f t="shared" ca="1" si="106"/>
        <v/>
      </c>
      <c r="S267" s="47" t="str">
        <f t="shared" ca="1" si="107"/>
        <v/>
      </c>
      <c r="T267" s="79" t="str">
        <f t="shared" ca="1" si="89"/>
        <v/>
      </c>
      <c r="AH267" s="172" t="str">
        <f t="shared" si="109"/>
        <v/>
      </c>
      <c r="AI267" s="172" t="str">
        <f t="shared" si="108"/>
        <v/>
      </c>
    </row>
    <row r="268" spans="1:35">
      <c r="A268" s="173" t="str">
        <f t="shared" ca="1" si="90"/>
        <v/>
      </c>
      <c r="B268" s="45" t="str">
        <f t="shared" ca="1" si="91"/>
        <v/>
      </c>
      <c r="C268" s="46" t="str">
        <f t="shared" ca="1" si="88"/>
        <v/>
      </c>
      <c r="D268" s="46" t="str">
        <f t="shared" ca="1" si="92"/>
        <v/>
      </c>
      <c r="E268" s="45" t="str">
        <f t="shared" ca="1" si="93"/>
        <v/>
      </c>
      <c r="F268" s="46" t="str">
        <f t="shared" ca="1" si="94"/>
        <v/>
      </c>
      <c r="G268" s="47" t="str">
        <f t="shared" ca="1" si="95"/>
        <v/>
      </c>
      <c r="H268" s="45" t="str">
        <f t="shared" ca="1" si="96"/>
        <v/>
      </c>
      <c r="I268" s="46" t="str">
        <f t="shared" ca="1" si="97"/>
        <v/>
      </c>
      <c r="J268" s="47" t="str">
        <f t="shared" ca="1" si="98"/>
        <v/>
      </c>
      <c r="K268" s="45" t="str">
        <f t="shared" ca="1" si="99"/>
        <v/>
      </c>
      <c r="L268" s="46" t="str">
        <f t="shared" ca="1" si="100"/>
        <v/>
      </c>
      <c r="M268" s="47" t="str">
        <f t="shared" ca="1" si="101"/>
        <v/>
      </c>
      <c r="N268" s="45" t="str">
        <f t="shared" ca="1" si="102"/>
        <v/>
      </c>
      <c r="O268" s="46" t="str">
        <f t="shared" ca="1" si="103"/>
        <v/>
      </c>
      <c r="P268" s="47" t="str">
        <f t="shared" ca="1" si="104"/>
        <v/>
      </c>
      <c r="Q268" s="45" t="str">
        <f t="shared" ca="1" si="105"/>
        <v/>
      </c>
      <c r="R268" s="46" t="str">
        <f t="shared" ca="1" si="106"/>
        <v/>
      </c>
      <c r="S268" s="47" t="str">
        <f t="shared" ca="1" si="107"/>
        <v/>
      </c>
      <c r="T268" s="79" t="str">
        <f t="shared" ca="1" si="89"/>
        <v/>
      </c>
      <c r="AH268" s="172" t="str">
        <f t="shared" si="109"/>
        <v/>
      </c>
      <c r="AI268" s="172" t="str">
        <f t="shared" si="108"/>
        <v/>
      </c>
    </row>
    <row r="269" spans="1:35">
      <c r="A269" s="173" t="str">
        <f t="shared" ca="1" si="90"/>
        <v/>
      </c>
      <c r="B269" s="45" t="str">
        <f t="shared" ca="1" si="91"/>
        <v/>
      </c>
      <c r="C269" s="46" t="str">
        <f t="shared" ca="1" si="88"/>
        <v/>
      </c>
      <c r="D269" s="46" t="str">
        <f t="shared" ca="1" si="92"/>
        <v/>
      </c>
      <c r="E269" s="45" t="str">
        <f t="shared" ca="1" si="93"/>
        <v/>
      </c>
      <c r="F269" s="46" t="str">
        <f t="shared" ca="1" si="94"/>
        <v/>
      </c>
      <c r="G269" s="47" t="str">
        <f t="shared" ca="1" si="95"/>
        <v/>
      </c>
      <c r="H269" s="45" t="str">
        <f t="shared" ca="1" si="96"/>
        <v/>
      </c>
      <c r="I269" s="46" t="str">
        <f t="shared" ca="1" si="97"/>
        <v/>
      </c>
      <c r="J269" s="47" t="str">
        <f t="shared" ca="1" si="98"/>
        <v/>
      </c>
      <c r="K269" s="45" t="str">
        <f t="shared" ca="1" si="99"/>
        <v/>
      </c>
      <c r="L269" s="46" t="str">
        <f t="shared" ca="1" si="100"/>
        <v/>
      </c>
      <c r="M269" s="47" t="str">
        <f t="shared" ca="1" si="101"/>
        <v/>
      </c>
      <c r="N269" s="45" t="str">
        <f t="shared" ca="1" si="102"/>
        <v/>
      </c>
      <c r="O269" s="46" t="str">
        <f t="shared" ca="1" si="103"/>
        <v/>
      </c>
      <c r="P269" s="47" t="str">
        <f t="shared" ca="1" si="104"/>
        <v/>
      </c>
      <c r="Q269" s="45" t="str">
        <f t="shared" ca="1" si="105"/>
        <v/>
      </c>
      <c r="R269" s="46" t="str">
        <f t="shared" ca="1" si="106"/>
        <v/>
      </c>
      <c r="S269" s="47" t="str">
        <f t="shared" ca="1" si="107"/>
        <v/>
      </c>
      <c r="T269" s="79" t="str">
        <f t="shared" ca="1" si="89"/>
        <v/>
      </c>
      <c r="AH269" s="172" t="str">
        <f t="shared" si="109"/>
        <v/>
      </c>
      <c r="AI269" s="172" t="str">
        <f t="shared" si="108"/>
        <v/>
      </c>
    </row>
    <row r="270" spans="1:35">
      <c r="A270" s="173" t="str">
        <f t="shared" ca="1" si="90"/>
        <v/>
      </c>
      <c r="B270" s="45" t="str">
        <f t="shared" ca="1" si="91"/>
        <v/>
      </c>
      <c r="C270" s="46" t="str">
        <f t="shared" ca="1" si="88"/>
        <v/>
      </c>
      <c r="D270" s="46" t="str">
        <f t="shared" ca="1" si="92"/>
        <v/>
      </c>
      <c r="E270" s="45" t="str">
        <f t="shared" ca="1" si="93"/>
        <v/>
      </c>
      <c r="F270" s="46" t="str">
        <f t="shared" ca="1" si="94"/>
        <v/>
      </c>
      <c r="G270" s="47" t="str">
        <f t="shared" ca="1" si="95"/>
        <v/>
      </c>
      <c r="H270" s="45" t="str">
        <f t="shared" ca="1" si="96"/>
        <v/>
      </c>
      <c r="I270" s="46" t="str">
        <f t="shared" ca="1" si="97"/>
        <v/>
      </c>
      <c r="J270" s="47" t="str">
        <f t="shared" ca="1" si="98"/>
        <v/>
      </c>
      <c r="K270" s="45" t="str">
        <f t="shared" ca="1" si="99"/>
        <v/>
      </c>
      <c r="L270" s="46" t="str">
        <f t="shared" ca="1" si="100"/>
        <v/>
      </c>
      <c r="M270" s="47" t="str">
        <f t="shared" ca="1" si="101"/>
        <v/>
      </c>
      <c r="N270" s="45" t="str">
        <f t="shared" ca="1" si="102"/>
        <v/>
      </c>
      <c r="O270" s="46" t="str">
        <f t="shared" ca="1" si="103"/>
        <v/>
      </c>
      <c r="P270" s="47" t="str">
        <f t="shared" ca="1" si="104"/>
        <v/>
      </c>
      <c r="Q270" s="45" t="str">
        <f t="shared" ca="1" si="105"/>
        <v/>
      </c>
      <c r="R270" s="46" t="str">
        <f t="shared" ca="1" si="106"/>
        <v/>
      </c>
      <c r="S270" s="47" t="str">
        <f t="shared" ca="1" si="107"/>
        <v/>
      </c>
      <c r="T270" s="79" t="str">
        <f t="shared" ca="1" si="89"/>
        <v/>
      </c>
      <c r="AH270" s="172" t="str">
        <f t="shared" si="109"/>
        <v/>
      </c>
      <c r="AI270" s="172" t="str">
        <f t="shared" si="108"/>
        <v/>
      </c>
    </row>
    <row r="271" spans="1:35">
      <c r="A271" s="173" t="str">
        <f t="shared" ca="1" si="90"/>
        <v/>
      </c>
      <c r="B271" s="45" t="str">
        <f t="shared" ca="1" si="91"/>
        <v/>
      </c>
      <c r="C271" s="46" t="str">
        <f t="shared" ca="1" si="88"/>
        <v/>
      </c>
      <c r="D271" s="46" t="str">
        <f t="shared" ca="1" si="92"/>
        <v/>
      </c>
      <c r="E271" s="45" t="str">
        <f t="shared" ca="1" si="93"/>
        <v/>
      </c>
      <c r="F271" s="46" t="str">
        <f t="shared" ca="1" si="94"/>
        <v/>
      </c>
      <c r="G271" s="47" t="str">
        <f t="shared" ca="1" si="95"/>
        <v/>
      </c>
      <c r="H271" s="45" t="str">
        <f t="shared" ca="1" si="96"/>
        <v/>
      </c>
      <c r="I271" s="46" t="str">
        <f t="shared" ca="1" si="97"/>
        <v/>
      </c>
      <c r="J271" s="47" t="str">
        <f t="shared" ca="1" si="98"/>
        <v/>
      </c>
      <c r="K271" s="45" t="str">
        <f t="shared" ca="1" si="99"/>
        <v/>
      </c>
      <c r="L271" s="46" t="str">
        <f t="shared" ca="1" si="100"/>
        <v/>
      </c>
      <c r="M271" s="47" t="str">
        <f t="shared" ca="1" si="101"/>
        <v/>
      </c>
      <c r="N271" s="45" t="str">
        <f t="shared" ca="1" si="102"/>
        <v/>
      </c>
      <c r="O271" s="46" t="str">
        <f t="shared" ca="1" si="103"/>
        <v/>
      </c>
      <c r="P271" s="47" t="str">
        <f t="shared" ca="1" si="104"/>
        <v/>
      </c>
      <c r="Q271" s="45" t="str">
        <f t="shared" ca="1" si="105"/>
        <v/>
      </c>
      <c r="R271" s="46" t="str">
        <f t="shared" ca="1" si="106"/>
        <v/>
      </c>
      <c r="S271" s="47" t="str">
        <f t="shared" ca="1" si="107"/>
        <v/>
      </c>
      <c r="T271" s="79" t="str">
        <f t="shared" ca="1" si="89"/>
        <v/>
      </c>
      <c r="AH271" s="172" t="str">
        <f t="shared" si="109"/>
        <v/>
      </c>
      <c r="AI271" s="172" t="str">
        <f t="shared" si="108"/>
        <v/>
      </c>
    </row>
    <row r="272" spans="1:35">
      <c r="A272" s="173" t="str">
        <f t="shared" ca="1" si="90"/>
        <v/>
      </c>
      <c r="B272" s="45" t="str">
        <f t="shared" ca="1" si="91"/>
        <v/>
      </c>
      <c r="C272" s="46" t="str">
        <f t="shared" ref="C272:C335" ca="1" si="110">IF(ISERROR(B272-2),"",(B272/$B$14-1)*$B$5)</f>
        <v/>
      </c>
      <c r="D272" s="46" t="str">
        <f t="shared" ca="1" si="92"/>
        <v/>
      </c>
      <c r="E272" s="45" t="str">
        <f t="shared" ca="1" si="93"/>
        <v/>
      </c>
      <c r="F272" s="46" t="str">
        <f t="shared" ca="1" si="94"/>
        <v/>
      </c>
      <c r="G272" s="47" t="str">
        <f t="shared" ca="1" si="95"/>
        <v/>
      </c>
      <c r="H272" s="45" t="str">
        <f t="shared" ca="1" si="96"/>
        <v/>
      </c>
      <c r="I272" s="46" t="str">
        <f t="shared" ca="1" si="97"/>
        <v/>
      </c>
      <c r="J272" s="47" t="str">
        <f t="shared" ca="1" si="98"/>
        <v/>
      </c>
      <c r="K272" s="45" t="str">
        <f t="shared" ca="1" si="99"/>
        <v/>
      </c>
      <c r="L272" s="46" t="str">
        <f t="shared" ca="1" si="100"/>
        <v/>
      </c>
      <c r="M272" s="47" t="str">
        <f t="shared" ca="1" si="101"/>
        <v/>
      </c>
      <c r="N272" s="45" t="str">
        <f t="shared" ca="1" si="102"/>
        <v/>
      </c>
      <c r="O272" s="46" t="str">
        <f t="shared" ca="1" si="103"/>
        <v/>
      </c>
      <c r="P272" s="47" t="str">
        <f t="shared" ca="1" si="104"/>
        <v/>
      </c>
      <c r="Q272" s="45" t="str">
        <f t="shared" ca="1" si="105"/>
        <v/>
      </c>
      <c r="R272" s="46" t="str">
        <f t="shared" ca="1" si="106"/>
        <v/>
      </c>
      <c r="S272" s="47" t="str">
        <f t="shared" ca="1" si="107"/>
        <v/>
      </c>
      <c r="T272" s="79" t="str">
        <f t="shared" ca="1" si="89"/>
        <v/>
      </c>
      <c r="AH272" s="172" t="str">
        <f t="shared" si="109"/>
        <v/>
      </c>
      <c r="AI272" s="172" t="str">
        <f t="shared" si="108"/>
        <v/>
      </c>
    </row>
    <row r="273" spans="1:35">
      <c r="A273" s="173" t="str">
        <f t="shared" ca="1" si="90"/>
        <v/>
      </c>
      <c r="B273" s="45" t="str">
        <f t="shared" ca="1" si="91"/>
        <v/>
      </c>
      <c r="C273" s="46" t="str">
        <f t="shared" ca="1" si="110"/>
        <v/>
      </c>
      <c r="D273" s="46" t="str">
        <f t="shared" ca="1" si="92"/>
        <v/>
      </c>
      <c r="E273" s="45" t="str">
        <f t="shared" ca="1" si="93"/>
        <v/>
      </c>
      <c r="F273" s="46" t="str">
        <f t="shared" ca="1" si="94"/>
        <v/>
      </c>
      <c r="G273" s="47" t="str">
        <f t="shared" ca="1" si="95"/>
        <v/>
      </c>
      <c r="H273" s="45" t="str">
        <f t="shared" ca="1" si="96"/>
        <v/>
      </c>
      <c r="I273" s="46" t="str">
        <f t="shared" ca="1" si="97"/>
        <v/>
      </c>
      <c r="J273" s="47" t="str">
        <f t="shared" ca="1" si="98"/>
        <v/>
      </c>
      <c r="K273" s="45" t="str">
        <f t="shared" ca="1" si="99"/>
        <v/>
      </c>
      <c r="L273" s="46" t="str">
        <f t="shared" ca="1" si="100"/>
        <v/>
      </c>
      <c r="M273" s="47" t="str">
        <f t="shared" ca="1" si="101"/>
        <v/>
      </c>
      <c r="N273" s="45" t="str">
        <f t="shared" ca="1" si="102"/>
        <v/>
      </c>
      <c r="O273" s="46" t="str">
        <f t="shared" ca="1" si="103"/>
        <v/>
      </c>
      <c r="P273" s="47" t="str">
        <f t="shared" ca="1" si="104"/>
        <v/>
      </c>
      <c r="Q273" s="45" t="str">
        <f t="shared" ca="1" si="105"/>
        <v/>
      </c>
      <c r="R273" s="46" t="str">
        <f t="shared" ca="1" si="106"/>
        <v/>
      </c>
      <c r="S273" s="47" t="str">
        <f t="shared" ca="1" si="107"/>
        <v/>
      </c>
      <c r="T273" s="79" t="str">
        <f t="shared" ca="1" si="89"/>
        <v/>
      </c>
      <c r="AH273" s="172" t="str">
        <f t="shared" si="109"/>
        <v/>
      </c>
      <c r="AI273" s="172" t="str">
        <f t="shared" si="108"/>
        <v/>
      </c>
    </row>
    <row r="274" spans="1:35">
      <c r="A274" s="173" t="str">
        <f t="shared" ca="1" si="90"/>
        <v/>
      </c>
      <c r="B274" s="45" t="str">
        <f t="shared" ca="1" si="91"/>
        <v/>
      </c>
      <c r="C274" s="46" t="str">
        <f t="shared" ca="1" si="110"/>
        <v/>
      </c>
      <c r="D274" s="46" t="str">
        <f t="shared" ca="1" si="92"/>
        <v/>
      </c>
      <c r="E274" s="45" t="str">
        <f t="shared" ca="1" si="93"/>
        <v/>
      </c>
      <c r="F274" s="46" t="str">
        <f t="shared" ca="1" si="94"/>
        <v/>
      </c>
      <c r="G274" s="47" t="str">
        <f t="shared" ca="1" si="95"/>
        <v/>
      </c>
      <c r="H274" s="45" t="str">
        <f t="shared" ca="1" si="96"/>
        <v/>
      </c>
      <c r="I274" s="46" t="str">
        <f t="shared" ca="1" si="97"/>
        <v/>
      </c>
      <c r="J274" s="47" t="str">
        <f t="shared" ca="1" si="98"/>
        <v/>
      </c>
      <c r="K274" s="45" t="str">
        <f t="shared" ca="1" si="99"/>
        <v/>
      </c>
      <c r="L274" s="46" t="str">
        <f t="shared" ca="1" si="100"/>
        <v/>
      </c>
      <c r="M274" s="47" t="str">
        <f t="shared" ca="1" si="101"/>
        <v/>
      </c>
      <c r="N274" s="45" t="str">
        <f t="shared" ca="1" si="102"/>
        <v/>
      </c>
      <c r="O274" s="46" t="str">
        <f t="shared" ca="1" si="103"/>
        <v/>
      </c>
      <c r="P274" s="47" t="str">
        <f t="shared" ca="1" si="104"/>
        <v/>
      </c>
      <c r="Q274" s="45" t="str">
        <f t="shared" ca="1" si="105"/>
        <v/>
      </c>
      <c r="R274" s="46" t="str">
        <f t="shared" ca="1" si="106"/>
        <v/>
      </c>
      <c r="S274" s="47" t="str">
        <f t="shared" ca="1" si="107"/>
        <v/>
      </c>
      <c r="T274" s="79" t="str">
        <f t="shared" ca="1" si="89"/>
        <v/>
      </c>
      <c r="AH274" s="172" t="str">
        <f t="shared" si="109"/>
        <v/>
      </c>
      <c r="AI274" s="172" t="str">
        <f t="shared" si="108"/>
        <v/>
      </c>
    </row>
    <row r="275" spans="1:35">
      <c r="A275" s="173" t="str">
        <f t="shared" ca="1" si="90"/>
        <v/>
      </c>
      <c r="B275" s="45" t="str">
        <f t="shared" ca="1" si="91"/>
        <v/>
      </c>
      <c r="C275" s="46" t="str">
        <f t="shared" ca="1" si="110"/>
        <v/>
      </c>
      <c r="D275" s="46" t="str">
        <f t="shared" ca="1" si="92"/>
        <v/>
      </c>
      <c r="E275" s="45" t="str">
        <f t="shared" ca="1" si="93"/>
        <v/>
      </c>
      <c r="F275" s="46" t="str">
        <f t="shared" ca="1" si="94"/>
        <v/>
      </c>
      <c r="G275" s="47" t="str">
        <f t="shared" ca="1" si="95"/>
        <v/>
      </c>
      <c r="H275" s="45" t="str">
        <f t="shared" ca="1" si="96"/>
        <v/>
      </c>
      <c r="I275" s="46" t="str">
        <f t="shared" ca="1" si="97"/>
        <v/>
      </c>
      <c r="J275" s="47" t="str">
        <f t="shared" ca="1" si="98"/>
        <v/>
      </c>
      <c r="K275" s="45" t="str">
        <f t="shared" ca="1" si="99"/>
        <v/>
      </c>
      <c r="L275" s="46" t="str">
        <f t="shared" ca="1" si="100"/>
        <v/>
      </c>
      <c r="M275" s="47" t="str">
        <f t="shared" ca="1" si="101"/>
        <v/>
      </c>
      <c r="N275" s="45" t="str">
        <f t="shared" ca="1" si="102"/>
        <v/>
      </c>
      <c r="O275" s="46" t="str">
        <f t="shared" ca="1" si="103"/>
        <v/>
      </c>
      <c r="P275" s="47" t="str">
        <f t="shared" ca="1" si="104"/>
        <v/>
      </c>
      <c r="Q275" s="45" t="str">
        <f t="shared" ca="1" si="105"/>
        <v/>
      </c>
      <c r="R275" s="46" t="str">
        <f t="shared" ca="1" si="106"/>
        <v/>
      </c>
      <c r="S275" s="47" t="str">
        <f t="shared" ca="1" si="107"/>
        <v/>
      </c>
      <c r="T275" s="79" t="str">
        <f t="shared" ca="1" si="89"/>
        <v/>
      </c>
      <c r="AH275" s="172" t="str">
        <f t="shared" si="109"/>
        <v/>
      </c>
      <c r="AI275" s="172" t="str">
        <f t="shared" si="108"/>
        <v/>
      </c>
    </row>
    <row r="276" spans="1:35">
      <c r="A276" s="173" t="str">
        <f t="shared" ca="1" si="90"/>
        <v/>
      </c>
      <c r="B276" s="45" t="str">
        <f t="shared" ca="1" si="91"/>
        <v/>
      </c>
      <c r="C276" s="46" t="str">
        <f t="shared" ca="1" si="110"/>
        <v/>
      </c>
      <c r="D276" s="46" t="str">
        <f t="shared" ca="1" si="92"/>
        <v/>
      </c>
      <c r="E276" s="45" t="str">
        <f t="shared" ca="1" si="93"/>
        <v/>
      </c>
      <c r="F276" s="46" t="str">
        <f t="shared" ca="1" si="94"/>
        <v/>
      </c>
      <c r="G276" s="47" t="str">
        <f t="shared" ca="1" si="95"/>
        <v/>
      </c>
      <c r="H276" s="45" t="str">
        <f t="shared" ca="1" si="96"/>
        <v/>
      </c>
      <c r="I276" s="46" t="str">
        <f t="shared" ca="1" si="97"/>
        <v/>
      </c>
      <c r="J276" s="47" t="str">
        <f t="shared" ca="1" si="98"/>
        <v/>
      </c>
      <c r="K276" s="45" t="str">
        <f t="shared" ca="1" si="99"/>
        <v/>
      </c>
      <c r="L276" s="46" t="str">
        <f t="shared" ca="1" si="100"/>
        <v/>
      </c>
      <c r="M276" s="47" t="str">
        <f t="shared" ca="1" si="101"/>
        <v/>
      </c>
      <c r="N276" s="45" t="str">
        <f t="shared" ca="1" si="102"/>
        <v/>
      </c>
      <c r="O276" s="46" t="str">
        <f t="shared" ca="1" si="103"/>
        <v/>
      </c>
      <c r="P276" s="47" t="str">
        <f t="shared" ca="1" si="104"/>
        <v/>
      </c>
      <c r="Q276" s="45" t="str">
        <f t="shared" ca="1" si="105"/>
        <v/>
      </c>
      <c r="R276" s="46" t="str">
        <f t="shared" ca="1" si="106"/>
        <v/>
      </c>
      <c r="S276" s="47" t="str">
        <f t="shared" ca="1" si="107"/>
        <v/>
      </c>
      <c r="T276" s="79" t="str">
        <f t="shared" ca="1" si="89"/>
        <v/>
      </c>
      <c r="AH276" s="172" t="str">
        <f t="shared" si="109"/>
        <v/>
      </c>
      <c r="AI276" s="172" t="str">
        <f t="shared" si="108"/>
        <v/>
      </c>
    </row>
    <row r="277" spans="1:35">
      <c r="A277" s="173" t="str">
        <f t="shared" ca="1" si="90"/>
        <v/>
      </c>
      <c r="B277" s="45" t="str">
        <f t="shared" ca="1" si="91"/>
        <v/>
      </c>
      <c r="C277" s="46" t="str">
        <f t="shared" ca="1" si="110"/>
        <v/>
      </c>
      <c r="D277" s="46" t="str">
        <f t="shared" ca="1" si="92"/>
        <v/>
      </c>
      <c r="E277" s="45" t="str">
        <f t="shared" ca="1" si="93"/>
        <v/>
      </c>
      <c r="F277" s="46" t="str">
        <f t="shared" ca="1" si="94"/>
        <v/>
      </c>
      <c r="G277" s="47" t="str">
        <f t="shared" ca="1" si="95"/>
        <v/>
      </c>
      <c r="H277" s="45" t="str">
        <f t="shared" ca="1" si="96"/>
        <v/>
      </c>
      <c r="I277" s="46" t="str">
        <f t="shared" ca="1" si="97"/>
        <v/>
      </c>
      <c r="J277" s="47" t="str">
        <f t="shared" ca="1" si="98"/>
        <v/>
      </c>
      <c r="K277" s="45" t="str">
        <f t="shared" ca="1" si="99"/>
        <v/>
      </c>
      <c r="L277" s="46" t="str">
        <f t="shared" ca="1" si="100"/>
        <v/>
      </c>
      <c r="M277" s="47" t="str">
        <f t="shared" ca="1" si="101"/>
        <v/>
      </c>
      <c r="N277" s="45" t="str">
        <f t="shared" ca="1" si="102"/>
        <v/>
      </c>
      <c r="O277" s="46" t="str">
        <f t="shared" ca="1" si="103"/>
        <v/>
      </c>
      <c r="P277" s="47" t="str">
        <f t="shared" ca="1" si="104"/>
        <v/>
      </c>
      <c r="Q277" s="45" t="str">
        <f t="shared" ca="1" si="105"/>
        <v/>
      </c>
      <c r="R277" s="46" t="str">
        <f t="shared" ca="1" si="106"/>
        <v/>
      </c>
      <c r="S277" s="47" t="str">
        <f t="shared" ca="1" si="107"/>
        <v/>
      </c>
      <c r="T277" s="79" t="str">
        <f t="shared" ca="1" si="89"/>
        <v/>
      </c>
      <c r="AH277" s="172" t="str">
        <f t="shared" si="109"/>
        <v/>
      </c>
      <c r="AI277" s="172" t="str">
        <f t="shared" si="108"/>
        <v/>
      </c>
    </row>
    <row r="278" spans="1:35">
      <c r="A278" s="173" t="str">
        <f t="shared" ca="1" si="90"/>
        <v/>
      </c>
      <c r="B278" s="45" t="str">
        <f t="shared" ca="1" si="91"/>
        <v/>
      </c>
      <c r="C278" s="46" t="str">
        <f t="shared" ca="1" si="110"/>
        <v/>
      </c>
      <c r="D278" s="46" t="str">
        <f t="shared" ca="1" si="92"/>
        <v/>
      </c>
      <c r="E278" s="45" t="str">
        <f t="shared" ca="1" si="93"/>
        <v/>
      </c>
      <c r="F278" s="46" t="str">
        <f t="shared" ca="1" si="94"/>
        <v/>
      </c>
      <c r="G278" s="47" t="str">
        <f t="shared" ca="1" si="95"/>
        <v/>
      </c>
      <c r="H278" s="45" t="str">
        <f t="shared" ca="1" si="96"/>
        <v/>
      </c>
      <c r="I278" s="46" t="str">
        <f t="shared" ca="1" si="97"/>
        <v/>
      </c>
      <c r="J278" s="47" t="str">
        <f t="shared" ca="1" si="98"/>
        <v/>
      </c>
      <c r="K278" s="45" t="str">
        <f t="shared" ca="1" si="99"/>
        <v/>
      </c>
      <c r="L278" s="46" t="str">
        <f t="shared" ca="1" si="100"/>
        <v/>
      </c>
      <c r="M278" s="47" t="str">
        <f t="shared" ca="1" si="101"/>
        <v/>
      </c>
      <c r="N278" s="45" t="str">
        <f t="shared" ca="1" si="102"/>
        <v/>
      </c>
      <c r="O278" s="46" t="str">
        <f t="shared" ca="1" si="103"/>
        <v/>
      </c>
      <c r="P278" s="47" t="str">
        <f t="shared" ca="1" si="104"/>
        <v/>
      </c>
      <c r="Q278" s="45" t="str">
        <f t="shared" ca="1" si="105"/>
        <v/>
      </c>
      <c r="R278" s="46" t="str">
        <f t="shared" ca="1" si="106"/>
        <v/>
      </c>
      <c r="S278" s="47" t="str">
        <f t="shared" ca="1" si="107"/>
        <v/>
      </c>
      <c r="T278" s="79" t="str">
        <f t="shared" ca="1" si="89"/>
        <v/>
      </c>
      <c r="AH278" s="172" t="str">
        <f t="shared" si="109"/>
        <v/>
      </c>
      <c r="AI278" s="172" t="str">
        <f t="shared" si="108"/>
        <v/>
      </c>
    </row>
    <row r="279" spans="1:35">
      <c r="A279" s="173" t="str">
        <f t="shared" ca="1" si="90"/>
        <v/>
      </c>
      <c r="B279" s="45" t="str">
        <f t="shared" ca="1" si="91"/>
        <v/>
      </c>
      <c r="C279" s="46" t="str">
        <f t="shared" ca="1" si="110"/>
        <v/>
      </c>
      <c r="D279" s="46" t="str">
        <f t="shared" ca="1" si="92"/>
        <v/>
      </c>
      <c r="E279" s="45" t="str">
        <f t="shared" ca="1" si="93"/>
        <v/>
      </c>
      <c r="F279" s="46" t="str">
        <f t="shared" ca="1" si="94"/>
        <v/>
      </c>
      <c r="G279" s="47" t="str">
        <f t="shared" ca="1" si="95"/>
        <v/>
      </c>
      <c r="H279" s="45" t="str">
        <f t="shared" ca="1" si="96"/>
        <v/>
      </c>
      <c r="I279" s="46" t="str">
        <f t="shared" ca="1" si="97"/>
        <v/>
      </c>
      <c r="J279" s="47" t="str">
        <f t="shared" ca="1" si="98"/>
        <v/>
      </c>
      <c r="K279" s="45" t="str">
        <f t="shared" ca="1" si="99"/>
        <v/>
      </c>
      <c r="L279" s="46" t="str">
        <f t="shared" ca="1" si="100"/>
        <v/>
      </c>
      <c r="M279" s="47" t="str">
        <f t="shared" ca="1" si="101"/>
        <v/>
      </c>
      <c r="N279" s="45" t="str">
        <f t="shared" ca="1" si="102"/>
        <v/>
      </c>
      <c r="O279" s="46" t="str">
        <f t="shared" ca="1" si="103"/>
        <v/>
      </c>
      <c r="P279" s="47" t="str">
        <f t="shared" ca="1" si="104"/>
        <v/>
      </c>
      <c r="Q279" s="45" t="str">
        <f t="shared" ca="1" si="105"/>
        <v/>
      </c>
      <c r="R279" s="46" t="str">
        <f t="shared" ca="1" si="106"/>
        <v/>
      </c>
      <c r="S279" s="47" t="str">
        <f t="shared" ca="1" si="107"/>
        <v/>
      </c>
      <c r="T279" s="79" t="str">
        <f t="shared" ca="1" si="89"/>
        <v/>
      </c>
      <c r="AH279" s="172" t="str">
        <f t="shared" si="109"/>
        <v/>
      </c>
      <c r="AI279" s="172" t="str">
        <f t="shared" si="108"/>
        <v/>
      </c>
    </row>
    <row r="280" spans="1:35">
      <c r="A280" s="173" t="str">
        <f t="shared" ca="1" si="90"/>
        <v/>
      </c>
      <c r="B280" s="45" t="str">
        <f t="shared" ca="1" si="91"/>
        <v/>
      </c>
      <c r="C280" s="46" t="str">
        <f t="shared" ca="1" si="110"/>
        <v/>
      </c>
      <c r="D280" s="46" t="str">
        <f t="shared" ca="1" si="92"/>
        <v/>
      </c>
      <c r="E280" s="45" t="str">
        <f t="shared" ca="1" si="93"/>
        <v/>
      </c>
      <c r="F280" s="46" t="str">
        <f t="shared" ca="1" si="94"/>
        <v/>
      </c>
      <c r="G280" s="47" t="str">
        <f t="shared" ca="1" si="95"/>
        <v/>
      </c>
      <c r="H280" s="45" t="str">
        <f t="shared" ca="1" si="96"/>
        <v/>
      </c>
      <c r="I280" s="46" t="str">
        <f t="shared" ca="1" si="97"/>
        <v/>
      </c>
      <c r="J280" s="47" t="str">
        <f t="shared" ca="1" si="98"/>
        <v/>
      </c>
      <c r="K280" s="45" t="str">
        <f t="shared" ca="1" si="99"/>
        <v/>
      </c>
      <c r="L280" s="46" t="str">
        <f t="shared" ca="1" si="100"/>
        <v/>
      </c>
      <c r="M280" s="47" t="str">
        <f t="shared" ca="1" si="101"/>
        <v/>
      </c>
      <c r="N280" s="45" t="str">
        <f t="shared" ca="1" si="102"/>
        <v/>
      </c>
      <c r="O280" s="46" t="str">
        <f t="shared" ca="1" si="103"/>
        <v/>
      </c>
      <c r="P280" s="47" t="str">
        <f t="shared" ca="1" si="104"/>
        <v/>
      </c>
      <c r="Q280" s="45" t="str">
        <f t="shared" ca="1" si="105"/>
        <v/>
      </c>
      <c r="R280" s="46" t="str">
        <f t="shared" ca="1" si="106"/>
        <v/>
      </c>
      <c r="S280" s="47" t="str">
        <f t="shared" ca="1" si="107"/>
        <v/>
      </c>
      <c r="T280" s="79" t="str">
        <f t="shared" ca="1" si="89"/>
        <v/>
      </c>
      <c r="AH280" s="172" t="str">
        <f t="shared" si="109"/>
        <v/>
      </c>
      <c r="AI280" s="172" t="str">
        <f t="shared" si="108"/>
        <v/>
      </c>
    </row>
    <row r="281" spans="1:35">
      <c r="A281" s="173" t="str">
        <f t="shared" ca="1" si="90"/>
        <v/>
      </c>
      <c r="B281" s="45" t="str">
        <f t="shared" ca="1" si="91"/>
        <v/>
      </c>
      <c r="C281" s="46" t="str">
        <f t="shared" ca="1" si="110"/>
        <v/>
      </c>
      <c r="D281" s="46" t="str">
        <f t="shared" ca="1" si="92"/>
        <v/>
      </c>
      <c r="E281" s="45" t="str">
        <f t="shared" ca="1" si="93"/>
        <v/>
      </c>
      <c r="F281" s="46" t="str">
        <f t="shared" ca="1" si="94"/>
        <v/>
      </c>
      <c r="G281" s="47" t="str">
        <f t="shared" ca="1" si="95"/>
        <v/>
      </c>
      <c r="H281" s="45" t="str">
        <f t="shared" ca="1" si="96"/>
        <v/>
      </c>
      <c r="I281" s="46" t="str">
        <f t="shared" ca="1" si="97"/>
        <v/>
      </c>
      <c r="J281" s="47" t="str">
        <f t="shared" ca="1" si="98"/>
        <v/>
      </c>
      <c r="K281" s="45" t="str">
        <f t="shared" ca="1" si="99"/>
        <v/>
      </c>
      <c r="L281" s="46" t="str">
        <f t="shared" ca="1" si="100"/>
        <v/>
      </c>
      <c r="M281" s="47" t="str">
        <f t="shared" ca="1" si="101"/>
        <v/>
      </c>
      <c r="N281" s="45" t="str">
        <f t="shared" ca="1" si="102"/>
        <v/>
      </c>
      <c r="O281" s="46" t="str">
        <f t="shared" ca="1" si="103"/>
        <v/>
      </c>
      <c r="P281" s="47" t="str">
        <f t="shared" ca="1" si="104"/>
        <v/>
      </c>
      <c r="Q281" s="45" t="str">
        <f t="shared" ca="1" si="105"/>
        <v/>
      </c>
      <c r="R281" s="46" t="str">
        <f t="shared" ca="1" si="106"/>
        <v/>
      </c>
      <c r="S281" s="47" t="str">
        <f t="shared" ca="1" si="107"/>
        <v/>
      </c>
      <c r="T281" s="79" t="str">
        <f t="shared" ca="1" si="89"/>
        <v/>
      </c>
      <c r="AH281" s="172" t="str">
        <f t="shared" si="109"/>
        <v/>
      </c>
      <c r="AI281" s="172" t="str">
        <f t="shared" si="108"/>
        <v/>
      </c>
    </row>
    <row r="282" spans="1:35">
      <c r="A282" s="173" t="str">
        <f t="shared" ca="1" si="90"/>
        <v/>
      </c>
      <c r="B282" s="45" t="str">
        <f t="shared" ca="1" si="91"/>
        <v/>
      </c>
      <c r="C282" s="46" t="str">
        <f t="shared" ca="1" si="110"/>
        <v/>
      </c>
      <c r="D282" s="46" t="str">
        <f t="shared" ca="1" si="92"/>
        <v/>
      </c>
      <c r="E282" s="45" t="str">
        <f t="shared" ca="1" si="93"/>
        <v/>
      </c>
      <c r="F282" s="46" t="str">
        <f t="shared" ca="1" si="94"/>
        <v/>
      </c>
      <c r="G282" s="47" t="str">
        <f t="shared" ca="1" si="95"/>
        <v/>
      </c>
      <c r="H282" s="45" t="str">
        <f t="shared" ca="1" si="96"/>
        <v/>
      </c>
      <c r="I282" s="46" t="str">
        <f t="shared" ca="1" si="97"/>
        <v/>
      </c>
      <c r="J282" s="47" t="str">
        <f t="shared" ca="1" si="98"/>
        <v/>
      </c>
      <c r="K282" s="45" t="str">
        <f t="shared" ca="1" si="99"/>
        <v/>
      </c>
      <c r="L282" s="46" t="str">
        <f t="shared" ca="1" si="100"/>
        <v/>
      </c>
      <c r="M282" s="47" t="str">
        <f t="shared" ca="1" si="101"/>
        <v/>
      </c>
      <c r="N282" s="45" t="str">
        <f t="shared" ca="1" si="102"/>
        <v/>
      </c>
      <c r="O282" s="46" t="str">
        <f t="shared" ca="1" si="103"/>
        <v/>
      </c>
      <c r="P282" s="47" t="str">
        <f t="shared" ca="1" si="104"/>
        <v/>
      </c>
      <c r="Q282" s="45" t="str">
        <f t="shared" ca="1" si="105"/>
        <v/>
      </c>
      <c r="R282" s="46" t="str">
        <f t="shared" ca="1" si="106"/>
        <v/>
      </c>
      <c r="S282" s="47" t="str">
        <f t="shared" ca="1" si="107"/>
        <v/>
      </c>
      <c r="T282" s="79" t="str">
        <f t="shared" ca="1" si="89"/>
        <v/>
      </c>
      <c r="AH282" s="172" t="str">
        <f t="shared" si="109"/>
        <v/>
      </c>
      <c r="AI282" s="172" t="str">
        <f t="shared" si="108"/>
        <v/>
      </c>
    </row>
    <row r="283" spans="1:35">
      <c r="A283" s="173" t="str">
        <f t="shared" ca="1" si="90"/>
        <v/>
      </c>
      <c r="B283" s="45" t="str">
        <f t="shared" ca="1" si="91"/>
        <v/>
      </c>
      <c r="C283" s="46" t="str">
        <f t="shared" ca="1" si="110"/>
        <v/>
      </c>
      <c r="D283" s="46" t="str">
        <f t="shared" ca="1" si="92"/>
        <v/>
      </c>
      <c r="E283" s="45" t="str">
        <f t="shared" ca="1" si="93"/>
        <v/>
      </c>
      <c r="F283" s="46" t="str">
        <f t="shared" ca="1" si="94"/>
        <v/>
      </c>
      <c r="G283" s="47" t="str">
        <f t="shared" ca="1" si="95"/>
        <v/>
      </c>
      <c r="H283" s="45" t="str">
        <f t="shared" ca="1" si="96"/>
        <v/>
      </c>
      <c r="I283" s="46" t="str">
        <f t="shared" ca="1" si="97"/>
        <v/>
      </c>
      <c r="J283" s="47" t="str">
        <f t="shared" ca="1" si="98"/>
        <v/>
      </c>
      <c r="K283" s="45" t="str">
        <f t="shared" ca="1" si="99"/>
        <v/>
      </c>
      <c r="L283" s="46" t="str">
        <f t="shared" ca="1" si="100"/>
        <v/>
      </c>
      <c r="M283" s="47" t="str">
        <f t="shared" ca="1" si="101"/>
        <v/>
      </c>
      <c r="N283" s="45" t="str">
        <f t="shared" ca="1" si="102"/>
        <v/>
      </c>
      <c r="O283" s="46" t="str">
        <f t="shared" ca="1" si="103"/>
        <v/>
      </c>
      <c r="P283" s="47" t="str">
        <f t="shared" ca="1" si="104"/>
        <v/>
      </c>
      <c r="Q283" s="45" t="str">
        <f t="shared" ca="1" si="105"/>
        <v/>
      </c>
      <c r="R283" s="46" t="str">
        <f t="shared" ca="1" si="106"/>
        <v/>
      </c>
      <c r="S283" s="47" t="str">
        <f t="shared" ca="1" si="107"/>
        <v/>
      </c>
      <c r="T283" s="79" t="str">
        <f t="shared" ref="T283:T346" ca="1" si="111">IF(ISERROR(B283-2),"",C283+D283-F283-G283-I283-J283+L283+M283+O283+P283+R283+S283+$J$9)</f>
        <v/>
      </c>
      <c r="AH283" s="172" t="str">
        <f t="shared" si="109"/>
        <v/>
      </c>
      <c r="AI283" s="172" t="str">
        <f t="shared" si="108"/>
        <v/>
      </c>
    </row>
    <row r="284" spans="1:35">
      <c r="A284" s="173" t="str">
        <f t="shared" ca="1" si="90"/>
        <v/>
      </c>
      <c r="B284" s="45" t="str">
        <f t="shared" ca="1" si="91"/>
        <v/>
      </c>
      <c r="C284" s="46" t="str">
        <f t="shared" ca="1" si="110"/>
        <v/>
      </c>
      <c r="D284" s="46" t="str">
        <f t="shared" ca="1" si="92"/>
        <v/>
      </c>
      <c r="E284" s="45" t="str">
        <f t="shared" ca="1" si="93"/>
        <v/>
      </c>
      <c r="F284" s="46" t="str">
        <f t="shared" ca="1" si="94"/>
        <v/>
      </c>
      <c r="G284" s="47" t="str">
        <f t="shared" ca="1" si="95"/>
        <v/>
      </c>
      <c r="H284" s="45" t="str">
        <f t="shared" ca="1" si="96"/>
        <v/>
      </c>
      <c r="I284" s="46" t="str">
        <f t="shared" ca="1" si="97"/>
        <v/>
      </c>
      <c r="J284" s="47" t="str">
        <f t="shared" ca="1" si="98"/>
        <v/>
      </c>
      <c r="K284" s="45" t="str">
        <f t="shared" ca="1" si="99"/>
        <v/>
      </c>
      <c r="L284" s="46" t="str">
        <f t="shared" ca="1" si="100"/>
        <v/>
      </c>
      <c r="M284" s="47" t="str">
        <f t="shared" ca="1" si="101"/>
        <v/>
      </c>
      <c r="N284" s="45" t="str">
        <f t="shared" ca="1" si="102"/>
        <v/>
      </c>
      <c r="O284" s="46" t="str">
        <f t="shared" ca="1" si="103"/>
        <v/>
      </c>
      <c r="P284" s="47" t="str">
        <f t="shared" ca="1" si="104"/>
        <v/>
      </c>
      <c r="Q284" s="45" t="str">
        <f t="shared" ca="1" si="105"/>
        <v/>
      </c>
      <c r="R284" s="46" t="str">
        <f t="shared" ca="1" si="106"/>
        <v/>
      </c>
      <c r="S284" s="47" t="str">
        <f t="shared" ca="1" si="107"/>
        <v/>
      </c>
      <c r="T284" s="79" t="str">
        <f t="shared" ca="1" si="111"/>
        <v/>
      </c>
      <c r="AH284" s="172" t="str">
        <f t="shared" si="109"/>
        <v/>
      </c>
      <c r="AI284" s="172" t="str">
        <f t="shared" si="108"/>
        <v/>
      </c>
    </row>
    <row r="285" spans="1:35">
      <c r="A285" s="173" t="str">
        <f t="shared" ca="1" si="90"/>
        <v/>
      </c>
      <c r="B285" s="45" t="str">
        <f t="shared" ca="1" si="91"/>
        <v/>
      </c>
      <c r="C285" s="46" t="str">
        <f t="shared" ca="1" si="110"/>
        <v/>
      </c>
      <c r="D285" s="46" t="str">
        <f t="shared" ca="1" si="92"/>
        <v/>
      </c>
      <c r="E285" s="45" t="str">
        <f t="shared" ca="1" si="93"/>
        <v/>
      </c>
      <c r="F285" s="46" t="str">
        <f t="shared" ca="1" si="94"/>
        <v/>
      </c>
      <c r="G285" s="47" t="str">
        <f t="shared" ca="1" si="95"/>
        <v/>
      </c>
      <c r="H285" s="45" t="str">
        <f t="shared" ca="1" si="96"/>
        <v/>
      </c>
      <c r="I285" s="46" t="str">
        <f t="shared" ca="1" si="97"/>
        <v/>
      </c>
      <c r="J285" s="47" t="str">
        <f t="shared" ca="1" si="98"/>
        <v/>
      </c>
      <c r="K285" s="45" t="str">
        <f t="shared" ca="1" si="99"/>
        <v/>
      </c>
      <c r="L285" s="46" t="str">
        <f t="shared" ca="1" si="100"/>
        <v/>
      </c>
      <c r="M285" s="47" t="str">
        <f t="shared" ca="1" si="101"/>
        <v/>
      </c>
      <c r="N285" s="45" t="str">
        <f t="shared" ca="1" si="102"/>
        <v/>
      </c>
      <c r="O285" s="46" t="str">
        <f t="shared" ca="1" si="103"/>
        <v/>
      </c>
      <c r="P285" s="47" t="str">
        <f t="shared" ca="1" si="104"/>
        <v/>
      </c>
      <c r="Q285" s="45" t="str">
        <f t="shared" ca="1" si="105"/>
        <v/>
      </c>
      <c r="R285" s="46" t="str">
        <f t="shared" ca="1" si="106"/>
        <v/>
      </c>
      <c r="S285" s="47" t="str">
        <f t="shared" ca="1" si="107"/>
        <v/>
      </c>
      <c r="T285" s="79" t="str">
        <f t="shared" ca="1" si="111"/>
        <v/>
      </c>
      <c r="AH285" s="172" t="str">
        <f t="shared" si="109"/>
        <v/>
      </c>
      <c r="AI285" s="172" t="str">
        <f t="shared" si="108"/>
        <v/>
      </c>
    </row>
    <row r="286" spans="1:35">
      <c r="A286" s="173" t="str">
        <f t="shared" ca="1" si="90"/>
        <v/>
      </c>
      <c r="B286" s="45" t="str">
        <f t="shared" ca="1" si="91"/>
        <v/>
      </c>
      <c r="C286" s="46" t="str">
        <f t="shared" ca="1" si="110"/>
        <v/>
      </c>
      <c r="D286" s="46" t="str">
        <f t="shared" ca="1" si="92"/>
        <v/>
      </c>
      <c r="E286" s="45" t="str">
        <f t="shared" ca="1" si="93"/>
        <v/>
      </c>
      <c r="F286" s="46" t="str">
        <f t="shared" ca="1" si="94"/>
        <v/>
      </c>
      <c r="G286" s="47" t="str">
        <f t="shared" ca="1" si="95"/>
        <v/>
      </c>
      <c r="H286" s="45" t="str">
        <f t="shared" ca="1" si="96"/>
        <v/>
      </c>
      <c r="I286" s="46" t="str">
        <f t="shared" ca="1" si="97"/>
        <v/>
      </c>
      <c r="J286" s="47" t="str">
        <f t="shared" ca="1" si="98"/>
        <v/>
      </c>
      <c r="K286" s="45" t="str">
        <f t="shared" ca="1" si="99"/>
        <v/>
      </c>
      <c r="L286" s="46" t="str">
        <f t="shared" ca="1" si="100"/>
        <v/>
      </c>
      <c r="M286" s="47" t="str">
        <f t="shared" ca="1" si="101"/>
        <v/>
      </c>
      <c r="N286" s="45" t="str">
        <f t="shared" ca="1" si="102"/>
        <v/>
      </c>
      <c r="O286" s="46" t="str">
        <f t="shared" ca="1" si="103"/>
        <v/>
      </c>
      <c r="P286" s="47" t="str">
        <f t="shared" ca="1" si="104"/>
        <v/>
      </c>
      <c r="Q286" s="45" t="str">
        <f t="shared" ca="1" si="105"/>
        <v/>
      </c>
      <c r="R286" s="46" t="str">
        <f t="shared" ca="1" si="106"/>
        <v/>
      </c>
      <c r="S286" s="47" t="str">
        <f t="shared" ca="1" si="107"/>
        <v/>
      </c>
      <c r="T286" s="79" t="str">
        <f t="shared" ca="1" si="111"/>
        <v/>
      </c>
      <c r="AH286" s="172" t="str">
        <f t="shared" si="109"/>
        <v/>
      </c>
      <c r="AI286" s="172" t="str">
        <f t="shared" si="108"/>
        <v/>
      </c>
    </row>
    <row r="287" spans="1:35">
      <c r="A287" s="173" t="str">
        <f t="shared" ca="1" si="90"/>
        <v/>
      </c>
      <c r="B287" s="45" t="str">
        <f t="shared" ca="1" si="91"/>
        <v/>
      </c>
      <c r="C287" s="46" t="str">
        <f t="shared" ca="1" si="110"/>
        <v/>
      </c>
      <c r="D287" s="46" t="str">
        <f t="shared" ca="1" si="92"/>
        <v/>
      </c>
      <c r="E287" s="45" t="str">
        <f t="shared" ca="1" si="93"/>
        <v/>
      </c>
      <c r="F287" s="46" t="str">
        <f t="shared" ca="1" si="94"/>
        <v/>
      </c>
      <c r="G287" s="47" t="str">
        <f t="shared" ca="1" si="95"/>
        <v/>
      </c>
      <c r="H287" s="45" t="str">
        <f t="shared" ca="1" si="96"/>
        <v/>
      </c>
      <c r="I287" s="46" t="str">
        <f t="shared" ca="1" si="97"/>
        <v/>
      </c>
      <c r="J287" s="47" t="str">
        <f t="shared" ca="1" si="98"/>
        <v/>
      </c>
      <c r="K287" s="45" t="str">
        <f t="shared" ca="1" si="99"/>
        <v/>
      </c>
      <c r="L287" s="46" t="str">
        <f t="shared" ca="1" si="100"/>
        <v/>
      </c>
      <c r="M287" s="47" t="str">
        <f t="shared" ca="1" si="101"/>
        <v/>
      </c>
      <c r="N287" s="45" t="str">
        <f t="shared" ca="1" si="102"/>
        <v/>
      </c>
      <c r="O287" s="46" t="str">
        <f t="shared" ca="1" si="103"/>
        <v/>
      </c>
      <c r="P287" s="47" t="str">
        <f t="shared" ca="1" si="104"/>
        <v/>
      </c>
      <c r="Q287" s="45" t="str">
        <f t="shared" ca="1" si="105"/>
        <v/>
      </c>
      <c r="R287" s="46" t="str">
        <f t="shared" ca="1" si="106"/>
        <v/>
      </c>
      <c r="S287" s="47" t="str">
        <f t="shared" ca="1" si="107"/>
        <v/>
      </c>
      <c r="T287" s="79" t="str">
        <f t="shared" ca="1" si="111"/>
        <v/>
      </c>
      <c r="AH287" s="172" t="str">
        <f t="shared" si="109"/>
        <v/>
      </c>
      <c r="AI287" s="172" t="str">
        <f t="shared" si="108"/>
        <v/>
      </c>
    </row>
    <row r="288" spans="1:35">
      <c r="A288" s="173" t="str">
        <f t="shared" ca="1" si="90"/>
        <v/>
      </c>
      <c r="B288" s="45" t="str">
        <f t="shared" ca="1" si="91"/>
        <v/>
      </c>
      <c r="C288" s="46" t="str">
        <f t="shared" ca="1" si="110"/>
        <v/>
      </c>
      <c r="D288" s="46" t="str">
        <f t="shared" ca="1" si="92"/>
        <v/>
      </c>
      <c r="E288" s="45" t="str">
        <f t="shared" ca="1" si="93"/>
        <v/>
      </c>
      <c r="F288" s="46" t="str">
        <f t="shared" ca="1" si="94"/>
        <v/>
      </c>
      <c r="G288" s="47" t="str">
        <f t="shared" ca="1" si="95"/>
        <v/>
      </c>
      <c r="H288" s="45" t="str">
        <f t="shared" ca="1" si="96"/>
        <v/>
      </c>
      <c r="I288" s="46" t="str">
        <f t="shared" ca="1" si="97"/>
        <v/>
      </c>
      <c r="J288" s="47" t="str">
        <f t="shared" ca="1" si="98"/>
        <v/>
      </c>
      <c r="K288" s="45" t="str">
        <f t="shared" ca="1" si="99"/>
        <v/>
      </c>
      <c r="L288" s="46" t="str">
        <f t="shared" ca="1" si="100"/>
        <v/>
      </c>
      <c r="M288" s="47" t="str">
        <f t="shared" ca="1" si="101"/>
        <v/>
      </c>
      <c r="N288" s="45" t="str">
        <f t="shared" ca="1" si="102"/>
        <v/>
      </c>
      <c r="O288" s="46" t="str">
        <f t="shared" ca="1" si="103"/>
        <v/>
      </c>
      <c r="P288" s="47" t="str">
        <f t="shared" ca="1" si="104"/>
        <v/>
      </c>
      <c r="Q288" s="45" t="str">
        <f t="shared" ca="1" si="105"/>
        <v/>
      </c>
      <c r="R288" s="46" t="str">
        <f t="shared" ca="1" si="106"/>
        <v/>
      </c>
      <c r="S288" s="47" t="str">
        <f t="shared" ca="1" si="107"/>
        <v/>
      </c>
      <c r="T288" s="79" t="str">
        <f t="shared" ca="1" si="111"/>
        <v/>
      </c>
      <c r="AH288" s="172" t="str">
        <f t="shared" si="109"/>
        <v/>
      </c>
      <c r="AI288" s="172" t="str">
        <f t="shared" si="108"/>
        <v/>
      </c>
    </row>
    <row r="289" spans="1:35">
      <c r="A289" s="173" t="str">
        <f t="shared" ca="1" si="90"/>
        <v/>
      </c>
      <c r="B289" s="45" t="str">
        <f t="shared" ca="1" si="91"/>
        <v/>
      </c>
      <c r="C289" s="46" t="str">
        <f t="shared" ca="1" si="110"/>
        <v/>
      </c>
      <c r="D289" s="46" t="str">
        <f t="shared" ca="1" si="92"/>
        <v/>
      </c>
      <c r="E289" s="45" t="str">
        <f t="shared" ca="1" si="93"/>
        <v/>
      </c>
      <c r="F289" s="46" t="str">
        <f t="shared" ca="1" si="94"/>
        <v/>
      </c>
      <c r="G289" s="47" t="str">
        <f t="shared" ca="1" si="95"/>
        <v/>
      </c>
      <c r="H289" s="45" t="str">
        <f t="shared" ca="1" si="96"/>
        <v/>
      </c>
      <c r="I289" s="46" t="str">
        <f t="shared" ca="1" si="97"/>
        <v/>
      </c>
      <c r="J289" s="47" t="str">
        <f t="shared" ca="1" si="98"/>
        <v/>
      </c>
      <c r="K289" s="45" t="str">
        <f t="shared" ca="1" si="99"/>
        <v/>
      </c>
      <c r="L289" s="46" t="str">
        <f t="shared" ca="1" si="100"/>
        <v/>
      </c>
      <c r="M289" s="47" t="str">
        <f t="shared" ca="1" si="101"/>
        <v/>
      </c>
      <c r="N289" s="45" t="str">
        <f t="shared" ca="1" si="102"/>
        <v/>
      </c>
      <c r="O289" s="46" t="str">
        <f t="shared" ca="1" si="103"/>
        <v/>
      </c>
      <c r="P289" s="47" t="str">
        <f t="shared" ca="1" si="104"/>
        <v/>
      </c>
      <c r="Q289" s="45" t="str">
        <f t="shared" ca="1" si="105"/>
        <v/>
      </c>
      <c r="R289" s="46" t="str">
        <f t="shared" ca="1" si="106"/>
        <v/>
      </c>
      <c r="S289" s="47" t="str">
        <f t="shared" ca="1" si="107"/>
        <v/>
      </c>
      <c r="T289" s="79" t="str">
        <f t="shared" ca="1" si="111"/>
        <v/>
      </c>
      <c r="AH289" s="172" t="str">
        <f t="shared" si="109"/>
        <v/>
      </c>
      <c r="AI289" s="172" t="str">
        <f t="shared" si="108"/>
        <v/>
      </c>
    </row>
    <row r="290" spans="1:35">
      <c r="A290" s="173" t="str">
        <f t="shared" ca="1" si="90"/>
        <v/>
      </c>
      <c r="B290" s="45" t="str">
        <f t="shared" ca="1" si="91"/>
        <v/>
      </c>
      <c r="C290" s="46" t="str">
        <f t="shared" ca="1" si="110"/>
        <v/>
      </c>
      <c r="D290" s="46" t="str">
        <f t="shared" ca="1" si="92"/>
        <v/>
      </c>
      <c r="E290" s="45" t="str">
        <f t="shared" ca="1" si="93"/>
        <v/>
      </c>
      <c r="F290" s="46" t="str">
        <f t="shared" ca="1" si="94"/>
        <v/>
      </c>
      <c r="G290" s="47" t="str">
        <f t="shared" ca="1" si="95"/>
        <v/>
      </c>
      <c r="H290" s="45" t="str">
        <f t="shared" ca="1" si="96"/>
        <v/>
      </c>
      <c r="I290" s="46" t="str">
        <f t="shared" ca="1" si="97"/>
        <v/>
      </c>
      <c r="J290" s="47" t="str">
        <f t="shared" ca="1" si="98"/>
        <v/>
      </c>
      <c r="K290" s="45" t="str">
        <f t="shared" ca="1" si="99"/>
        <v/>
      </c>
      <c r="L290" s="46" t="str">
        <f t="shared" ca="1" si="100"/>
        <v/>
      </c>
      <c r="M290" s="47" t="str">
        <f t="shared" ca="1" si="101"/>
        <v/>
      </c>
      <c r="N290" s="45" t="str">
        <f t="shared" ca="1" si="102"/>
        <v/>
      </c>
      <c r="O290" s="46" t="str">
        <f t="shared" ca="1" si="103"/>
        <v/>
      </c>
      <c r="P290" s="47" t="str">
        <f t="shared" ca="1" si="104"/>
        <v/>
      </c>
      <c r="Q290" s="45" t="str">
        <f t="shared" ca="1" si="105"/>
        <v/>
      </c>
      <c r="R290" s="46" t="str">
        <f t="shared" ca="1" si="106"/>
        <v/>
      </c>
      <c r="S290" s="47" t="str">
        <f t="shared" ca="1" si="107"/>
        <v/>
      </c>
      <c r="T290" s="79" t="str">
        <f t="shared" ca="1" si="111"/>
        <v/>
      </c>
      <c r="AH290" s="172" t="str">
        <f t="shared" si="109"/>
        <v/>
      </c>
      <c r="AI290" s="172" t="str">
        <f t="shared" si="108"/>
        <v/>
      </c>
    </row>
    <row r="291" spans="1:35">
      <c r="A291" s="173" t="str">
        <f t="shared" ca="1" si="90"/>
        <v/>
      </c>
      <c r="B291" s="45" t="str">
        <f t="shared" ca="1" si="91"/>
        <v/>
      </c>
      <c r="C291" s="46" t="str">
        <f t="shared" ca="1" si="110"/>
        <v/>
      </c>
      <c r="D291" s="46" t="str">
        <f t="shared" ca="1" si="92"/>
        <v/>
      </c>
      <c r="E291" s="45" t="str">
        <f t="shared" ca="1" si="93"/>
        <v/>
      </c>
      <c r="F291" s="46" t="str">
        <f t="shared" ca="1" si="94"/>
        <v/>
      </c>
      <c r="G291" s="47" t="str">
        <f t="shared" ca="1" si="95"/>
        <v/>
      </c>
      <c r="H291" s="45" t="str">
        <f t="shared" ca="1" si="96"/>
        <v/>
      </c>
      <c r="I291" s="46" t="str">
        <f t="shared" ca="1" si="97"/>
        <v/>
      </c>
      <c r="J291" s="47" t="str">
        <f t="shared" ca="1" si="98"/>
        <v/>
      </c>
      <c r="K291" s="45" t="str">
        <f t="shared" ca="1" si="99"/>
        <v/>
      </c>
      <c r="L291" s="46" t="str">
        <f t="shared" ca="1" si="100"/>
        <v/>
      </c>
      <c r="M291" s="47" t="str">
        <f t="shared" ca="1" si="101"/>
        <v/>
      </c>
      <c r="N291" s="45" t="str">
        <f t="shared" ca="1" si="102"/>
        <v/>
      </c>
      <c r="O291" s="46" t="str">
        <f t="shared" ca="1" si="103"/>
        <v/>
      </c>
      <c r="P291" s="47" t="str">
        <f t="shared" ca="1" si="104"/>
        <v/>
      </c>
      <c r="Q291" s="45" t="str">
        <f t="shared" ca="1" si="105"/>
        <v/>
      </c>
      <c r="R291" s="46" t="str">
        <f t="shared" ca="1" si="106"/>
        <v/>
      </c>
      <c r="S291" s="47" t="str">
        <f t="shared" ca="1" si="107"/>
        <v/>
      </c>
      <c r="T291" s="79" t="str">
        <f t="shared" ca="1" si="111"/>
        <v/>
      </c>
      <c r="AH291" s="172" t="str">
        <f t="shared" si="109"/>
        <v/>
      </c>
      <c r="AI291" s="172" t="str">
        <f t="shared" si="108"/>
        <v/>
      </c>
    </row>
    <row r="292" spans="1:35">
      <c r="A292" s="173" t="str">
        <f t="shared" ca="1" si="90"/>
        <v/>
      </c>
      <c r="B292" s="45" t="str">
        <f t="shared" ca="1" si="91"/>
        <v/>
      </c>
      <c r="C292" s="46" t="str">
        <f t="shared" ca="1" si="110"/>
        <v/>
      </c>
      <c r="D292" s="46" t="str">
        <f t="shared" ca="1" si="92"/>
        <v/>
      </c>
      <c r="E292" s="45" t="str">
        <f t="shared" ca="1" si="93"/>
        <v/>
      </c>
      <c r="F292" s="46" t="str">
        <f t="shared" ca="1" si="94"/>
        <v/>
      </c>
      <c r="G292" s="47" t="str">
        <f t="shared" ca="1" si="95"/>
        <v/>
      </c>
      <c r="H292" s="45" t="str">
        <f t="shared" ca="1" si="96"/>
        <v/>
      </c>
      <c r="I292" s="46" t="str">
        <f t="shared" ca="1" si="97"/>
        <v/>
      </c>
      <c r="J292" s="47" t="str">
        <f t="shared" ca="1" si="98"/>
        <v/>
      </c>
      <c r="K292" s="45" t="str">
        <f t="shared" ca="1" si="99"/>
        <v/>
      </c>
      <c r="L292" s="46" t="str">
        <f t="shared" ca="1" si="100"/>
        <v/>
      </c>
      <c r="M292" s="47" t="str">
        <f t="shared" ca="1" si="101"/>
        <v/>
      </c>
      <c r="N292" s="45" t="str">
        <f t="shared" ca="1" si="102"/>
        <v/>
      </c>
      <c r="O292" s="46" t="str">
        <f t="shared" ca="1" si="103"/>
        <v/>
      </c>
      <c r="P292" s="47" t="str">
        <f t="shared" ca="1" si="104"/>
        <v/>
      </c>
      <c r="Q292" s="45" t="str">
        <f t="shared" ca="1" si="105"/>
        <v/>
      </c>
      <c r="R292" s="46" t="str">
        <f t="shared" ca="1" si="106"/>
        <v/>
      </c>
      <c r="S292" s="47" t="str">
        <f t="shared" ca="1" si="107"/>
        <v/>
      </c>
      <c r="T292" s="79" t="str">
        <f t="shared" ca="1" si="111"/>
        <v/>
      </c>
      <c r="AH292" s="172" t="str">
        <f t="shared" si="109"/>
        <v/>
      </c>
      <c r="AI292" s="172" t="str">
        <f t="shared" si="108"/>
        <v/>
      </c>
    </row>
    <row r="293" spans="1:35">
      <c r="A293" s="173" t="str">
        <f t="shared" ca="1" si="90"/>
        <v/>
      </c>
      <c r="B293" s="45" t="str">
        <f t="shared" ca="1" si="91"/>
        <v/>
      </c>
      <c r="C293" s="46" t="str">
        <f t="shared" ca="1" si="110"/>
        <v/>
      </c>
      <c r="D293" s="46" t="str">
        <f t="shared" ca="1" si="92"/>
        <v/>
      </c>
      <c r="E293" s="45" t="str">
        <f t="shared" ca="1" si="93"/>
        <v/>
      </c>
      <c r="F293" s="46" t="str">
        <f t="shared" ca="1" si="94"/>
        <v/>
      </c>
      <c r="G293" s="47" t="str">
        <f t="shared" ca="1" si="95"/>
        <v/>
      </c>
      <c r="H293" s="45" t="str">
        <f t="shared" ca="1" si="96"/>
        <v/>
      </c>
      <c r="I293" s="46" t="str">
        <f t="shared" ca="1" si="97"/>
        <v/>
      </c>
      <c r="J293" s="47" t="str">
        <f t="shared" ca="1" si="98"/>
        <v/>
      </c>
      <c r="K293" s="45" t="str">
        <f t="shared" ca="1" si="99"/>
        <v/>
      </c>
      <c r="L293" s="46" t="str">
        <f t="shared" ca="1" si="100"/>
        <v/>
      </c>
      <c r="M293" s="47" t="str">
        <f t="shared" ca="1" si="101"/>
        <v/>
      </c>
      <c r="N293" s="45" t="str">
        <f t="shared" ca="1" si="102"/>
        <v/>
      </c>
      <c r="O293" s="46" t="str">
        <f t="shared" ca="1" si="103"/>
        <v/>
      </c>
      <c r="P293" s="47" t="str">
        <f t="shared" ca="1" si="104"/>
        <v/>
      </c>
      <c r="Q293" s="45" t="str">
        <f t="shared" ca="1" si="105"/>
        <v/>
      </c>
      <c r="R293" s="46" t="str">
        <f t="shared" ca="1" si="106"/>
        <v/>
      </c>
      <c r="S293" s="47" t="str">
        <f t="shared" ca="1" si="107"/>
        <v/>
      </c>
      <c r="T293" s="79" t="str">
        <f t="shared" ca="1" si="111"/>
        <v/>
      </c>
      <c r="AH293" s="172" t="str">
        <f t="shared" si="109"/>
        <v/>
      </c>
      <c r="AI293" s="172" t="str">
        <f t="shared" si="108"/>
        <v/>
      </c>
    </row>
    <row r="294" spans="1:35">
      <c r="A294" s="173" t="str">
        <f t="shared" ca="1" si="90"/>
        <v/>
      </c>
      <c r="B294" s="45" t="str">
        <f t="shared" ca="1" si="91"/>
        <v/>
      </c>
      <c r="C294" s="46" t="str">
        <f t="shared" ca="1" si="110"/>
        <v/>
      </c>
      <c r="D294" s="46" t="str">
        <f t="shared" ca="1" si="92"/>
        <v/>
      </c>
      <c r="E294" s="45" t="str">
        <f t="shared" ca="1" si="93"/>
        <v/>
      </c>
      <c r="F294" s="46" t="str">
        <f t="shared" ca="1" si="94"/>
        <v/>
      </c>
      <c r="G294" s="47" t="str">
        <f t="shared" ca="1" si="95"/>
        <v/>
      </c>
      <c r="H294" s="45" t="str">
        <f t="shared" ca="1" si="96"/>
        <v/>
      </c>
      <c r="I294" s="46" t="str">
        <f t="shared" ca="1" si="97"/>
        <v/>
      </c>
      <c r="J294" s="47" t="str">
        <f t="shared" ca="1" si="98"/>
        <v/>
      </c>
      <c r="K294" s="45" t="str">
        <f t="shared" ca="1" si="99"/>
        <v/>
      </c>
      <c r="L294" s="46" t="str">
        <f t="shared" ca="1" si="100"/>
        <v/>
      </c>
      <c r="M294" s="47" t="str">
        <f t="shared" ca="1" si="101"/>
        <v/>
      </c>
      <c r="N294" s="45" t="str">
        <f t="shared" ca="1" si="102"/>
        <v/>
      </c>
      <c r="O294" s="46" t="str">
        <f t="shared" ca="1" si="103"/>
        <v/>
      </c>
      <c r="P294" s="47" t="str">
        <f t="shared" ca="1" si="104"/>
        <v/>
      </c>
      <c r="Q294" s="45" t="str">
        <f t="shared" ca="1" si="105"/>
        <v/>
      </c>
      <c r="R294" s="46" t="str">
        <f t="shared" ca="1" si="106"/>
        <v/>
      </c>
      <c r="S294" s="47" t="str">
        <f t="shared" ca="1" si="107"/>
        <v/>
      </c>
      <c r="T294" s="79" t="str">
        <f t="shared" ca="1" si="111"/>
        <v/>
      </c>
      <c r="AH294" s="172" t="str">
        <f t="shared" si="109"/>
        <v/>
      </c>
      <c r="AI294" s="172" t="str">
        <f t="shared" si="108"/>
        <v/>
      </c>
    </row>
    <row r="295" spans="1:35">
      <c r="A295" s="173" t="str">
        <f t="shared" ca="1" si="90"/>
        <v/>
      </c>
      <c r="B295" s="45" t="str">
        <f t="shared" ca="1" si="91"/>
        <v/>
      </c>
      <c r="C295" s="46" t="str">
        <f t="shared" ca="1" si="110"/>
        <v/>
      </c>
      <c r="D295" s="46" t="str">
        <f t="shared" ca="1" si="92"/>
        <v/>
      </c>
      <c r="E295" s="45" t="str">
        <f t="shared" ca="1" si="93"/>
        <v/>
      </c>
      <c r="F295" s="46" t="str">
        <f t="shared" ca="1" si="94"/>
        <v/>
      </c>
      <c r="G295" s="47" t="str">
        <f t="shared" ca="1" si="95"/>
        <v/>
      </c>
      <c r="H295" s="45" t="str">
        <f t="shared" ca="1" si="96"/>
        <v/>
      </c>
      <c r="I295" s="46" t="str">
        <f t="shared" ca="1" si="97"/>
        <v/>
      </c>
      <c r="J295" s="47" t="str">
        <f t="shared" ca="1" si="98"/>
        <v/>
      </c>
      <c r="K295" s="45" t="str">
        <f t="shared" ca="1" si="99"/>
        <v/>
      </c>
      <c r="L295" s="46" t="str">
        <f t="shared" ca="1" si="100"/>
        <v/>
      </c>
      <c r="M295" s="47" t="str">
        <f t="shared" ca="1" si="101"/>
        <v/>
      </c>
      <c r="N295" s="45" t="str">
        <f t="shared" ca="1" si="102"/>
        <v/>
      </c>
      <c r="O295" s="46" t="str">
        <f t="shared" ca="1" si="103"/>
        <v/>
      </c>
      <c r="P295" s="47" t="str">
        <f t="shared" ca="1" si="104"/>
        <v/>
      </c>
      <c r="Q295" s="45" t="str">
        <f t="shared" ca="1" si="105"/>
        <v/>
      </c>
      <c r="R295" s="46" t="str">
        <f t="shared" ca="1" si="106"/>
        <v/>
      </c>
      <c r="S295" s="47" t="str">
        <f t="shared" ca="1" si="107"/>
        <v/>
      </c>
      <c r="T295" s="79" t="str">
        <f t="shared" ca="1" si="111"/>
        <v/>
      </c>
      <c r="AH295" s="172" t="str">
        <f t="shared" si="109"/>
        <v/>
      </c>
      <c r="AI295" s="172" t="str">
        <f t="shared" si="108"/>
        <v/>
      </c>
    </row>
    <row r="296" spans="1:35">
      <c r="A296" s="173" t="str">
        <f t="shared" ca="1" si="90"/>
        <v/>
      </c>
      <c r="B296" s="45" t="str">
        <f t="shared" ca="1" si="91"/>
        <v/>
      </c>
      <c r="C296" s="46" t="str">
        <f t="shared" ca="1" si="110"/>
        <v/>
      </c>
      <c r="D296" s="46" t="str">
        <f t="shared" ca="1" si="92"/>
        <v/>
      </c>
      <c r="E296" s="45" t="str">
        <f t="shared" ca="1" si="93"/>
        <v/>
      </c>
      <c r="F296" s="46" t="str">
        <f t="shared" ca="1" si="94"/>
        <v/>
      </c>
      <c r="G296" s="47" t="str">
        <f t="shared" ca="1" si="95"/>
        <v/>
      </c>
      <c r="H296" s="45" t="str">
        <f t="shared" ca="1" si="96"/>
        <v/>
      </c>
      <c r="I296" s="46" t="str">
        <f t="shared" ca="1" si="97"/>
        <v/>
      </c>
      <c r="J296" s="47" t="str">
        <f t="shared" ca="1" si="98"/>
        <v/>
      </c>
      <c r="K296" s="45" t="str">
        <f t="shared" ca="1" si="99"/>
        <v/>
      </c>
      <c r="L296" s="46" t="str">
        <f t="shared" ca="1" si="100"/>
        <v/>
      </c>
      <c r="M296" s="47" t="str">
        <f t="shared" ca="1" si="101"/>
        <v/>
      </c>
      <c r="N296" s="45" t="str">
        <f t="shared" ca="1" si="102"/>
        <v/>
      </c>
      <c r="O296" s="46" t="str">
        <f t="shared" ca="1" si="103"/>
        <v/>
      </c>
      <c r="P296" s="47" t="str">
        <f t="shared" ca="1" si="104"/>
        <v/>
      </c>
      <c r="Q296" s="45" t="str">
        <f t="shared" ca="1" si="105"/>
        <v/>
      </c>
      <c r="R296" s="46" t="str">
        <f t="shared" ca="1" si="106"/>
        <v/>
      </c>
      <c r="S296" s="47" t="str">
        <f t="shared" ca="1" si="107"/>
        <v/>
      </c>
      <c r="T296" s="79" t="str">
        <f t="shared" ca="1" si="111"/>
        <v/>
      </c>
      <c r="AH296" s="172" t="str">
        <f t="shared" si="109"/>
        <v/>
      </c>
      <c r="AI296" s="172" t="str">
        <f t="shared" si="108"/>
        <v/>
      </c>
    </row>
    <row r="297" spans="1:35">
      <c r="A297" s="173" t="str">
        <f t="shared" ca="1" si="90"/>
        <v/>
      </c>
      <c r="B297" s="45" t="str">
        <f t="shared" ca="1" si="91"/>
        <v/>
      </c>
      <c r="C297" s="46" t="str">
        <f t="shared" ca="1" si="110"/>
        <v/>
      </c>
      <c r="D297" s="46" t="str">
        <f t="shared" ca="1" si="92"/>
        <v/>
      </c>
      <c r="E297" s="45" t="str">
        <f t="shared" ca="1" si="93"/>
        <v/>
      </c>
      <c r="F297" s="46" t="str">
        <f t="shared" ca="1" si="94"/>
        <v/>
      </c>
      <c r="G297" s="47" t="str">
        <f t="shared" ca="1" si="95"/>
        <v/>
      </c>
      <c r="H297" s="45" t="str">
        <f t="shared" ca="1" si="96"/>
        <v/>
      </c>
      <c r="I297" s="46" t="str">
        <f t="shared" ca="1" si="97"/>
        <v/>
      </c>
      <c r="J297" s="47" t="str">
        <f t="shared" ca="1" si="98"/>
        <v/>
      </c>
      <c r="K297" s="45" t="str">
        <f t="shared" ca="1" si="99"/>
        <v/>
      </c>
      <c r="L297" s="46" t="str">
        <f t="shared" ca="1" si="100"/>
        <v/>
      </c>
      <c r="M297" s="47" t="str">
        <f t="shared" ca="1" si="101"/>
        <v/>
      </c>
      <c r="N297" s="45" t="str">
        <f t="shared" ca="1" si="102"/>
        <v/>
      </c>
      <c r="O297" s="46" t="str">
        <f t="shared" ca="1" si="103"/>
        <v/>
      </c>
      <c r="P297" s="47" t="str">
        <f t="shared" ca="1" si="104"/>
        <v/>
      </c>
      <c r="Q297" s="45" t="str">
        <f t="shared" ca="1" si="105"/>
        <v/>
      </c>
      <c r="R297" s="46" t="str">
        <f t="shared" ca="1" si="106"/>
        <v/>
      </c>
      <c r="S297" s="47" t="str">
        <f t="shared" ca="1" si="107"/>
        <v/>
      </c>
      <c r="T297" s="79" t="str">
        <f t="shared" ca="1" si="111"/>
        <v/>
      </c>
      <c r="AH297" s="172" t="str">
        <f t="shared" si="109"/>
        <v/>
      </c>
      <c r="AI297" s="172" t="str">
        <f t="shared" si="108"/>
        <v/>
      </c>
    </row>
    <row r="298" spans="1:35">
      <c r="A298" s="173" t="str">
        <f t="shared" ca="1" si="90"/>
        <v/>
      </c>
      <c r="B298" s="45" t="str">
        <f t="shared" ca="1" si="91"/>
        <v/>
      </c>
      <c r="C298" s="46" t="str">
        <f t="shared" ca="1" si="110"/>
        <v/>
      </c>
      <c r="D298" s="46" t="str">
        <f t="shared" ca="1" si="92"/>
        <v/>
      </c>
      <c r="E298" s="45" t="str">
        <f t="shared" ca="1" si="93"/>
        <v/>
      </c>
      <c r="F298" s="46" t="str">
        <f t="shared" ca="1" si="94"/>
        <v/>
      </c>
      <c r="G298" s="47" t="str">
        <f t="shared" ca="1" si="95"/>
        <v/>
      </c>
      <c r="H298" s="45" t="str">
        <f t="shared" ca="1" si="96"/>
        <v/>
      </c>
      <c r="I298" s="46" t="str">
        <f t="shared" ca="1" si="97"/>
        <v/>
      </c>
      <c r="J298" s="47" t="str">
        <f t="shared" ca="1" si="98"/>
        <v/>
      </c>
      <c r="K298" s="45" t="str">
        <f t="shared" ca="1" si="99"/>
        <v/>
      </c>
      <c r="L298" s="46" t="str">
        <f t="shared" ca="1" si="100"/>
        <v/>
      </c>
      <c r="M298" s="47" t="str">
        <f t="shared" ca="1" si="101"/>
        <v/>
      </c>
      <c r="N298" s="45" t="str">
        <f t="shared" ca="1" si="102"/>
        <v/>
      </c>
      <c r="O298" s="46" t="str">
        <f t="shared" ca="1" si="103"/>
        <v/>
      </c>
      <c r="P298" s="47" t="str">
        <f t="shared" ca="1" si="104"/>
        <v/>
      </c>
      <c r="Q298" s="45" t="str">
        <f t="shared" ca="1" si="105"/>
        <v/>
      </c>
      <c r="R298" s="46" t="str">
        <f t="shared" ca="1" si="106"/>
        <v/>
      </c>
      <c r="S298" s="47" t="str">
        <f t="shared" ca="1" si="107"/>
        <v/>
      </c>
      <c r="T298" s="79" t="str">
        <f t="shared" ca="1" si="111"/>
        <v/>
      </c>
      <c r="AH298" s="172" t="str">
        <f t="shared" si="109"/>
        <v/>
      </c>
      <c r="AI298" s="172" t="str">
        <f t="shared" si="108"/>
        <v/>
      </c>
    </row>
    <row r="299" spans="1:35">
      <c r="A299" s="173" t="str">
        <f t="shared" ca="1" si="90"/>
        <v/>
      </c>
      <c r="B299" s="45" t="str">
        <f t="shared" ca="1" si="91"/>
        <v/>
      </c>
      <c r="C299" s="46" t="str">
        <f t="shared" ca="1" si="110"/>
        <v/>
      </c>
      <c r="D299" s="46" t="str">
        <f t="shared" ca="1" si="92"/>
        <v/>
      </c>
      <c r="E299" s="45" t="str">
        <f t="shared" ca="1" si="93"/>
        <v/>
      </c>
      <c r="F299" s="46" t="str">
        <f t="shared" ca="1" si="94"/>
        <v/>
      </c>
      <c r="G299" s="47" t="str">
        <f t="shared" ca="1" si="95"/>
        <v/>
      </c>
      <c r="H299" s="45" t="str">
        <f t="shared" ca="1" si="96"/>
        <v/>
      </c>
      <c r="I299" s="46" t="str">
        <f t="shared" ca="1" si="97"/>
        <v/>
      </c>
      <c r="J299" s="47" t="str">
        <f t="shared" ca="1" si="98"/>
        <v/>
      </c>
      <c r="K299" s="45" t="str">
        <f t="shared" ca="1" si="99"/>
        <v/>
      </c>
      <c r="L299" s="46" t="str">
        <f t="shared" ca="1" si="100"/>
        <v/>
      </c>
      <c r="M299" s="47" t="str">
        <f t="shared" ca="1" si="101"/>
        <v/>
      </c>
      <c r="N299" s="45" t="str">
        <f t="shared" ca="1" si="102"/>
        <v/>
      </c>
      <c r="O299" s="46" t="str">
        <f t="shared" ca="1" si="103"/>
        <v/>
      </c>
      <c r="P299" s="47" t="str">
        <f t="shared" ca="1" si="104"/>
        <v/>
      </c>
      <c r="Q299" s="45" t="str">
        <f t="shared" ca="1" si="105"/>
        <v/>
      </c>
      <c r="R299" s="46" t="str">
        <f t="shared" ca="1" si="106"/>
        <v/>
      </c>
      <c r="S299" s="47" t="str">
        <f t="shared" ca="1" si="107"/>
        <v/>
      </c>
      <c r="T299" s="79" t="str">
        <f t="shared" ca="1" si="111"/>
        <v/>
      </c>
      <c r="AH299" s="172" t="str">
        <f t="shared" si="109"/>
        <v/>
      </c>
      <c r="AI299" s="172" t="str">
        <f t="shared" si="108"/>
        <v/>
      </c>
    </row>
    <row r="300" spans="1:35">
      <c r="A300" s="173" t="str">
        <f t="shared" ca="1" si="90"/>
        <v/>
      </c>
      <c r="B300" s="45" t="str">
        <f t="shared" ca="1" si="91"/>
        <v/>
      </c>
      <c r="C300" s="46" t="str">
        <f t="shared" ca="1" si="110"/>
        <v/>
      </c>
      <c r="D300" s="46" t="str">
        <f t="shared" ca="1" si="92"/>
        <v/>
      </c>
      <c r="E300" s="45" t="str">
        <f t="shared" ca="1" si="93"/>
        <v/>
      </c>
      <c r="F300" s="46" t="str">
        <f t="shared" ca="1" si="94"/>
        <v/>
      </c>
      <c r="G300" s="47" t="str">
        <f t="shared" ca="1" si="95"/>
        <v/>
      </c>
      <c r="H300" s="45" t="str">
        <f t="shared" ca="1" si="96"/>
        <v/>
      </c>
      <c r="I300" s="46" t="str">
        <f t="shared" ca="1" si="97"/>
        <v/>
      </c>
      <c r="J300" s="47" t="str">
        <f t="shared" ca="1" si="98"/>
        <v/>
      </c>
      <c r="K300" s="45" t="str">
        <f t="shared" ca="1" si="99"/>
        <v/>
      </c>
      <c r="L300" s="46" t="str">
        <f t="shared" ca="1" si="100"/>
        <v/>
      </c>
      <c r="M300" s="47" t="str">
        <f t="shared" ca="1" si="101"/>
        <v/>
      </c>
      <c r="N300" s="45" t="str">
        <f t="shared" ca="1" si="102"/>
        <v/>
      </c>
      <c r="O300" s="46" t="str">
        <f t="shared" ca="1" si="103"/>
        <v/>
      </c>
      <c r="P300" s="47" t="str">
        <f t="shared" ca="1" si="104"/>
        <v/>
      </c>
      <c r="Q300" s="45" t="str">
        <f t="shared" ca="1" si="105"/>
        <v/>
      </c>
      <c r="R300" s="46" t="str">
        <f t="shared" ca="1" si="106"/>
        <v/>
      </c>
      <c r="S300" s="47" t="str">
        <f t="shared" ca="1" si="107"/>
        <v/>
      </c>
      <c r="T300" s="79" t="str">
        <f t="shared" ca="1" si="111"/>
        <v/>
      </c>
      <c r="AH300" s="172" t="str">
        <f t="shared" si="109"/>
        <v/>
      </c>
      <c r="AI300" s="172" t="str">
        <f t="shared" si="108"/>
        <v/>
      </c>
    </row>
    <row r="301" spans="1:35">
      <c r="A301" s="173" t="str">
        <f t="shared" ca="1" si="90"/>
        <v/>
      </c>
      <c r="B301" s="45" t="str">
        <f t="shared" ca="1" si="91"/>
        <v/>
      </c>
      <c r="C301" s="46" t="str">
        <f t="shared" ca="1" si="110"/>
        <v/>
      </c>
      <c r="D301" s="46" t="str">
        <f t="shared" ca="1" si="92"/>
        <v/>
      </c>
      <c r="E301" s="45" t="str">
        <f t="shared" ca="1" si="93"/>
        <v/>
      </c>
      <c r="F301" s="46" t="str">
        <f t="shared" ca="1" si="94"/>
        <v/>
      </c>
      <c r="G301" s="47" t="str">
        <f t="shared" ca="1" si="95"/>
        <v/>
      </c>
      <c r="H301" s="45" t="str">
        <f t="shared" ca="1" si="96"/>
        <v/>
      </c>
      <c r="I301" s="46" t="str">
        <f t="shared" ca="1" si="97"/>
        <v/>
      </c>
      <c r="J301" s="47" t="str">
        <f t="shared" ca="1" si="98"/>
        <v/>
      </c>
      <c r="K301" s="45" t="str">
        <f t="shared" ca="1" si="99"/>
        <v/>
      </c>
      <c r="L301" s="46" t="str">
        <f t="shared" ca="1" si="100"/>
        <v/>
      </c>
      <c r="M301" s="47" t="str">
        <f t="shared" ca="1" si="101"/>
        <v/>
      </c>
      <c r="N301" s="45" t="str">
        <f t="shared" ca="1" si="102"/>
        <v/>
      </c>
      <c r="O301" s="46" t="str">
        <f t="shared" ca="1" si="103"/>
        <v/>
      </c>
      <c r="P301" s="47" t="str">
        <f t="shared" ca="1" si="104"/>
        <v/>
      </c>
      <c r="Q301" s="45" t="str">
        <f t="shared" ca="1" si="105"/>
        <v/>
      </c>
      <c r="R301" s="46" t="str">
        <f t="shared" ca="1" si="106"/>
        <v/>
      </c>
      <c r="S301" s="47" t="str">
        <f t="shared" ca="1" si="107"/>
        <v/>
      </c>
      <c r="T301" s="79" t="str">
        <f t="shared" ca="1" si="111"/>
        <v/>
      </c>
      <c r="AH301" s="172" t="str">
        <f t="shared" si="109"/>
        <v/>
      </c>
      <c r="AI301" s="172" t="str">
        <f t="shared" si="108"/>
        <v/>
      </c>
    </row>
    <row r="302" spans="1:35">
      <c r="A302" s="173" t="str">
        <f t="shared" ca="1" si="90"/>
        <v/>
      </c>
      <c r="B302" s="45" t="str">
        <f t="shared" ca="1" si="91"/>
        <v/>
      </c>
      <c r="C302" s="46" t="str">
        <f t="shared" ca="1" si="110"/>
        <v/>
      </c>
      <c r="D302" s="46" t="str">
        <f t="shared" ca="1" si="92"/>
        <v/>
      </c>
      <c r="E302" s="45" t="str">
        <f t="shared" ca="1" si="93"/>
        <v/>
      </c>
      <c r="F302" s="46" t="str">
        <f t="shared" ca="1" si="94"/>
        <v/>
      </c>
      <c r="G302" s="47" t="str">
        <f t="shared" ca="1" si="95"/>
        <v/>
      </c>
      <c r="H302" s="45" t="str">
        <f t="shared" ca="1" si="96"/>
        <v/>
      </c>
      <c r="I302" s="46" t="str">
        <f t="shared" ca="1" si="97"/>
        <v/>
      </c>
      <c r="J302" s="47" t="str">
        <f t="shared" ca="1" si="98"/>
        <v/>
      </c>
      <c r="K302" s="45" t="str">
        <f t="shared" ca="1" si="99"/>
        <v/>
      </c>
      <c r="L302" s="46" t="str">
        <f t="shared" ca="1" si="100"/>
        <v/>
      </c>
      <c r="M302" s="47" t="str">
        <f t="shared" ca="1" si="101"/>
        <v/>
      </c>
      <c r="N302" s="45" t="str">
        <f t="shared" ca="1" si="102"/>
        <v/>
      </c>
      <c r="O302" s="46" t="str">
        <f t="shared" ca="1" si="103"/>
        <v/>
      </c>
      <c r="P302" s="47" t="str">
        <f t="shared" ca="1" si="104"/>
        <v/>
      </c>
      <c r="Q302" s="45" t="str">
        <f t="shared" ca="1" si="105"/>
        <v/>
      </c>
      <c r="R302" s="46" t="str">
        <f t="shared" ca="1" si="106"/>
        <v/>
      </c>
      <c r="S302" s="47" t="str">
        <f t="shared" ca="1" si="107"/>
        <v/>
      </c>
      <c r="T302" s="79" t="str">
        <f t="shared" ca="1" si="111"/>
        <v/>
      </c>
      <c r="AH302" s="172" t="str">
        <f t="shared" si="109"/>
        <v/>
      </c>
      <c r="AI302" s="172" t="str">
        <f t="shared" si="108"/>
        <v/>
      </c>
    </row>
    <row r="303" spans="1:35">
      <c r="A303" s="173" t="str">
        <f t="shared" ca="1" si="90"/>
        <v/>
      </c>
      <c r="B303" s="45" t="str">
        <f t="shared" ca="1" si="91"/>
        <v/>
      </c>
      <c r="C303" s="46" t="str">
        <f t="shared" ca="1" si="110"/>
        <v/>
      </c>
      <c r="D303" s="46" t="str">
        <f t="shared" ca="1" si="92"/>
        <v/>
      </c>
      <c r="E303" s="45" t="str">
        <f t="shared" ca="1" si="93"/>
        <v/>
      </c>
      <c r="F303" s="46" t="str">
        <f t="shared" ca="1" si="94"/>
        <v/>
      </c>
      <c r="G303" s="47" t="str">
        <f t="shared" ca="1" si="95"/>
        <v/>
      </c>
      <c r="H303" s="45" t="str">
        <f t="shared" ca="1" si="96"/>
        <v/>
      </c>
      <c r="I303" s="46" t="str">
        <f t="shared" ca="1" si="97"/>
        <v/>
      </c>
      <c r="J303" s="47" t="str">
        <f t="shared" ca="1" si="98"/>
        <v/>
      </c>
      <c r="K303" s="45" t="str">
        <f t="shared" ca="1" si="99"/>
        <v/>
      </c>
      <c r="L303" s="46" t="str">
        <f t="shared" ca="1" si="100"/>
        <v/>
      </c>
      <c r="M303" s="47" t="str">
        <f t="shared" ca="1" si="101"/>
        <v/>
      </c>
      <c r="N303" s="45" t="str">
        <f t="shared" ca="1" si="102"/>
        <v/>
      </c>
      <c r="O303" s="46" t="str">
        <f t="shared" ca="1" si="103"/>
        <v/>
      </c>
      <c r="P303" s="47" t="str">
        <f t="shared" ca="1" si="104"/>
        <v/>
      </c>
      <c r="Q303" s="45" t="str">
        <f t="shared" ca="1" si="105"/>
        <v/>
      </c>
      <c r="R303" s="46" t="str">
        <f t="shared" ca="1" si="106"/>
        <v/>
      </c>
      <c r="S303" s="47" t="str">
        <f t="shared" ca="1" si="107"/>
        <v/>
      </c>
      <c r="T303" s="79" t="str">
        <f t="shared" ca="1" si="111"/>
        <v/>
      </c>
      <c r="AH303" s="172" t="str">
        <f t="shared" si="109"/>
        <v/>
      </c>
      <c r="AI303" s="172" t="str">
        <f t="shared" si="108"/>
        <v/>
      </c>
    </row>
    <row r="304" spans="1:35">
      <c r="A304" s="173" t="str">
        <f t="shared" ca="1" si="90"/>
        <v/>
      </c>
      <c r="B304" s="45" t="str">
        <f t="shared" ca="1" si="91"/>
        <v/>
      </c>
      <c r="C304" s="46" t="str">
        <f t="shared" ca="1" si="110"/>
        <v/>
      </c>
      <c r="D304" s="46" t="str">
        <f t="shared" ca="1" si="92"/>
        <v/>
      </c>
      <c r="E304" s="45" t="str">
        <f t="shared" ca="1" si="93"/>
        <v/>
      </c>
      <c r="F304" s="46" t="str">
        <f t="shared" ca="1" si="94"/>
        <v/>
      </c>
      <c r="G304" s="47" t="str">
        <f t="shared" ca="1" si="95"/>
        <v/>
      </c>
      <c r="H304" s="45" t="str">
        <f t="shared" ca="1" si="96"/>
        <v/>
      </c>
      <c r="I304" s="46" t="str">
        <f t="shared" ca="1" si="97"/>
        <v/>
      </c>
      <c r="J304" s="47" t="str">
        <f t="shared" ca="1" si="98"/>
        <v/>
      </c>
      <c r="K304" s="45" t="str">
        <f t="shared" ca="1" si="99"/>
        <v/>
      </c>
      <c r="L304" s="46" t="str">
        <f t="shared" ca="1" si="100"/>
        <v/>
      </c>
      <c r="M304" s="47" t="str">
        <f t="shared" ca="1" si="101"/>
        <v/>
      </c>
      <c r="N304" s="45" t="str">
        <f t="shared" ca="1" si="102"/>
        <v/>
      </c>
      <c r="O304" s="46" t="str">
        <f t="shared" ca="1" si="103"/>
        <v/>
      </c>
      <c r="P304" s="47" t="str">
        <f t="shared" ca="1" si="104"/>
        <v/>
      </c>
      <c r="Q304" s="45" t="str">
        <f t="shared" ca="1" si="105"/>
        <v/>
      </c>
      <c r="R304" s="46" t="str">
        <f t="shared" ca="1" si="106"/>
        <v/>
      </c>
      <c r="S304" s="47" t="str">
        <f t="shared" ca="1" si="107"/>
        <v/>
      </c>
      <c r="T304" s="79" t="str">
        <f t="shared" ca="1" si="111"/>
        <v/>
      </c>
      <c r="AH304" s="172" t="str">
        <f t="shared" si="109"/>
        <v/>
      </c>
      <c r="AI304" s="172" t="str">
        <f t="shared" si="108"/>
        <v/>
      </c>
    </row>
    <row r="305" spans="1:35">
      <c r="A305" s="173" t="str">
        <f t="shared" ref="A305:A368" ca="1" si="112">IF(AND(ISBLANK(AJ294), A304 = $AJ$1),NOW(),IF(ISBLANK(AJ294),"",AJ294))</f>
        <v/>
      </c>
      <c r="B305" s="45" t="str">
        <f t="shared" ref="B305:B368" ca="1" si="113">IF(COUNTIF(V:V,A305)=1,VLOOKUP(A305,V:W,2), IF(COUNTIF(V:V,A305)=0,$B$10,""))</f>
        <v/>
      </c>
      <c r="C305" s="46" t="str">
        <f t="shared" ca="1" si="110"/>
        <v/>
      </c>
      <c r="D305" s="46" t="str">
        <f t="shared" ref="D305:D368" ca="1" si="114">IF(ISERROR(B305-2),"",-1*ROUNDUP(A305-$A$14,0)/360*$B$7*$B$5)</f>
        <v/>
      </c>
      <c r="E305" s="45" t="str">
        <f t="shared" ref="E305:E368" ca="1" si="115">IF(COUNTIF(V:V,A305)=1,VLOOKUP(A305,X:Y,2), IF(COUNTIF(V:V,A305)=0,$C$10,""))</f>
        <v/>
      </c>
      <c r="F305" s="46" t="str">
        <f t="shared" ref="F305:F368" ca="1" si="116">IF(ISERROR(B305-2),"",(E305-$E$14)/100*$C$5)</f>
        <v/>
      </c>
      <c r="G305" s="47" t="str">
        <f t="shared" ref="G305:G368" ca="1" si="117">IF(ISERROR(B305-2),"",ROUNDUP(A305-$A$14,0)/360*$C$6*$C$5-ROUNDUP(A305-$A$14,0)/360*$C$7*$C$5*$E$14/100)</f>
        <v/>
      </c>
      <c r="H305" s="45" t="str">
        <f t="shared" ref="H305:H368" ca="1" si="118">IF(COUNTIF(V:V,A305)=1,VLOOKUP(A305,Z:AA,2), IF(COUNTIF(V:V,A305)=0,$D$10,""))</f>
        <v/>
      </c>
      <c r="I305" s="46" t="str">
        <f t="shared" ref="I305:I368" ca="1" si="119">IF(ISERROR(B305-2),"",(H305/$H$14-1)*$D$5)</f>
        <v/>
      </c>
      <c r="J305" s="47" t="str">
        <f t="shared" ref="J305:J368" ca="1" si="120">IF(ISERROR(B305-2),"",-1*ROUNDUP(A305-$A$14,0)/360*$D$7*$D$5)</f>
        <v/>
      </c>
      <c r="K305" s="45" t="str">
        <f t="shared" ref="K305:K368" ca="1" si="121">IF(COUNTIF(V:V,A305)=1,VLOOKUP(A305,AB:AC,2), IF(COUNTIF(V:V,A305)=0,$E$10,""))</f>
        <v/>
      </c>
      <c r="L305" s="46" t="str">
        <f t="shared" ref="L305:L368" ca="1" si="122">IF(ISERROR(B305-2),"",(K305-$K$14)/100*$E$5)</f>
        <v/>
      </c>
      <c r="M305" s="47" t="str">
        <f t="shared" ref="M305:M368" ca="1" si="123">IF(ISERROR(B305-2),"",ROUNDUP(A305-$A$14,0)/360*$E$6*$E$5-ROUNDUP(A305-$A$14,0)/360*$E$7*$E$5*$N$14/100)</f>
        <v/>
      </c>
      <c r="N305" s="45" t="str">
        <f t="shared" ref="N305:N368" ca="1" si="124">IF(COUNTIF(V:V,A305)=1,VLOOKUP(A305,AD:AE,2), IF(COUNTIF(V:V,A305)=0,$F$10,""))</f>
        <v/>
      </c>
      <c r="O305" s="46" t="str">
        <f t="shared" ref="O305:O368" ca="1" si="125">IF(ISERROR(B305-2),"",(N305-$N$14)/100*$F$5)</f>
        <v/>
      </c>
      <c r="P305" s="47" t="str">
        <f t="shared" ref="P305:P368" ca="1" si="126">IF(ISERROR(B305-2),"",ROUNDUP(A305-$A$14,0)/360*$F$6*$F$5-ROUNDUP(A305-$A$14,0)/360*$F$7*$F$5*$N$14/100)</f>
        <v/>
      </c>
      <c r="Q305" s="45" t="str">
        <f t="shared" ref="Q305:Q368" ca="1" si="127">IF(COUNTIF(V:V,A305)=1,VLOOKUP(A305,AF:AG,2), IF(COUNTIF(V:V,A305)=0,$G$10,""))</f>
        <v/>
      </c>
      <c r="R305" s="46" t="str">
        <f t="shared" ref="R305:R368" ca="1" si="128">IF(ISERROR(B305-2),"",(Q305-$Q$14)/100*$G$5)</f>
        <v/>
      </c>
      <c r="S305" s="47" t="str">
        <f t="shared" ref="S305:S368" ca="1" si="129">IF(ISERROR(B305-2),"",ROUNDUP(A305-$A$14,0)/360*$G$6*$G$5-ROUNDUP(A305-$A$14,0)/360*$G$7*$G$5*$Q$14/100)</f>
        <v/>
      </c>
      <c r="T305" s="79" t="str">
        <f t="shared" ca="1" si="111"/>
        <v/>
      </c>
      <c r="AH305" s="172" t="str">
        <f t="shared" si="109"/>
        <v/>
      </c>
      <c r="AI305" s="172" t="str">
        <f t="shared" si="108"/>
        <v/>
      </c>
    </row>
    <row r="306" spans="1:35">
      <c r="A306" s="173" t="str">
        <f t="shared" ca="1" si="112"/>
        <v/>
      </c>
      <c r="B306" s="45" t="str">
        <f t="shared" ca="1" si="113"/>
        <v/>
      </c>
      <c r="C306" s="46" t="str">
        <f t="shared" ca="1" si="110"/>
        <v/>
      </c>
      <c r="D306" s="46" t="str">
        <f t="shared" ca="1" si="114"/>
        <v/>
      </c>
      <c r="E306" s="45" t="str">
        <f t="shared" ca="1" si="115"/>
        <v/>
      </c>
      <c r="F306" s="46" t="str">
        <f t="shared" ca="1" si="116"/>
        <v/>
      </c>
      <c r="G306" s="47" t="str">
        <f t="shared" ca="1" si="117"/>
        <v/>
      </c>
      <c r="H306" s="45" t="str">
        <f t="shared" ca="1" si="118"/>
        <v/>
      </c>
      <c r="I306" s="46" t="str">
        <f t="shared" ca="1" si="119"/>
        <v/>
      </c>
      <c r="J306" s="47" t="str">
        <f t="shared" ca="1" si="120"/>
        <v/>
      </c>
      <c r="K306" s="45" t="str">
        <f t="shared" ca="1" si="121"/>
        <v/>
      </c>
      <c r="L306" s="46" t="str">
        <f t="shared" ca="1" si="122"/>
        <v/>
      </c>
      <c r="M306" s="47" t="str">
        <f t="shared" ca="1" si="123"/>
        <v/>
      </c>
      <c r="N306" s="45" t="str">
        <f t="shared" ca="1" si="124"/>
        <v/>
      </c>
      <c r="O306" s="46" t="str">
        <f t="shared" ca="1" si="125"/>
        <v/>
      </c>
      <c r="P306" s="47" t="str">
        <f t="shared" ca="1" si="126"/>
        <v/>
      </c>
      <c r="Q306" s="45" t="str">
        <f t="shared" ca="1" si="127"/>
        <v/>
      </c>
      <c r="R306" s="46" t="str">
        <f t="shared" ca="1" si="128"/>
        <v/>
      </c>
      <c r="S306" s="47" t="str">
        <f t="shared" ca="1" si="129"/>
        <v/>
      </c>
      <c r="T306" s="79" t="str">
        <f t="shared" ca="1" si="111"/>
        <v/>
      </c>
      <c r="AH306" s="172" t="str">
        <f t="shared" si="109"/>
        <v/>
      </c>
      <c r="AI306" s="172" t="str">
        <f t="shared" si="108"/>
        <v/>
      </c>
    </row>
    <row r="307" spans="1:35">
      <c r="A307" s="173" t="str">
        <f t="shared" ca="1" si="112"/>
        <v/>
      </c>
      <c r="B307" s="45" t="str">
        <f t="shared" ca="1" si="113"/>
        <v/>
      </c>
      <c r="C307" s="46" t="str">
        <f t="shared" ca="1" si="110"/>
        <v/>
      </c>
      <c r="D307" s="46" t="str">
        <f t="shared" ca="1" si="114"/>
        <v/>
      </c>
      <c r="E307" s="45" t="str">
        <f t="shared" ca="1" si="115"/>
        <v/>
      </c>
      <c r="F307" s="46" t="str">
        <f t="shared" ca="1" si="116"/>
        <v/>
      </c>
      <c r="G307" s="47" t="str">
        <f t="shared" ca="1" si="117"/>
        <v/>
      </c>
      <c r="H307" s="45" t="str">
        <f t="shared" ca="1" si="118"/>
        <v/>
      </c>
      <c r="I307" s="46" t="str">
        <f t="shared" ca="1" si="119"/>
        <v/>
      </c>
      <c r="J307" s="47" t="str">
        <f t="shared" ca="1" si="120"/>
        <v/>
      </c>
      <c r="K307" s="45" t="str">
        <f t="shared" ca="1" si="121"/>
        <v/>
      </c>
      <c r="L307" s="46" t="str">
        <f t="shared" ca="1" si="122"/>
        <v/>
      </c>
      <c r="M307" s="47" t="str">
        <f t="shared" ca="1" si="123"/>
        <v/>
      </c>
      <c r="N307" s="45" t="str">
        <f t="shared" ca="1" si="124"/>
        <v/>
      </c>
      <c r="O307" s="46" t="str">
        <f t="shared" ca="1" si="125"/>
        <v/>
      </c>
      <c r="P307" s="47" t="str">
        <f t="shared" ca="1" si="126"/>
        <v/>
      </c>
      <c r="Q307" s="45" t="str">
        <f t="shared" ca="1" si="127"/>
        <v/>
      </c>
      <c r="R307" s="46" t="str">
        <f t="shared" ca="1" si="128"/>
        <v/>
      </c>
      <c r="S307" s="47" t="str">
        <f t="shared" ca="1" si="129"/>
        <v/>
      </c>
      <c r="T307" s="79" t="str">
        <f t="shared" ca="1" si="111"/>
        <v/>
      </c>
      <c r="AH307" s="172" t="str">
        <f t="shared" si="109"/>
        <v/>
      </c>
      <c r="AI307" s="172" t="str">
        <f t="shared" si="108"/>
        <v/>
      </c>
    </row>
    <row r="308" spans="1:35">
      <c r="A308" s="173" t="str">
        <f t="shared" ca="1" si="112"/>
        <v/>
      </c>
      <c r="B308" s="45" t="str">
        <f t="shared" ca="1" si="113"/>
        <v/>
      </c>
      <c r="C308" s="46" t="str">
        <f t="shared" ca="1" si="110"/>
        <v/>
      </c>
      <c r="D308" s="46" t="str">
        <f t="shared" ca="1" si="114"/>
        <v/>
      </c>
      <c r="E308" s="45" t="str">
        <f t="shared" ca="1" si="115"/>
        <v/>
      </c>
      <c r="F308" s="46" t="str">
        <f t="shared" ca="1" si="116"/>
        <v/>
      </c>
      <c r="G308" s="47" t="str">
        <f t="shared" ca="1" si="117"/>
        <v/>
      </c>
      <c r="H308" s="45" t="str">
        <f t="shared" ca="1" si="118"/>
        <v/>
      </c>
      <c r="I308" s="46" t="str">
        <f t="shared" ca="1" si="119"/>
        <v/>
      </c>
      <c r="J308" s="47" t="str">
        <f t="shared" ca="1" si="120"/>
        <v/>
      </c>
      <c r="K308" s="45" t="str">
        <f t="shared" ca="1" si="121"/>
        <v/>
      </c>
      <c r="L308" s="46" t="str">
        <f t="shared" ca="1" si="122"/>
        <v/>
      </c>
      <c r="M308" s="47" t="str">
        <f t="shared" ca="1" si="123"/>
        <v/>
      </c>
      <c r="N308" s="45" t="str">
        <f t="shared" ca="1" si="124"/>
        <v/>
      </c>
      <c r="O308" s="46" t="str">
        <f t="shared" ca="1" si="125"/>
        <v/>
      </c>
      <c r="P308" s="47" t="str">
        <f t="shared" ca="1" si="126"/>
        <v/>
      </c>
      <c r="Q308" s="45" t="str">
        <f t="shared" ca="1" si="127"/>
        <v/>
      </c>
      <c r="R308" s="46" t="str">
        <f t="shared" ca="1" si="128"/>
        <v/>
      </c>
      <c r="S308" s="47" t="str">
        <f t="shared" ca="1" si="129"/>
        <v/>
      </c>
      <c r="T308" s="79" t="str">
        <f t="shared" ca="1" si="111"/>
        <v/>
      </c>
      <c r="AH308" s="172" t="str">
        <f t="shared" si="109"/>
        <v/>
      </c>
      <c r="AI308" s="172" t="str">
        <f t="shared" si="108"/>
        <v/>
      </c>
    </row>
    <row r="309" spans="1:35">
      <c r="A309" s="173" t="str">
        <f t="shared" ca="1" si="112"/>
        <v/>
      </c>
      <c r="B309" s="45" t="str">
        <f t="shared" ca="1" si="113"/>
        <v/>
      </c>
      <c r="C309" s="46" t="str">
        <f t="shared" ca="1" si="110"/>
        <v/>
      </c>
      <c r="D309" s="46" t="str">
        <f t="shared" ca="1" si="114"/>
        <v/>
      </c>
      <c r="E309" s="45" t="str">
        <f t="shared" ca="1" si="115"/>
        <v/>
      </c>
      <c r="F309" s="46" t="str">
        <f t="shared" ca="1" si="116"/>
        <v/>
      </c>
      <c r="G309" s="47" t="str">
        <f t="shared" ca="1" si="117"/>
        <v/>
      </c>
      <c r="H309" s="45" t="str">
        <f t="shared" ca="1" si="118"/>
        <v/>
      </c>
      <c r="I309" s="46" t="str">
        <f t="shared" ca="1" si="119"/>
        <v/>
      </c>
      <c r="J309" s="47" t="str">
        <f t="shared" ca="1" si="120"/>
        <v/>
      </c>
      <c r="K309" s="45" t="str">
        <f t="shared" ca="1" si="121"/>
        <v/>
      </c>
      <c r="L309" s="46" t="str">
        <f t="shared" ca="1" si="122"/>
        <v/>
      </c>
      <c r="M309" s="47" t="str">
        <f t="shared" ca="1" si="123"/>
        <v/>
      </c>
      <c r="N309" s="45" t="str">
        <f t="shared" ca="1" si="124"/>
        <v/>
      </c>
      <c r="O309" s="46" t="str">
        <f t="shared" ca="1" si="125"/>
        <v/>
      </c>
      <c r="P309" s="47" t="str">
        <f t="shared" ca="1" si="126"/>
        <v/>
      </c>
      <c r="Q309" s="45" t="str">
        <f t="shared" ca="1" si="127"/>
        <v/>
      </c>
      <c r="R309" s="46" t="str">
        <f t="shared" ca="1" si="128"/>
        <v/>
      </c>
      <c r="S309" s="47" t="str">
        <f t="shared" ca="1" si="129"/>
        <v/>
      </c>
      <c r="T309" s="79" t="str">
        <f t="shared" ca="1" si="111"/>
        <v/>
      </c>
      <c r="AH309" s="172" t="str">
        <f t="shared" si="109"/>
        <v/>
      </c>
      <c r="AI309" s="172" t="str">
        <f t="shared" si="108"/>
        <v/>
      </c>
    </row>
    <row r="310" spans="1:35">
      <c r="A310" s="173" t="str">
        <f t="shared" ca="1" si="112"/>
        <v/>
      </c>
      <c r="B310" s="45" t="str">
        <f t="shared" ca="1" si="113"/>
        <v/>
      </c>
      <c r="C310" s="46" t="str">
        <f t="shared" ca="1" si="110"/>
        <v/>
      </c>
      <c r="D310" s="46" t="str">
        <f t="shared" ca="1" si="114"/>
        <v/>
      </c>
      <c r="E310" s="45" t="str">
        <f t="shared" ca="1" si="115"/>
        <v/>
      </c>
      <c r="F310" s="46" t="str">
        <f t="shared" ca="1" si="116"/>
        <v/>
      </c>
      <c r="G310" s="47" t="str">
        <f t="shared" ca="1" si="117"/>
        <v/>
      </c>
      <c r="H310" s="45" t="str">
        <f t="shared" ca="1" si="118"/>
        <v/>
      </c>
      <c r="I310" s="46" t="str">
        <f t="shared" ca="1" si="119"/>
        <v/>
      </c>
      <c r="J310" s="47" t="str">
        <f t="shared" ca="1" si="120"/>
        <v/>
      </c>
      <c r="K310" s="45" t="str">
        <f t="shared" ca="1" si="121"/>
        <v/>
      </c>
      <c r="L310" s="46" t="str">
        <f t="shared" ca="1" si="122"/>
        <v/>
      </c>
      <c r="M310" s="47" t="str">
        <f t="shared" ca="1" si="123"/>
        <v/>
      </c>
      <c r="N310" s="45" t="str">
        <f t="shared" ca="1" si="124"/>
        <v/>
      </c>
      <c r="O310" s="46" t="str">
        <f t="shared" ca="1" si="125"/>
        <v/>
      </c>
      <c r="P310" s="47" t="str">
        <f t="shared" ca="1" si="126"/>
        <v/>
      </c>
      <c r="Q310" s="45" t="str">
        <f t="shared" ca="1" si="127"/>
        <v/>
      </c>
      <c r="R310" s="46" t="str">
        <f t="shared" ca="1" si="128"/>
        <v/>
      </c>
      <c r="S310" s="47" t="str">
        <f t="shared" ca="1" si="129"/>
        <v/>
      </c>
      <c r="T310" s="79" t="str">
        <f t="shared" ca="1" si="111"/>
        <v/>
      </c>
      <c r="AH310" s="172" t="str">
        <f t="shared" si="109"/>
        <v/>
      </c>
      <c r="AI310" s="172" t="str">
        <f t="shared" si="108"/>
        <v/>
      </c>
    </row>
    <row r="311" spans="1:35">
      <c r="A311" s="173" t="str">
        <f t="shared" ca="1" si="112"/>
        <v/>
      </c>
      <c r="B311" s="45" t="str">
        <f t="shared" ca="1" si="113"/>
        <v/>
      </c>
      <c r="C311" s="46" t="str">
        <f t="shared" ca="1" si="110"/>
        <v/>
      </c>
      <c r="D311" s="46" t="str">
        <f t="shared" ca="1" si="114"/>
        <v/>
      </c>
      <c r="E311" s="45" t="str">
        <f t="shared" ca="1" si="115"/>
        <v/>
      </c>
      <c r="F311" s="46" t="str">
        <f t="shared" ca="1" si="116"/>
        <v/>
      </c>
      <c r="G311" s="47" t="str">
        <f t="shared" ca="1" si="117"/>
        <v/>
      </c>
      <c r="H311" s="45" t="str">
        <f t="shared" ca="1" si="118"/>
        <v/>
      </c>
      <c r="I311" s="46" t="str">
        <f t="shared" ca="1" si="119"/>
        <v/>
      </c>
      <c r="J311" s="47" t="str">
        <f t="shared" ca="1" si="120"/>
        <v/>
      </c>
      <c r="K311" s="45" t="str">
        <f t="shared" ca="1" si="121"/>
        <v/>
      </c>
      <c r="L311" s="46" t="str">
        <f t="shared" ca="1" si="122"/>
        <v/>
      </c>
      <c r="M311" s="47" t="str">
        <f t="shared" ca="1" si="123"/>
        <v/>
      </c>
      <c r="N311" s="45" t="str">
        <f t="shared" ca="1" si="124"/>
        <v/>
      </c>
      <c r="O311" s="46" t="str">
        <f t="shared" ca="1" si="125"/>
        <v/>
      </c>
      <c r="P311" s="47" t="str">
        <f t="shared" ca="1" si="126"/>
        <v/>
      </c>
      <c r="Q311" s="45" t="str">
        <f t="shared" ca="1" si="127"/>
        <v/>
      </c>
      <c r="R311" s="46" t="str">
        <f t="shared" ca="1" si="128"/>
        <v/>
      </c>
      <c r="S311" s="47" t="str">
        <f t="shared" ca="1" si="129"/>
        <v/>
      </c>
      <c r="T311" s="79" t="str">
        <f t="shared" ca="1" si="111"/>
        <v/>
      </c>
      <c r="AH311" s="172" t="str">
        <f t="shared" si="109"/>
        <v/>
      </c>
      <c r="AI311" s="172" t="str">
        <f t="shared" si="108"/>
        <v/>
      </c>
    </row>
    <row r="312" spans="1:35">
      <c r="A312" s="173" t="str">
        <f t="shared" ca="1" si="112"/>
        <v/>
      </c>
      <c r="B312" s="45" t="str">
        <f t="shared" ca="1" si="113"/>
        <v/>
      </c>
      <c r="C312" s="46" t="str">
        <f t="shared" ca="1" si="110"/>
        <v/>
      </c>
      <c r="D312" s="46" t="str">
        <f t="shared" ca="1" si="114"/>
        <v/>
      </c>
      <c r="E312" s="45" t="str">
        <f t="shared" ca="1" si="115"/>
        <v/>
      </c>
      <c r="F312" s="46" t="str">
        <f t="shared" ca="1" si="116"/>
        <v/>
      </c>
      <c r="G312" s="47" t="str">
        <f t="shared" ca="1" si="117"/>
        <v/>
      </c>
      <c r="H312" s="45" t="str">
        <f t="shared" ca="1" si="118"/>
        <v/>
      </c>
      <c r="I312" s="46" t="str">
        <f t="shared" ca="1" si="119"/>
        <v/>
      </c>
      <c r="J312" s="47" t="str">
        <f t="shared" ca="1" si="120"/>
        <v/>
      </c>
      <c r="K312" s="45" t="str">
        <f t="shared" ca="1" si="121"/>
        <v/>
      </c>
      <c r="L312" s="46" t="str">
        <f t="shared" ca="1" si="122"/>
        <v/>
      </c>
      <c r="M312" s="47" t="str">
        <f t="shared" ca="1" si="123"/>
        <v/>
      </c>
      <c r="N312" s="45" t="str">
        <f t="shared" ca="1" si="124"/>
        <v/>
      </c>
      <c r="O312" s="46" t="str">
        <f t="shared" ca="1" si="125"/>
        <v/>
      </c>
      <c r="P312" s="47" t="str">
        <f t="shared" ca="1" si="126"/>
        <v/>
      </c>
      <c r="Q312" s="45" t="str">
        <f t="shared" ca="1" si="127"/>
        <v/>
      </c>
      <c r="R312" s="46" t="str">
        <f t="shared" ca="1" si="128"/>
        <v/>
      </c>
      <c r="S312" s="47" t="str">
        <f t="shared" ca="1" si="129"/>
        <v/>
      </c>
      <c r="T312" s="79" t="str">
        <f t="shared" ca="1" si="111"/>
        <v/>
      </c>
      <c r="AH312" s="172" t="str">
        <f t="shared" si="109"/>
        <v/>
      </c>
      <c r="AI312" s="172" t="str">
        <f t="shared" si="108"/>
        <v/>
      </c>
    </row>
    <row r="313" spans="1:35">
      <c r="A313" s="173" t="str">
        <f t="shared" ca="1" si="112"/>
        <v/>
      </c>
      <c r="B313" s="45" t="str">
        <f t="shared" ca="1" si="113"/>
        <v/>
      </c>
      <c r="C313" s="46" t="str">
        <f t="shared" ca="1" si="110"/>
        <v/>
      </c>
      <c r="D313" s="46" t="str">
        <f t="shared" ca="1" si="114"/>
        <v/>
      </c>
      <c r="E313" s="45" t="str">
        <f t="shared" ca="1" si="115"/>
        <v/>
      </c>
      <c r="F313" s="46" t="str">
        <f t="shared" ca="1" si="116"/>
        <v/>
      </c>
      <c r="G313" s="47" t="str">
        <f t="shared" ca="1" si="117"/>
        <v/>
      </c>
      <c r="H313" s="45" t="str">
        <f t="shared" ca="1" si="118"/>
        <v/>
      </c>
      <c r="I313" s="46" t="str">
        <f t="shared" ca="1" si="119"/>
        <v/>
      </c>
      <c r="J313" s="47" t="str">
        <f t="shared" ca="1" si="120"/>
        <v/>
      </c>
      <c r="K313" s="45" t="str">
        <f t="shared" ca="1" si="121"/>
        <v/>
      </c>
      <c r="L313" s="46" t="str">
        <f t="shared" ca="1" si="122"/>
        <v/>
      </c>
      <c r="M313" s="47" t="str">
        <f t="shared" ca="1" si="123"/>
        <v/>
      </c>
      <c r="N313" s="45" t="str">
        <f t="shared" ca="1" si="124"/>
        <v/>
      </c>
      <c r="O313" s="46" t="str">
        <f t="shared" ca="1" si="125"/>
        <v/>
      </c>
      <c r="P313" s="47" t="str">
        <f t="shared" ca="1" si="126"/>
        <v/>
      </c>
      <c r="Q313" s="45" t="str">
        <f t="shared" ca="1" si="127"/>
        <v/>
      </c>
      <c r="R313" s="46" t="str">
        <f t="shared" ca="1" si="128"/>
        <v/>
      </c>
      <c r="S313" s="47" t="str">
        <f t="shared" ca="1" si="129"/>
        <v/>
      </c>
      <c r="T313" s="79" t="str">
        <f t="shared" ca="1" si="111"/>
        <v/>
      </c>
      <c r="AH313" s="172" t="str">
        <f t="shared" si="109"/>
        <v/>
      </c>
      <c r="AI313" s="172" t="str">
        <f t="shared" si="108"/>
        <v/>
      </c>
    </row>
    <row r="314" spans="1:35">
      <c r="A314" s="173" t="str">
        <f t="shared" ca="1" si="112"/>
        <v/>
      </c>
      <c r="B314" s="45" t="str">
        <f t="shared" ca="1" si="113"/>
        <v/>
      </c>
      <c r="C314" s="46" t="str">
        <f t="shared" ca="1" si="110"/>
        <v/>
      </c>
      <c r="D314" s="46" t="str">
        <f t="shared" ca="1" si="114"/>
        <v/>
      </c>
      <c r="E314" s="45" t="str">
        <f t="shared" ca="1" si="115"/>
        <v/>
      </c>
      <c r="F314" s="46" t="str">
        <f t="shared" ca="1" si="116"/>
        <v/>
      </c>
      <c r="G314" s="47" t="str">
        <f t="shared" ca="1" si="117"/>
        <v/>
      </c>
      <c r="H314" s="45" t="str">
        <f t="shared" ca="1" si="118"/>
        <v/>
      </c>
      <c r="I314" s="46" t="str">
        <f t="shared" ca="1" si="119"/>
        <v/>
      </c>
      <c r="J314" s="47" t="str">
        <f t="shared" ca="1" si="120"/>
        <v/>
      </c>
      <c r="K314" s="45" t="str">
        <f t="shared" ca="1" si="121"/>
        <v/>
      </c>
      <c r="L314" s="46" t="str">
        <f t="shared" ca="1" si="122"/>
        <v/>
      </c>
      <c r="M314" s="47" t="str">
        <f t="shared" ca="1" si="123"/>
        <v/>
      </c>
      <c r="N314" s="45" t="str">
        <f t="shared" ca="1" si="124"/>
        <v/>
      </c>
      <c r="O314" s="46" t="str">
        <f t="shared" ca="1" si="125"/>
        <v/>
      </c>
      <c r="P314" s="47" t="str">
        <f t="shared" ca="1" si="126"/>
        <v/>
      </c>
      <c r="Q314" s="45" t="str">
        <f t="shared" ca="1" si="127"/>
        <v/>
      </c>
      <c r="R314" s="46" t="str">
        <f t="shared" ca="1" si="128"/>
        <v/>
      </c>
      <c r="S314" s="47" t="str">
        <f t="shared" ca="1" si="129"/>
        <v/>
      </c>
      <c r="T314" s="79" t="str">
        <f t="shared" ca="1" si="111"/>
        <v/>
      </c>
      <c r="AH314" s="172" t="str">
        <f t="shared" si="109"/>
        <v/>
      </c>
      <c r="AI314" s="172" t="str">
        <f t="shared" si="108"/>
        <v/>
      </c>
    </row>
    <row r="315" spans="1:35">
      <c r="A315" s="173" t="str">
        <f t="shared" ca="1" si="112"/>
        <v/>
      </c>
      <c r="B315" s="45" t="str">
        <f t="shared" ca="1" si="113"/>
        <v/>
      </c>
      <c r="C315" s="46" t="str">
        <f t="shared" ca="1" si="110"/>
        <v/>
      </c>
      <c r="D315" s="46" t="str">
        <f t="shared" ca="1" si="114"/>
        <v/>
      </c>
      <c r="E315" s="45" t="str">
        <f t="shared" ca="1" si="115"/>
        <v/>
      </c>
      <c r="F315" s="46" t="str">
        <f t="shared" ca="1" si="116"/>
        <v/>
      </c>
      <c r="G315" s="47" t="str">
        <f t="shared" ca="1" si="117"/>
        <v/>
      </c>
      <c r="H315" s="45" t="str">
        <f t="shared" ca="1" si="118"/>
        <v/>
      </c>
      <c r="I315" s="46" t="str">
        <f t="shared" ca="1" si="119"/>
        <v/>
      </c>
      <c r="J315" s="47" t="str">
        <f t="shared" ca="1" si="120"/>
        <v/>
      </c>
      <c r="K315" s="45" t="str">
        <f t="shared" ca="1" si="121"/>
        <v/>
      </c>
      <c r="L315" s="46" t="str">
        <f t="shared" ca="1" si="122"/>
        <v/>
      </c>
      <c r="M315" s="47" t="str">
        <f t="shared" ca="1" si="123"/>
        <v/>
      </c>
      <c r="N315" s="45" t="str">
        <f t="shared" ca="1" si="124"/>
        <v/>
      </c>
      <c r="O315" s="46" t="str">
        <f t="shared" ca="1" si="125"/>
        <v/>
      </c>
      <c r="P315" s="47" t="str">
        <f t="shared" ca="1" si="126"/>
        <v/>
      </c>
      <c r="Q315" s="45" t="str">
        <f t="shared" ca="1" si="127"/>
        <v/>
      </c>
      <c r="R315" s="46" t="str">
        <f t="shared" ca="1" si="128"/>
        <v/>
      </c>
      <c r="S315" s="47" t="str">
        <f t="shared" ca="1" si="129"/>
        <v/>
      </c>
      <c r="T315" s="79" t="str">
        <f t="shared" ca="1" si="111"/>
        <v/>
      </c>
      <c r="AH315" s="172" t="str">
        <f t="shared" si="109"/>
        <v/>
      </c>
      <c r="AI315" s="172" t="str">
        <f t="shared" si="108"/>
        <v/>
      </c>
    </row>
    <row r="316" spans="1:35">
      <c r="A316" s="173" t="str">
        <f t="shared" ca="1" si="112"/>
        <v/>
      </c>
      <c r="B316" s="45" t="str">
        <f t="shared" ca="1" si="113"/>
        <v/>
      </c>
      <c r="C316" s="46" t="str">
        <f t="shared" ca="1" si="110"/>
        <v/>
      </c>
      <c r="D316" s="46" t="str">
        <f t="shared" ca="1" si="114"/>
        <v/>
      </c>
      <c r="E316" s="45" t="str">
        <f t="shared" ca="1" si="115"/>
        <v/>
      </c>
      <c r="F316" s="46" t="str">
        <f t="shared" ca="1" si="116"/>
        <v/>
      </c>
      <c r="G316" s="47" t="str">
        <f t="shared" ca="1" si="117"/>
        <v/>
      </c>
      <c r="H316" s="45" t="str">
        <f t="shared" ca="1" si="118"/>
        <v/>
      </c>
      <c r="I316" s="46" t="str">
        <f t="shared" ca="1" si="119"/>
        <v/>
      </c>
      <c r="J316" s="47" t="str">
        <f t="shared" ca="1" si="120"/>
        <v/>
      </c>
      <c r="K316" s="45" t="str">
        <f t="shared" ca="1" si="121"/>
        <v/>
      </c>
      <c r="L316" s="46" t="str">
        <f t="shared" ca="1" si="122"/>
        <v/>
      </c>
      <c r="M316" s="47" t="str">
        <f t="shared" ca="1" si="123"/>
        <v/>
      </c>
      <c r="N316" s="45" t="str">
        <f t="shared" ca="1" si="124"/>
        <v/>
      </c>
      <c r="O316" s="46" t="str">
        <f t="shared" ca="1" si="125"/>
        <v/>
      </c>
      <c r="P316" s="47" t="str">
        <f t="shared" ca="1" si="126"/>
        <v/>
      </c>
      <c r="Q316" s="45" t="str">
        <f t="shared" ca="1" si="127"/>
        <v/>
      </c>
      <c r="R316" s="46" t="str">
        <f t="shared" ca="1" si="128"/>
        <v/>
      </c>
      <c r="S316" s="47" t="str">
        <f t="shared" ca="1" si="129"/>
        <v/>
      </c>
      <c r="T316" s="79" t="str">
        <f t="shared" ca="1" si="111"/>
        <v/>
      </c>
      <c r="AH316" s="172" t="str">
        <f t="shared" si="109"/>
        <v/>
      </c>
      <c r="AI316" s="172" t="str">
        <f t="shared" si="108"/>
        <v/>
      </c>
    </row>
    <row r="317" spans="1:35">
      <c r="A317" s="173" t="str">
        <f t="shared" ca="1" si="112"/>
        <v/>
      </c>
      <c r="B317" s="45" t="str">
        <f t="shared" ca="1" si="113"/>
        <v/>
      </c>
      <c r="C317" s="46" t="str">
        <f t="shared" ca="1" si="110"/>
        <v/>
      </c>
      <c r="D317" s="46" t="str">
        <f t="shared" ca="1" si="114"/>
        <v/>
      </c>
      <c r="E317" s="45" t="str">
        <f t="shared" ca="1" si="115"/>
        <v/>
      </c>
      <c r="F317" s="46" t="str">
        <f t="shared" ca="1" si="116"/>
        <v/>
      </c>
      <c r="G317" s="47" t="str">
        <f t="shared" ca="1" si="117"/>
        <v/>
      </c>
      <c r="H317" s="45" t="str">
        <f t="shared" ca="1" si="118"/>
        <v/>
      </c>
      <c r="I317" s="46" t="str">
        <f t="shared" ca="1" si="119"/>
        <v/>
      </c>
      <c r="J317" s="47" t="str">
        <f t="shared" ca="1" si="120"/>
        <v/>
      </c>
      <c r="K317" s="45" t="str">
        <f t="shared" ca="1" si="121"/>
        <v/>
      </c>
      <c r="L317" s="46" t="str">
        <f t="shared" ca="1" si="122"/>
        <v/>
      </c>
      <c r="M317" s="47" t="str">
        <f t="shared" ca="1" si="123"/>
        <v/>
      </c>
      <c r="N317" s="45" t="str">
        <f t="shared" ca="1" si="124"/>
        <v/>
      </c>
      <c r="O317" s="46" t="str">
        <f t="shared" ca="1" si="125"/>
        <v/>
      </c>
      <c r="P317" s="47" t="str">
        <f t="shared" ca="1" si="126"/>
        <v/>
      </c>
      <c r="Q317" s="45" t="str">
        <f t="shared" ca="1" si="127"/>
        <v/>
      </c>
      <c r="R317" s="46" t="str">
        <f t="shared" ca="1" si="128"/>
        <v/>
      </c>
      <c r="S317" s="47" t="str">
        <f t="shared" ca="1" si="129"/>
        <v/>
      </c>
      <c r="T317" s="79" t="str">
        <f t="shared" ca="1" si="111"/>
        <v/>
      </c>
      <c r="AH317" s="172" t="str">
        <f t="shared" si="109"/>
        <v/>
      </c>
      <c r="AI317" s="172" t="str">
        <f t="shared" si="108"/>
        <v/>
      </c>
    </row>
    <row r="318" spans="1:35">
      <c r="A318" s="173" t="str">
        <f t="shared" ca="1" si="112"/>
        <v/>
      </c>
      <c r="B318" s="45" t="str">
        <f t="shared" ca="1" si="113"/>
        <v/>
      </c>
      <c r="C318" s="46" t="str">
        <f t="shared" ca="1" si="110"/>
        <v/>
      </c>
      <c r="D318" s="46" t="str">
        <f t="shared" ca="1" si="114"/>
        <v/>
      </c>
      <c r="E318" s="45" t="str">
        <f t="shared" ca="1" si="115"/>
        <v/>
      </c>
      <c r="F318" s="46" t="str">
        <f t="shared" ca="1" si="116"/>
        <v/>
      </c>
      <c r="G318" s="47" t="str">
        <f t="shared" ca="1" si="117"/>
        <v/>
      </c>
      <c r="H318" s="45" t="str">
        <f t="shared" ca="1" si="118"/>
        <v/>
      </c>
      <c r="I318" s="46" t="str">
        <f t="shared" ca="1" si="119"/>
        <v/>
      </c>
      <c r="J318" s="47" t="str">
        <f t="shared" ca="1" si="120"/>
        <v/>
      </c>
      <c r="K318" s="45" t="str">
        <f t="shared" ca="1" si="121"/>
        <v/>
      </c>
      <c r="L318" s="46" t="str">
        <f t="shared" ca="1" si="122"/>
        <v/>
      </c>
      <c r="M318" s="47" t="str">
        <f t="shared" ca="1" si="123"/>
        <v/>
      </c>
      <c r="N318" s="45" t="str">
        <f t="shared" ca="1" si="124"/>
        <v/>
      </c>
      <c r="O318" s="46" t="str">
        <f t="shared" ca="1" si="125"/>
        <v/>
      </c>
      <c r="P318" s="47" t="str">
        <f t="shared" ca="1" si="126"/>
        <v/>
      </c>
      <c r="Q318" s="45" t="str">
        <f t="shared" ca="1" si="127"/>
        <v/>
      </c>
      <c r="R318" s="46" t="str">
        <f t="shared" ca="1" si="128"/>
        <v/>
      </c>
      <c r="S318" s="47" t="str">
        <f t="shared" ca="1" si="129"/>
        <v/>
      </c>
      <c r="T318" s="79" t="str">
        <f t="shared" ca="1" si="111"/>
        <v/>
      </c>
      <c r="AH318" s="172" t="str">
        <f t="shared" si="109"/>
        <v/>
      </c>
      <c r="AI318" s="172" t="str">
        <f t="shared" si="108"/>
        <v/>
      </c>
    </row>
    <row r="319" spans="1:35">
      <c r="A319" s="173" t="str">
        <f t="shared" ca="1" si="112"/>
        <v/>
      </c>
      <c r="B319" s="45" t="str">
        <f t="shared" ca="1" si="113"/>
        <v/>
      </c>
      <c r="C319" s="46" t="str">
        <f t="shared" ca="1" si="110"/>
        <v/>
      </c>
      <c r="D319" s="46" t="str">
        <f t="shared" ca="1" si="114"/>
        <v/>
      </c>
      <c r="E319" s="45" t="str">
        <f t="shared" ca="1" si="115"/>
        <v/>
      </c>
      <c r="F319" s="46" t="str">
        <f t="shared" ca="1" si="116"/>
        <v/>
      </c>
      <c r="G319" s="47" t="str">
        <f t="shared" ca="1" si="117"/>
        <v/>
      </c>
      <c r="H319" s="45" t="str">
        <f t="shared" ca="1" si="118"/>
        <v/>
      </c>
      <c r="I319" s="46" t="str">
        <f t="shared" ca="1" si="119"/>
        <v/>
      </c>
      <c r="J319" s="47" t="str">
        <f t="shared" ca="1" si="120"/>
        <v/>
      </c>
      <c r="K319" s="45" t="str">
        <f t="shared" ca="1" si="121"/>
        <v/>
      </c>
      <c r="L319" s="46" t="str">
        <f t="shared" ca="1" si="122"/>
        <v/>
      </c>
      <c r="M319" s="47" t="str">
        <f t="shared" ca="1" si="123"/>
        <v/>
      </c>
      <c r="N319" s="45" t="str">
        <f t="shared" ca="1" si="124"/>
        <v/>
      </c>
      <c r="O319" s="46" t="str">
        <f t="shared" ca="1" si="125"/>
        <v/>
      </c>
      <c r="P319" s="47" t="str">
        <f t="shared" ca="1" si="126"/>
        <v/>
      </c>
      <c r="Q319" s="45" t="str">
        <f t="shared" ca="1" si="127"/>
        <v/>
      </c>
      <c r="R319" s="46" t="str">
        <f t="shared" ca="1" si="128"/>
        <v/>
      </c>
      <c r="S319" s="47" t="str">
        <f t="shared" ca="1" si="129"/>
        <v/>
      </c>
      <c r="T319" s="79" t="str">
        <f t="shared" ca="1" si="111"/>
        <v/>
      </c>
      <c r="AH319" s="172" t="str">
        <f t="shared" si="109"/>
        <v/>
      </c>
      <c r="AI319" s="172" t="str">
        <f t="shared" si="108"/>
        <v/>
      </c>
    </row>
    <row r="320" spans="1:35">
      <c r="A320" s="173" t="str">
        <f t="shared" ca="1" si="112"/>
        <v/>
      </c>
      <c r="B320" s="45" t="str">
        <f t="shared" ca="1" si="113"/>
        <v/>
      </c>
      <c r="C320" s="46" t="str">
        <f t="shared" ca="1" si="110"/>
        <v/>
      </c>
      <c r="D320" s="46" t="str">
        <f t="shared" ca="1" si="114"/>
        <v/>
      </c>
      <c r="E320" s="45" t="str">
        <f t="shared" ca="1" si="115"/>
        <v/>
      </c>
      <c r="F320" s="46" t="str">
        <f t="shared" ca="1" si="116"/>
        <v/>
      </c>
      <c r="G320" s="47" t="str">
        <f t="shared" ca="1" si="117"/>
        <v/>
      </c>
      <c r="H320" s="45" t="str">
        <f t="shared" ca="1" si="118"/>
        <v/>
      </c>
      <c r="I320" s="46" t="str">
        <f t="shared" ca="1" si="119"/>
        <v/>
      </c>
      <c r="J320" s="47" t="str">
        <f t="shared" ca="1" si="120"/>
        <v/>
      </c>
      <c r="K320" s="45" t="str">
        <f t="shared" ca="1" si="121"/>
        <v/>
      </c>
      <c r="L320" s="46" t="str">
        <f t="shared" ca="1" si="122"/>
        <v/>
      </c>
      <c r="M320" s="47" t="str">
        <f t="shared" ca="1" si="123"/>
        <v/>
      </c>
      <c r="N320" s="45" t="str">
        <f t="shared" ca="1" si="124"/>
        <v/>
      </c>
      <c r="O320" s="46" t="str">
        <f t="shared" ca="1" si="125"/>
        <v/>
      </c>
      <c r="P320" s="47" t="str">
        <f t="shared" ca="1" si="126"/>
        <v/>
      </c>
      <c r="Q320" s="45" t="str">
        <f t="shared" ca="1" si="127"/>
        <v/>
      </c>
      <c r="R320" s="46" t="str">
        <f t="shared" ca="1" si="128"/>
        <v/>
      </c>
      <c r="S320" s="47" t="str">
        <f t="shared" ca="1" si="129"/>
        <v/>
      </c>
      <c r="T320" s="79" t="str">
        <f t="shared" ca="1" si="111"/>
        <v/>
      </c>
      <c r="AH320" s="172" t="str">
        <f t="shared" si="109"/>
        <v/>
      </c>
      <c r="AI320" s="172" t="str">
        <f t="shared" si="108"/>
        <v/>
      </c>
    </row>
    <row r="321" spans="1:35">
      <c r="A321" s="173" t="str">
        <f t="shared" ca="1" si="112"/>
        <v/>
      </c>
      <c r="B321" s="45" t="str">
        <f t="shared" ca="1" si="113"/>
        <v/>
      </c>
      <c r="C321" s="46" t="str">
        <f t="shared" ca="1" si="110"/>
        <v/>
      </c>
      <c r="D321" s="46" t="str">
        <f t="shared" ca="1" si="114"/>
        <v/>
      </c>
      <c r="E321" s="45" t="str">
        <f t="shared" ca="1" si="115"/>
        <v/>
      </c>
      <c r="F321" s="46" t="str">
        <f t="shared" ca="1" si="116"/>
        <v/>
      </c>
      <c r="G321" s="47" t="str">
        <f t="shared" ca="1" si="117"/>
        <v/>
      </c>
      <c r="H321" s="45" t="str">
        <f t="shared" ca="1" si="118"/>
        <v/>
      </c>
      <c r="I321" s="46" t="str">
        <f t="shared" ca="1" si="119"/>
        <v/>
      </c>
      <c r="J321" s="47" t="str">
        <f t="shared" ca="1" si="120"/>
        <v/>
      </c>
      <c r="K321" s="45" t="str">
        <f t="shared" ca="1" si="121"/>
        <v/>
      </c>
      <c r="L321" s="46" t="str">
        <f t="shared" ca="1" si="122"/>
        <v/>
      </c>
      <c r="M321" s="47" t="str">
        <f t="shared" ca="1" si="123"/>
        <v/>
      </c>
      <c r="N321" s="45" t="str">
        <f t="shared" ca="1" si="124"/>
        <v/>
      </c>
      <c r="O321" s="46" t="str">
        <f t="shared" ca="1" si="125"/>
        <v/>
      </c>
      <c r="P321" s="47" t="str">
        <f t="shared" ca="1" si="126"/>
        <v/>
      </c>
      <c r="Q321" s="45" t="str">
        <f t="shared" ca="1" si="127"/>
        <v/>
      </c>
      <c r="R321" s="46" t="str">
        <f t="shared" ca="1" si="128"/>
        <v/>
      </c>
      <c r="S321" s="47" t="str">
        <f t="shared" ca="1" si="129"/>
        <v/>
      </c>
      <c r="T321" s="79" t="str">
        <f t="shared" ca="1" si="111"/>
        <v/>
      </c>
      <c r="AH321" s="172" t="str">
        <f t="shared" si="109"/>
        <v/>
      </c>
      <c r="AI321" s="172" t="str">
        <f t="shared" si="108"/>
        <v/>
      </c>
    </row>
    <row r="322" spans="1:35">
      <c r="A322" s="173" t="str">
        <f t="shared" ca="1" si="112"/>
        <v/>
      </c>
      <c r="B322" s="45" t="str">
        <f t="shared" ca="1" si="113"/>
        <v/>
      </c>
      <c r="C322" s="46" t="str">
        <f t="shared" ca="1" si="110"/>
        <v/>
      </c>
      <c r="D322" s="46" t="str">
        <f t="shared" ca="1" si="114"/>
        <v/>
      </c>
      <c r="E322" s="45" t="str">
        <f t="shared" ca="1" si="115"/>
        <v/>
      </c>
      <c r="F322" s="46" t="str">
        <f t="shared" ca="1" si="116"/>
        <v/>
      </c>
      <c r="G322" s="47" t="str">
        <f t="shared" ca="1" si="117"/>
        <v/>
      </c>
      <c r="H322" s="45" t="str">
        <f t="shared" ca="1" si="118"/>
        <v/>
      </c>
      <c r="I322" s="46" t="str">
        <f t="shared" ca="1" si="119"/>
        <v/>
      </c>
      <c r="J322" s="47" t="str">
        <f t="shared" ca="1" si="120"/>
        <v/>
      </c>
      <c r="K322" s="45" t="str">
        <f t="shared" ca="1" si="121"/>
        <v/>
      </c>
      <c r="L322" s="46" t="str">
        <f t="shared" ca="1" si="122"/>
        <v/>
      </c>
      <c r="M322" s="47" t="str">
        <f t="shared" ca="1" si="123"/>
        <v/>
      </c>
      <c r="N322" s="45" t="str">
        <f t="shared" ca="1" si="124"/>
        <v/>
      </c>
      <c r="O322" s="46" t="str">
        <f t="shared" ca="1" si="125"/>
        <v/>
      </c>
      <c r="P322" s="47" t="str">
        <f t="shared" ca="1" si="126"/>
        <v/>
      </c>
      <c r="Q322" s="45" t="str">
        <f t="shared" ca="1" si="127"/>
        <v/>
      </c>
      <c r="R322" s="46" t="str">
        <f t="shared" ca="1" si="128"/>
        <v/>
      </c>
      <c r="S322" s="47" t="str">
        <f t="shared" ca="1" si="129"/>
        <v/>
      </c>
      <c r="T322" s="79" t="str">
        <f t="shared" ca="1" si="111"/>
        <v/>
      </c>
      <c r="AH322" s="172" t="str">
        <f t="shared" si="109"/>
        <v/>
      </c>
      <c r="AI322" s="172" t="str">
        <f t="shared" si="108"/>
        <v/>
      </c>
    </row>
    <row r="323" spans="1:35">
      <c r="A323" s="173" t="str">
        <f t="shared" ca="1" si="112"/>
        <v/>
      </c>
      <c r="B323" s="45" t="str">
        <f t="shared" ca="1" si="113"/>
        <v/>
      </c>
      <c r="C323" s="46" t="str">
        <f t="shared" ca="1" si="110"/>
        <v/>
      </c>
      <c r="D323" s="46" t="str">
        <f t="shared" ca="1" si="114"/>
        <v/>
      </c>
      <c r="E323" s="45" t="str">
        <f t="shared" ca="1" si="115"/>
        <v/>
      </c>
      <c r="F323" s="46" t="str">
        <f t="shared" ca="1" si="116"/>
        <v/>
      </c>
      <c r="G323" s="47" t="str">
        <f t="shared" ca="1" si="117"/>
        <v/>
      </c>
      <c r="H323" s="45" t="str">
        <f t="shared" ca="1" si="118"/>
        <v/>
      </c>
      <c r="I323" s="46" t="str">
        <f t="shared" ca="1" si="119"/>
        <v/>
      </c>
      <c r="J323" s="47" t="str">
        <f t="shared" ca="1" si="120"/>
        <v/>
      </c>
      <c r="K323" s="45" t="str">
        <f t="shared" ca="1" si="121"/>
        <v/>
      </c>
      <c r="L323" s="46" t="str">
        <f t="shared" ca="1" si="122"/>
        <v/>
      </c>
      <c r="M323" s="47" t="str">
        <f t="shared" ca="1" si="123"/>
        <v/>
      </c>
      <c r="N323" s="45" t="str">
        <f t="shared" ca="1" si="124"/>
        <v/>
      </c>
      <c r="O323" s="46" t="str">
        <f t="shared" ca="1" si="125"/>
        <v/>
      </c>
      <c r="P323" s="47" t="str">
        <f t="shared" ca="1" si="126"/>
        <v/>
      </c>
      <c r="Q323" s="45" t="str">
        <f t="shared" ca="1" si="127"/>
        <v/>
      </c>
      <c r="R323" s="46" t="str">
        <f t="shared" ca="1" si="128"/>
        <v/>
      </c>
      <c r="S323" s="47" t="str">
        <f t="shared" ca="1" si="129"/>
        <v/>
      </c>
      <c r="T323" s="79" t="str">
        <f t="shared" ca="1" si="111"/>
        <v/>
      </c>
      <c r="AH323" s="172" t="str">
        <f t="shared" si="109"/>
        <v/>
      </c>
      <c r="AI323" s="172" t="str">
        <f t="shared" si="108"/>
        <v/>
      </c>
    </row>
    <row r="324" spans="1:35">
      <c r="A324" s="173" t="str">
        <f t="shared" ca="1" si="112"/>
        <v/>
      </c>
      <c r="B324" s="45" t="str">
        <f t="shared" ca="1" si="113"/>
        <v/>
      </c>
      <c r="C324" s="46" t="str">
        <f t="shared" ca="1" si="110"/>
        <v/>
      </c>
      <c r="D324" s="46" t="str">
        <f t="shared" ca="1" si="114"/>
        <v/>
      </c>
      <c r="E324" s="45" t="str">
        <f t="shared" ca="1" si="115"/>
        <v/>
      </c>
      <c r="F324" s="46" t="str">
        <f t="shared" ca="1" si="116"/>
        <v/>
      </c>
      <c r="G324" s="47" t="str">
        <f t="shared" ca="1" si="117"/>
        <v/>
      </c>
      <c r="H324" s="45" t="str">
        <f t="shared" ca="1" si="118"/>
        <v/>
      </c>
      <c r="I324" s="46" t="str">
        <f t="shared" ca="1" si="119"/>
        <v/>
      </c>
      <c r="J324" s="47" t="str">
        <f t="shared" ca="1" si="120"/>
        <v/>
      </c>
      <c r="K324" s="45" t="str">
        <f t="shared" ca="1" si="121"/>
        <v/>
      </c>
      <c r="L324" s="46" t="str">
        <f t="shared" ca="1" si="122"/>
        <v/>
      </c>
      <c r="M324" s="47" t="str">
        <f t="shared" ca="1" si="123"/>
        <v/>
      </c>
      <c r="N324" s="45" t="str">
        <f t="shared" ca="1" si="124"/>
        <v/>
      </c>
      <c r="O324" s="46" t="str">
        <f t="shared" ca="1" si="125"/>
        <v/>
      </c>
      <c r="P324" s="47" t="str">
        <f t="shared" ca="1" si="126"/>
        <v/>
      </c>
      <c r="Q324" s="45" t="str">
        <f t="shared" ca="1" si="127"/>
        <v/>
      </c>
      <c r="R324" s="46" t="str">
        <f t="shared" ca="1" si="128"/>
        <v/>
      </c>
      <c r="S324" s="47" t="str">
        <f t="shared" ca="1" si="129"/>
        <v/>
      </c>
      <c r="T324" s="79" t="str">
        <f t="shared" ca="1" si="111"/>
        <v/>
      </c>
      <c r="AH324" s="172" t="str">
        <f t="shared" si="109"/>
        <v/>
      </c>
      <c r="AI324" s="172" t="str">
        <f t="shared" ref="AI324:AI387" si="130">IF(AH324&gt;$A$14,AH324,"")</f>
        <v/>
      </c>
    </row>
    <row r="325" spans="1:35">
      <c r="A325" s="173" t="str">
        <f t="shared" ca="1" si="112"/>
        <v/>
      </c>
      <c r="B325" s="45" t="str">
        <f t="shared" ca="1" si="113"/>
        <v/>
      </c>
      <c r="C325" s="46" t="str">
        <f t="shared" ca="1" si="110"/>
        <v/>
      </c>
      <c r="D325" s="46" t="str">
        <f t="shared" ca="1" si="114"/>
        <v/>
      </c>
      <c r="E325" s="45" t="str">
        <f t="shared" ca="1" si="115"/>
        <v/>
      </c>
      <c r="F325" s="46" t="str">
        <f t="shared" ca="1" si="116"/>
        <v/>
      </c>
      <c r="G325" s="47" t="str">
        <f t="shared" ca="1" si="117"/>
        <v/>
      </c>
      <c r="H325" s="45" t="str">
        <f t="shared" ca="1" si="118"/>
        <v/>
      </c>
      <c r="I325" s="46" t="str">
        <f t="shared" ca="1" si="119"/>
        <v/>
      </c>
      <c r="J325" s="47" t="str">
        <f t="shared" ca="1" si="120"/>
        <v/>
      </c>
      <c r="K325" s="45" t="str">
        <f t="shared" ca="1" si="121"/>
        <v/>
      </c>
      <c r="L325" s="46" t="str">
        <f t="shared" ca="1" si="122"/>
        <v/>
      </c>
      <c r="M325" s="47" t="str">
        <f t="shared" ca="1" si="123"/>
        <v/>
      </c>
      <c r="N325" s="45" t="str">
        <f t="shared" ca="1" si="124"/>
        <v/>
      </c>
      <c r="O325" s="46" t="str">
        <f t="shared" ca="1" si="125"/>
        <v/>
      </c>
      <c r="P325" s="47" t="str">
        <f t="shared" ca="1" si="126"/>
        <v/>
      </c>
      <c r="Q325" s="45" t="str">
        <f t="shared" ca="1" si="127"/>
        <v/>
      </c>
      <c r="R325" s="46" t="str">
        <f t="shared" ca="1" si="128"/>
        <v/>
      </c>
      <c r="S325" s="47" t="str">
        <f t="shared" ca="1" si="129"/>
        <v/>
      </c>
      <c r="T325" s="79" t="str">
        <f t="shared" ca="1" si="111"/>
        <v/>
      </c>
      <c r="AH325" s="172" t="str">
        <f t="shared" ref="AH325:AH388" si="131">IF(COUNTIF(X:X,V325)*COUNTIF(Z:Z,V325)*COUNTIF(AB:AB,V325)*COUNTIF(AD:AD,V325)*COUNTIF(AF:AF,V325),V325,"")</f>
        <v/>
      </c>
      <c r="AI325" s="172" t="str">
        <f t="shared" si="130"/>
        <v/>
      </c>
    </row>
    <row r="326" spans="1:35">
      <c r="A326" s="173" t="str">
        <f t="shared" ca="1" si="112"/>
        <v/>
      </c>
      <c r="B326" s="45" t="str">
        <f t="shared" ca="1" si="113"/>
        <v/>
      </c>
      <c r="C326" s="46" t="str">
        <f t="shared" ca="1" si="110"/>
        <v/>
      </c>
      <c r="D326" s="46" t="str">
        <f t="shared" ca="1" si="114"/>
        <v/>
      </c>
      <c r="E326" s="45" t="str">
        <f t="shared" ca="1" si="115"/>
        <v/>
      </c>
      <c r="F326" s="46" t="str">
        <f t="shared" ca="1" si="116"/>
        <v/>
      </c>
      <c r="G326" s="47" t="str">
        <f t="shared" ca="1" si="117"/>
        <v/>
      </c>
      <c r="H326" s="45" t="str">
        <f t="shared" ca="1" si="118"/>
        <v/>
      </c>
      <c r="I326" s="46" t="str">
        <f t="shared" ca="1" si="119"/>
        <v/>
      </c>
      <c r="J326" s="47" t="str">
        <f t="shared" ca="1" si="120"/>
        <v/>
      </c>
      <c r="K326" s="45" t="str">
        <f t="shared" ca="1" si="121"/>
        <v/>
      </c>
      <c r="L326" s="46" t="str">
        <f t="shared" ca="1" si="122"/>
        <v/>
      </c>
      <c r="M326" s="47" t="str">
        <f t="shared" ca="1" si="123"/>
        <v/>
      </c>
      <c r="N326" s="45" t="str">
        <f t="shared" ca="1" si="124"/>
        <v/>
      </c>
      <c r="O326" s="46" t="str">
        <f t="shared" ca="1" si="125"/>
        <v/>
      </c>
      <c r="P326" s="47" t="str">
        <f t="shared" ca="1" si="126"/>
        <v/>
      </c>
      <c r="Q326" s="45" t="str">
        <f t="shared" ca="1" si="127"/>
        <v/>
      </c>
      <c r="R326" s="46" t="str">
        <f t="shared" ca="1" si="128"/>
        <v/>
      </c>
      <c r="S326" s="47" t="str">
        <f t="shared" ca="1" si="129"/>
        <v/>
      </c>
      <c r="T326" s="79" t="str">
        <f t="shared" ca="1" si="111"/>
        <v/>
      </c>
      <c r="AH326" s="172" t="str">
        <f t="shared" si="131"/>
        <v/>
      </c>
      <c r="AI326" s="172" t="str">
        <f t="shared" si="130"/>
        <v/>
      </c>
    </row>
    <row r="327" spans="1:35">
      <c r="A327" s="173" t="str">
        <f t="shared" ca="1" si="112"/>
        <v/>
      </c>
      <c r="B327" s="45" t="str">
        <f t="shared" ca="1" si="113"/>
        <v/>
      </c>
      <c r="C327" s="46" t="str">
        <f t="shared" ca="1" si="110"/>
        <v/>
      </c>
      <c r="D327" s="46" t="str">
        <f t="shared" ca="1" si="114"/>
        <v/>
      </c>
      <c r="E327" s="45" t="str">
        <f t="shared" ca="1" si="115"/>
        <v/>
      </c>
      <c r="F327" s="46" t="str">
        <f t="shared" ca="1" si="116"/>
        <v/>
      </c>
      <c r="G327" s="47" t="str">
        <f t="shared" ca="1" si="117"/>
        <v/>
      </c>
      <c r="H327" s="45" t="str">
        <f t="shared" ca="1" si="118"/>
        <v/>
      </c>
      <c r="I327" s="46" t="str">
        <f t="shared" ca="1" si="119"/>
        <v/>
      </c>
      <c r="J327" s="47" t="str">
        <f t="shared" ca="1" si="120"/>
        <v/>
      </c>
      <c r="K327" s="45" t="str">
        <f t="shared" ca="1" si="121"/>
        <v/>
      </c>
      <c r="L327" s="46" t="str">
        <f t="shared" ca="1" si="122"/>
        <v/>
      </c>
      <c r="M327" s="47" t="str">
        <f t="shared" ca="1" si="123"/>
        <v/>
      </c>
      <c r="N327" s="45" t="str">
        <f t="shared" ca="1" si="124"/>
        <v/>
      </c>
      <c r="O327" s="46" t="str">
        <f t="shared" ca="1" si="125"/>
        <v/>
      </c>
      <c r="P327" s="47" t="str">
        <f t="shared" ca="1" si="126"/>
        <v/>
      </c>
      <c r="Q327" s="45" t="str">
        <f t="shared" ca="1" si="127"/>
        <v/>
      </c>
      <c r="R327" s="46" t="str">
        <f t="shared" ca="1" si="128"/>
        <v/>
      </c>
      <c r="S327" s="47" t="str">
        <f t="shared" ca="1" si="129"/>
        <v/>
      </c>
      <c r="T327" s="79" t="str">
        <f t="shared" ca="1" si="111"/>
        <v/>
      </c>
      <c r="AH327" s="172" t="str">
        <f t="shared" si="131"/>
        <v/>
      </c>
      <c r="AI327" s="172" t="str">
        <f t="shared" si="130"/>
        <v/>
      </c>
    </row>
    <row r="328" spans="1:35">
      <c r="A328" s="173" t="str">
        <f t="shared" ca="1" si="112"/>
        <v/>
      </c>
      <c r="B328" s="45" t="str">
        <f t="shared" ca="1" si="113"/>
        <v/>
      </c>
      <c r="C328" s="46" t="str">
        <f t="shared" ca="1" si="110"/>
        <v/>
      </c>
      <c r="D328" s="46" t="str">
        <f t="shared" ca="1" si="114"/>
        <v/>
      </c>
      <c r="E328" s="45" t="str">
        <f t="shared" ca="1" si="115"/>
        <v/>
      </c>
      <c r="F328" s="46" t="str">
        <f t="shared" ca="1" si="116"/>
        <v/>
      </c>
      <c r="G328" s="47" t="str">
        <f t="shared" ca="1" si="117"/>
        <v/>
      </c>
      <c r="H328" s="45" t="str">
        <f t="shared" ca="1" si="118"/>
        <v/>
      </c>
      <c r="I328" s="46" t="str">
        <f t="shared" ca="1" si="119"/>
        <v/>
      </c>
      <c r="J328" s="47" t="str">
        <f t="shared" ca="1" si="120"/>
        <v/>
      </c>
      <c r="K328" s="45" t="str">
        <f t="shared" ca="1" si="121"/>
        <v/>
      </c>
      <c r="L328" s="46" t="str">
        <f t="shared" ca="1" si="122"/>
        <v/>
      </c>
      <c r="M328" s="47" t="str">
        <f t="shared" ca="1" si="123"/>
        <v/>
      </c>
      <c r="N328" s="45" t="str">
        <f t="shared" ca="1" si="124"/>
        <v/>
      </c>
      <c r="O328" s="46" t="str">
        <f t="shared" ca="1" si="125"/>
        <v/>
      </c>
      <c r="P328" s="47" t="str">
        <f t="shared" ca="1" si="126"/>
        <v/>
      </c>
      <c r="Q328" s="45" t="str">
        <f t="shared" ca="1" si="127"/>
        <v/>
      </c>
      <c r="R328" s="46" t="str">
        <f t="shared" ca="1" si="128"/>
        <v/>
      </c>
      <c r="S328" s="47" t="str">
        <f t="shared" ca="1" si="129"/>
        <v/>
      </c>
      <c r="T328" s="79" t="str">
        <f t="shared" ca="1" si="111"/>
        <v/>
      </c>
      <c r="AH328" s="172" t="str">
        <f t="shared" si="131"/>
        <v/>
      </c>
      <c r="AI328" s="172" t="str">
        <f t="shared" si="130"/>
        <v/>
      </c>
    </row>
    <row r="329" spans="1:35">
      <c r="A329" s="173" t="str">
        <f t="shared" ca="1" si="112"/>
        <v/>
      </c>
      <c r="B329" s="45" t="str">
        <f t="shared" ca="1" si="113"/>
        <v/>
      </c>
      <c r="C329" s="46" t="str">
        <f t="shared" ca="1" si="110"/>
        <v/>
      </c>
      <c r="D329" s="46" t="str">
        <f t="shared" ca="1" si="114"/>
        <v/>
      </c>
      <c r="E329" s="45" t="str">
        <f t="shared" ca="1" si="115"/>
        <v/>
      </c>
      <c r="F329" s="46" t="str">
        <f t="shared" ca="1" si="116"/>
        <v/>
      </c>
      <c r="G329" s="47" t="str">
        <f t="shared" ca="1" si="117"/>
        <v/>
      </c>
      <c r="H329" s="45" t="str">
        <f t="shared" ca="1" si="118"/>
        <v/>
      </c>
      <c r="I329" s="46" t="str">
        <f t="shared" ca="1" si="119"/>
        <v/>
      </c>
      <c r="J329" s="47" t="str">
        <f t="shared" ca="1" si="120"/>
        <v/>
      </c>
      <c r="K329" s="45" t="str">
        <f t="shared" ca="1" si="121"/>
        <v/>
      </c>
      <c r="L329" s="46" t="str">
        <f t="shared" ca="1" si="122"/>
        <v/>
      </c>
      <c r="M329" s="47" t="str">
        <f t="shared" ca="1" si="123"/>
        <v/>
      </c>
      <c r="N329" s="45" t="str">
        <f t="shared" ca="1" si="124"/>
        <v/>
      </c>
      <c r="O329" s="46" t="str">
        <f t="shared" ca="1" si="125"/>
        <v/>
      </c>
      <c r="P329" s="47" t="str">
        <f t="shared" ca="1" si="126"/>
        <v/>
      </c>
      <c r="Q329" s="45" t="str">
        <f t="shared" ca="1" si="127"/>
        <v/>
      </c>
      <c r="R329" s="46" t="str">
        <f t="shared" ca="1" si="128"/>
        <v/>
      </c>
      <c r="S329" s="47" t="str">
        <f t="shared" ca="1" si="129"/>
        <v/>
      </c>
      <c r="T329" s="79" t="str">
        <f t="shared" ca="1" si="111"/>
        <v/>
      </c>
      <c r="AH329" s="172" t="str">
        <f t="shared" si="131"/>
        <v/>
      </c>
      <c r="AI329" s="172" t="str">
        <f t="shared" si="130"/>
        <v/>
      </c>
    </row>
    <row r="330" spans="1:35">
      <c r="A330" s="173" t="str">
        <f t="shared" ca="1" si="112"/>
        <v/>
      </c>
      <c r="B330" s="45" t="str">
        <f t="shared" ca="1" si="113"/>
        <v/>
      </c>
      <c r="C330" s="46" t="str">
        <f t="shared" ca="1" si="110"/>
        <v/>
      </c>
      <c r="D330" s="46" t="str">
        <f t="shared" ca="1" si="114"/>
        <v/>
      </c>
      <c r="E330" s="45" t="str">
        <f t="shared" ca="1" si="115"/>
        <v/>
      </c>
      <c r="F330" s="46" t="str">
        <f t="shared" ca="1" si="116"/>
        <v/>
      </c>
      <c r="G330" s="47" t="str">
        <f t="shared" ca="1" si="117"/>
        <v/>
      </c>
      <c r="H330" s="45" t="str">
        <f t="shared" ca="1" si="118"/>
        <v/>
      </c>
      <c r="I330" s="46" t="str">
        <f t="shared" ca="1" si="119"/>
        <v/>
      </c>
      <c r="J330" s="47" t="str">
        <f t="shared" ca="1" si="120"/>
        <v/>
      </c>
      <c r="K330" s="45" t="str">
        <f t="shared" ca="1" si="121"/>
        <v/>
      </c>
      <c r="L330" s="46" t="str">
        <f t="shared" ca="1" si="122"/>
        <v/>
      </c>
      <c r="M330" s="47" t="str">
        <f t="shared" ca="1" si="123"/>
        <v/>
      </c>
      <c r="N330" s="45" t="str">
        <f t="shared" ca="1" si="124"/>
        <v/>
      </c>
      <c r="O330" s="46" t="str">
        <f t="shared" ca="1" si="125"/>
        <v/>
      </c>
      <c r="P330" s="47" t="str">
        <f t="shared" ca="1" si="126"/>
        <v/>
      </c>
      <c r="Q330" s="45" t="str">
        <f t="shared" ca="1" si="127"/>
        <v/>
      </c>
      <c r="R330" s="46" t="str">
        <f t="shared" ca="1" si="128"/>
        <v/>
      </c>
      <c r="S330" s="47" t="str">
        <f t="shared" ca="1" si="129"/>
        <v/>
      </c>
      <c r="T330" s="79" t="str">
        <f t="shared" ca="1" si="111"/>
        <v/>
      </c>
      <c r="AH330" s="172" t="str">
        <f t="shared" si="131"/>
        <v/>
      </c>
      <c r="AI330" s="172" t="str">
        <f t="shared" si="130"/>
        <v/>
      </c>
    </row>
    <row r="331" spans="1:35">
      <c r="A331" s="173" t="str">
        <f t="shared" ca="1" si="112"/>
        <v/>
      </c>
      <c r="B331" s="45" t="str">
        <f t="shared" ca="1" si="113"/>
        <v/>
      </c>
      <c r="C331" s="46" t="str">
        <f t="shared" ca="1" si="110"/>
        <v/>
      </c>
      <c r="D331" s="46" t="str">
        <f t="shared" ca="1" si="114"/>
        <v/>
      </c>
      <c r="E331" s="45" t="str">
        <f t="shared" ca="1" si="115"/>
        <v/>
      </c>
      <c r="F331" s="46" t="str">
        <f t="shared" ca="1" si="116"/>
        <v/>
      </c>
      <c r="G331" s="47" t="str">
        <f t="shared" ca="1" si="117"/>
        <v/>
      </c>
      <c r="H331" s="45" t="str">
        <f t="shared" ca="1" si="118"/>
        <v/>
      </c>
      <c r="I331" s="46" t="str">
        <f t="shared" ca="1" si="119"/>
        <v/>
      </c>
      <c r="J331" s="47" t="str">
        <f t="shared" ca="1" si="120"/>
        <v/>
      </c>
      <c r="K331" s="45" t="str">
        <f t="shared" ca="1" si="121"/>
        <v/>
      </c>
      <c r="L331" s="46" t="str">
        <f t="shared" ca="1" si="122"/>
        <v/>
      </c>
      <c r="M331" s="47" t="str">
        <f t="shared" ca="1" si="123"/>
        <v/>
      </c>
      <c r="N331" s="45" t="str">
        <f t="shared" ca="1" si="124"/>
        <v/>
      </c>
      <c r="O331" s="46" t="str">
        <f t="shared" ca="1" si="125"/>
        <v/>
      </c>
      <c r="P331" s="47" t="str">
        <f t="shared" ca="1" si="126"/>
        <v/>
      </c>
      <c r="Q331" s="45" t="str">
        <f t="shared" ca="1" si="127"/>
        <v/>
      </c>
      <c r="R331" s="46" t="str">
        <f t="shared" ca="1" si="128"/>
        <v/>
      </c>
      <c r="S331" s="47" t="str">
        <f t="shared" ca="1" si="129"/>
        <v/>
      </c>
      <c r="T331" s="79" t="str">
        <f t="shared" ca="1" si="111"/>
        <v/>
      </c>
      <c r="AH331" s="172" t="str">
        <f t="shared" si="131"/>
        <v/>
      </c>
      <c r="AI331" s="172" t="str">
        <f t="shared" si="130"/>
        <v/>
      </c>
    </row>
    <row r="332" spans="1:35">
      <c r="A332" s="173" t="str">
        <f t="shared" ca="1" si="112"/>
        <v/>
      </c>
      <c r="B332" s="45" t="str">
        <f t="shared" ca="1" si="113"/>
        <v/>
      </c>
      <c r="C332" s="46" t="str">
        <f t="shared" ca="1" si="110"/>
        <v/>
      </c>
      <c r="D332" s="46" t="str">
        <f t="shared" ca="1" si="114"/>
        <v/>
      </c>
      <c r="E332" s="45" t="str">
        <f t="shared" ca="1" si="115"/>
        <v/>
      </c>
      <c r="F332" s="46" t="str">
        <f t="shared" ca="1" si="116"/>
        <v/>
      </c>
      <c r="G332" s="47" t="str">
        <f t="shared" ca="1" si="117"/>
        <v/>
      </c>
      <c r="H332" s="45" t="str">
        <f t="shared" ca="1" si="118"/>
        <v/>
      </c>
      <c r="I332" s="46" t="str">
        <f t="shared" ca="1" si="119"/>
        <v/>
      </c>
      <c r="J332" s="47" t="str">
        <f t="shared" ca="1" si="120"/>
        <v/>
      </c>
      <c r="K332" s="45" t="str">
        <f t="shared" ca="1" si="121"/>
        <v/>
      </c>
      <c r="L332" s="46" t="str">
        <f t="shared" ca="1" si="122"/>
        <v/>
      </c>
      <c r="M332" s="47" t="str">
        <f t="shared" ca="1" si="123"/>
        <v/>
      </c>
      <c r="N332" s="45" t="str">
        <f t="shared" ca="1" si="124"/>
        <v/>
      </c>
      <c r="O332" s="46" t="str">
        <f t="shared" ca="1" si="125"/>
        <v/>
      </c>
      <c r="P332" s="47" t="str">
        <f t="shared" ca="1" si="126"/>
        <v/>
      </c>
      <c r="Q332" s="45" t="str">
        <f t="shared" ca="1" si="127"/>
        <v/>
      </c>
      <c r="R332" s="46" t="str">
        <f t="shared" ca="1" si="128"/>
        <v/>
      </c>
      <c r="S332" s="47" t="str">
        <f t="shared" ca="1" si="129"/>
        <v/>
      </c>
      <c r="T332" s="79" t="str">
        <f t="shared" ca="1" si="111"/>
        <v/>
      </c>
      <c r="AH332" s="172" t="str">
        <f t="shared" si="131"/>
        <v/>
      </c>
      <c r="AI332" s="172" t="str">
        <f t="shared" si="130"/>
        <v/>
      </c>
    </row>
    <row r="333" spans="1:35">
      <c r="A333" s="173" t="str">
        <f t="shared" ca="1" si="112"/>
        <v/>
      </c>
      <c r="B333" s="45" t="str">
        <f t="shared" ca="1" si="113"/>
        <v/>
      </c>
      <c r="C333" s="46" t="str">
        <f t="shared" ca="1" si="110"/>
        <v/>
      </c>
      <c r="D333" s="46" t="str">
        <f t="shared" ca="1" si="114"/>
        <v/>
      </c>
      <c r="E333" s="45" t="str">
        <f t="shared" ca="1" si="115"/>
        <v/>
      </c>
      <c r="F333" s="46" t="str">
        <f t="shared" ca="1" si="116"/>
        <v/>
      </c>
      <c r="G333" s="47" t="str">
        <f t="shared" ca="1" si="117"/>
        <v/>
      </c>
      <c r="H333" s="45" t="str">
        <f t="shared" ca="1" si="118"/>
        <v/>
      </c>
      <c r="I333" s="46" t="str">
        <f t="shared" ca="1" si="119"/>
        <v/>
      </c>
      <c r="J333" s="47" t="str">
        <f t="shared" ca="1" si="120"/>
        <v/>
      </c>
      <c r="K333" s="45" t="str">
        <f t="shared" ca="1" si="121"/>
        <v/>
      </c>
      <c r="L333" s="46" t="str">
        <f t="shared" ca="1" si="122"/>
        <v/>
      </c>
      <c r="M333" s="47" t="str">
        <f t="shared" ca="1" si="123"/>
        <v/>
      </c>
      <c r="N333" s="45" t="str">
        <f t="shared" ca="1" si="124"/>
        <v/>
      </c>
      <c r="O333" s="46" t="str">
        <f t="shared" ca="1" si="125"/>
        <v/>
      </c>
      <c r="P333" s="47" t="str">
        <f t="shared" ca="1" si="126"/>
        <v/>
      </c>
      <c r="Q333" s="45" t="str">
        <f t="shared" ca="1" si="127"/>
        <v/>
      </c>
      <c r="R333" s="46" t="str">
        <f t="shared" ca="1" si="128"/>
        <v/>
      </c>
      <c r="S333" s="47" t="str">
        <f t="shared" ca="1" si="129"/>
        <v/>
      </c>
      <c r="T333" s="79" t="str">
        <f t="shared" ca="1" si="111"/>
        <v/>
      </c>
      <c r="AH333" s="172" t="str">
        <f t="shared" si="131"/>
        <v/>
      </c>
      <c r="AI333" s="172" t="str">
        <f t="shared" si="130"/>
        <v/>
      </c>
    </row>
    <row r="334" spans="1:35">
      <c r="A334" s="173" t="str">
        <f t="shared" ca="1" si="112"/>
        <v/>
      </c>
      <c r="B334" s="45" t="str">
        <f t="shared" ca="1" si="113"/>
        <v/>
      </c>
      <c r="C334" s="46" t="str">
        <f t="shared" ca="1" si="110"/>
        <v/>
      </c>
      <c r="D334" s="46" t="str">
        <f t="shared" ca="1" si="114"/>
        <v/>
      </c>
      <c r="E334" s="45" t="str">
        <f t="shared" ca="1" si="115"/>
        <v/>
      </c>
      <c r="F334" s="46" t="str">
        <f t="shared" ca="1" si="116"/>
        <v/>
      </c>
      <c r="G334" s="47" t="str">
        <f t="shared" ca="1" si="117"/>
        <v/>
      </c>
      <c r="H334" s="45" t="str">
        <f t="shared" ca="1" si="118"/>
        <v/>
      </c>
      <c r="I334" s="46" t="str">
        <f t="shared" ca="1" si="119"/>
        <v/>
      </c>
      <c r="J334" s="47" t="str">
        <f t="shared" ca="1" si="120"/>
        <v/>
      </c>
      <c r="K334" s="45" t="str">
        <f t="shared" ca="1" si="121"/>
        <v/>
      </c>
      <c r="L334" s="46" t="str">
        <f t="shared" ca="1" si="122"/>
        <v/>
      </c>
      <c r="M334" s="47" t="str">
        <f t="shared" ca="1" si="123"/>
        <v/>
      </c>
      <c r="N334" s="45" t="str">
        <f t="shared" ca="1" si="124"/>
        <v/>
      </c>
      <c r="O334" s="46" t="str">
        <f t="shared" ca="1" si="125"/>
        <v/>
      </c>
      <c r="P334" s="47" t="str">
        <f t="shared" ca="1" si="126"/>
        <v/>
      </c>
      <c r="Q334" s="45" t="str">
        <f t="shared" ca="1" si="127"/>
        <v/>
      </c>
      <c r="R334" s="46" t="str">
        <f t="shared" ca="1" si="128"/>
        <v/>
      </c>
      <c r="S334" s="47" t="str">
        <f t="shared" ca="1" si="129"/>
        <v/>
      </c>
      <c r="T334" s="79" t="str">
        <f t="shared" ca="1" si="111"/>
        <v/>
      </c>
      <c r="AH334" s="172" t="str">
        <f t="shared" si="131"/>
        <v/>
      </c>
      <c r="AI334" s="172" t="str">
        <f t="shared" si="130"/>
        <v/>
      </c>
    </row>
    <row r="335" spans="1:35">
      <c r="A335" s="173" t="str">
        <f t="shared" ca="1" si="112"/>
        <v/>
      </c>
      <c r="B335" s="45" t="str">
        <f t="shared" ca="1" si="113"/>
        <v/>
      </c>
      <c r="C335" s="46" t="str">
        <f t="shared" ca="1" si="110"/>
        <v/>
      </c>
      <c r="D335" s="46" t="str">
        <f t="shared" ca="1" si="114"/>
        <v/>
      </c>
      <c r="E335" s="45" t="str">
        <f t="shared" ca="1" si="115"/>
        <v/>
      </c>
      <c r="F335" s="46" t="str">
        <f t="shared" ca="1" si="116"/>
        <v/>
      </c>
      <c r="G335" s="47" t="str">
        <f t="shared" ca="1" si="117"/>
        <v/>
      </c>
      <c r="H335" s="45" t="str">
        <f t="shared" ca="1" si="118"/>
        <v/>
      </c>
      <c r="I335" s="46" t="str">
        <f t="shared" ca="1" si="119"/>
        <v/>
      </c>
      <c r="J335" s="47" t="str">
        <f t="shared" ca="1" si="120"/>
        <v/>
      </c>
      <c r="K335" s="45" t="str">
        <f t="shared" ca="1" si="121"/>
        <v/>
      </c>
      <c r="L335" s="46" t="str">
        <f t="shared" ca="1" si="122"/>
        <v/>
      </c>
      <c r="M335" s="47" t="str">
        <f t="shared" ca="1" si="123"/>
        <v/>
      </c>
      <c r="N335" s="45" t="str">
        <f t="shared" ca="1" si="124"/>
        <v/>
      </c>
      <c r="O335" s="46" t="str">
        <f t="shared" ca="1" si="125"/>
        <v/>
      </c>
      <c r="P335" s="47" t="str">
        <f t="shared" ca="1" si="126"/>
        <v/>
      </c>
      <c r="Q335" s="45" t="str">
        <f t="shared" ca="1" si="127"/>
        <v/>
      </c>
      <c r="R335" s="46" t="str">
        <f t="shared" ca="1" si="128"/>
        <v/>
      </c>
      <c r="S335" s="47" t="str">
        <f t="shared" ca="1" si="129"/>
        <v/>
      </c>
      <c r="T335" s="79" t="str">
        <f t="shared" ca="1" si="111"/>
        <v/>
      </c>
      <c r="AH335" s="172" t="str">
        <f t="shared" si="131"/>
        <v/>
      </c>
      <c r="AI335" s="172" t="str">
        <f t="shared" si="130"/>
        <v/>
      </c>
    </row>
    <row r="336" spans="1:35">
      <c r="A336" s="173" t="str">
        <f t="shared" ca="1" si="112"/>
        <v/>
      </c>
      <c r="B336" s="45" t="str">
        <f t="shared" ca="1" si="113"/>
        <v/>
      </c>
      <c r="C336" s="46" t="str">
        <f t="shared" ref="C336:C399" ca="1" si="132">IF(ISERROR(B336-2),"",(B336/$B$14-1)*$B$5)</f>
        <v/>
      </c>
      <c r="D336" s="46" t="str">
        <f t="shared" ca="1" si="114"/>
        <v/>
      </c>
      <c r="E336" s="45" t="str">
        <f t="shared" ca="1" si="115"/>
        <v/>
      </c>
      <c r="F336" s="46" t="str">
        <f t="shared" ca="1" si="116"/>
        <v/>
      </c>
      <c r="G336" s="47" t="str">
        <f t="shared" ca="1" si="117"/>
        <v/>
      </c>
      <c r="H336" s="45" t="str">
        <f t="shared" ca="1" si="118"/>
        <v/>
      </c>
      <c r="I336" s="46" t="str">
        <f t="shared" ca="1" si="119"/>
        <v/>
      </c>
      <c r="J336" s="47" t="str">
        <f t="shared" ca="1" si="120"/>
        <v/>
      </c>
      <c r="K336" s="45" t="str">
        <f t="shared" ca="1" si="121"/>
        <v/>
      </c>
      <c r="L336" s="46" t="str">
        <f t="shared" ca="1" si="122"/>
        <v/>
      </c>
      <c r="M336" s="47" t="str">
        <f t="shared" ca="1" si="123"/>
        <v/>
      </c>
      <c r="N336" s="45" t="str">
        <f t="shared" ca="1" si="124"/>
        <v/>
      </c>
      <c r="O336" s="46" t="str">
        <f t="shared" ca="1" si="125"/>
        <v/>
      </c>
      <c r="P336" s="47" t="str">
        <f t="shared" ca="1" si="126"/>
        <v/>
      </c>
      <c r="Q336" s="45" t="str">
        <f t="shared" ca="1" si="127"/>
        <v/>
      </c>
      <c r="R336" s="46" t="str">
        <f t="shared" ca="1" si="128"/>
        <v/>
      </c>
      <c r="S336" s="47" t="str">
        <f t="shared" ca="1" si="129"/>
        <v/>
      </c>
      <c r="T336" s="79" t="str">
        <f t="shared" ca="1" si="111"/>
        <v/>
      </c>
      <c r="AH336" s="172" t="str">
        <f t="shared" si="131"/>
        <v/>
      </c>
      <c r="AI336" s="172" t="str">
        <f t="shared" si="130"/>
        <v/>
      </c>
    </row>
    <row r="337" spans="1:35">
      <c r="A337" s="173" t="str">
        <f t="shared" ca="1" si="112"/>
        <v/>
      </c>
      <c r="B337" s="45" t="str">
        <f t="shared" ca="1" si="113"/>
        <v/>
      </c>
      <c r="C337" s="46" t="str">
        <f t="shared" ca="1" si="132"/>
        <v/>
      </c>
      <c r="D337" s="46" t="str">
        <f t="shared" ca="1" si="114"/>
        <v/>
      </c>
      <c r="E337" s="45" t="str">
        <f t="shared" ca="1" si="115"/>
        <v/>
      </c>
      <c r="F337" s="46" t="str">
        <f t="shared" ca="1" si="116"/>
        <v/>
      </c>
      <c r="G337" s="47" t="str">
        <f t="shared" ca="1" si="117"/>
        <v/>
      </c>
      <c r="H337" s="45" t="str">
        <f t="shared" ca="1" si="118"/>
        <v/>
      </c>
      <c r="I337" s="46" t="str">
        <f t="shared" ca="1" si="119"/>
        <v/>
      </c>
      <c r="J337" s="47" t="str">
        <f t="shared" ca="1" si="120"/>
        <v/>
      </c>
      <c r="K337" s="45" t="str">
        <f t="shared" ca="1" si="121"/>
        <v/>
      </c>
      <c r="L337" s="46" t="str">
        <f t="shared" ca="1" si="122"/>
        <v/>
      </c>
      <c r="M337" s="47" t="str">
        <f t="shared" ca="1" si="123"/>
        <v/>
      </c>
      <c r="N337" s="45" t="str">
        <f t="shared" ca="1" si="124"/>
        <v/>
      </c>
      <c r="O337" s="46" t="str">
        <f t="shared" ca="1" si="125"/>
        <v/>
      </c>
      <c r="P337" s="47" t="str">
        <f t="shared" ca="1" si="126"/>
        <v/>
      </c>
      <c r="Q337" s="45" t="str">
        <f t="shared" ca="1" si="127"/>
        <v/>
      </c>
      <c r="R337" s="46" t="str">
        <f t="shared" ca="1" si="128"/>
        <v/>
      </c>
      <c r="S337" s="47" t="str">
        <f t="shared" ca="1" si="129"/>
        <v/>
      </c>
      <c r="T337" s="79" t="str">
        <f t="shared" ca="1" si="111"/>
        <v/>
      </c>
      <c r="AH337" s="172" t="str">
        <f t="shared" si="131"/>
        <v/>
      </c>
      <c r="AI337" s="172" t="str">
        <f t="shared" si="130"/>
        <v/>
      </c>
    </row>
    <row r="338" spans="1:35">
      <c r="A338" s="173" t="str">
        <f t="shared" ca="1" si="112"/>
        <v/>
      </c>
      <c r="B338" s="45" t="str">
        <f t="shared" ca="1" si="113"/>
        <v/>
      </c>
      <c r="C338" s="46" t="str">
        <f t="shared" ca="1" si="132"/>
        <v/>
      </c>
      <c r="D338" s="46" t="str">
        <f t="shared" ca="1" si="114"/>
        <v/>
      </c>
      <c r="E338" s="45" t="str">
        <f t="shared" ca="1" si="115"/>
        <v/>
      </c>
      <c r="F338" s="46" t="str">
        <f t="shared" ca="1" si="116"/>
        <v/>
      </c>
      <c r="G338" s="47" t="str">
        <f t="shared" ca="1" si="117"/>
        <v/>
      </c>
      <c r="H338" s="45" t="str">
        <f t="shared" ca="1" si="118"/>
        <v/>
      </c>
      <c r="I338" s="46" t="str">
        <f t="shared" ca="1" si="119"/>
        <v/>
      </c>
      <c r="J338" s="47" t="str">
        <f t="shared" ca="1" si="120"/>
        <v/>
      </c>
      <c r="K338" s="45" t="str">
        <f t="shared" ca="1" si="121"/>
        <v/>
      </c>
      <c r="L338" s="46" t="str">
        <f t="shared" ca="1" si="122"/>
        <v/>
      </c>
      <c r="M338" s="47" t="str">
        <f t="shared" ca="1" si="123"/>
        <v/>
      </c>
      <c r="N338" s="45" t="str">
        <f t="shared" ca="1" si="124"/>
        <v/>
      </c>
      <c r="O338" s="46" t="str">
        <f t="shared" ca="1" si="125"/>
        <v/>
      </c>
      <c r="P338" s="47" t="str">
        <f t="shared" ca="1" si="126"/>
        <v/>
      </c>
      <c r="Q338" s="45" t="str">
        <f t="shared" ca="1" si="127"/>
        <v/>
      </c>
      <c r="R338" s="46" t="str">
        <f t="shared" ca="1" si="128"/>
        <v/>
      </c>
      <c r="S338" s="47" t="str">
        <f t="shared" ca="1" si="129"/>
        <v/>
      </c>
      <c r="T338" s="79" t="str">
        <f t="shared" ca="1" si="111"/>
        <v/>
      </c>
      <c r="AH338" s="172" t="str">
        <f t="shared" si="131"/>
        <v/>
      </c>
      <c r="AI338" s="172" t="str">
        <f t="shared" si="130"/>
        <v/>
      </c>
    </row>
    <row r="339" spans="1:35">
      <c r="A339" s="173" t="str">
        <f t="shared" ca="1" si="112"/>
        <v/>
      </c>
      <c r="B339" s="45" t="str">
        <f t="shared" ca="1" si="113"/>
        <v/>
      </c>
      <c r="C339" s="46" t="str">
        <f t="shared" ca="1" si="132"/>
        <v/>
      </c>
      <c r="D339" s="46" t="str">
        <f t="shared" ca="1" si="114"/>
        <v/>
      </c>
      <c r="E339" s="45" t="str">
        <f t="shared" ca="1" si="115"/>
        <v/>
      </c>
      <c r="F339" s="46" t="str">
        <f t="shared" ca="1" si="116"/>
        <v/>
      </c>
      <c r="G339" s="47" t="str">
        <f t="shared" ca="1" si="117"/>
        <v/>
      </c>
      <c r="H339" s="45" t="str">
        <f t="shared" ca="1" si="118"/>
        <v/>
      </c>
      <c r="I339" s="46" t="str">
        <f t="shared" ca="1" si="119"/>
        <v/>
      </c>
      <c r="J339" s="47" t="str">
        <f t="shared" ca="1" si="120"/>
        <v/>
      </c>
      <c r="K339" s="45" t="str">
        <f t="shared" ca="1" si="121"/>
        <v/>
      </c>
      <c r="L339" s="46" t="str">
        <f t="shared" ca="1" si="122"/>
        <v/>
      </c>
      <c r="M339" s="47" t="str">
        <f t="shared" ca="1" si="123"/>
        <v/>
      </c>
      <c r="N339" s="45" t="str">
        <f t="shared" ca="1" si="124"/>
        <v/>
      </c>
      <c r="O339" s="46" t="str">
        <f t="shared" ca="1" si="125"/>
        <v/>
      </c>
      <c r="P339" s="47" t="str">
        <f t="shared" ca="1" si="126"/>
        <v/>
      </c>
      <c r="Q339" s="45" t="str">
        <f t="shared" ca="1" si="127"/>
        <v/>
      </c>
      <c r="R339" s="46" t="str">
        <f t="shared" ca="1" si="128"/>
        <v/>
      </c>
      <c r="S339" s="47" t="str">
        <f t="shared" ca="1" si="129"/>
        <v/>
      </c>
      <c r="T339" s="79" t="str">
        <f t="shared" ca="1" si="111"/>
        <v/>
      </c>
      <c r="AH339" s="172" t="str">
        <f t="shared" si="131"/>
        <v/>
      </c>
      <c r="AI339" s="172" t="str">
        <f t="shared" si="130"/>
        <v/>
      </c>
    </row>
    <row r="340" spans="1:35">
      <c r="A340" s="173" t="str">
        <f t="shared" ca="1" si="112"/>
        <v/>
      </c>
      <c r="B340" s="45" t="str">
        <f t="shared" ca="1" si="113"/>
        <v/>
      </c>
      <c r="C340" s="46" t="str">
        <f t="shared" ca="1" si="132"/>
        <v/>
      </c>
      <c r="D340" s="46" t="str">
        <f t="shared" ca="1" si="114"/>
        <v/>
      </c>
      <c r="E340" s="45" t="str">
        <f t="shared" ca="1" si="115"/>
        <v/>
      </c>
      <c r="F340" s="46" t="str">
        <f t="shared" ca="1" si="116"/>
        <v/>
      </c>
      <c r="G340" s="47" t="str">
        <f t="shared" ca="1" si="117"/>
        <v/>
      </c>
      <c r="H340" s="45" t="str">
        <f t="shared" ca="1" si="118"/>
        <v/>
      </c>
      <c r="I340" s="46" t="str">
        <f t="shared" ca="1" si="119"/>
        <v/>
      </c>
      <c r="J340" s="47" t="str">
        <f t="shared" ca="1" si="120"/>
        <v/>
      </c>
      <c r="K340" s="45" t="str">
        <f t="shared" ca="1" si="121"/>
        <v/>
      </c>
      <c r="L340" s="46" t="str">
        <f t="shared" ca="1" si="122"/>
        <v/>
      </c>
      <c r="M340" s="47" t="str">
        <f t="shared" ca="1" si="123"/>
        <v/>
      </c>
      <c r="N340" s="45" t="str">
        <f t="shared" ca="1" si="124"/>
        <v/>
      </c>
      <c r="O340" s="46" t="str">
        <f t="shared" ca="1" si="125"/>
        <v/>
      </c>
      <c r="P340" s="47" t="str">
        <f t="shared" ca="1" si="126"/>
        <v/>
      </c>
      <c r="Q340" s="45" t="str">
        <f t="shared" ca="1" si="127"/>
        <v/>
      </c>
      <c r="R340" s="46" t="str">
        <f t="shared" ca="1" si="128"/>
        <v/>
      </c>
      <c r="S340" s="47" t="str">
        <f t="shared" ca="1" si="129"/>
        <v/>
      </c>
      <c r="T340" s="79" t="str">
        <f t="shared" ca="1" si="111"/>
        <v/>
      </c>
      <c r="AH340" s="172" t="str">
        <f t="shared" si="131"/>
        <v/>
      </c>
      <c r="AI340" s="172" t="str">
        <f t="shared" si="130"/>
        <v/>
      </c>
    </row>
    <row r="341" spans="1:35">
      <c r="A341" s="173" t="str">
        <f t="shared" ca="1" si="112"/>
        <v/>
      </c>
      <c r="B341" s="45" t="str">
        <f t="shared" ca="1" si="113"/>
        <v/>
      </c>
      <c r="C341" s="46" t="str">
        <f t="shared" ca="1" si="132"/>
        <v/>
      </c>
      <c r="D341" s="46" t="str">
        <f t="shared" ca="1" si="114"/>
        <v/>
      </c>
      <c r="E341" s="45" t="str">
        <f t="shared" ca="1" si="115"/>
        <v/>
      </c>
      <c r="F341" s="46" t="str">
        <f t="shared" ca="1" si="116"/>
        <v/>
      </c>
      <c r="G341" s="47" t="str">
        <f t="shared" ca="1" si="117"/>
        <v/>
      </c>
      <c r="H341" s="45" t="str">
        <f t="shared" ca="1" si="118"/>
        <v/>
      </c>
      <c r="I341" s="46" t="str">
        <f t="shared" ca="1" si="119"/>
        <v/>
      </c>
      <c r="J341" s="47" t="str">
        <f t="shared" ca="1" si="120"/>
        <v/>
      </c>
      <c r="K341" s="45" t="str">
        <f t="shared" ca="1" si="121"/>
        <v/>
      </c>
      <c r="L341" s="46" t="str">
        <f t="shared" ca="1" si="122"/>
        <v/>
      </c>
      <c r="M341" s="47" t="str">
        <f t="shared" ca="1" si="123"/>
        <v/>
      </c>
      <c r="N341" s="45" t="str">
        <f t="shared" ca="1" si="124"/>
        <v/>
      </c>
      <c r="O341" s="46" t="str">
        <f t="shared" ca="1" si="125"/>
        <v/>
      </c>
      <c r="P341" s="47" t="str">
        <f t="shared" ca="1" si="126"/>
        <v/>
      </c>
      <c r="Q341" s="45" t="str">
        <f t="shared" ca="1" si="127"/>
        <v/>
      </c>
      <c r="R341" s="46" t="str">
        <f t="shared" ca="1" si="128"/>
        <v/>
      </c>
      <c r="S341" s="47" t="str">
        <f t="shared" ca="1" si="129"/>
        <v/>
      </c>
      <c r="T341" s="79" t="str">
        <f t="shared" ca="1" si="111"/>
        <v/>
      </c>
      <c r="AH341" s="172" t="str">
        <f t="shared" si="131"/>
        <v/>
      </c>
      <c r="AI341" s="172" t="str">
        <f t="shared" si="130"/>
        <v/>
      </c>
    </row>
    <row r="342" spans="1:35">
      <c r="A342" s="173" t="str">
        <f t="shared" ca="1" si="112"/>
        <v/>
      </c>
      <c r="B342" s="45" t="str">
        <f t="shared" ca="1" si="113"/>
        <v/>
      </c>
      <c r="C342" s="46" t="str">
        <f t="shared" ca="1" si="132"/>
        <v/>
      </c>
      <c r="D342" s="46" t="str">
        <f t="shared" ca="1" si="114"/>
        <v/>
      </c>
      <c r="E342" s="45" t="str">
        <f t="shared" ca="1" si="115"/>
        <v/>
      </c>
      <c r="F342" s="46" t="str">
        <f t="shared" ca="1" si="116"/>
        <v/>
      </c>
      <c r="G342" s="47" t="str">
        <f t="shared" ca="1" si="117"/>
        <v/>
      </c>
      <c r="H342" s="45" t="str">
        <f t="shared" ca="1" si="118"/>
        <v/>
      </c>
      <c r="I342" s="46" t="str">
        <f t="shared" ca="1" si="119"/>
        <v/>
      </c>
      <c r="J342" s="47" t="str">
        <f t="shared" ca="1" si="120"/>
        <v/>
      </c>
      <c r="K342" s="45" t="str">
        <f t="shared" ca="1" si="121"/>
        <v/>
      </c>
      <c r="L342" s="46" t="str">
        <f t="shared" ca="1" si="122"/>
        <v/>
      </c>
      <c r="M342" s="47" t="str">
        <f t="shared" ca="1" si="123"/>
        <v/>
      </c>
      <c r="N342" s="45" t="str">
        <f t="shared" ca="1" si="124"/>
        <v/>
      </c>
      <c r="O342" s="46" t="str">
        <f t="shared" ca="1" si="125"/>
        <v/>
      </c>
      <c r="P342" s="47" t="str">
        <f t="shared" ca="1" si="126"/>
        <v/>
      </c>
      <c r="Q342" s="45" t="str">
        <f t="shared" ca="1" si="127"/>
        <v/>
      </c>
      <c r="R342" s="46" t="str">
        <f t="shared" ca="1" si="128"/>
        <v/>
      </c>
      <c r="S342" s="47" t="str">
        <f t="shared" ca="1" si="129"/>
        <v/>
      </c>
      <c r="T342" s="79" t="str">
        <f t="shared" ca="1" si="111"/>
        <v/>
      </c>
      <c r="AH342" s="172" t="str">
        <f t="shared" si="131"/>
        <v/>
      </c>
      <c r="AI342" s="172" t="str">
        <f t="shared" si="130"/>
        <v/>
      </c>
    </row>
    <row r="343" spans="1:35">
      <c r="A343" s="173" t="str">
        <f t="shared" ca="1" si="112"/>
        <v/>
      </c>
      <c r="B343" s="45" t="str">
        <f t="shared" ca="1" si="113"/>
        <v/>
      </c>
      <c r="C343" s="46" t="str">
        <f t="shared" ca="1" si="132"/>
        <v/>
      </c>
      <c r="D343" s="46" t="str">
        <f t="shared" ca="1" si="114"/>
        <v/>
      </c>
      <c r="E343" s="45" t="str">
        <f t="shared" ca="1" si="115"/>
        <v/>
      </c>
      <c r="F343" s="46" t="str">
        <f t="shared" ca="1" si="116"/>
        <v/>
      </c>
      <c r="G343" s="47" t="str">
        <f t="shared" ca="1" si="117"/>
        <v/>
      </c>
      <c r="H343" s="45" t="str">
        <f t="shared" ca="1" si="118"/>
        <v/>
      </c>
      <c r="I343" s="46" t="str">
        <f t="shared" ca="1" si="119"/>
        <v/>
      </c>
      <c r="J343" s="47" t="str">
        <f t="shared" ca="1" si="120"/>
        <v/>
      </c>
      <c r="K343" s="45" t="str">
        <f t="shared" ca="1" si="121"/>
        <v/>
      </c>
      <c r="L343" s="46" t="str">
        <f t="shared" ca="1" si="122"/>
        <v/>
      </c>
      <c r="M343" s="47" t="str">
        <f t="shared" ca="1" si="123"/>
        <v/>
      </c>
      <c r="N343" s="45" t="str">
        <f t="shared" ca="1" si="124"/>
        <v/>
      </c>
      <c r="O343" s="46" t="str">
        <f t="shared" ca="1" si="125"/>
        <v/>
      </c>
      <c r="P343" s="47" t="str">
        <f t="shared" ca="1" si="126"/>
        <v/>
      </c>
      <c r="Q343" s="45" t="str">
        <f t="shared" ca="1" si="127"/>
        <v/>
      </c>
      <c r="R343" s="46" t="str">
        <f t="shared" ca="1" si="128"/>
        <v/>
      </c>
      <c r="S343" s="47" t="str">
        <f t="shared" ca="1" si="129"/>
        <v/>
      </c>
      <c r="T343" s="79" t="str">
        <f t="shared" ca="1" si="111"/>
        <v/>
      </c>
      <c r="AH343" s="172" t="str">
        <f t="shared" si="131"/>
        <v/>
      </c>
      <c r="AI343" s="172" t="str">
        <f t="shared" si="130"/>
        <v/>
      </c>
    </row>
    <row r="344" spans="1:35">
      <c r="A344" s="173" t="str">
        <f t="shared" ca="1" si="112"/>
        <v/>
      </c>
      <c r="B344" s="45" t="str">
        <f t="shared" ca="1" si="113"/>
        <v/>
      </c>
      <c r="C344" s="46" t="str">
        <f t="shared" ca="1" si="132"/>
        <v/>
      </c>
      <c r="D344" s="46" t="str">
        <f t="shared" ca="1" si="114"/>
        <v/>
      </c>
      <c r="E344" s="45" t="str">
        <f t="shared" ca="1" si="115"/>
        <v/>
      </c>
      <c r="F344" s="46" t="str">
        <f t="shared" ca="1" si="116"/>
        <v/>
      </c>
      <c r="G344" s="47" t="str">
        <f t="shared" ca="1" si="117"/>
        <v/>
      </c>
      <c r="H344" s="45" t="str">
        <f t="shared" ca="1" si="118"/>
        <v/>
      </c>
      <c r="I344" s="46" t="str">
        <f t="shared" ca="1" si="119"/>
        <v/>
      </c>
      <c r="J344" s="47" t="str">
        <f t="shared" ca="1" si="120"/>
        <v/>
      </c>
      <c r="K344" s="45" t="str">
        <f t="shared" ca="1" si="121"/>
        <v/>
      </c>
      <c r="L344" s="46" t="str">
        <f t="shared" ca="1" si="122"/>
        <v/>
      </c>
      <c r="M344" s="47" t="str">
        <f t="shared" ca="1" si="123"/>
        <v/>
      </c>
      <c r="N344" s="45" t="str">
        <f t="shared" ca="1" si="124"/>
        <v/>
      </c>
      <c r="O344" s="46" t="str">
        <f t="shared" ca="1" si="125"/>
        <v/>
      </c>
      <c r="P344" s="47" t="str">
        <f t="shared" ca="1" si="126"/>
        <v/>
      </c>
      <c r="Q344" s="45" t="str">
        <f t="shared" ca="1" si="127"/>
        <v/>
      </c>
      <c r="R344" s="46" t="str">
        <f t="shared" ca="1" si="128"/>
        <v/>
      </c>
      <c r="S344" s="47" t="str">
        <f t="shared" ca="1" si="129"/>
        <v/>
      </c>
      <c r="T344" s="79" t="str">
        <f t="shared" ca="1" si="111"/>
        <v/>
      </c>
      <c r="AH344" s="172" t="str">
        <f t="shared" si="131"/>
        <v/>
      </c>
      <c r="AI344" s="172" t="str">
        <f t="shared" si="130"/>
        <v/>
      </c>
    </row>
    <row r="345" spans="1:35">
      <c r="A345" s="173" t="str">
        <f t="shared" ca="1" si="112"/>
        <v/>
      </c>
      <c r="B345" s="45" t="str">
        <f t="shared" ca="1" si="113"/>
        <v/>
      </c>
      <c r="C345" s="46" t="str">
        <f t="shared" ca="1" si="132"/>
        <v/>
      </c>
      <c r="D345" s="46" t="str">
        <f t="shared" ca="1" si="114"/>
        <v/>
      </c>
      <c r="E345" s="45" t="str">
        <f t="shared" ca="1" si="115"/>
        <v/>
      </c>
      <c r="F345" s="46" t="str">
        <f t="shared" ca="1" si="116"/>
        <v/>
      </c>
      <c r="G345" s="47" t="str">
        <f t="shared" ca="1" si="117"/>
        <v/>
      </c>
      <c r="H345" s="45" t="str">
        <f t="shared" ca="1" si="118"/>
        <v/>
      </c>
      <c r="I345" s="46" t="str">
        <f t="shared" ca="1" si="119"/>
        <v/>
      </c>
      <c r="J345" s="47" t="str">
        <f t="shared" ca="1" si="120"/>
        <v/>
      </c>
      <c r="K345" s="45" t="str">
        <f t="shared" ca="1" si="121"/>
        <v/>
      </c>
      <c r="L345" s="46" t="str">
        <f t="shared" ca="1" si="122"/>
        <v/>
      </c>
      <c r="M345" s="47" t="str">
        <f t="shared" ca="1" si="123"/>
        <v/>
      </c>
      <c r="N345" s="45" t="str">
        <f t="shared" ca="1" si="124"/>
        <v/>
      </c>
      <c r="O345" s="46" t="str">
        <f t="shared" ca="1" si="125"/>
        <v/>
      </c>
      <c r="P345" s="47" t="str">
        <f t="shared" ca="1" si="126"/>
        <v/>
      </c>
      <c r="Q345" s="45" t="str">
        <f t="shared" ca="1" si="127"/>
        <v/>
      </c>
      <c r="R345" s="46" t="str">
        <f t="shared" ca="1" si="128"/>
        <v/>
      </c>
      <c r="S345" s="47" t="str">
        <f t="shared" ca="1" si="129"/>
        <v/>
      </c>
      <c r="T345" s="79" t="str">
        <f t="shared" ca="1" si="111"/>
        <v/>
      </c>
      <c r="AH345" s="172" t="str">
        <f t="shared" si="131"/>
        <v/>
      </c>
      <c r="AI345" s="172" t="str">
        <f t="shared" si="130"/>
        <v/>
      </c>
    </row>
    <row r="346" spans="1:35">
      <c r="A346" s="173" t="str">
        <f t="shared" ca="1" si="112"/>
        <v/>
      </c>
      <c r="B346" s="45" t="str">
        <f t="shared" ca="1" si="113"/>
        <v/>
      </c>
      <c r="C346" s="46" t="str">
        <f t="shared" ca="1" si="132"/>
        <v/>
      </c>
      <c r="D346" s="46" t="str">
        <f t="shared" ca="1" si="114"/>
        <v/>
      </c>
      <c r="E346" s="45" t="str">
        <f t="shared" ca="1" si="115"/>
        <v/>
      </c>
      <c r="F346" s="46" t="str">
        <f t="shared" ca="1" si="116"/>
        <v/>
      </c>
      <c r="G346" s="47" t="str">
        <f t="shared" ca="1" si="117"/>
        <v/>
      </c>
      <c r="H346" s="45" t="str">
        <f t="shared" ca="1" si="118"/>
        <v/>
      </c>
      <c r="I346" s="46" t="str">
        <f t="shared" ca="1" si="119"/>
        <v/>
      </c>
      <c r="J346" s="47" t="str">
        <f t="shared" ca="1" si="120"/>
        <v/>
      </c>
      <c r="K346" s="45" t="str">
        <f t="shared" ca="1" si="121"/>
        <v/>
      </c>
      <c r="L346" s="46" t="str">
        <f t="shared" ca="1" si="122"/>
        <v/>
      </c>
      <c r="M346" s="47" t="str">
        <f t="shared" ca="1" si="123"/>
        <v/>
      </c>
      <c r="N346" s="45" t="str">
        <f t="shared" ca="1" si="124"/>
        <v/>
      </c>
      <c r="O346" s="46" t="str">
        <f t="shared" ca="1" si="125"/>
        <v/>
      </c>
      <c r="P346" s="47" t="str">
        <f t="shared" ca="1" si="126"/>
        <v/>
      </c>
      <c r="Q346" s="45" t="str">
        <f t="shared" ca="1" si="127"/>
        <v/>
      </c>
      <c r="R346" s="46" t="str">
        <f t="shared" ca="1" si="128"/>
        <v/>
      </c>
      <c r="S346" s="47" t="str">
        <f t="shared" ca="1" si="129"/>
        <v/>
      </c>
      <c r="T346" s="79" t="str">
        <f t="shared" ca="1" si="111"/>
        <v/>
      </c>
      <c r="AH346" s="172" t="str">
        <f t="shared" si="131"/>
        <v/>
      </c>
      <c r="AI346" s="172" t="str">
        <f t="shared" si="130"/>
        <v/>
      </c>
    </row>
    <row r="347" spans="1:35">
      <c r="A347" s="173" t="str">
        <f t="shared" ca="1" si="112"/>
        <v/>
      </c>
      <c r="B347" s="45" t="str">
        <f t="shared" ca="1" si="113"/>
        <v/>
      </c>
      <c r="C347" s="46" t="str">
        <f t="shared" ca="1" si="132"/>
        <v/>
      </c>
      <c r="D347" s="46" t="str">
        <f t="shared" ca="1" si="114"/>
        <v/>
      </c>
      <c r="E347" s="45" t="str">
        <f t="shared" ca="1" si="115"/>
        <v/>
      </c>
      <c r="F347" s="46" t="str">
        <f t="shared" ca="1" si="116"/>
        <v/>
      </c>
      <c r="G347" s="47" t="str">
        <f t="shared" ca="1" si="117"/>
        <v/>
      </c>
      <c r="H347" s="45" t="str">
        <f t="shared" ca="1" si="118"/>
        <v/>
      </c>
      <c r="I347" s="46" t="str">
        <f t="shared" ca="1" si="119"/>
        <v/>
      </c>
      <c r="J347" s="47" t="str">
        <f t="shared" ca="1" si="120"/>
        <v/>
      </c>
      <c r="K347" s="45" t="str">
        <f t="shared" ca="1" si="121"/>
        <v/>
      </c>
      <c r="L347" s="46" t="str">
        <f t="shared" ca="1" si="122"/>
        <v/>
      </c>
      <c r="M347" s="47" t="str">
        <f t="shared" ca="1" si="123"/>
        <v/>
      </c>
      <c r="N347" s="45" t="str">
        <f t="shared" ca="1" si="124"/>
        <v/>
      </c>
      <c r="O347" s="46" t="str">
        <f t="shared" ca="1" si="125"/>
        <v/>
      </c>
      <c r="P347" s="47" t="str">
        <f t="shared" ca="1" si="126"/>
        <v/>
      </c>
      <c r="Q347" s="45" t="str">
        <f t="shared" ca="1" si="127"/>
        <v/>
      </c>
      <c r="R347" s="46" t="str">
        <f t="shared" ca="1" si="128"/>
        <v/>
      </c>
      <c r="S347" s="47" t="str">
        <f t="shared" ca="1" si="129"/>
        <v/>
      </c>
      <c r="T347" s="79" t="str">
        <f t="shared" ref="T347:T410" ca="1" si="133">IF(ISERROR(B347-2),"",C347+D347-F347-G347-I347-J347+L347+M347+O347+P347+R347+S347+$J$9)</f>
        <v/>
      </c>
      <c r="AH347" s="172" t="str">
        <f t="shared" si="131"/>
        <v/>
      </c>
      <c r="AI347" s="172" t="str">
        <f t="shared" si="130"/>
        <v/>
      </c>
    </row>
    <row r="348" spans="1:35">
      <c r="A348" s="173" t="str">
        <f t="shared" ca="1" si="112"/>
        <v/>
      </c>
      <c r="B348" s="45" t="str">
        <f t="shared" ca="1" si="113"/>
        <v/>
      </c>
      <c r="C348" s="46" t="str">
        <f t="shared" ca="1" si="132"/>
        <v/>
      </c>
      <c r="D348" s="46" t="str">
        <f t="shared" ca="1" si="114"/>
        <v/>
      </c>
      <c r="E348" s="45" t="str">
        <f t="shared" ca="1" si="115"/>
        <v/>
      </c>
      <c r="F348" s="46" t="str">
        <f t="shared" ca="1" si="116"/>
        <v/>
      </c>
      <c r="G348" s="47" t="str">
        <f t="shared" ca="1" si="117"/>
        <v/>
      </c>
      <c r="H348" s="45" t="str">
        <f t="shared" ca="1" si="118"/>
        <v/>
      </c>
      <c r="I348" s="46" t="str">
        <f t="shared" ca="1" si="119"/>
        <v/>
      </c>
      <c r="J348" s="47" t="str">
        <f t="shared" ca="1" si="120"/>
        <v/>
      </c>
      <c r="K348" s="45" t="str">
        <f t="shared" ca="1" si="121"/>
        <v/>
      </c>
      <c r="L348" s="46" t="str">
        <f t="shared" ca="1" si="122"/>
        <v/>
      </c>
      <c r="M348" s="47" t="str">
        <f t="shared" ca="1" si="123"/>
        <v/>
      </c>
      <c r="N348" s="45" t="str">
        <f t="shared" ca="1" si="124"/>
        <v/>
      </c>
      <c r="O348" s="46" t="str">
        <f t="shared" ca="1" si="125"/>
        <v/>
      </c>
      <c r="P348" s="47" t="str">
        <f t="shared" ca="1" si="126"/>
        <v/>
      </c>
      <c r="Q348" s="45" t="str">
        <f t="shared" ca="1" si="127"/>
        <v/>
      </c>
      <c r="R348" s="46" t="str">
        <f t="shared" ca="1" si="128"/>
        <v/>
      </c>
      <c r="S348" s="47" t="str">
        <f t="shared" ca="1" si="129"/>
        <v/>
      </c>
      <c r="T348" s="79" t="str">
        <f t="shared" ca="1" si="133"/>
        <v/>
      </c>
      <c r="AH348" s="172" t="str">
        <f t="shared" si="131"/>
        <v/>
      </c>
      <c r="AI348" s="172" t="str">
        <f t="shared" si="130"/>
        <v/>
      </c>
    </row>
    <row r="349" spans="1:35">
      <c r="A349" s="173" t="str">
        <f t="shared" ca="1" si="112"/>
        <v/>
      </c>
      <c r="B349" s="45" t="str">
        <f t="shared" ca="1" si="113"/>
        <v/>
      </c>
      <c r="C349" s="46" t="str">
        <f t="shared" ca="1" si="132"/>
        <v/>
      </c>
      <c r="D349" s="46" t="str">
        <f t="shared" ca="1" si="114"/>
        <v/>
      </c>
      <c r="E349" s="45" t="str">
        <f t="shared" ca="1" si="115"/>
        <v/>
      </c>
      <c r="F349" s="46" t="str">
        <f t="shared" ca="1" si="116"/>
        <v/>
      </c>
      <c r="G349" s="47" t="str">
        <f t="shared" ca="1" si="117"/>
        <v/>
      </c>
      <c r="H349" s="45" t="str">
        <f t="shared" ca="1" si="118"/>
        <v/>
      </c>
      <c r="I349" s="46" t="str">
        <f t="shared" ca="1" si="119"/>
        <v/>
      </c>
      <c r="J349" s="47" t="str">
        <f t="shared" ca="1" si="120"/>
        <v/>
      </c>
      <c r="K349" s="45" t="str">
        <f t="shared" ca="1" si="121"/>
        <v/>
      </c>
      <c r="L349" s="46" t="str">
        <f t="shared" ca="1" si="122"/>
        <v/>
      </c>
      <c r="M349" s="47" t="str">
        <f t="shared" ca="1" si="123"/>
        <v/>
      </c>
      <c r="N349" s="45" t="str">
        <f t="shared" ca="1" si="124"/>
        <v/>
      </c>
      <c r="O349" s="46" t="str">
        <f t="shared" ca="1" si="125"/>
        <v/>
      </c>
      <c r="P349" s="47" t="str">
        <f t="shared" ca="1" si="126"/>
        <v/>
      </c>
      <c r="Q349" s="45" t="str">
        <f t="shared" ca="1" si="127"/>
        <v/>
      </c>
      <c r="R349" s="46" t="str">
        <f t="shared" ca="1" si="128"/>
        <v/>
      </c>
      <c r="S349" s="47" t="str">
        <f t="shared" ca="1" si="129"/>
        <v/>
      </c>
      <c r="T349" s="79" t="str">
        <f t="shared" ca="1" si="133"/>
        <v/>
      </c>
      <c r="AH349" s="172" t="str">
        <f t="shared" si="131"/>
        <v/>
      </c>
      <c r="AI349" s="172" t="str">
        <f t="shared" si="130"/>
        <v/>
      </c>
    </row>
    <row r="350" spans="1:35">
      <c r="A350" s="173" t="str">
        <f t="shared" ca="1" si="112"/>
        <v/>
      </c>
      <c r="B350" s="45" t="str">
        <f t="shared" ca="1" si="113"/>
        <v/>
      </c>
      <c r="C350" s="46" t="str">
        <f t="shared" ca="1" si="132"/>
        <v/>
      </c>
      <c r="D350" s="46" t="str">
        <f t="shared" ca="1" si="114"/>
        <v/>
      </c>
      <c r="E350" s="45" t="str">
        <f t="shared" ca="1" si="115"/>
        <v/>
      </c>
      <c r="F350" s="46" t="str">
        <f t="shared" ca="1" si="116"/>
        <v/>
      </c>
      <c r="G350" s="47" t="str">
        <f t="shared" ca="1" si="117"/>
        <v/>
      </c>
      <c r="H350" s="45" t="str">
        <f t="shared" ca="1" si="118"/>
        <v/>
      </c>
      <c r="I350" s="46" t="str">
        <f t="shared" ca="1" si="119"/>
        <v/>
      </c>
      <c r="J350" s="47" t="str">
        <f t="shared" ca="1" si="120"/>
        <v/>
      </c>
      <c r="K350" s="45" t="str">
        <f t="shared" ca="1" si="121"/>
        <v/>
      </c>
      <c r="L350" s="46" t="str">
        <f t="shared" ca="1" si="122"/>
        <v/>
      </c>
      <c r="M350" s="47" t="str">
        <f t="shared" ca="1" si="123"/>
        <v/>
      </c>
      <c r="N350" s="45" t="str">
        <f t="shared" ca="1" si="124"/>
        <v/>
      </c>
      <c r="O350" s="46" t="str">
        <f t="shared" ca="1" si="125"/>
        <v/>
      </c>
      <c r="P350" s="47" t="str">
        <f t="shared" ca="1" si="126"/>
        <v/>
      </c>
      <c r="Q350" s="45" t="str">
        <f t="shared" ca="1" si="127"/>
        <v/>
      </c>
      <c r="R350" s="46" t="str">
        <f t="shared" ca="1" si="128"/>
        <v/>
      </c>
      <c r="S350" s="47" t="str">
        <f t="shared" ca="1" si="129"/>
        <v/>
      </c>
      <c r="T350" s="79" t="str">
        <f t="shared" ca="1" si="133"/>
        <v/>
      </c>
      <c r="AH350" s="172" t="str">
        <f t="shared" si="131"/>
        <v/>
      </c>
      <c r="AI350" s="172" t="str">
        <f t="shared" si="130"/>
        <v/>
      </c>
    </row>
    <row r="351" spans="1:35">
      <c r="A351" s="173" t="str">
        <f t="shared" ca="1" si="112"/>
        <v/>
      </c>
      <c r="B351" s="45" t="str">
        <f t="shared" ca="1" si="113"/>
        <v/>
      </c>
      <c r="C351" s="46" t="str">
        <f t="shared" ca="1" si="132"/>
        <v/>
      </c>
      <c r="D351" s="46" t="str">
        <f t="shared" ca="1" si="114"/>
        <v/>
      </c>
      <c r="E351" s="45" t="str">
        <f t="shared" ca="1" si="115"/>
        <v/>
      </c>
      <c r="F351" s="46" t="str">
        <f t="shared" ca="1" si="116"/>
        <v/>
      </c>
      <c r="G351" s="47" t="str">
        <f t="shared" ca="1" si="117"/>
        <v/>
      </c>
      <c r="H351" s="45" t="str">
        <f t="shared" ca="1" si="118"/>
        <v/>
      </c>
      <c r="I351" s="46" t="str">
        <f t="shared" ca="1" si="119"/>
        <v/>
      </c>
      <c r="J351" s="47" t="str">
        <f t="shared" ca="1" si="120"/>
        <v/>
      </c>
      <c r="K351" s="45" t="str">
        <f t="shared" ca="1" si="121"/>
        <v/>
      </c>
      <c r="L351" s="46" t="str">
        <f t="shared" ca="1" si="122"/>
        <v/>
      </c>
      <c r="M351" s="47" t="str">
        <f t="shared" ca="1" si="123"/>
        <v/>
      </c>
      <c r="N351" s="45" t="str">
        <f t="shared" ca="1" si="124"/>
        <v/>
      </c>
      <c r="O351" s="46" t="str">
        <f t="shared" ca="1" si="125"/>
        <v/>
      </c>
      <c r="P351" s="47" t="str">
        <f t="shared" ca="1" si="126"/>
        <v/>
      </c>
      <c r="Q351" s="45" t="str">
        <f t="shared" ca="1" si="127"/>
        <v/>
      </c>
      <c r="R351" s="46" t="str">
        <f t="shared" ca="1" si="128"/>
        <v/>
      </c>
      <c r="S351" s="47" t="str">
        <f t="shared" ca="1" si="129"/>
        <v/>
      </c>
      <c r="T351" s="79" t="str">
        <f t="shared" ca="1" si="133"/>
        <v/>
      </c>
      <c r="AH351" s="172" t="str">
        <f t="shared" si="131"/>
        <v/>
      </c>
      <c r="AI351" s="172" t="str">
        <f t="shared" si="130"/>
        <v/>
      </c>
    </row>
    <row r="352" spans="1:35">
      <c r="A352" s="173" t="str">
        <f t="shared" ca="1" si="112"/>
        <v/>
      </c>
      <c r="B352" s="45" t="str">
        <f t="shared" ca="1" si="113"/>
        <v/>
      </c>
      <c r="C352" s="46" t="str">
        <f t="shared" ca="1" si="132"/>
        <v/>
      </c>
      <c r="D352" s="46" t="str">
        <f t="shared" ca="1" si="114"/>
        <v/>
      </c>
      <c r="E352" s="45" t="str">
        <f t="shared" ca="1" si="115"/>
        <v/>
      </c>
      <c r="F352" s="46" t="str">
        <f t="shared" ca="1" si="116"/>
        <v/>
      </c>
      <c r="G352" s="47" t="str">
        <f t="shared" ca="1" si="117"/>
        <v/>
      </c>
      <c r="H352" s="45" t="str">
        <f t="shared" ca="1" si="118"/>
        <v/>
      </c>
      <c r="I352" s="46" t="str">
        <f t="shared" ca="1" si="119"/>
        <v/>
      </c>
      <c r="J352" s="47" t="str">
        <f t="shared" ca="1" si="120"/>
        <v/>
      </c>
      <c r="K352" s="45" t="str">
        <f t="shared" ca="1" si="121"/>
        <v/>
      </c>
      <c r="L352" s="46" t="str">
        <f t="shared" ca="1" si="122"/>
        <v/>
      </c>
      <c r="M352" s="47" t="str">
        <f t="shared" ca="1" si="123"/>
        <v/>
      </c>
      <c r="N352" s="45" t="str">
        <f t="shared" ca="1" si="124"/>
        <v/>
      </c>
      <c r="O352" s="46" t="str">
        <f t="shared" ca="1" si="125"/>
        <v/>
      </c>
      <c r="P352" s="47" t="str">
        <f t="shared" ca="1" si="126"/>
        <v/>
      </c>
      <c r="Q352" s="45" t="str">
        <f t="shared" ca="1" si="127"/>
        <v/>
      </c>
      <c r="R352" s="46" t="str">
        <f t="shared" ca="1" si="128"/>
        <v/>
      </c>
      <c r="S352" s="47" t="str">
        <f t="shared" ca="1" si="129"/>
        <v/>
      </c>
      <c r="T352" s="79" t="str">
        <f t="shared" ca="1" si="133"/>
        <v/>
      </c>
      <c r="AH352" s="172" t="str">
        <f t="shared" si="131"/>
        <v/>
      </c>
      <c r="AI352" s="172" t="str">
        <f t="shared" si="130"/>
        <v/>
      </c>
    </row>
    <row r="353" spans="1:35">
      <c r="A353" s="173" t="str">
        <f t="shared" ca="1" si="112"/>
        <v/>
      </c>
      <c r="B353" s="45" t="str">
        <f t="shared" ca="1" si="113"/>
        <v/>
      </c>
      <c r="C353" s="46" t="str">
        <f t="shared" ca="1" si="132"/>
        <v/>
      </c>
      <c r="D353" s="46" t="str">
        <f t="shared" ca="1" si="114"/>
        <v/>
      </c>
      <c r="E353" s="45" t="str">
        <f t="shared" ca="1" si="115"/>
        <v/>
      </c>
      <c r="F353" s="46" t="str">
        <f t="shared" ca="1" si="116"/>
        <v/>
      </c>
      <c r="G353" s="47" t="str">
        <f t="shared" ca="1" si="117"/>
        <v/>
      </c>
      <c r="H353" s="45" t="str">
        <f t="shared" ca="1" si="118"/>
        <v/>
      </c>
      <c r="I353" s="46" t="str">
        <f t="shared" ca="1" si="119"/>
        <v/>
      </c>
      <c r="J353" s="47" t="str">
        <f t="shared" ca="1" si="120"/>
        <v/>
      </c>
      <c r="K353" s="45" t="str">
        <f t="shared" ca="1" si="121"/>
        <v/>
      </c>
      <c r="L353" s="46" t="str">
        <f t="shared" ca="1" si="122"/>
        <v/>
      </c>
      <c r="M353" s="47" t="str">
        <f t="shared" ca="1" si="123"/>
        <v/>
      </c>
      <c r="N353" s="45" t="str">
        <f t="shared" ca="1" si="124"/>
        <v/>
      </c>
      <c r="O353" s="46" t="str">
        <f t="shared" ca="1" si="125"/>
        <v/>
      </c>
      <c r="P353" s="47" t="str">
        <f t="shared" ca="1" si="126"/>
        <v/>
      </c>
      <c r="Q353" s="45" t="str">
        <f t="shared" ca="1" si="127"/>
        <v/>
      </c>
      <c r="R353" s="46" t="str">
        <f t="shared" ca="1" si="128"/>
        <v/>
      </c>
      <c r="S353" s="47" t="str">
        <f t="shared" ca="1" si="129"/>
        <v/>
      </c>
      <c r="T353" s="79" t="str">
        <f t="shared" ca="1" si="133"/>
        <v/>
      </c>
      <c r="AH353" s="172" t="str">
        <f t="shared" si="131"/>
        <v/>
      </c>
      <c r="AI353" s="172" t="str">
        <f t="shared" si="130"/>
        <v/>
      </c>
    </row>
    <row r="354" spans="1:35">
      <c r="A354" s="173" t="str">
        <f t="shared" ca="1" si="112"/>
        <v/>
      </c>
      <c r="B354" s="45" t="str">
        <f t="shared" ca="1" si="113"/>
        <v/>
      </c>
      <c r="C354" s="46" t="str">
        <f t="shared" ca="1" si="132"/>
        <v/>
      </c>
      <c r="D354" s="46" t="str">
        <f t="shared" ca="1" si="114"/>
        <v/>
      </c>
      <c r="E354" s="45" t="str">
        <f t="shared" ca="1" si="115"/>
        <v/>
      </c>
      <c r="F354" s="46" t="str">
        <f t="shared" ca="1" si="116"/>
        <v/>
      </c>
      <c r="G354" s="47" t="str">
        <f t="shared" ca="1" si="117"/>
        <v/>
      </c>
      <c r="H354" s="45" t="str">
        <f t="shared" ca="1" si="118"/>
        <v/>
      </c>
      <c r="I354" s="46" t="str">
        <f t="shared" ca="1" si="119"/>
        <v/>
      </c>
      <c r="J354" s="47" t="str">
        <f t="shared" ca="1" si="120"/>
        <v/>
      </c>
      <c r="K354" s="45" t="str">
        <f t="shared" ca="1" si="121"/>
        <v/>
      </c>
      <c r="L354" s="46" t="str">
        <f t="shared" ca="1" si="122"/>
        <v/>
      </c>
      <c r="M354" s="47" t="str">
        <f t="shared" ca="1" si="123"/>
        <v/>
      </c>
      <c r="N354" s="45" t="str">
        <f t="shared" ca="1" si="124"/>
        <v/>
      </c>
      <c r="O354" s="46" t="str">
        <f t="shared" ca="1" si="125"/>
        <v/>
      </c>
      <c r="P354" s="47" t="str">
        <f t="shared" ca="1" si="126"/>
        <v/>
      </c>
      <c r="Q354" s="45" t="str">
        <f t="shared" ca="1" si="127"/>
        <v/>
      </c>
      <c r="R354" s="46" t="str">
        <f t="shared" ca="1" si="128"/>
        <v/>
      </c>
      <c r="S354" s="47" t="str">
        <f t="shared" ca="1" si="129"/>
        <v/>
      </c>
      <c r="T354" s="79" t="str">
        <f t="shared" ca="1" si="133"/>
        <v/>
      </c>
      <c r="AH354" s="172" t="str">
        <f t="shared" si="131"/>
        <v/>
      </c>
      <c r="AI354" s="172" t="str">
        <f t="shared" si="130"/>
        <v/>
      </c>
    </row>
    <row r="355" spans="1:35">
      <c r="A355" s="173" t="str">
        <f t="shared" ca="1" si="112"/>
        <v/>
      </c>
      <c r="B355" s="45" t="str">
        <f t="shared" ca="1" si="113"/>
        <v/>
      </c>
      <c r="C355" s="46" t="str">
        <f t="shared" ca="1" si="132"/>
        <v/>
      </c>
      <c r="D355" s="46" t="str">
        <f t="shared" ca="1" si="114"/>
        <v/>
      </c>
      <c r="E355" s="45" t="str">
        <f t="shared" ca="1" si="115"/>
        <v/>
      </c>
      <c r="F355" s="46" t="str">
        <f t="shared" ca="1" si="116"/>
        <v/>
      </c>
      <c r="G355" s="47" t="str">
        <f t="shared" ca="1" si="117"/>
        <v/>
      </c>
      <c r="H355" s="45" t="str">
        <f t="shared" ca="1" si="118"/>
        <v/>
      </c>
      <c r="I355" s="46" t="str">
        <f t="shared" ca="1" si="119"/>
        <v/>
      </c>
      <c r="J355" s="47" t="str">
        <f t="shared" ca="1" si="120"/>
        <v/>
      </c>
      <c r="K355" s="45" t="str">
        <f t="shared" ca="1" si="121"/>
        <v/>
      </c>
      <c r="L355" s="46" t="str">
        <f t="shared" ca="1" si="122"/>
        <v/>
      </c>
      <c r="M355" s="47" t="str">
        <f t="shared" ca="1" si="123"/>
        <v/>
      </c>
      <c r="N355" s="45" t="str">
        <f t="shared" ca="1" si="124"/>
        <v/>
      </c>
      <c r="O355" s="46" t="str">
        <f t="shared" ca="1" si="125"/>
        <v/>
      </c>
      <c r="P355" s="47" t="str">
        <f t="shared" ca="1" si="126"/>
        <v/>
      </c>
      <c r="Q355" s="45" t="str">
        <f t="shared" ca="1" si="127"/>
        <v/>
      </c>
      <c r="R355" s="46" t="str">
        <f t="shared" ca="1" si="128"/>
        <v/>
      </c>
      <c r="S355" s="47" t="str">
        <f t="shared" ca="1" si="129"/>
        <v/>
      </c>
      <c r="T355" s="79" t="str">
        <f t="shared" ca="1" si="133"/>
        <v/>
      </c>
      <c r="AH355" s="172" t="str">
        <f t="shared" si="131"/>
        <v/>
      </c>
      <c r="AI355" s="172" t="str">
        <f t="shared" si="130"/>
        <v/>
      </c>
    </row>
    <row r="356" spans="1:35">
      <c r="A356" s="173" t="str">
        <f t="shared" ca="1" si="112"/>
        <v/>
      </c>
      <c r="B356" s="45" t="str">
        <f t="shared" ca="1" si="113"/>
        <v/>
      </c>
      <c r="C356" s="46" t="str">
        <f t="shared" ca="1" si="132"/>
        <v/>
      </c>
      <c r="D356" s="46" t="str">
        <f t="shared" ca="1" si="114"/>
        <v/>
      </c>
      <c r="E356" s="45" t="str">
        <f t="shared" ca="1" si="115"/>
        <v/>
      </c>
      <c r="F356" s="46" t="str">
        <f t="shared" ca="1" si="116"/>
        <v/>
      </c>
      <c r="G356" s="47" t="str">
        <f t="shared" ca="1" si="117"/>
        <v/>
      </c>
      <c r="H356" s="45" t="str">
        <f t="shared" ca="1" si="118"/>
        <v/>
      </c>
      <c r="I356" s="46" t="str">
        <f t="shared" ca="1" si="119"/>
        <v/>
      </c>
      <c r="J356" s="47" t="str">
        <f t="shared" ca="1" si="120"/>
        <v/>
      </c>
      <c r="K356" s="45" t="str">
        <f t="shared" ca="1" si="121"/>
        <v/>
      </c>
      <c r="L356" s="46" t="str">
        <f t="shared" ca="1" si="122"/>
        <v/>
      </c>
      <c r="M356" s="47" t="str">
        <f t="shared" ca="1" si="123"/>
        <v/>
      </c>
      <c r="N356" s="45" t="str">
        <f t="shared" ca="1" si="124"/>
        <v/>
      </c>
      <c r="O356" s="46" t="str">
        <f t="shared" ca="1" si="125"/>
        <v/>
      </c>
      <c r="P356" s="47" t="str">
        <f t="shared" ca="1" si="126"/>
        <v/>
      </c>
      <c r="Q356" s="45" t="str">
        <f t="shared" ca="1" si="127"/>
        <v/>
      </c>
      <c r="R356" s="46" t="str">
        <f t="shared" ca="1" si="128"/>
        <v/>
      </c>
      <c r="S356" s="47" t="str">
        <f t="shared" ca="1" si="129"/>
        <v/>
      </c>
      <c r="T356" s="79" t="str">
        <f t="shared" ca="1" si="133"/>
        <v/>
      </c>
      <c r="AH356" s="172" t="str">
        <f t="shared" si="131"/>
        <v/>
      </c>
      <c r="AI356" s="172" t="str">
        <f t="shared" si="130"/>
        <v/>
      </c>
    </row>
    <row r="357" spans="1:35">
      <c r="A357" s="173" t="str">
        <f t="shared" ca="1" si="112"/>
        <v/>
      </c>
      <c r="B357" s="45" t="str">
        <f t="shared" ca="1" si="113"/>
        <v/>
      </c>
      <c r="C357" s="46" t="str">
        <f t="shared" ca="1" si="132"/>
        <v/>
      </c>
      <c r="D357" s="46" t="str">
        <f t="shared" ca="1" si="114"/>
        <v/>
      </c>
      <c r="E357" s="45" t="str">
        <f t="shared" ca="1" si="115"/>
        <v/>
      </c>
      <c r="F357" s="46" t="str">
        <f t="shared" ca="1" si="116"/>
        <v/>
      </c>
      <c r="G357" s="47" t="str">
        <f t="shared" ca="1" si="117"/>
        <v/>
      </c>
      <c r="H357" s="45" t="str">
        <f t="shared" ca="1" si="118"/>
        <v/>
      </c>
      <c r="I357" s="46" t="str">
        <f t="shared" ca="1" si="119"/>
        <v/>
      </c>
      <c r="J357" s="47" t="str">
        <f t="shared" ca="1" si="120"/>
        <v/>
      </c>
      <c r="K357" s="45" t="str">
        <f t="shared" ca="1" si="121"/>
        <v/>
      </c>
      <c r="L357" s="46" t="str">
        <f t="shared" ca="1" si="122"/>
        <v/>
      </c>
      <c r="M357" s="47" t="str">
        <f t="shared" ca="1" si="123"/>
        <v/>
      </c>
      <c r="N357" s="45" t="str">
        <f t="shared" ca="1" si="124"/>
        <v/>
      </c>
      <c r="O357" s="46" t="str">
        <f t="shared" ca="1" si="125"/>
        <v/>
      </c>
      <c r="P357" s="47" t="str">
        <f t="shared" ca="1" si="126"/>
        <v/>
      </c>
      <c r="Q357" s="45" t="str">
        <f t="shared" ca="1" si="127"/>
        <v/>
      </c>
      <c r="R357" s="46" t="str">
        <f t="shared" ca="1" si="128"/>
        <v/>
      </c>
      <c r="S357" s="47" t="str">
        <f t="shared" ca="1" si="129"/>
        <v/>
      </c>
      <c r="T357" s="79" t="str">
        <f t="shared" ca="1" si="133"/>
        <v/>
      </c>
      <c r="AH357" s="172" t="str">
        <f t="shared" si="131"/>
        <v/>
      </c>
      <c r="AI357" s="172" t="str">
        <f t="shared" si="130"/>
        <v/>
      </c>
    </row>
    <row r="358" spans="1:35">
      <c r="A358" s="173" t="str">
        <f t="shared" ca="1" si="112"/>
        <v/>
      </c>
      <c r="B358" s="45" t="str">
        <f t="shared" ca="1" si="113"/>
        <v/>
      </c>
      <c r="C358" s="46" t="str">
        <f t="shared" ca="1" si="132"/>
        <v/>
      </c>
      <c r="D358" s="46" t="str">
        <f t="shared" ca="1" si="114"/>
        <v/>
      </c>
      <c r="E358" s="45" t="str">
        <f t="shared" ca="1" si="115"/>
        <v/>
      </c>
      <c r="F358" s="46" t="str">
        <f t="shared" ca="1" si="116"/>
        <v/>
      </c>
      <c r="G358" s="47" t="str">
        <f t="shared" ca="1" si="117"/>
        <v/>
      </c>
      <c r="H358" s="45" t="str">
        <f t="shared" ca="1" si="118"/>
        <v/>
      </c>
      <c r="I358" s="46" t="str">
        <f t="shared" ca="1" si="119"/>
        <v/>
      </c>
      <c r="J358" s="47" t="str">
        <f t="shared" ca="1" si="120"/>
        <v/>
      </c>
      <c r="K358" s="45" t="str">
        <f t="shared" ca="1" si="121"/>
        <v/>
      </c>
      <c r="L358" s="46" t="str">
        <f t="shared" ca="1" si="122"/>
        <v/>
      </c>
      <c r="M358" s="47" t="str">
        <f t="shared" ca="1" si="123"/>
        <v/>
      </c>
      <c r="N358" s="45" t="str">
        <f t="shared" ca="1" si="124"/>
        <v/>
      </c>
      <c r="O358" s="46" t="str">
        <f t="shared" ca="1" si="125"/>
        <v/>
      </c>
      <c r="P358" s="47" t="str">
        <f t="shared" ca="1" si="126"/>
        <v/>
      </c>
      <c r="Q358" s="45" t="str">
        <f t="shared" ca="1" si="127"/>
        <v/>
      </c>
      <c r="R358" s="46" t="str">
        <f t="shared" ca="1" si="128"/>
        <v/>
      </c>
      <c r="S358" s="47" t="str">
        <f t="shared" ca="1" si="129"/>
        <v/>
      </c>
      <c r="T358" s="79" t="str">
        <f t="shared" ca="1" si="133"/>
        <v/>
      </c>
      <c r="AH358" s="172" t="str">
        <f t="shared" si="131"/>
        <v/>
      </c>
      <c r="AI358" s="172" t="str">
        <f t="shared" si="130"/>
        <v/>
      </c>
    </row>
    <row r="359" spans="1:35">
      <c r="A359" s="173" t="str">
        <f t="shared" ca="1" si="112"/>
        <v/>
      </c>
      <c r="B359" s="45" t="str">
        <f t="shared" ca="1" si="113"/>
        <v/>
      </c>
      <c r="C359" s="46" t="str">
        <f t="shared" ca="1" si="132"/>
        <v/>
      </c>
      <c r="D359" s="46" t="str">
        <f t="shared" ca="1" si="114"/>
        <v/>
      </c>
      <c r="E359" s="45" t="str">
        <f t="shared" ca="1" si="115"/>
        <v/>
      </c>
      <c r="F359" s="46" t="str">
        <f t="shared" ca="1" si="116"/>
        <v/>
      </c>
      <c r="G359" s="47" t="str">
        <f t="shared" ca="1" si="117"/>
        <v/>
      </c>
      <c r="H359" s="45" t="str">
        <f t="shared" ca="1" si="118"/>
        <v/>
      </c>
      <c r="I359" s="46" t="str">
        <f t="shared" ca="1" si="119"/>
        <v/>
      </c>
      <c r="J359" s="47" t="str">
        <f t="shared" ca="1" si="120"/>
        <v/>
      </c>
      <c r="K359" s="45" t="str">
        <f t="shared" ca="1" si="121"/>
        <v/>
      </c>
      <c r="L359" s="46" t="str">
        <f t="shared" ca="1" si="122"/>
        <v/>
      </c>
      <c r="M359" s="47" t="str">
        <f t="shared" ca="1" si="123"/>
        <v/>
      </c>
      <c r="N359" s="45" t="str">
        <f t="shared" ca="1" si="124"/>
        <v/>
      </c>
      <c r="O359" s="46" t="str">
        <f t="shared" ca="1" si="125"/>
        <v/>
      </c>
      <c r="P359" s="47" t="str">
        <f t="shared" ca="1" si="126"/>
        <v/>
      </c>
      <c r="Q359" s="45" t="str">
        <f t="shared" ca="1" si="127"/>
        <v/>
      </c>
      <c r="R359" s="46" t="str">
        <f t="shared" ca="1" si="128"/>
        <v/>
      </c>
      <c r="S359" s="47" t="str">
        <f t="shared" ca="1" si="129"/>
        <v/>
      </c>
      <c r="T359" s="79" t="str">
        <f t="shared" ca="1" si="133"/>
        <v/>
      </c>
      <c r="AH359" s="172" t="str">
        <f t="shared" si="131"/>
        <v/>
      </c>
      <c r="AI359" s="172" t="str">
        <f t="shared" si="130"/>
        <v/>
      </c>
    </row>
    <row r="360" spans="1:35">
      <c r="A360" s="173" t="str">
        <f t="shared" ca="1" si="112"/>
        <v/>
      </c>
      <c r="B360" s="45" t="str">
        <f t="shared" ca="1" si="113"/>
        <v/>
      </c>
      <c r="C360" s="46" t="str">
        <f t="shared" ca="1" si="132"/>
        <v/>
      </c>
      <c r="D360" s="46" t="str">
        <f t="shared" ca="1" si="114"/>
        <v/>
      </c>
      <c r="E360" s="45" t="str">
        <f t="shared" ca="1" si="115"/>
        <v/>
      </c>
      <c r="F360" s="46" t="str">
        <f t="shared" ca="1" si="116"/>
        <v/>
      </c>
      <c r="G360" s="47" t="str">
        <f t="shared" ca="1" si="117"/>
        <v/>
      </c>
      <c r="H360" s="45" t="str">
        <f t="shared" ca="1" si="118"/>
        <v/>
      </c>
      <c r="I360" s="46" t="str">
        <f t="shared" ca="1" si="119"/>
        <v/>
      </c>
      <c r="J360" s="47" t="str">
        <f t="shared" ca="1" si="120"/>
        <v/>
      </c>
      <c r="K360" s="45" t="str">
        <f t="shared" ca="1" si="121"/>
        <v/>
      </c>
      <c r="L360" s="46" t="str">
        <f t="shared" ca="1" si="122"/>
        <v/>
      </c>
      <c r="M360" s="47" t="str">
        <f t="shared" ca="1" si="123"/>
        <v/>
      </c>
      <c r="N360" s="45" t="str">
        <f t="shared" ca="1" si="124"/>
        <v/>
      </c>
      <c r="O360" s="46" t="str">
        <f t="shared" ca="1" si="125"/>
        <v/>
      </c>
      <c r="P360" s="47" t="str">
        <f t="shared" ca="1" si="126"/>
        <v/>
      </c>
      <c r="Q360" s="45" t="str">
        <f t="shared" ca="1" si="127"/>
        <v/>
      </c>
      <c r="R360" s="46" t="str">
        <f t="shared" ca="1" si="128"/>
        <v/>
      </c>
      <c r="S360" s="47" t="str">
        <f t="shared" ca="1" si="129"/>
        <v/>
      </c>
      <c r="T360" s="79" t="str">
        <f t="shared" ca="1" si="133"/>
        <v/>
      </c>
      <c r="AH360" s="172" t="str">
        <f t="shared" si="131"/>
        <v/>
      </c>
      <c r="AI360" s="172" t="str">
        <f t="shared" si="130"/>
        <v/>
      </c>
    </row>
    <row r="361" spans="1:35">
      <c r="A361" s="173" t="str">
        <f t="shared" ca="1" si="112"/>
        <v/>
      </c>
      <c r="B361" s="45" t="str">
        <f t="shared" ca="1" si="113"/>
        <v/>
      </c>
      <c r="C361" s="46" t="str">
        <f t="shared" ca="1" si="132"/>
        <v/>
      </c>
      <c r="D361" s="46" t="str">
        <f t="shared" ca="1" si="114"/>
        <v/>
      </c>
      <c r="E361" s="45" t="str">
        <f t="shared" ca="1" si="115"/>
        <v/>
      </c>
      <c r="F361" s="46" t="str">
        <f t="shared" ca="1" si="116"/>
        <v/>
      </c>
      <c r="G361" s="47" t="str">
        <f t="shared" ca="1" si="117"/>
        <v/>
      </c>
      <c r="H361" s="45" t="str">
        <f t="shared" ca="1" si="118"/>
        <v/>
      </c>
      <c r="I361" s="46" t="str">
        <f t="shared" ca="1" si="119"/>
        <v/>
      </c>
      <c r="J361" s="47" t="str">
        <f t="shared" ca="1" si="120"/>
        <v/>
      </c>
      <c r="K361" s="45" t="str">
        <f t="shared" ca="1" si="121"/>
        <v/>
      </c>
      <c r="L361" s="46" t="str">
        <f t="shared" ca="1" si="122"/>
        <v/>
      </c>
      <c r="M361" s="47" t="str">
        <f t="shared" ca="1" si="123"/>
        <v/>
      </c>
      <c r="N361" s="45" t="str">
        <f t="shared" ca="1" si="124"/>
        <v/>
      </c>
      <c r="O361" s="46" t="str">
        <f t="shared" ca="1" si="125"/>
        <v/>
      </c>
      <c r="P361" s="47" t="str">
        <f t="shared" ca="1" si="126"/>
        <v/>
      </c>
      <c r="Q361" s="45" t="str">
        <f t="shared" ca="1" si="127"/>
        <v/>
      </c>
      <c r="R361" s="46" t="str">
        <f t="shared" ca="1" si="128"/>
        <v/>
      </c>
      <c r="S361" s="47" t="str">
        <f t="shared" ca="1" si="129"/>
        <v/>
      </c>
      <c r="T361" s="79" t="str">
        <f t="shared" ca="1" si="133"/>
        <v/>
      </c>
      <c r="AH361" s="172" t="str">
        <f t="shared" si="131"/>
        <v/>
      </c>
      <c r="AI361" s="172" t="str">
        <f t="shared" si="130"/>
        <v/>
      </c>
    </row>
    <row r="362" spans="1:35">
      <c r="A362" s="173" t="str">
        <f t="shared" ca="1" si="112"/>
        <v/>
      </c>
      <c r="B362" s="45" t="str">
        <f t="shared" ca="1" si="113"/>
        <v/>
      </c>
      <c r="C362" s="46" t="str">
        <f t="shared" ca="1" si="132"/>
        <v/>
      </c>
      <c r="D362" s="46" t="str">
        <f t="shared" ca="1" si="114"/>
        <v/>
      </c>
      <c r="E362" s="45" t="str">
        <f t="shared" ca="1" si="115"/>
        <v/>
      </c>
      <c r="F362" s="46" t="str">
        <f t="shared" ca="1" si="116"/>
        <v/>
      </c>
      <c r="G362" s="47" t="str">
        <f t="shared" ca="1" si="117"/>
        <v/>
      </c>
      <c r="H362" s="45" t="str">
        <f t="shared" ca="1" si="118"/>
        <v/>
      </c>
      <c r="I362" s="46" t="str">
        <f t="shared" ca="1" si="119"/>
        <v/>
      </c>
      <c r="J362" s="47" t="str">
        <f t="shared" ca="1" si="120"/>
        <v/>
      </c>
      <c r="K362" s="45" t="str">
        <f t="shared" ca="1" si="121"/>
        <v/>
      </c>
      <c r="L362" s="46" t="str">
        <f t="shared" ca="1" si="122"/>
        <v/>
      </c>
      <c r="M362" s="47" t="str">
        <f t="shared" ca="1" si="123"/>
        <v/>
      </c>
      <c r="N362" s="45" t="str">
        <f t="shared" ca="1" si="124"/>
        <v/>
      </c>
      <c r="O362" s="46" t="str">
        <f t="shared" ca="1" si="125"/>
        <v/>
      </c>
      <c r="P362" s="47" t="str">
        <f t="shared" ca="1" si="126"/>
        <v/>
      </c>
      <c r="Q362" s="45" t="str">
        <f t="shared" ca="1" si="127"/>
        <v/>
      </c>
      <c r="R362" s="46" t="str">
        <f t="shared" ca="1" si="128"/>
        <v/>
      </c>
      <c r="S362" s="47" t="str">
        <f t="shared" ca="1" si="129"/>
        <v/>
      </c>
      <c r="T362" s="79" t="str">
        <f t="shared" ca="1" si="133"/>
        <v/>
      </c>
      <c r="AH362" s="172" t="str">
        <f t="shared" si="131"/>
        <v/>
      </c>
      <c r="AI362" s="172" t="str">
        <f t="shared" si="130"/>
        <v/>
      </c>
    </row>
    <row r="363" spans="1:35">
      <c r="A363" s="173" t="str">
        <f t="shared" ca="1" si="112"/>
        <v/>
      </c>
      <c r="B363" s="45" t="str">
        <f t="shared" ca="1" si="113"/>
        <v/>
      </c>
      <c r="C363" s="46" t="str">
        <f t="shared" ca="1" si="132"/>
        <v/>
      </c>
      <c r="D363" s="46" t="str">
        <f t="shared" ca="1" si="114"/>
        <v/>
      </c>
      <c r="E363" s="45" t="str">
        <f t="shared" ca="1" si="115"/>
        <v/>
      </c>
      <c r="F363" s="46" t="str">
        <f t="shared" ca="1" si="116"/>
        <v/>
      </c>
      <c r="G363" s="47" t="str">
        <f t="shared" ca="1" si="117"/>
        <v/>
      </c>
      <c r="H363" s="45" t="str">
        <f t="shared" ca="1" si="118"/>
        <v/>
      </c>
      <c r="I363" s="46" t="str">
        <f t="shared" ca="1" si="119"/>
        <v/>
      </c>
      <c r="J363" s="47" t="str">
        <f t="shared" ca="1" si="120"/>
        <v/>
      </c>
      <c r="K363" s="45" t="str">
        <f t="shared" ca="1" si="121"/>
        <v/>
      </c>
      <c r="L363" s="46" t="str">
        <f t="shared" ca="1" si="122"/>
        <v/>
      </c>
      <c r="M363" s="47" t="str">
        <f t="shared" ca="1" si="123"/>
        <v/>
      </c>
      <c r="N363" s="45" t="str">
        <f t="shared" ca="1" si="124"/>
        <v/>
      </c>
      <c r="O363" s="46" t="str">
        <f t="shared" ca="1" si="125"/>
        <v/>
      </c>
      <c r="P363" s="47" t="str">
        <f t="shared" ca="1" si="126"/>
        <v/>
      </c>
      <c r="Q363" s="45" t="str">
        <f t="shared" ca="1" si="127"/>
        <v/>
      </c>
      <c r="R363" s="46" t="str">
        <f t="shared" ca="1" si="128"/>
        <v/>
      </c>
      <c r="S363" s="47" t="str">
        <f t="shared" ca="1" si="129"/>
        <v/>
      </c>
      <c r="T363" s="79" t="str">
        <f t="shared" ca="1" si="133"/>
        <v/>
      </c>
      <c r="AH363" s="172" t="str">
        <f t="shared" si="131"/>
        <v/>
      </c>
      <c r="AI363" s="172" t="str">
        <f t="shared" si="130"/>
        <v/>
      </c>
    </row>
    <row r="364" spans="1:35">
      <c r="A364" s="173" t="str">
        <f t="shared" ca="1" si="112"/>
        <v/>
      </c>
      <c r="B364" s="45" t="str">
        <f t="shared" ca="1" si="113"/>
        <v/>
      </c>
      <c r="C364" s="46" t="str">
        <f t="shared" ca="1" si="132"/>
        <v/>
      </c>
      <c r="D364" s="46" t="str">
        <f t="shared" ca="1" si="114"/>
        <v/>
      </c>
      <c r="E364" s="45" t="str">
        <f t="shared" ca="1" si="115"/>
        <v/>
      </c>
      <c r="F364" s="46" t="str">
        <f t="shared" ca="1" si="116"/>
        <v/>
      </c>
      <c r="G364" s="47" t="str">
        <f t="shared" ca="1" si="117"/>
        <v/>
      </c>
      <c r="H364" s="45" t="str">
        <f t="shared" ca="1" si="118"/>
        <v/>
      </c>
      <c r="I364" s="46" t="str">
        <f t="shared" ca="1" si="119"/>
        <v/>
      </c>
      <c r="J364" s="47" t="str">
        <f t="shared" ca="1" si="120"/>
        <v/>
      </c>
      <c r="K364" s="45" t="str">
        <f t="shared" ca="1" si="121"/>
        <v/>
      </c>
      <c r="L364" s="46" t="str">
        <f t="shared" ca="1" si="122"/>
        <v/>
      </c>
      <c r="M364" s="47" t="str">
        <f t="shared" ca="1" si="123"/>
        <v/>
      </c>
      <c r="N364" s="45" t="str">
        <f t="shared" ca="1" si="124"/>
        <v/>
      </c>
      <c r="O364" s="46" t="str">
        <f t="shared" ca="1" si="125"/>
        <v/>
      </c>
      <c r="P364" s="47" t="str">
        <f t="shared" ca="1" si="126"/>
        <v/>
      </c>
      <c r="Q364" s="45" t="str">
        <f t="shared" ca="1" si="127"/>
        <v/>
      </c>
      <c r="R364" s="46" t="str">
        <f t="shared" ca="1" si="128"/>
        <v/>
      </c>
      <c r="S364" s="47" t="str">
        <f t="shared" ca="1" si="129"/>
        <v/>
      </c>
      <c r="T364" s="79" t="str">
        <f t="shared" ca="1" si="133"/>
        <v/>
      </c>
      <c r="AH364" s="172" t="str">
        <f t="shared" si="131"/>
        <v/>
      </c>
      <c r="AI364" s="172" t="str">
        <f t="shared" si="130"/>
        <v/>
      </c>
    </row>
    <row r="365" spans="1:35">
      <c r="A365" s="173" t="str">
        <f t="shared" ca="1" si="112"/>
        <v/>
      </c>
      <c r="B365" s="45" t="str">
        <f t="shared" ca="1" si="113"/>
        <v/>
      </c>
      <c r="C365" s="46" t="str">
        <f t="shared" ca="1" si="132"/>
        <v/>
      </c>
      <c r="D365" s="46" t="str">
        <f t="shared" ca="1" si="114"/>
        <v/>
      </c>
      <c r="E365" s="45" t="str">
        <f t="shared" ca="1" si="115"/>
        <v/>
      </c>
      <c r="F365" s="46" t="str">
        <f t="shared" ca="1" si="116"/>
        <v/>
      </c>
      <c r="G365" s="47" t="str">
        <f t="shared" ca="1" si="117"/>
        <v/>
      </c>
      <c r="H365" s="45" t="str">
        <f t="shared" ca="1" si="118"/>
        <v/>
      </c>
      <c r="I365" s="46" t="str">
        <f t="shared" ca="1" si="119"/>
        <v/>
      </c>
      <c r="J365" s="47" t="str">
        <f t="shared" ca="1" si="120"/>
        <v/>
      </c>
      <c r="K365" s="45" t="str">
        <f t="shared" ca="1" si="121"/>
        <v/>
      </c>
      <c r="L365" s="46" t="str">
        <f t="shared" ca="1" si="122"/>
        <v/>
      </c>
      <c r="M365" s="47" t="str">
        <f t="shared" ca="1" si="123"/>
        <v/>
      </c>
      <c r="N365" s="45" t="str">
        <f t="shared" ca="1" si="124"/>
        <v/>
      </c>
      <c r="O365" s="46" t="str">
        <f t="shared" ca="1" si="125"/>
        <v/>
      </c>
      <c r="P365" s="47" t="str">
        <f t="shared" ca="1" si="126"/>
        <v/>
      </c>
      <c r="Q365" s="45" t="str">
        <f t="shared" ca="1" si="127"/>
        <v/>
      </c>
      <c r="R365" s="46" t="str">
        <f t="shared" ca="1" si="128"/>
        <v/>
      </c>
      <c r="S365" s="47" t="str">
        <f t="shared" ca="1" si="129"/>
        <v/>
      </c>
      <c r="T365" s="79" t="str">
        <f t="shared" ca="1" si="133"/>
        <v/>
      </c>
      <c r="AH365" s="172" t="str">
        <f t="shared" si="131"/>
        <v/>
      </c>
      <c r="AI365" s="172" t="str">
        <f t="shared" si="130"/>
        <v/>
      </c>
    </row>
    <row r="366" spans="1:35">
      <c r="A366" s="173" t="str">
        <f t="shared" ca="1" si="112"/>
        <v/>
      </c>
      <c r="B366" s="45" t="str">
        <f t="shared" ca="1" si="113"/>
        <v/>
      </c>
      <c r="C366" s="46" t="str">
        <f t="shared" ca="1" si="132"/>
        <v/>
      </c>
      <c r="D366" s="46" t="str">
        <f t="shared" ca="1" si="114"/>
        <v/>
      </c>
      <c r="E366" s="45" t="str">
        <f t="shared" ca="1" si="115"/>
        <v/>
      </c>
      <c r="F366" s="46" t="str">
        <f t="shared" ca="1" si="116"/>
        <v/>
      </c>
      <c r="G366" s="47" t="str">
        <f t="shared" ca="1" si="117"/>
        <v/>
      </c>
      <c r="H366" s="45" t="str">
        <f t="shared" ca="1" si="118"/>
        <v/>
      </c>
      <c r="I366" s="46" t="str">
        <f t="shared" ca="1" si="119"/>
        <v/>
      </c>
      <c r="J366" s="47" t="str">
        <f t="shared" ca="1" si="120"/>
        <v/>
      </c>
      <c r="K366" s="45" t="str">
        <f t="shared" ca="1" si="121"/>
        <v/>
      </c>
      <c r="L366" s="46" t="str">
        <f t="shared" ca="1" si="122"/>
        <v/>
      </c>
      <c r="M366" s="47" t="str">
        <f t="shared" ca="1" si="123"/>
        <v/>
      </c>
      <c r="N366" s="45" t="str">
        <f t="shared" ca="1" si="124"/>
        <v/>
      </c>
      <c r="O366" s="46" t="str">
        <f t="shared" ca="1" si="125"/>
        <v/>
      </c>
      <c r="P366" s="47" t="str">
        <f t="shared" ca="1" si="126"/>
        <v/>
      </c>
      <c r="Q366" s="45" t="str">
        <f t="shared" ca="1" si="127"/>
        <v/>
      </c>
      <c r="R366" s="46" t="str">
        <f t="shared" ca="1" si="128"/>
        <v/>
      </c>
      <c r="S366" s="47" t="str">
        <f t="shared" ca="1" si="129"/>
        <v/>
      </c>
      <c r="T366" s="79" t="str">
        <f t="shared" ca="1" si="133"/>
        <v/>
      </c>
      <c r="AH366" s="172" t="str">
        <f t="shared" si="131"/>
        <v/>
      </c>
      <c r="AI366" s="172" t="str">
        <f t="shared" si="130"/>
        <v/>
      </c>
    </row>
    <row r="367" spans="1:35">
      <c r="A367" s="173" t="str">
        <f t="shared" ca="1" si="112"/>
        <v/>
      </c>
      <c r="B367" s="45" t="str">
        <f t="shared" ca="1" si="113"/>
        <v/>
      </c>
      <c r="C367" s="46" t="str">
        <f t="shared" ca="1" si="132"/>
        <v/>
      </c>
      <c r="D367" s="46" t="str">
        <f t="shared" ca="1" si="114"/>
        <v/>
      </c>
      <c r="E367" s="45" t="str">
        <f t="shared" ca="1" si="115"/>
        <v/>
      </c>
      <c r="F367" s="46" t="str">
        <f t="shared" ca="1" si="116"/>
        <v/>
      </c>
      <c r="G367" s="47" t="str">
        <f t="shared" ca="1" si="117"/>
        <v/>
      </c>
      <c r="H367" s="45" t="str">
        <f t="shared" ca="1" si="118"/>
        <v/>
      </c>
      <c r="I367" s="46" t="str">
        <f t="shared" ca="1" si="119"/>
        <v/>
      </c>
      <c r="J367" s="47" t="str">
        <f t="shared" ca="1" si="120"/>
        <v/>
      </c>
      <c r="K367" s="45" t="str">
        <f t="shared" ca="1" si="121"/>
        <v/>
      </c>
      <c r="L367" s="46" t="str">
        <f t="shared" ca="1" si="122"/>
        <v/>
      </c>
      <c r="M367" s="47" t="str">
        <f t="shared" ca="1" si="123"/>
        <v/>
      </c>
      <c r="N367" s="45" t="str">
        <f t="shared" ca="1" si="124"/>
        <v/>
      </c>
      <c r="O367" s="46" t="str">
        <f t="shared" ca="1" si="125"/>
        <v/>
      </c>
      <c r="P367" s="47" t="str">
        <f t="shared" ca="1" si="126"/>
        <v/>
      </c>
      <c r="Q367" s="45" t="str">
        <f t="shared" ca="1" si="127"/>
        <v/>
      </c>
      <c r="R367" s="46" t="str">
        <f t="shared" ca="1" si="128"/>
        <v/>
      </c>
      <c r="S367" s="47" t="str">
        <f t="shared" ca="1" si="129"/>
        <v/>
      </c>
      <c r="T367" s="79" t="str">
        <f t="shared" ca="1" si="133"/>
        <v/>
      </c>
      <c r="AH367" s="172" t="str">
        <f t="shared" si="131"/>
        <v/>
      </c>
      <c r="AI367" s="172" t="str">
        <f t="shared" si="130"/>
        <v/>
      </c>
    </row>
    <row r="368" spans="1:35">
      <c r="A368" s="173" t="str">
        <f t="shared" ca="1" si="112"/>
        <v/>
      </c>
      <c r="B368" s="45" t="str">
        <f t="shared" ca="1" si="113"/>
        <v/>
      </c>
      <c r="C368" s="46" t="str">
        <f t="shared" ca="1" si="132"/>
        <v/>
      </c>
      <c r="D368" s="46" t="str">
        <f t="shared" ca="1" si="114"/>
        <v/>
      </c>
      <c r="E368" s="45" t="str">
        <f t="shared" ca="1" si="115"/>
        <v/>
      </c>
      <c r="F368" s="46" t="str">
        <f t="shared" ca="1" si="116"/>
        <v/>
      </c>
      <c r="G368" s="47" t="str">
        <f t="shared" ca="1" si="117"/>
        <v/>
      </c>
      <c r="H368" s="45" t="str">
        <f t="shared" ca="1" si="118"/>
        <v/>
      </c>
      <c r="I368" s="46" t="str">
        <f t="shared" ca="1" si="119"/>
        <v/>
      </c>
      <c r="J368" s="47" t="str">
        <f t="shared" ca="1" si="120"/>
        <v/>
      </c>
      <c r="K368" s="45" t="str">
        <f t="shared" ca="1" si="121"/>
        <v/>
      </c>
      <c r="L368" s="46" t="str">
        <f t="shared" ca="1" si="122"/>
        <v/>
      </c>
      <c r="M368" s="47" t="str">
        <f t="shared" ca="1" si="123"/>
        <v/>
      </c>
      <c r="N368" s="45" t="str">
        <f t="shared" ca="1" si="124"/>
        <v/>
      </c>
      <c r="O368" s="46" t="str">
        <f t="shared" ca="1" si="125"/>
        <v/>
      </c>
      <c r="P368" s="47" t="str">
        <f t="shared" ca="1" si="126"/>
        <v/>
      </c>
      <c r="Q368" s="45" t="str">
        <f t="shared" ca="1" si="127"/>
        <v/>
      </c>
      <c r="R368" s="46" t="str">
        <f t="shared" ca="1" si="128"/>
        <v/>
      </c>
      <c r="S368" s="47" t="str">
        <f t="shared" ca="1" si="129"/>
        <v/>
      </c>
      <c r="T368" s="79" t="str">
        <f t="shared" ca="1" si="133"/>
        <v/>
      </c>
      <c r="AH368" s="172" t="str">
        <f t="shared" si="131"/>
        <v/>
      </c>
      <c r="AI368" s="172" t="str">
        <f t="shared" si="130"/>
        <v/>
      </c>
    </row>
    <row r="369" spans="1:35">
      <c r="A369" s="173" t="str">
        <f t="shared" ref="A369:A432" ca="1" si="134">IF(AND(ISBLANK(AJ358), A368 = $AJ$1),NOW(),IF(ISBLANK(AJ358),"",AJ358))</f>
        <v/>
      </c>
      <c r="B369" s="45" t="str">
        <f t="shared" ref="B369:B432" ca="1" si="135">IF(COUNTIF(V:V,A369)=1,VLOOKUP(A369,V:W,2), IF(COUNTIF(V:V,A369)=0,$B$10,""))</f>
        <v/>
      </c>
      <c r="C369" s="46" t="str">
        <f t="shared" ca="1" si="132"/>
        <v/>
      </c>
      <c r="D369" s="46" t="str">
        <f t="shared" ref="D369:D432" ca="1" si="136">IF(ISERROR(B369-2),"",-1*ROUNDUP(A369-$A$14,0)/360*$B$7*$B$5)</f>
        <v/>
      </c>
      <c r="E369" s="45" t="str">
        <f t="shared" ref="E369:E432" ca="1" si="137">IF(COUNTIF(V:V,A369)=1,VLOOKUP(A369,X:Y,2), IF(COUNTIF(V:V,A369)=0,$C$10,""))</f>
        <v/>
      </c>
      <c r="F369" s="46" t="str">
        <f t="shared" ref="F369:F432" ca="1" si="138">IF(ISERROR(B369-2),"",(E369-$E$14)/100*$C$5)</f>
        <v/>
      </c>
      <c r="G369" s="47" t="str">
        <f t="shared" ref="G369:G432" ca="1" si="139">IF(ISERROR(B369-2),"",ROUNDUP(A369-$A$14,0)/360*$C$6*$C$5-ROUNDUP(A369-$A$14,0)/360*$C$7*$C$5*$E$14/100)</f>
        <v/>
      </c>
      <c r="H369" s="45" t="str">
        <f t="shared" ref="H369:H432" ca="1" si="140">IF(COUNTIF(V:V,A369)=1,VLOOKUP(A369,Z:AA,2), IF(COUNTIF(V:V,A369)=0,$D$10,""))</f>
        <v/>
      </c>
      <c r="I369" s="46" t="str">
        <f t="shared" ref="I369:I432" ca="1" si="141">IF(ISERROR(B369-2),"",(H369/$H$14-1)*$D$5)</f>
        <v/>
      </c>
      <c r="J369" s="47" t="str">
        <f t="shared" ref="J369:J432" ca="1" si="142">IF(ISERROR(B369-2),"",-1*ROUNDUP(A369-$A$14,0)/360*$D$7*$D$5)</f>
        <v/>
      </c>
      <c r="K369" s="45" t="str">
        <f t="shared" ref="K369:K432" ca="1" si="143">IF(COUNTIF(V:V,A369)=1,VLOOKUP(A369,AB:AC,2), IF(COUNTIF(V:V,A369)=0,$E$10,""))</f>
        <v/>
      </c>
      <c r="L369" s="46" t="str">
        <f t="shared" ref="L369:L432" ca="1" si="144">IF(ISERROR(B369-2),"",(K369-$K$14)/100*$E$5)</f>
        <v/>
      </c>
      <c r="M369" s="47" t="str">
        <f t="shared" ref="M369:M432" ca="1" si="145">IF(ISERROR(B369-2),"",ROUNDUP(A369-$A$14,0)/360*$E$6*$E$5-ROUNDUP(A369-$A$14,0)/360*$E$7*$E$5*$N$14/100)</f>
        <v/>
      </c>
      <c r="N369" s="45" t="str">
        <f t="shared" ref="N369:N432" ca="1" si="146">IF(COUNTIF(V:V,A369)=1,VLOOKUP(A369,AD:AE,2), IF(COUNTIF(V:V,A369)=0,$F$10,""))</f>
        <v/>
      </c>
      <c r="O369" s="46" t="str">
        <f t="shared" ref="O369:O432" ca="1" si="147">IF(ISERROR(B369-2),"",(N369-$N$14)/100*$F$5)</f>
        <v/>
      </c>
      <c r="P369" s="47" t="str">
        <f t="shared" ref="P369:P432" ca="1" si="148">IF(ISERROR(B369-2),"",ROUNDUP(A369-$A$14,0)/360*$F$6*$F$5-ROUNDUP(A369-$A$14,0)/360*$F$7*$F$5*$N$14/100)</f>
        <v/>
      </c>
      <c r="Q369" s="45" t="str">
        <f t="shared" ref="Q369:Q432" ca="1" si="149">IF(COUNTIF(V:V,A369)=1,VLOOKUP(A369,AF:AG,2), IF(COUNTIF(V:V,A369)=0,$G$10,""))</f>
        <v/>
      </c>
      <c r="R369" s="46" t="str">
        <f t="shared" ref="R369:R432" ca="1" si="150">IF(ISERROR(B369-2),"",(Q369-$Q$14)/100*$G$5)</f>
        <v/>
      </c>
      <c r="S369" s="47" t="str">
        <f t="shared" ref="S369:S432" ca="1" si="151">IF(ISERROR(B369-2),"",ROUNDUP(A369-$A$14,0)/360*$G$6*$G$5-ROUNDUP(A369-$A$14,0)/360*$G$7*$G$5*$Q$14/100)</f>
        <v/>
      </c>
      <c r="T369" s="79" t="str">
        <f t="shared" ca="1" si="133"/>
        <v/>
      </c>
      <c r="AH369" s="172" t="str">
        <f t="shared" si="131"/>
        <v/>
      </c>
      <c r="AI369" s="172" t="str">
        <f t="shared" si="130"/>
        <v/>
      </c>
    </row>
    <row r="370" spans="1:35">
      <c r="A370" s="173" t="str">
        <f t="shared" ca="1" si="134"/>
        <v/>
      </c>
      <c r="B370" s="45" t="str">
        <f t="shared" ca="1" si="135"/>
        <v/>
      </c>
      <c r="C370" s="46" t="str">
        <f t="shared" ca="1" si="132"/>
        <v/>
      </c>
      <c r="D370" s="46" t="str">
        <f t="shared" ca="1" si="136"/>
        <v/>
      </c>
      <c r="E370" s="45" t="str">
        <f t="shared" ca="1" si="137"/>
        <v/>
      </c>
      <c r="F370" s="46" t="str">
        <f t="shared" ca="1" si="138"/>
        <v/>
      </c>
      <c r="G370" s="47" t="str">
        <f t="shared" ca="1" si="139"/>
        <v/>
      </c>
      <c r="H370" s="45" t="str">
        <f t="shared" ca="1" si="140"/>
        <v/>
      </c>
      <c r="I370" s="46" t="str">
        <f t="shared" ca="1" si="141"/>
        <v/>
      </c>
      <c r="J370" s="47" t="str">
        <f t="shared" ca="1" si="142"/>
        <v/>
      </c>
      <c r="K370" s="45" t="str">
        <f t="shared" ca="1" si="143"/>
        <v/>
      </c>
      <c r="L370" s="46" t="str">
        <f t="shared" ca="1" si="144"/>
        <v/>
      </c>
      <c r="M370" s="47" t="str">
        <f t="shared" ca="1" si="145"/>
        <v/>
      </c>
      <c r="N370" s="45" t="str">
        <f t="shared" ca="1" si="146"/>
        <v/>
      </c>
      <c r="O370" s="46" t="str">
        <f t="shared" ca="1" si="147"/>
        <v/>
      </c>
      <c r="P370" s="47" t="str">
        <f t="shared" ca="1" si="148"/>
        <v/>
      </c>
      <c r="Q370" s="45" t="str">
        <f t="shared" ca="1" si="149"/>
        <v/>
      </c>
      <c r="R370" s="46" t="str">
        <f t="shared" ca="1" si="150"/>
        <v/>
      </c>
      <c r="S370" s="47" t="str">
        <f t="shared" ca="1" si="151"/>
        <v/>
      </c>
      <c r="T370" s="79" t="str">
        <f t="shared" ca="1" si="133"/>
        <v/>
      </c>
      <c r="AH370" s="172" t="str">
        <f t="shared" si="131"/>
        <v/>
      </c>
      <c r="AI370" s="172" t="str">
        <f t="shared" si="130"/>
        <v/>
      </c>
    </row>
    <row r="371" spans="1:35">
      <c r="A371" s="173" t="str">
        <f t="shared" ca="1" si="134"/>
        <v/>
      </c>
      <c r="B371" s="45" t="str">
        <f t="shared" ca="1" si="135"/>
        <v/>
      </c>
      <c r="C371" s="46" t="str">
        <f t="shared" ca="1" si="132"/>
        <v/>
      </c>
      <c r="D371" s="46" t="str">
        <f t="shared" ca="1" si="136"/>
        <v/>
      </c>
      <c r="E371" s="45" t="str">
        <f t="shared" ca="1" si="137"/>
        <v/>
      </c>
      <c r="F371" s="46" t="str">
        <f t="shared" ca="1" si="138"/>
        <v/>
      </c>
      <c r="G371" s="47" t="str">
        <f t="shared" ca="1" si="139"/>
        <v/>
      </c>
      <c r="H371" s="45" t="str">
        <f t="shared" ca="1" si="140"/>
        <v/>
      </c>
      <c r="I371" s="46" t="str">
        <f t="shared" ca="1" si="141"/>
        <v/>
      </c>
      <c r="J371" s="47" t="str">
        <f t="shared" ca="1" si="142"/>
        <v/>
      </c>
      <c r="K371" s="45" t="str">
        <f t="shared" ca="1" si="143"/>
        <v/>
      </c>
      <c r="L371" s="46" t="str">
        <f t="shared" ca="1" si="144"/>
        <v/>
      </c>
      <c r="M371" s="47" t="str">
        <f t="shared" ca="1" si="145"/>
        <v/>
      </c>
      <c r="N371" s="45" t="str">
        <f t="shared" ca="1" si="146"/>
        <v/>
      </c>
      <c r="O371" s="46" t="str">
        <f t="shared" ca="1" si="147"/>
        <v/>
      </c>
      <c r="P371" s="47" t="str">
        <f t="shared" ca="1" si="148"/>
        <v/>
      </c>
      <c r="Q371" s="45" t="str">
        <f t="shared" ca="1" si="149"/>
        <v/>
      </c>
      <c r="R371" s="46" t="str">
        <f t="shared" ca="1" si="150"/>
        <v/>
      </c>
      <c r="S371" s="47" t="str">
        <f t="shared" ca="1" si="151"/>
        <v/>
      </c>
      <c r="T371" s="79" t="str">
        <f t="shared" ca="1" si="133"/>
        <v/>
      </c>
      <c r="AH371" s="172" t="str">
        <f t="shared" si="131"/>
        <v/>
      </c>
      <c r="AI371" s="172" t="str">
        <f t="shared" si="130"/>
        <v/>
      </c>
    </row>
    <row r="372" spans="1:35">
      <c r="A372" s="173" t="str">
        <f t="shared" ca="1" si="134"/>
        <v/>
      </c>
      <c r="B372" s="45" t="str">
        <f t="shared" ca="1" si="135"/>
        <v/>
      </c>
      <c r="C372" s="46" t="str">
        <f t="shared" ca="1" si="132"/>
        <v/>
      </c>
      <c r="D372" s="46" t="str">
        <f t="shared" ca="1" si="136"/>
        <v/>
      </c>
      <c r="E372" s="45" t="str">
        <f t="shared" ca="1" si="137"/>
        <v/>
      </c>
      <c r="F372" s="46" t="str">
        <f t="shared" ca="1" si="138"/>
        <v/>
      </c>
      <c r="G372" s="47" t="str">
        <f t="shared" ca="1" si="139"/>
        <v/>
      </c>
      <c r="H372" s="45" t="str">
        <f t="shared" ca="1" si="140"/>
        <v/>
      </c>
      <c r="I372" s="46" t="str">
        <f t="shared" ca="1" si="141"/>
        <v/>
      </c>
      <c r="J372" s="47" t="str">
        <f t="shared" ca="1" si="142"/>
        <v/>
      </c>
      <c r="K372" s="45" t="str">
        <f t="shared" ca="1" si="143"/>
        <v/>
      </c>
      <c r="L372" s="46" t="str">
        <f t="shared" ca="1" si="144"/>
        <v/>
      </c>
      <c r="M372" s="47" t="str">
        <f t="shared" ca="1" si="145"/>
        <v/>
      </c>
      <c r="N372" s="45" t="str">
        <f t="shared" ca="1" si="146"/>
        <v/>
      </c>
      <c r="O372" s="46" t="str">
        <f t="shared" ca="1" si="147"/>
        <v/>
      </c>
      <c r="P372" s="47" t="str">
        <f t="shared" ca="1" si="148"/>
        <v/>
      </c>
      <c r="Q372" s="45" t="str">
        <f t="shared" ca="1" si="149"/>
        <v/>
      </c>
      <c r="R372" s="46" t="str">
        <f t="shared" ca="1" si="150"/>
        <v/>
      </c>
      <c r="S372" s="47" t="str">
        <f t="shared" ca="1" si="151"/>
        <v/>
      </c>
      <c r="T372" s="79" t="str">
        <f t="shared" ca="1" si="133"/>
        <v/>
      </c>
      <c r="AH372" s="172" t="str">
        <f t="shared" si="131"/>
        <v/>
      </c>
      <c r="AI372" s="172" t="str">
        <f t="shared" si="130"/>
        <v/>
      </c>
    </row>
    <row r="373" spans="1:35">
      <c r="A373" s="173" t="str">
        <f t="shared" ca="1" si="134"/>
        <v/>
      </c>
      <c r="B373" s="45" t="str">
        <f t="shared" ca="1" si="135"/>
        <v/>
      </c>
      <c r="C373" s="46" t="str">
        <f t="shared" ca="1" si="132"/>
        <v/>
      </c>
      <c r="D373" s="46" t="str">
        <f t="shared" ca="1" si="136"/>
        <v/>
      </c>
      <c r="E373" s="45" t="str">
        <f t="shared" ca="1" si="137"/>
        <v/>
      </c>
      <c r="F373" s="46" t="str">
        <f t="shared" ca="1" si="138"/>
        <v/>
      </c>
      <c r="G373" s="47" t="str">
        <f t="shared" ca="1" si="139"/>
        <v/>
      </c>
      <c r="H373" s="45" t="str">
        <f t="shared" ca="1" si="140"/>
        <v/>
      </c>
      <c r="I373" s="46" t="str">
        <f t="shared" ca="1" si="141"/>
        <v/>
      </c>
      <c r="J373" s="47" t="str">
        <f t="shared" ca="1" si="142"/>
        <v/>
      </c>
      <c r="K373" s="45" t="str">
        <f t="shared" ca="1" si="143"/>
        <v/>
      </c>
      <c r="L373" s="46" t="str">
        <f t="shared" ca="1" si="144"/>
        <v/>
      </c>
      <c r="M373" s="47" t="str">
        <f t="shared" ca="1" si="145"/>
        <v/>
      </c>
      <c r="N373" s="45" t="str">
        <f t="shared" ca="1" si="146"/>
        <v/>
      </c>
      <c r="O373" s="46" t="str">
        <f t="shared" ca="1" si="147"/>
        <v/>
      </c>
      <c r="P373" s="47" t="str">
        <f t="shared" ca="1" si="148"/>
        <v/>
      </c>
      <c r="Q373" s="45" t="str">
        <f t="shared" ca="1" si="149"/>
        <v/>
      </c>
      <c r="R373" s="46" t="str">
        <f t="shared" ca="1" si="150"/>
        <v/>
      </c>
      <c r="S373" s="47" t="str">
        <f t="shared" ca="1" si="151"/>
        <v/>
      </c>
      <c r="T373" s="79" t="str">
        <f t="shared" ca="1" si="133"/>
        <v/>
      </c>
      <c r="AH373" s="172" t="str">
        <f t="shared" si="131"/>
        <v/>
      </c>
      <c r="AI373" s="172" t="str">
        <f t="shared" si="130"/>
        <v/>
      </c>
    </row>
    <row r="374" spans="1:35">
      <c r="A374" s="173" t="str">
        <f t="shared" ca="1" si="134"/>
        <v/>
      </c>
      <c r="B374" s="45" t="str">
        <f t="shared" ca="1" si="135"/>
        <v/>
      </c>
      <c r="C374" s="46" t="str">
        <f t="shared" ca="1" si="132"/>
        <v/>
      </c>
      <c r="D374" s="46" t="str">
        <f t="shared" ca="1" si="136"/>
        <v/>
      </c>
      <c r="E374" s="45" t="str">
        <f t="shared" ca="1" si="137"/>
        <v/>
      </c>
      <c r="F374" s="46" t="str">
        <f t="shared" ca="1" si="138"/>
        <v/>
      </c>
      <c r="G374" s="47" t="str">
        <f t="shared" ca="1" si="139"/>
        <v/>
      </c>
      <c r="H374" s="45" t="str">
        <f t="shared" ca="1" si="140"/>
        <v/>
      </c>
      <c r="I374" s="46" t="str">
        <f t="shared" ca="1" si="141"/>
        <v/>
      </c>
      <c r="J374" s="47" t="str">
        <f t="shared" ca="1" si="142"/>
        <v/>
      </c>
      <c r="K374" s="45" t="str">
        <f t="shared" ca="1" si="143"/>
        <v/>
      </c>
      <c r="L374" s="46" t="str">
        <f t="shared" ca="1" si="144"/>
        <v/>
      </c>
      <c r="M374" s="47" t="str">
        <f t="shared" ca="1" si="145"/>
        <v/>
      </c>
      <c r="N374" s="45" t="str">
        <f t="shared" ca="1" si="146"/>
        <v/>
      </c>
      <c r="O374" s="46" t="str">
        <f t="shared" ca="1" si="147"/>
        <v/>
      </c>
      <c r="P374" s="47" t="str">
        <f t="shared" ca="1" si="148"/>
        <v/>
      </c>
      <c r="Q374" s="45" t="str">
        <f t="shared" ca="1" si="149"/>
        <v/>
      </c>
      <c r="R374" s="46" t="str">
        <f t="shared" ca="1" si="150"/>
        <v/>
      </c>
      <c r="S374" s="47" t="str">
        <f t="shared" ca="1" si="151"/>
        <v/>
      </c>
      <c r="T374" s="79" t="str">
        <f t="shared" ca="1" si="133"/>
        <v/>
      </c>
      <c r="AH374" s="172" t="str">
        <f t="shared" si="131"/>
        <v/>
      </c>
      <c r="AI374" s="172" t="str">
        <f t="shared" si="130"/>
        <v/>
      </c>
    </row>
    <row r="375" spans="1:35">
      <c r="A375" s="173" t="str">
        <f t="shared" ca="1" si="134"/>
        <v/>
      </c>
      <c r="B375" s="45" t="str">
        <f t="shared" ca="1" si="135"/>
        <v/>
      </c>
      <c r="C375" s="46" t="str">
        <f t="shared" ca="1" si="132"/>
        <v/>
      </c>
      <c r="D375" s="46" t="str">
        <f t="shared" ca="1" si="136"/>
        <v/>
      </c>
      <c r="E375" s="45" t="str">
        <f t="shared" ca="1" si="137"/>
        <v/>
      </c>
      <c r="F375" s="46" t="str">
        <f t="shared" ca="1" si="138"/>
        <v/>
      </c>
      <c r="G375" s="47" t="str">
        <f t="shared" ca="1" si="139"/>
        <v/>
      </c>
      <c r="H375" s="45" t="str">
        <f t="shared" ca="1" si="140"/>
        <v/>
      </c>
      <c r="I375" s="46" t="str">
        <f t="shared" ca="1" si="141"/>
        <v/>
      </c>
      <c r="J375" s="47" t="str">
        <f t="shared" ca="1" si="142"/>
        <v/>
      </c>
      <c r="K375" s="45" t="str">
        <f t="shared" ca="1" si="143"/>
        <v/>
      </c>
      <c r="L375" s="46" t="str">
        <f t="shared" ca="1" si="144"/>
        <v/>
      </c>
      <c r="M375" s="47" t="str">
        <f t="shared" ca="1" si="145"/>
        <v/>
      </c>
      <c r="N375" s="45" t="str">
        <f t="shared" ca="1" si="146"/>
        <v/>
      </c>
      <c r="O375" s="46" t="str">
        <f t="shared" ca="1" si="147"/>
        <v/>
      </c>
      <c r="P375" s="47" t="str">
        <f t="shared" ca="1" si="148"/>
        <v/>
      </c>
      <c r="Q375" s="45" t="str">
        <f t="shared" ca="1" si="149"/>
        <v/>
      </c>
      <c r="R375" s="46" t="str">
        <f t="shared" ca="1" si="150"/>
        <v/>
      </c>
      <c r="S375" s="47" t="str">
        <f t="shared" ca="1" si="151"/>
        <v/>
      </c>
      <c r="T375" s="79" t="str">
        <f t="shared" ca="1" si="133"/>
        <v/>
      </c>
      <c r="AH375" s="172" t="str">
        <f t="shared" si="131"/>
        <v/>
      </c>
      <c r="AI375" s="172" t="str">
        <f t="shared" si="130"/>
        <v/>
      </c>
    </row>
    <row r="376" spans="1:35">
      <c r="A376" s="173" t="str">
        <f t="shared" ca="1" si="134"/>
        <v/>
      </c>
      <c r="B376" s="45" t="str">
        <f t="shared" ca="1" si="135"/>
        <v/>
      </c>
      <c r="C376" s="46" t="str">
        <f t="shared" ca="1" si="132"/>
        <v/>
      </c>
      <c r="D376" s="46" t="str">
        <f t="shared" ca="1" si="136"/>
        <v/>
      </c>
      <c r="E376" s="45" t="str">
        <f t="shared" ca="1" si="137"/>
        <v/>
      </c>
      <c r="F376" s="46" t="str">
        <f t="shared" ca="1" si="138"/>
        <v/>
      </c>
      <c r="G376" s="47" t="str">
        <f t="shared" ca="1" si="139"/>
        <v/>
      </c>
      <c r="H376" s="45" t="str">
        <f t="shared" ca="1" si="140"/>
        <v/>
      </c>
      <c r="I376" s="46" t="str">
        <f t="shared" ca="1" si="141"/>
        <v/>
      </c>
      <c r="J376" s="47" t="str">
        <f t="shared" ca="1" si="142"/>
        <v/>
      </c>
      <c r="K376" s="45" t="str">
        <f t="shared" ca="1" si="143"/>
        <v/>
      </c>
      <c r="L376" s="46" t="str">
        <f t="shared" ca="1" si="144"/>
        <v/>
      </c>
      <c r="M376" s="47" t="str">
        <f t="shared" ca="1" si="145"/>
        <v/>
      </c>
      <c r="N376" s="45" t="str">
        <f t="shared" ca="1" si="146"/>
        <v/>
      </c>
      <c r="O376" s="46" t="str">
        <f t="shared" ca="1" si="147"/>
        <v/>
      </c>
      <c r="P376" s="47" t="str">
        <f t="shared" ca="1" si="148"/>
        <v/>
      </c>
      <c r="Q376" s="45" t="str">
        <f t="shared" ca="1" si="149"/>
        <v/>
      </c>
      <c r="R376" s="46" t="str">
        <f t="shared" ca="1" si="150"/>
        <v/>
      </c>
      <c r="S376" s="47" t="str">
        <f t="shared" ca="1" si="151"/>
        <v/>
      </c>
      <c r="T376" s="79" t="str">
        <f t="shared" ca="1" si="133"/>
        <v/>
      </c>
      <c r="AH376" s="172" t="str">
        <f t="shared" si="131"/>
        <v/>
      </c>
      <c r="AI376" s="172" t="str">
        <f t="shared" si="130"/>
        <v/>
      </c>
    </row>
    <row r="377" spans="1:35">
      <c r="A377" s="173" t="str">
        <f t="shared" ca="1" si="134"/>
        <v/>
      </c>
      <c r="B377" s="45" t="str">
        <f t="shared" ca="1" si="135"/>
        <v/>
      </c>
      <c r="C377" s="46" t="str">
        <f t="shared" ca="1" si="132"/>
        <v/>
      </c>
      <c r="D377" s="46" t="str">
        <f t="shared" ca="1" si="136"/>
        <v/>
      </c>
      <c r="E377" s="45" t="str">
        <f t="shared" ca="1" si="137"/>
        <v/>
      </c>
      <c r="F377" s="46" t="str">
        <f t="shared" ca="1" si="138"/>
        <v/>
      </c>
      <c r="G377" s="47" t="str">
        <f t="shared" ca="1" si="139"/>
        <v/>
      </c>
      <c r="H377" s="45" t="str">
        <f t="shared" ca="1" si="140"/>
        <v/>
      </c>
      <c r="I377" s="46" t="str">
        <f t="shared" ca="1" si="141"/>
        <v/>
      </c>
      <c r="J377" s="47" t="str">
        <f t="shared" ca="1" si="142"/>
        <v/>
      </c>
      <c r="K377" s="45" t="str">
        <f t="shared" ca="1" si="143"/>
        <v/>
      </c>
      <c r="L377" s="46" t="str">
        <f t="shared" ca="1" si="144"/>
        <v/>
      </c>
      <c r="M377" s="47" t="str">
        <f t="shared" ca="1" si="145"/>
        <v/>
      </c>
      <c r="N377" s="45" t="str">
        <f t="shared" ca="1" si="146"/>
        <v/>
      </c>
      <c r="O377" s="46" t="str">
        <f t="shared" ca="1" si="147"/>
        <v/>
      </c>
      <c r="P377" s="47" t="str">
        <f t="shared" ca="1" si="148"/>
        <v/>
      </c>
      <c r="Q377" s="45" t="str">
        <f t="shared" ca="1" si="149"/>
        <v/>
      </c>
      <c r="R377" s="46" t="str">
        <f t="shared" ca="1" si="150"/>
        <v/>
      </c>
      <c r="S377" s="47" t="str">
        <f t="shared" ca="1" si="151"/>
        <v/>
      </c>
      <c r="T377" s="79" t="str">
        <f t="shared" ca="1" si="133"/>
        <v/>
      </c>
      <c r="AH377" s="172" t="str">
        <f t="shared" si="131"/>
        <v/>
      </c>
      <c r="AI377" s="172" t="str">
        <f t="shared" si="130"/>
        <v/>
      </c>
    </row>
    <row r="378" spans="1:35">
      <c r="A378" s="173" t="str">
        <f t="shared" ca="1" si="134"/>
        <v/>
      </c>
      <c r="B378" s="45" t="str">
        <f t="shared" ca="1" si="135"/>
        <v/>
      </c>
      <c r="C378" s="46" t="str">
        <f t="shared" ca="1" si="132"/>
        <v/>
      </c>
      <c r="D378" s="46" t="str">
        <f t="shared" ca="1" si="136"/>
        <v/>
      </c>
      <c r="E378" s="45" t="str">
        <f t="shared" ca="1" si="137"/>
        <v/>
      </c>
      <c r="F378" s="46" t="str">
        <f t="shared" ca="1" si="138"/>
        <v/>
      </c>
      <c r="G378" s="47" t="str">
        <f t="shared" ca="1" si="139"/>
        <v/>
      </c>
      <c r="H378" s="45" t="str">
        <f t="shared" ca="1" si="140"/>
        <v/>
      </c>
      <c r="I378" s="46" t="str">
        <f t="shared" ca="1" si="141"/>
        <v/>
      </c>
      <c r="J378" s="47" t="str">
        <f t="shared" ca="1" si="142"/>
        <v/>
      </c>
      <c r="K378" s="45" t="str">
        <f t="shared" ca="1" si="143"/>
        <v/>
      </c>
      <c r="L378" s="46" t="str">
        <f t="shared" ca="1" si="144"/>
        <v/>
      </c>
      <c r="M378" s="47" t="str">
        <f t="shared" ca="1" si="145"/>
        <v/>
      </c>
      <c r="N378" s="45" t="str">
        <f t="shared" ca="1" si="146"/>
        <v/>
      </c>
      <c r="O378" s="46" t="str">
        <f t="shared" ca="1" si="147"/>
        <v/>
      </c>
      <c r="P378" s="47" t="str">
        <f t="shared" ca="1" si="148"/>
        <v/>
      </c>
      <c r="Q378" s="45" t="str">
        <f t="shared" ca="1" si="149"/>
        <v/>
      </c>
      <c r="R378" s="46" t="str">
        <f t="shared" ca="1" si="150"/>
        <v/>
      </c>
      <c r="S378" s="47" t="str">
        <f t="shared" ca="1" si="151"/>
        <v/>
      </c>
      <c r="T378" s="79" t="str">
        <f t="shared" ca="1" si="133"/>
        <v/>
      </c>
      <c r="AH378" s="172" t="str">
        <f t="shared" si="131"/>
        <v/>
      </c>
      <c r="AI378" s="172" t="str">
        <f t="shared" si="130"/>
        <v/>
      </c>
    </row>
    <row r="379" spans="1:35">
      <c r="A379" s="173" t="str">
        <f t="shared" ca="1" si="134"/>
        <v/>
      </c>
      <c r="B379" s="45" t="str">
        <f t="shared" ca="1" si="135"/>
        <v/>
      </c>
      <c r="C379" s="46" t="str">
        <f t="shared" ca="1" si="132"/>
        <v/>
      </c>
      <c r="D379" s="46" t="str">
        <f t="shared" ca="1" si="136"/>
        <v/>
      </c>
      <c r="E379" s="45" t="str">
        <f t="shared" ca="1" si="137"/>
        <v/>
      </c>
      <c r="F379" s="46" t="str">
        <f t="shared" ca="1" si="138"/>
        <v/>
      </c>
      <c r="G379" s="47" t="str">
        <f t="shared" ca="1" si="139"/>
        <v/>
      </c>
      <c r="H379" s="45" t="str">
        <f t="shared" ca="1" si="140"/>
        <v/>
      </c>
      <c r="I379" s="46" t="str">
        <f t="shared" ca="1" si="141"/>
        <v/>
      </c>
      <c r="J379" s="47" t="str">
        <f t="shared" ca="1" si="142"/>
        <v/>
      </c>
      <c r="K379" s="45" t="str">
        <f t="shared" ca="1" si="143"/>
        <v/>
      </c>
      <c r="L379" s="46" t="str">
        <f t="shared" ca="1" si="144"/>
        <v/>
      </c>
      <c r="M379" s="47" t="str">
        <f t="shared" ca="1" si="145"/>
        <v/>
      </c>
      <c r="N379" s="45" t="str">
        <f t="shared" ca="1" si="146"/>
        <v/>
      </c>
      <c r="O379" s="46" t="str">
        <f t="shared" ca="1" si="147"/>
        <v/>
      </c>
      <c r="P379" s="47" t="str">
        <f t="shared" ca="1" si="148"/>
        <v/>
      </c>
      <c r="Q379" s="45" t="str">
        <f t="shared" ca="1" si="149"/>
        <v/>
      </c>
      <c r="R379" s="46" t="str">
        <f t="shared" ca="1" si="150"/>
        <v/>
      </c>
      <c r="S379" s="47" t="str">
        <f t="shared" ca="1" si="151"/>
        <v/>
      </c>
      <c r="T379" s="79" t="str">
        <f t="shared" ca="1" si="133"/>
        <v/>
      </c>
      <c r="AH379" s="172" t="str">
        <f t="shared" si="131"/>
        <v/>
      </c>
      <c r="AI379" s="172" t="str">
        <f t="shared" si="130"/>
        <v/>
      </c>
    </row>
    <row r="380" spans="1:35">
      <c r="A380" s="173" t="str">
        <f t="shared" ca="1" si="134"/>
        <v/>
      </c>
      <c r="B380" s="45" t="str">
        <f t="shared" ca="1" si="135"/>
        <v/>
      </c>
      <c r="C380" s="46" t="str">
        <f t="shared" ca="1" si="132"/>
        <v/>
      </c>
      <c r="D380" s="46" t="str">
        <f t="shared" ca="1" si="136"/>
        <v/>
      </c>
      <c r="E380" s="45" t="str">
        <f t="shared" ca="1" si="137"/>
        <v/>
      </c>
      <c r="F380" s="46" t="str">
        <f t="shared" ca="1" si="138"/>
        <v/>
      </c>
      <c r="G380" s="47" t="str">
        <f t="shared" ca="1" si="139"/>
        <v/>
      </c>
      <c r="H380" s="45" t="str">
        <f t="shared" ca="1" si="140"/>
        <v/>
      </c>
      <c r="I380" s="46" t="str">
        <f t="shared" ca="1" si="141"/>
        <v/>
      </c>
      <c r="J380" s="47" t="str">
        <f t="shared" ca="1" si="142"/>
        <v/>
      </c>
      <c r="K380" s="45" t="str">
        <f t="shared" ca="1" si="143"/>
        <v/>
      </c>
      <c r="L380" s="46" t="str">
        <f t="shared" ca="1" si="144"/>
        <v/>
      </c>
      <c r="M380" s="47" t="str">
        <f t="shared" ca="1" si="145"/>
        <v/>
      </c>
      <c r="N380" s="45" t="str">
        <f t="shared" ca="1" si="146"/>
        <v/>
      </c>
      <c r="O380" s="46" t="str">
        <f t="shared" ca="1" si="147"/>
        <v/>
      </c>
      <c r="P380" s="47" t="str">
        <f t="shared" ca="1" si="148"/>
        <v/>
      </c>
      <c r="Q380" s="45" t="str">
        <f t="shared" ca="1" si="149"/>
        <v/>
      </c>
      <c r="R380" s="46" t="str">
        <f t="shared" ca="1" si="150"/>
        <v/>
      </c>
      <c r="S380" s="47" t="str">
        <f t="shared" ca="1" si="151"/>
        <v/>
      </c>
      <c r="T380" s="79" t="str">
        <f t="shared" ca="1" si="133"/>
        <v/>
      </c>
      <c r="AH380" s="172" t="str">
        <f t="shared" si="131"/>
        <v/>
      </c>
      <c r="AI380" s="172" t="str">
        <f t="shared" si="130"/>
        <v/>
      </c>
    </row>
    <row r="381" spans="1:35">
      <c r="A381" s="173" t="str">
        <f t="shared" ca="1" si="134"/>
        <v/>
      </c>
      <c r="B381" s="45" t="str">
        <f t="shared" ca="1" si="135"/>
        <v/>
      </c>
      <c r="C381" s="46" t="str">
        <f t="shared" ca="1" si="132"/>
        <v/>
      </c>
      <c r="D381" s="46" t="str">
        <f t="shared" ca="1" si="136"/>
        <v/>
      </c>
      <c r="E381" s="45" t="str">
        <f t="shared" ca="1" si="137"/>
        <v/>
      </c>
      <c r="F381" s="46" t="str">
        <f t="shared" ca="1" si="138"/>
        <v/>
      </c>
      <c r="G381" s="47" t="str">
        <f t="shared" ca="1" si="139"/>
        <v/>
      </c>
      <c r="H381" s="45" t="str">
        <f t="shared" ca="1" si="140"/>
        <v/>
      </c>
      <c r="I381" s="46" t="str">
        <f t="shared" ca="1" si="141"/>
        <v/>
      </c>
      <c r="J381" s="47" t="str">
        <f t="shared" ca="1" si="142"/>
        <v/>
      </c>
      <c r="K381" s="45" t="str">
        <f t="shared" ca="1" si="143"/>
        <v/>
      </c>
      <c r="L381" s="46" t="str">
        <f t="shared" ca="1" si="144"/>
        <v/>
      </c>
      <c r="M381" s="47" t="str">
        <f t="shared" ca="1" si="145"/>
        <v/>
      </c>
      <c r="N381" s="45" t="str">
        <f t="shared" ca="1" si="146"/>
        <v/>
      </c>
      <c r="O381" s="46" t="str">
        <f t="shared" ca="1" si="147"/>
        <v/>
      </c>
      <c r="P381" s="47" t="str">
        <f t="shared" ca="1" si="148"/>
        <v/>
      </c>
      <c r="Q381" s="45" t="str">
        <f t="shared" ca="1" si="149"/>
        <v/>
      </c>
      <c r="R381" s="46" t="str">
        <f t="shared" ca="1" si="150"/>
        <v/>
      </c>
      <c r="S381" s="47" t="str">
        <f t="shared" ca="1" si="151"/>
        <v/>
      </c>
      <c r="T381" s="79" t="str">
        <f t="shared" ca="1" si="133"/>
        <v/>
      </c>
      <c r="AH381" s="172" t="str">
        <f t="shared" si="131"/>
        <v/>
      </c>
      <c r="AI381" s="172" t="str">
        <f t="shared" si="130"/>
        <v/>
      </c>
    </row>
    <row r="382" spans="1:35">
      <c r="A382" s="173" t="str">
        <f t="shared" ca="1" si="134"/>
        <v/>
      </c>
      <c r="B382" s="45" t="str">
        <f t="shared" ca="1" si="135"/>
        <v/>
      </c>
      <c r="C382" s="46" t="str">
        <f t="shared" ca="1" si="132"/>
        <v/>
      </c>
      <c r="D382" s="46" t="str">
        <f t="shared" ca="1" si="136"/>
        <v/>
      </c>
      <c r="E382" s="45" t="str">
        <f t="shared" ca="1" si="137"/>
        <v/>
      </c>
      <c r="F382" s="46" t="str">
        <f t="shared" ca="1" si="138"/>
        <v/>
      </c>
      <c r="G382" s="47" t="str">
        <f t="shared" ca="1" si="139"/>
        <v/>
      </c>
      <c r="H382" s="45" t="str">
        <f t="shared" ca="1" si="140"/>
        <v/>
      </c>
      <c r="I382" s="46" t="str">
        <f t="shared" ca="1" si="141"/>
        <v/>
      </c>
      <c r="J382" s="47" t="str">
        <f t="shared" ca="1" si="142"/>
        <v/>
      </c>
      <c r="K382" s="45" t="str">
        <f t="shared" ca="1" si="143"/>
        <v/>
      </c>
      <c r="L382" s="46" t="str">
        <f t="shared" ca="1" si="144"/>
        <v/>
      </c>
      <c r="M382" s="47" t="str">
        <f t="shared" ca="1" si="145"/>
        <v/>
      </c>
      <c r="N382" s="45" t="str">
        <f t="shared" ca="1" si="146"/>
        <v/>
      </c>
      <c r="O382" s="46" t="str">
        <f t="shared" ca="1" si="147"/>
        <v/>
      </c>
      <c r="P382" s="47" t="str">
        <f t="shared" ca="1" si="148"/>
        <v/>
      </c>
      <c r="Q382" s="45" t="str">
        <f t="shared" ca="1" si="149"/>
        <v/>
      </c>
      <c r="R382" s="46" t="str">
        <f t="shared" ca="1" si="150"/>
        <v/>
      </c>
      <c r="S382" s="47" t="str">
        <f t="shared" ca="1" si="151"/>
        <v/>
      </c>
      <c r="T382" s="79" t="str">
        <f t="shared" ca="1" si="133"/>
        <v/>
      </c>
      <c r="AH382" s="172" t="str">
        <f t="shared" si="131"/>
        <v/>
      </c>
      <c r="AI382" s="172" t="str">
        <f t="shared" si="130"/>
        <v/>
      </c>
    </row>
    <row r="383" spans="1:35">
      <c r="A383" s="173" t="str">
        <f t="shared" ca="1" si="134"/>
        <v/>
      </c>
      <c r="B383" s="45" t="str">
        <f t="shared" ca="1" si="135"/>
        <v/>
      </c>
      <c r="C383" s="46" t="str">
        <f t="shared" ca="1" si="132"/>
        <v/>
      </c>
      <c r="D383" s="46" t="str">
        <f t="shared" ca="1" si="136"/>
        <v/>
      </c>
      <c r="E383" s="45" t="str">
        <f t="shared" ca="1" si="137"/>
        <v/>
      </c>
      <c r="F383" s="46" t="str">
        <f t="shared" ca="1" si="138"/>
        <v/>
      </c>
      <c r="G383" s="47" t="str">
        <f t="shared" ca="1" si="139"/>
        <v/>
      </c>
      <c r="H383" s="45" t="str">
        <f t="shared" ca="1" si="140"/>
        <v/>
      </c>
      <c r="I383" s="46" t="str">
        <f t="shared" ca="1" si="141"/>
        <v/>
      </c>
      <c r="J383" s="47" t="str">
        <f t="shared" ca="1" si="142"/>
        <v/>
      </c>
      <c r="K383" s="45" t="str">
        <f t="shared" ca="1" si="143"/>
        <v/>
      </c>
      <c r="L383" s="46" t="str">
        <f t="shared" ca="1" si="144"/>
        <v/>
      </c>
      <c r="M383" s="47" t="str">
        <f t="shared" ca="1" si="145"/>
        <v/>
      </c>
      <c r="N383" s="45" t="str">
        <f t="shared" ca="1" si="146"/>
        <v/>
      </c>
      <c r="O383" s="46" t="str">
        <f t="shared" ca="1" si="147"/>
        <v/>
      </c>
      <c r="P383" s="47" t="str">
        <f t="shared" ca="1" si="148"/>
        <v/>
      </c>
      <c r="Q383" s="45" t="str">
        <f t="shared" ca="1" si="149"/>
        <v/>
      </c>
      <c r="R383" s="46" t="str">
        <f t="shared" ca="1" si="150"/>
        <v/>
      </c>
      <c r="S383" s="47" t="str">
        <f t="shared" ca="1" si="151"/>
        <v/>
      </c>
      <c r="T383" s="79" t="str">
        <f t="shared" ca="1" si="133"/>
        <v/>
      </c>
      <c r="AH383" s="172" t="str">
        <f t="shared" si="131"/>
        <v/>
      </c>
      <c r="AI383" s="172" t="str">
        <f t="shared" si="130"/>
        <v/>
      </c>
    </row>
    <row r="384" spans="1:35">
      <c r="A384" s="173" t="str">
        <f t="shared" ca="1" si="134"/>
        <v/>
      </c>
      <c r="B384" s="45" t="str">
        <f t="shared" ca="1" si="135"/>
        <v/>
      </c>
      <c r="C384" s="46" t="str">
        <f t="shared" ca="1" si="132"/>
        <v/>
      </c>
      <c r="D384" s="46" t="str">
        <f t="shared" ca="1" si="136"/>
        <v/>
      </c>
      <c r="E384" s="45" t="str">
        <f t="shared" ca="1" si="137"/>
        <v/>
      </c>
      <c r="F384" s="46" t="str">
        <f t="shared" ca="1" si="138"/>
        <v/>
      </c>
      <c r="G384" s="47" t="str">
        <f t="shared" ca="1" si="139"/>
        <v/>
      </c>
      <c r="H384" s="45" t="str">
        <f t="shared" ca="1" si="140"/>
        <v/>
      </c>
      <c r="I384" s="46" t="str">
        <f t="shared" ca="1" si="141"/>
        <v/>
      </c>
      <c r="J384" s="47" t="str">
        <f t="shared" ca="1" si="142"/>
        <v/>
      </c>
      <c r="K384" s="45" t="str">
        <f t="shared" ca="1" si="143"/>
        <v/>
      </c>
      <c r="L384" s="46" t="str">
        <f t="shared" ca="1" si="144"/>
        <v/>
      </c>
      <c r="M384" s="47" t="str">
        <f t="shared" ca="1" si="145"/>
        <v/>
      </c>
      <c r="N384" s="45" t="str">
        <f t="shared" ca="1" si="146"/>
        <v/>
      </c>
      <c r="O384" s="46" t="str">
        <f t="shared" ca="1" si="147"/>
        <v/>
      </c>
      <c r="P384" s="47" t="str">
        <f t="shared" ca="1" si="148"/>
        <v/>
      </c>
      <c r="Q384" s="45" t="str">
        <f t="shared" ca="1" si="149"/>
        <v/>
      </c>
      <c r="R384" s="46" t="str">
        <f t="shared" ca="1" si="150"/>
        <v/>
      </c>
      <c r="S384" s="47" t="str">
        <f t="shared" ca="1" si="151"/>
        <v/>
      </c>
      <c r="T384" s="79" t="str">
        <f t="shared" ca="1" si="133"/>
        <v/>
      </c>
      <c r="AH384" s="172" t="str">
        <f t="shared" si="131"/>
        <v/>
      </c>
      <c r="AI384" s="172" t="str">
        <f t="shared" si="130"/>
        <v/>
      </c>
    </row>
    <row r="385" spans="1:35">
      <c r="A385" s="173" t="str">
        <f t="shared" ca="1" si="134"/>
        <v/>
      </c>
      <c r="B385" s="45" t="str">
        <f t="shared" ca="1" si="135"/>
        <v/>
      </c>
      <c r="C385" s="46" t="str">
        <f t="shared" ca="1" si="132"/>
        <v/>
      </c>
      <c r="D385" s="46" t="str">
        <f t="shared" ca="1" si="136"/>
        <v/>
      </c>
      <c r="E385" s="45" t="str">
        <f t="shared" ca="1" si="137"/>
        <v/>
      </c>
      <c r="F385" s="46" t="str">
        <f t="shared" ca="1" si="138"/>
        <v/>
      </c>
      <c r="G385" s="47" t="str">
        <f t="shared" ca="1" si="139"/>
        <v/>
      </c>
      <c r="H385" s="45" t="str">
        <f t="shared" ca="1" si="140"/>
        <v/>
      </c>
      <c r="I385" s="46" t="str">
        <f t="shared" ca="1" si="141"/>
        <v/>
      </c>
      <c r="J385" s="47" t="str">
        <f t="shared" ca="1" si="142"/>
        <v/>
      </c>
      <c r="K385" s="45" t="str">
        <f t="shared" ca="1" si="143"/>
        <v/>
      </c>
      <c r="L385" s="46" t="str">
        <f t="shared" ca="1" si="144"/>
        <v/>
      </c>
      <c r="M385" s="47" t="str">
        <f t="shared" ca="1" si="145"/>
        <v/>
      </c>
      <c r="N385" s="45" t="str">
        <f t="shared" ca="1" si="146"/>
        <v/>
      </c>
      <c r="O385" s="46" t="str">
        <f t="shared" ca="1" si="147"/>
        <v/>
      </c>
      <c r="P385" s="47" t="str">
        <f t="shared" ca="1" si="148"/>
        <v/>
      </c>
      <c r="Q385" s="45" t="str">
        <f t="shared" ca="1" si="149"/>
        <v/>
      </c>
      <c r="R385" s="46" t="str">
        <f t="shared" ca="1" si="150"/>
        <v/>
      </c>
      <c r="S385" s="47" t="str">
        <f t="shared" ca="1" si="151"/>
        <v/>
      </c>
      <c r="T385" s="79" t="str">
        <f t="shared" ca="1" si="133"/>
        <v/>
      </c>
      <c r="AH385" s="172" t="str">
        <f t="shared" si="131"/>
        <v/>
      </c>
      <c r="AI385" s="172" t="str">
        <f t="shared" si="130"/>
        <v/>
      </c>
    </row>
    <row r="386" spans="1:35">
      <c r="A386" s="173" t="str">
        <f t="shared" ca="1" si="134"/>
        <v/>
      </c>
      <c r="B386" s="45" t="str">
        <f t="shared" ca="1" si="135"/>
        <v/>
      </c>
      <c r="C386" s="46" t="str">
        <f t="shared" ca="1" si="132"/>
        <v/>
      </c>
      <c r="D386" s="46" t="str">
        <f t="shared" ca="1" si="136"/>
        <v/>
      </c>
      <c r="E386" s="45" t="str">
        <f t="shared" ca="1" si="137"/>
        <v/>
      </c>
      <c r="F386" s="46" t="str">
        <f t="shared" ca="1" si="138"/>
        <v/>
      </c>
      <c r="G386" s="47" t="str">
        <f t="shared" ca="1" si="139"/>
        <v/>
      </c>
      <c r="H386" s="45" t="str">
        <f t="shared" ca="1" si="140"/>
        <v/>
      </c>
      <c r="I386" s="46" t="str">
        <f t="shared" ca="1" si="141"/>
        <v/>
      </c>
      <c r="J386" s="47" t="str">
        <f t="shared" ca="1" si="142"/>
        <v/>
      </c>
      <c r="K386" s="45" t="str">
        <f t="shared" ca="1" si="143"/>
        <v/>
      </c>
      <c r="L386" s="46" t="str">
        <f t="shared" ca="1" si="144"/>
        <v/>
      </c>
      <c r="M386" s="47" t="str">
        <f t="shared" ca="1" si="145"/>
        <v/>
      </c>
      <c r="N386" s="45" t="str">
        <f t="shared" ca="1" si="146"/>
        <v/>
      </c>
      <c r="O386" s="46" t="str">
        <f t="shared" ca="1" si="147"/>
        <v/>
      </c>
      <c r="P386" s="47" t="str">
        <f t="shared" ca="1" si="148"/>
        <v/>
      </c>
      <c r="Q386" s="45" t="str">
        <f t="shared" ca="1" si="149"/>
        <v/>
      </c>
      <c r="R386" s="46" t="str">
        <f t="shared" ca="1" si="150"/>
        <v/>
      </c>
      <c r="S386" s="47" t="str">
        <f t="shared" ca="1" si="151"/>
        <v/>
      </c>
      <c r="T386" s="79" t="str">
        <f t="shared" ca="1" si="133"/>
        <v/>
      </c>
      <c r="AH386" s="172" t="str">
        <f t="shared" si="131"/>
        <v/>
      </c>
      <c r="AI386" s="172" t="str">
        <f t="shared" si="130"/>
        <v/>
      </c>
    </row>
    <row r="387" spans="1:35">
      <c r="A387" s="173" t="str">
        <f t="shared" ca="1" si="134"/>
        <v/>
      </c>
      <c r="B387" s="45" t="str">
        <f t="shared" ca="1" si="135"/>
        <v/>
      </c>
      <c r="C387" s="46" t="str">
        <f t="shared" ca="1" si="132"/>
        <v/>
      </c>
      <c r="D387" s="46" t="str">
        <f t="shared" ca="1" si="136"/>
        <v/>
      </c>
      <c r="E387" s="45" t="str">
        <f t="shared" ca="1" si="137"/>
        <v/>
      </c>
      <c r="F387" s="46" t="str">
        <f t="shared" ca="1" si="138"/>
        <v/>
      </c>
      <c r="G387" s="47" t="str">
        <f t="shared" ca="1" si="139"/>
        <v/>
      </c>
      <c r="H387" s="45" t="str">
        <f t="shared" ca="1" si="140"/>
        <v/>
      </c>
      <c r="I387" s="46" t="str">
        <f t="shared" ca="1" si="141"/>
        <v/>
      </c>
      <c r="J387" s="47" t="str">
        <f t="shared" ca="1" si="142"/>
        <v/>
      </c>
      <c r="K387" s="45" t="str">
        <f t="shared" ca="1" si="143"/>
        <v/>
      </c>
      <c r="L387" s="46" t="str">
        <f t="shared" ca="1" si="144"/>
        <v/>
      </c>
      <c r="M387" s="47" t="str">
        <f t="shared" ca="1" si="145"/>
        <v/>
      </c>
      <c r="N387" s="45" t="str">
        <f t="shared" ca="1" si="146"/>
        <v/>
      </c>
      <c r="O387" s="46" t="str">
        <f t="shared" ca="1" si="147"/>
        <v/>
      </c>
      <c r="P387" s="47" t="str">
        <f t="shared" ca="1" si="148"/>
        <v/>
      </c>
      <c r="Q387" s="45" t="str">
        <f t="shared" ca="1" si="149"/>
        <v/>
      </c>
      <c r="R387" s="46" t="str">
        <f t="shared" ca="1" si="150"/>
        <v/>
      </c>
      <c r="S387" s="47" t="str">
        <f t="shared" ca="1" si="151"/>
        <v/>
      </c>
      <c r="T387" s="79" t="str">
        <f t="shared" ca="1" si="133"/>
        <v/>
      </c>
      <c r="AH387" s="172" t="str">
        <f t="shared" si="131"/>
        <v/>
      </c>
      <c r="AI387" s="172" t="str">
        <f t="shared" si="130"/>
        <v/>
      </c>
    </row>
    <row r="388" spans="1:35">
      <c r="A388" s="173" t="str">
        <f t="shared" ca="1" si="134"/>
        <v/>
      </c>
      <c r="B388" s="45" t="str">
        <f t="shared" ca="1" si="135"/>
        <v/>
      </c>
      <c r="C388" s="46" t="str">
        <f t="shared" ca="1" si="132"/>
        <v/>
      </c>
      <c r="D388" s="46" t="str">
        <f t="shared" ca="1" si="136"/>
        <v/>
      </c>
      <c r="E388" s="45" t="str">
        <f t="shared" ca="1" si="137"/>
        <v/>
      </c>
      <c r="F388" s="46" t="str">
        <f t="shared" ca="1" si="138"/>
        <v/>
      </c>
      <c r="G388" s="47" t="str">
        <f t="shared" ca="1" si="139"/>
        <v/>
      </c>
      <c r="H388" s="45" t="str">
        <f t="shared" ca="1" si="140"/>
        <v/>
      </c>
      <c r="I388" s="46" t="str">
        <f t="shared" ca="1" si="141"/>
        <v/>
      </c>
      <c r="J388" s="47" t="str">
        <f t="shared" ca="1" si="142"/>
        <v/>
      </c>
      <c r="K388" s="45" t="str">
        <f t="shared" ca="1" si="143"/>
        <v/>
      </c>
      <c r="L388" s="46" t="str">
        <f t="shared" ca="1" si="144"/>
        <v/>
      </c>
      <c r="M388" s="47" t="str">
        <f t="shared" ca="1" si="145"/>
        <v/>
      </c>
      <c r="N388" s="45" t="str">
        <f t="shared" ca="1" si="146"/>
        <v/>
      </c>
      <c r="O388" s="46" t="str">
        <f t="shared" ca="1" si="147"/>
        <v/>
      </c>
      <c r="P388" s="47" t="str">
        <f t="shared" ca="1" si="148"/>
        <v/>
      </c>
      <c r="Q388" s="45" t="str">
        <f t="shared" ca="1" si="149"/>
        <v/>
      </c>
      <c r="R388" s="46" t="str">
        <f t="shared" ca="1" si="150"/>
        <v/>
      </c>
      <c r="S388" s="47" t="str">
        <f t="shared" ca="1" si="151"/>
        <v/>
      </c>
      <c r="T388" s="79" t="str">
        <f t="shared" ca="1" si="133"/>
        <v/>
      </c>
      <c r="AH388" s="172" t="str">
        <f t="shared" si="131"/>
        <v/>
      </c>
      <c r="AI388" s="172" t="str">
        <f t="shared" ref="AI388:AI451" si="152">IF(AH388&gt;$A$14,AH388,"")</f>
        <v/>
      </c>
    </row>
    <row r="389" spans="1:35">
      <c r="A389" s="173" t="str">
        <f t="shared" ca="1" si="134"/>
        <v/>
      </c>
      <c r="B389" s="45" t="str">
        <f t="shared" ca="1" si="135"/>
        <v/>
      </c>
      <c r="C389" s="46" t="str">
        <f t="shared" ca="1" si="132"/>
        <v/>
      </c>
      <c r="D389" s="46" t="str">
        <f t="shared" ca="1" si="136"/>
        <v/>
      </c>
      <c r="E389" s="45" t="str">
        <f t="shared" ca="1" si="137"/>
        <v/>
      </c>
      <c r="F389" s="46" t="str">
        <f t="shared" ca="1" si="138"/>
        <v/>
      </c>
      <c r="G389" s="47" t="str">
        <f t="shared" ca="1" si="139"/>
        <v/>
      </c>
      <c r="H389" s="45" t="str">
        <f t="shared" ca="1" si="140"/>
        <v/>
      </c>
      <c r="I389" s="46" t="str">
        <f t="shared" ca="1" si="141"/>
        <v/>
      </c>
      <c r="J389" s="47" t="str">
        <f t="shared" ca="1" si="142"/>
        <v/>
      </c>
      <c r="K389" s="45" t="str">
        <f t="shared" ca="1" si="143"/>
        <v/>
      </c>
      <c r="L389" s="46" t="str">
        <f t="shared" ca="1" si="144"/>
        <v/>
      </c>
      <c r="M389" s="47" t="str">
        <f t="shared" ca="1" si="145"/>
        <v/>
      </c>
      <c r="N389" s="45" t="str">
        <f t="shared" ca="1" si="146"/>
        <v/>
      </c>
      <c r="O389" s="46" t="str">
        <f t="shared" ca="1" si="147"/>
        <v/>
      </c>
      <c r="P389" s="47" t="str">
        <f t="shared" ca="1" si="148"/>
        <v/>
      </c>
      <c r="Q389" s="45" t="str">
        <f t="shared" ca="1" si="149"/>
        <v/>
      </c>
      <c r="R389" s="46" t="str">
        <f t="shared" ca="1" si="150"/>
        <v/>
      </c>
      <c r="S389" s="47" t="str">
        <f t="shared" ca="1" si="151"/>
        <v/>
      </c>
      <c r="T389" s="79" t="str">
        <f t="shared" ca="1" si="133"/>
        <v/>
      </c>
      <c r="AH389" s="172" t="str">
        <f t="shared" ref="AH389:AH452" si="153">IF(COUNTIF(X:X,V389)*COUNTIF(Z:Z,V389)*COUNTIF(AB:AB,V389)*COUNTIF(AD:AD,V389)*COUNTIF(AF:AF,V389),V389,"")</f>
        <v/>
      </c>
      <c r="AI389" s="172" t="str">
        <f t="shared" si="152"/>
        <v/>
      </c>
    </row>
    <row r="390" spans="1:35">
      <c r="A390" s="173" t="str">
        <f t="shared" ca="1" si="134"/>
        <v/>
      </c>
      <c r="B390" s="45" t="str">
        <f t="shared" ca="1" si="135"/>
        <v/>
      </c>
      <c r="C390" s="46" t="str">
        <f t="shared" ca="1" si="132"/>
        <v/>
      </c>
      <c r="D390" s="46" t="str">
        <f t="shared" ca="1" si="136"/>
        <v/>
      </c>
      <c r="E390" s="45" t="str">
        <f t="shared" ca="1" si="137"/>
        <v/>
      </c>
      <c r="F390" s="46" t="str">
        <f t="shared" ca="1" si="138"/>
        <v/>
      </c>
      <c r="G390" s="47" t="str">
        <f t="shared" ca="1" si="139"/>
        <v/>
      </c>
      <c r="H390" s="45" t="str">
        <f t="shared" ca="1" si="140"/>
        <v/>
      </c>
      <c r="I390" s="46" t="str">
        <f t="shared" ca="1" si="141"/>
        <v/>
      </c>
      <c r="J390" s="47" t="str">
        <f t="shared" ca="1" si="142"/>
        <v/>
      </c>
      <c r="K390" s="45" t="str">
        <f t="shared" ca="1" si="143"/>
        <v/>
      </c>
      <c r="L390" s="46" t="str">
        <f t="shared" ca="1" si="144"/>
        <v/>
      </c>
      <c r="M390" s="47" t="str">
        <f t="shared" ca="1" si="145"/>
        <v/>
      </c>
      <c r="N390" s="45" t="str">
        <f t="shared" ca="1" si="146"/>
        <v/>
      </c>
      <c r="O390" s="46" t="str">
        <f t="shared" ca="1" si="147"/>
        <v/>
      </c>
      <c r="P390" s="47" t="str">
        <f t="shared" ca="1" si="148"/>
        <v/>
      </c>
      <c r="Q390" s="45" t="str">
        <f t="shared" ca="1" si="149"/>
        <v/>
      </c>
      <c r="R390" s="46" t="str">
        <f t="shared" ca="1" si="150"/>
        <v/>
      </c>
      <c r="S390" s="47" t="str">
        <f t="shared" ca="1" si="151"/>
        <v/>
      </c>
      <c r="T390" s="79" t="str">
        <f t="shared" ca="1" si="133"/>
        <v/>
      </c>
      <c r="AH390" s="172" t="str">
        <f t="shared" si="153"/>
        <v/>
      </c>
      <c r="AI390" s="172" t="str">
        <f t="shared" si="152"/>
        <v/>
      </c>
    </row>
    <row r="391" spans="1:35">
      <c r="A391" s="173" t="str">
        <f t="shared" ca="1" si="134"/>
        <v/>
      </c>
      <c r="B391" s="45" t="str">
        <f t="shared" ca="1" si="135"/>
        <v/>
      </c>
      <c r="C391" s="46" t="str">
        <f t="shared" ca="1" si="132"/>
        <v/>
      </c>
      <c r="D391" s="46" t="str">
        <f t="shared" ca="1" si="136"/>
        <v/>
      </c>
      <c r="E391" s="45" t="str">
        <f t="shared" ca="1" si="137"/>
        <v/>
      </c>
      <c r="F391" s="46" t="str">
        <f t="shared" ca="1" si="138"/>
        <v/>
      </c>
      <c r="G391" s="47" t="str">
        <f t="shared" ca="1" si="139"/>
        <v/>
      </c>
      <c r="H391" s="45" t="str">
        <f t="shared" ca="1" si="140"/>
        <v/>
      </c>
      <c r="I391" s="46" t="str">
        <f t="shared" ca="1" si="141"/>
        <v/>
      </c>
      <c r="J391" s="47" t="str">
        <f t="shared" ca="1" si="142"/>
        <v/>
      </c>
      <c r="K391" s="45" t="str">
        <f t="shared" ca="1" si="143"/>
        <v/>
      </c>
      <c r="L391" s="46" t="str">
        <f t="shared" ca="1" si="144"/>
        <v/>
      </c>
      <c r="M391" s="47" t="str">
        <f t="shared" ca="1" si="145"/>
        <v/>
      </c>
      <c r="N391" s="45" t="str">
        <f t="shared" ca="1" si="146"/>
        <v/>
      </c>
      <c r="O391" s="46" t="str">
        <f t="shared" ca="1" si="147"/>
        <v/>
      </c>
      <c r="P391" s="47" t="str">
        <f t="shared" ca="1" si="148"/>
        <v/>
      </c>
      <c r="Q391" s="45" t="str">
        <f t="shared" ca="1" si="149"/>
        <v/>
      </c>
      <c r="R391" s="46" t="str">
        <f t="shared" ca="1" si="150"/>
        <v/>
      </c>
      <c r="S391" s="47" t="str">
        <f t="shared" ca="1" si="151"/>
        <v/>
      </c>
      <c r="T391" s="79" t="str">
        <f t="shared" ca="1" si="133"/>
        <v/>
      </c>
      <c r="AH391" s="172" t="str">
        <f t="shared" si="153"/>
        <v/>
      </c>
      <c r="AI391" s="172" t="str">
        <f t="shared" si="152"/>
        <v/>
      </c>
    </row>
    <row r="392" spans="1:35">
      <c r="A392" s="173" t="str">
        <f t="shared" ca="1" si="134"/>
        <v/>
      </c>
      <c r="B392" s="45" t="str">
        <f t="shared" ca="1" si="135"/>
        <v/>
      </c>
      <c r="C392" s="46" t="str">
        <f t="shared" ca="1" si="132"/>
        <v/>
      </c>
      <c r="D392" s="46" t="str">
        <f t="shared" ca="1" si="136"/>
        <v/>
      </c>
      <c r="E392" s="45" t="str">
        <f t="shared" ca="1" si="137"/>
        <v/>
      </c>
      <c r="F392" s="46" t="str">
        <f t="shared" ca="1" si="138"/>
        <v/>
      </c>
      <c r="G392" s="47" t="str">
        <f t="shared" ca="1" si="139"/>
        <v/>
      </c>
      <c r="H392" s="45" t="str">
        <f t="shared" ca="1" si="140"/>
        <v/>
      </c>
      <c r="I392" s="46" t="str">
        <f t="shared" ca="1" si="141"/>
        <v/>
      </c>
      <c r="J392" s="47" t="str">
        <f t="shared" ca="1" si="142"/>
        <v/>
      </c>
      <c r="K392" s="45" t="str">
        <f t="shared" ca="1" si="143"/>
        <v/>
      </c>
      <c r="L392" s="46" t="str">
        <f t="shared" ca="1" si="144"/>
        <v/>
      </c>
      <c r="M392" s="47" t="str">
        <f t="shared" ca="1" si="145"/>
        <v/>
      </c>
      <c r="N392" s="45" t="str">
        <f t="shared" ca="1" si="146"/>
        <v/>
      </c>
      <c r="O392" s="46" t="str">
        <f t="shared" ca="1" si="147"/>
        <v/>
      </c>
      <c r="P392" s="47" t="str">
        <f t="shared" ca="1" si="148"/>
        <v/>
      </c>
      <c r="Q392" s="45" t="str">
        <f t="shared" ca="1" si="149"/>
        <v/>
      </c>
      <c r="R392" s="46" t="str">
        <f t="shared" ca="1" si="150"/>
        <v/>
      </c>
      <c r="S392" s="47" t="str">
        <f t="shared" ca="1" si="151"/>
        <v/>
      </c>
      <c r="T392" s="79" t="str">
        <f t="shared" ca="1" si="133"/>
        <v/>
      </c>
      <c r="AH392" s="172" t="str">
        <f t="shared" si="153"/>
        <v/>
      </c>
      <c r="AI392" s="172" t="str">
        <f t="shared" si="152"/>
        <v/>
      </c>
    </row>
    <row r="393" spans="1:35">
      <c r="A393" s="173" t="str">
        <f t="shared" ca="1" si="134"/>
        <v/>
      </c>
      <c r="B393" s="45" t="str">
        <f t="shared" ca="1" si="135"/>
        <v/>
      </c>
      <c r="C393" s="46" t="str">
        <f t="shared" ca="1" si="132"/>
        <v/>
      </c>
      <c r="D393" s="46" t="str">
        <f t="shared" ca="1" si="136"/>
        <v/>
      </c>
      <c r="E393" s="45" t="str">
        <f t="shared" ca="1" si="137"/>
        <v/>
      </c>
      <c r="F393" s="46" t="str">
        <f t="shared" ca="1" si="138"/>
        <v/>
      </c>
      <c r="G393" s="47" t="str">
        <f t="shared" ca="1" si="139"/>
        <v/>
      </c>
      <c r="H393" s="45" t="str">
        <f t="shared" ca="1" si="140"/>
        <v/>
      </c>
      <c r="I393" s="46" t="str">
        <f t="shared" ca="1" si="141"/>
        <v/>
      </c>
      <c r="J393" s="47" t="str">
        <f t="shared" ca="1" si="142"/>
        <v/>
      </c>
      <c r="K393" s="45" t="str">
        <f t="shared" ca="1" si="143"/>
        <v/>
      </c>
      <c r="L393" s="46" t="str">
        <f t="shared" ca="1" si="144"/>
        <v/>
      </c>
      <c r="M393" s="47" t="str">
        <f t="shared" ca="1" si="145"/>
        <v/>
      </c>
      <c r="N393" s="45" t="str">
        <f t="shared" ca="1" si="146"/>
        <v/>
      </c>
      <c r="O393" s="46" t="str">
        <f t="shared" ca="1" si="147"/>
        <v/>
      </c>
      <c r="P393" s="47" t="str">
        <f t="shared" ca="1" si="148"/>
        <v/>
      </c>
      <c r="Q393" s="45" t="str">
        <f t="shared" ca="1" si="149"/>
        <v/>
      </c>
      <c r="R393" s="46" t="str">
        <f t="shared" ca="1" si="150"/>
        <v/>
      </c>
      <c r="S393" s="47" t="str">
        <f t="shared" ca="1" si="151"/>
        <v/>
      </c>
      <c r="T393" s="79" t="str">
        <f t="shared" ca="1" si="133"/>
        <v/>
      </c>
      <c r="AH393" s="172" t="str">
        <f t="shared" si="153"/>
        <v/>
      </c>
      <c r="AI393" s="172" t="str">
        <f t="shared" si="152"/>
        <v/>
      </c>
    </row>
    <row r="394" spans="1:35">
      <c r="A394" s="173" t="str">
        <f t="shared" ca="1" si="134"/>
        <v/>
      </c>
      <c r="B394" s="45" t="str">
        <f t="shared" ca="1" si="135"/>
        <v/>
      </c>
      <c r="C394" s="46" t="str">
        <f t="shared" ca="1" si="132"/>
        <v/>
      </c>
      <c r="D394" s="46" t="str">
        <f t="shared" ca="1" si="136"/>
        <v/>
      </c>
      <c r="E394" s="45" t="str">
        <f t="shared" ca="1" si="137"/>
        <v/>
      </c>
      <c r="F394" s="46" t="str">
        <f t="shared" ca="1" si="138"/>
        <v/>
      </c>
      <c r="G394" s="47" t="str">
        <f t="shared" ca="1" si="139"/>
        <v/>
      </c>
      <c r="H394" s="45" t="str">
        <f t="shared" ca="1" si="140"/>
        <v/>
      </c>
      <c r="I394" s="46" t="str">
        <f t="shared" ca="1" si="141"/>
        <v/>
      </c>
      <c r="J394" s="47" t="str">
        <f t="shared" ca="1" si="142"/>
        <v/>
      </c>
      <c r="K394" s="45" t="str">
        <f t="shared" ca="1" si="143"/>
        <v/>
      </c>
      <c r="L394" s="46" t="str">
        <f t="shared" ca="1" si="144"/>
        <v/>
      </c>
      <c r="M394" s="47" t="str">
        <f t="shared" ca="1" si="145"/>
        <v/>
      </c>
      <c r="N394" s="45" t="str">
        <f t="shared" ca="1" si="146"/>
        <v/>
      </c>
      <c r="O394" s="46" t="str">
        <f t="shared" ca="1" si="147"/>
        <v/>
      </c>
      <c r="P394" s="47" t="str">
        <f t="shared" ca="1" si="148"/>
        <v/>
      </c>
      <c r="Q394" s="45" t="str">
        <f t="shared" ca="1" si="149"/>
        <v/>
      </c>
      <c r="R394" s="46" t="str">
        <f t="shared" ca="1" si="150"/>
        <v/>
      </c>
      <c r="S394" s="47" t="str">
        <f t="shared" ca="1" si="151"/>
        <v/>
      </c>
      <c r="T394" s="79" t="str">
        <f t="shared" ca="1" si="133"/>
        <v/>
      </c>
      <c r="AH394" s="172" t="str">
        <f t="shared" si="153"/>
        <v/>
      </c>
      <c r="AI394" s="172" t="str">
        <f t="shared" si="152"/>
        <v/>
      </c>
    </row>
    <row r="395" spans="1:35">
      <c r="A395" s="173" t="str">
        <f t="shared" ca="1" si="134"/>
        <v/>
      </c>
      <c r="B395" s="45" t="str">
        <f t="shared" ca="1" si="135"/>
        <v/>
      </c>
      <c r="C395" s="46" t="str">
        <f t="shared" ca="1" si="132"/>
        <v/>
      </c>
      <c r="D395" s="46" t="str">
        <f t="shared" ca="1" si="136"/>
        <v/>
      </c>
      <c r="E395" s="45" t="str">
        <f t="shared" ca="1" si="137"/>
        <v/>
      </c>
      <c r="F395" s="46" t="str">
        <f t="shared" ca="1" si="138"/>
        <v/>
      </c>
      <c r="G395" s="47" t="str">
        <f t="shared" ca="1" si="139"/>
        <v/>
      </c>
      <c r="H395" s="45" t="str">
        <f t="shared" ca="1" si="140"/>
        <v/>
      </c>
      <c r="I395" s="46" t="str">
        <f t="shared" ca="1" si="141"/>
        <v/>
      </c>
      <c r="J395" s="47" t="str">
        <f t="shared" ca="1" si="142"/>
        <v/>
      </c>
      <c r="K395" s="45" t="str">
        <f t="shared" ca="1" si="143"/>
        <v/>
      </c>
      <c r="L395" s="46" t="str">
        <f t="shared" ca="1" si="144"/>
        <v/>
      </c>
      <c r="M395" s="47" t="str">
        <f t="shared" ca="1" si="145"/>
        <v/>
      </c>
      <c r="N395" s="45" t="str">
        <f t="shared" ca="1" si="146"/>
        <v/>
      </c>
      <c r="O395" s="46" t="str">
        <f t="shared" ca="1" si="147"/>
        <v/>
      </c>
      <c r="P395" s="47" t="str">
        <f t="shared" ca="1" si="148"/>
        <v/>
      </c>
      <c r="Q395" s="45" t="str">
        <f t="shared" ca="1" si="149"/>
        <v/>
      </c>
      <c r="R395" s="46" t="str">
        <f t="shared" ca="1" si="150"/>
        <v/>
      </c>
      <c r="S395" s="47" t="str">
        <f t="shared" ca="1" si="151"/>
        <v/>
      </c>
      <c r="T395" s="79" t="str">
        <f t="shared" ca="1" si="133"/>
        <v/>
      </c>
      <c r="AH395" s="172" t="str">
        <f t="shared" si="153"/>
        <v/>
      </c>
      <c r="AI395" s="172" t="str">
        <f t="shared" si="152"/>
        <v/>
      </c>
    </row>
    <row r="396" spans="1:35">
      <c r="A396" s="173" t="str">
        <f t="shared" ca="1" si="134"/>
        <v/>
      </c>
      <c r="B396" s="45" t="str">
        <f t="shared" ca="1" si="135"/>
        <v/>
      </c>
      <c r="C396" s="46" t="str">
        <f t="shared" ca="1" si="132"/>
        <v/>
      </c>
      <c r="D396" s="46" t="str">
        <f t="shared" ca="1" si="136"/>
        <v/>
      </c>
      <c r="E396" s="45" t="str">
        <f t="shared" ca="1" si="137"/>
        <v/>
      </c>
      <c r="F396" s="46" t="str">
        <f t="shared" ca="1" si="138"/>
        <v/>
      </c>
      <c r="G396" s="47" t="str">
        <f t="shared" ca="1" si="139"/>
        <v/>
      </c>
      <c r="H396" s="45" t="str">
        <f t="shared" ca="1" si="140"/>
        <v/>
      </c>
      <c r="I396" s="46" t="str">
        <f t="shared" ca="1" si="141"/>
        <v/>
      </c>
      <c r="J396" s="47" t="str">
        <f t="shared" ca="1" si="142"/>
        <v/>
      </c>
      <c r="K396" s="45" t="str">
        <f t="shared" ca="1" si="143"/>
        <v/>
      </c>
      <c r="L396" s="46" t="str">
        <f t="shared" ca="1" si="144"/>
        <v/>
      </c>
      <c r="M396" s="47" t="str">
        <f t="shared" ca="1" si="145"/>
        <v/>
      </c>
      <c r="N396" s="45" t="str">
        <f t="shared" ca="1" si="146"/>
        <v/>
      </c>
      <c r="O396" s="46" t="str">
        <f t="shared" ca="1" si="147"/>
        <v/>
      </c>
      <c r="P396" s="47" t="str">
        <f t="shared" ca="1" si="148"/>
        <v/>
      </c>
      <c r="Q396" s="45" t="str">
        <f t="shared" ca="1" si="149"/>
        <v/>
      </c>
      <c r="R396" s="46" t="str">
        <f t="shared" ca="1" si="150"/>
        <v/>
      </c>
      <c r="S396" s="47" t="str">
        <f t="shared" ca="1" si="151"/>
        <v/>
      </c>
      <c r="T396" s="79" t="str">
        <f t="shared" ca="1" si="133"/>
        <v/>
      </c>
      <c r="AH396" s="172" t="str">
        <f t="shared" si="153"/>
        <v/>
      </c>
      <c r="AI396" s="172" t="str">
        <f t="shared" si="152"/>
        <v/>
      </c>
    </row>
    <row r="397" spans="1:35">
      <c r="A397" s="173" t="str">
        <f t="shared" ca="1" si="134"/>
        <v/>
      </c>
      <c r="B397" s="45" t="str">
        <f t="shared" ca="1" si="135"/>
        <v/>
      </c>
      <c r="C397" s="46" t="str">
        <f t="shared" ca="1" si="132"/>
        <v/>
      </c>
      <c r="D397" s="46" t="str">
        <f t="shared" ca="1" si="136"/>
        <v/>
      </c>
      <c r="E397" s="45" t="str">
        <f t="shared" ca="1" si="137"/>
        <v/>
      </c>
      <c r="F397" s="46" t="str">
        <f t="shared" ca="1" si="138"/>
        <v/>
      </c>
      <c r="G397" s="47" t="str">
        <f t="shared" ca="1" si="139"/>
        <v/>
      </c>
      <c r="H397" s="45" t="str">
        <f t="shared" ca="1" si="140"/>
        <v/>
      </c>
      <c r="I397" s="46" t="str">
        <f t="shared" ca="1" si="141"/>
        <v/>
      </c>
      <c r="J397" s="47" t="str">
        <f t="shared" ca="1" si="142"/>
        <v/>
      </c>
      <c r="K397" s="45" t="str">
        <f t="shared" ca="1" si="143"/>
        <v/>
      </c>
      <c r="L397" s="46" t="str">
        <f t="shared" ca="1" si="144"/>
        <v/>
      </c>
      <c r="M397" s="47" t="str">
        <f t="shared" ca="1" si="145"/>
        <v/>
      </c>
      <c r="N397" s="45" t="str">
        <f t="shared" ca="1" si="146"/>
        <v/>
      </c>
      <c r="O397" s="46" t="str">
        <f t="shared" ca="1" si="147"/>
        <v/>
      </c>
      <c r="P397" s="47" t="str">
        <f t="shared" ca="1" si="148"/>
        <v/>
      </c>
      <c r="Q397" s="45" t="str">
        <f t="shared" ca="1" si="149"/>
        <v/>
      </c>
      <c r="R397" s="46" t="str">
        <f t="shared" ca="1" si="150"/>
        <v/>
      </c>
      <c r="S397" s="47" t="str">
        <f t="shared" ca="1" si="151"/>
        <v/>
      </c>
      <c r="T397" s="79" t="str">
        <f t="shared" ca="1" si="133"/>
        <v/>
      </c>
      <c r="AH397" s="172" t="str">
        <f t="shared" si="153"/>
        <v/>
      </c>
      <c r="AI397" s="172" t="str">
        <f t="shared" si="152"/>
        <v/>
      </c>
    </row>
    <row r="398" spans="1:35">
      <c r="A398" s="173" t="str">
        <f t="shared" ca="1" si="134"/>
        <v/>
      </c>
      <c r="B398" s="45" t="str">
        <f t="shared" ca="1" si="135"/>
        <v/>
      </c>
      <c r="C398" s="46" t="str">
        <f t="shared" ca="1" si="132"/>
        <v/>
      </c>
      <c r="D398" s="46" t="str">
        <f t="shared" ca="1" si="136"/>
        <v/>
      </c>
      <c r="E398" s="45" t="str">
        <f t="shared" ca="1" si="137"/>
        <v/>
      </c>
      <c r="F398" s="46" t="str">
        <f t="shared" ca="1" si="138"/>
        <v/>
      </c>
      <c r="G398" s="47" t="str">
        <f t="shared" ca="1" si="139"/>
        <v/>
      </c>
      <c r="H398" s="45" t="str">
        <f t="shared" ca="1" si="140"/>
        <v/>
      </c>
      <c r="I398" s="46" t="str">
        <f t="shared" ca="1" si="141"/>
        <v/>
      </c>
      <c r="J398" s="47" t="str">
        <f t="shared" ca="1" si="142"/>
        <v/>
      </c>
      <c r="K398" s="45" t="str">
        <f t="shared" ca="1" si="143"/>
        <v/>
      </c>
      <c r="L398" s="46" t="str">
        <f t="shared" ca="1" si="144"/>
        <v/>
      </c>
      <c r="M398" s="47" t="str">
        <f t="shared" ca="1" si="145"/>
        <v/>
      </c>
      <c r="N398" s="45" t="str">
        <f t="shared" ca="1" si="146"/>
        <v/>
      </c>
      <c r="O398" s="46" t="str">
        <f t="shared" ca="1" si="147"/>
        <v/>
      </c>
      <c r="P398" s="47" t="str">
        <f t="shared" ca="1" si="148"/>
        <v/>
      </c>
      <c r="Q398" s="45" t="str">
        <f t="shared" ca="1" si="149"/>
        <v/>
      </c>
      <c r="R398" s="46" t="str">
        <f t="shared" ca="1" si="150"/>
        <v/>
      </c>
      <c r="S398" s="47" t="str">
        <f t="shared" ca="1" si="151"/>
        <v/>
      </c>
      <c r="T398" s="79" t="str">
        <f t="shared" ca="1" si="133"/>
        <v/>
      </c>
      <c r="AH398" s="172" t="str">
        <f t="shared" si="153"/>
        <v/>
      </c>
      <c r="AI398" s="172" t="str">
        <f t="shared" si="152"/>
        <v/>
      </c>
    </row>
    <row r="399" spans="1:35">
      <c r="A399" s="173" t="str">
        <f t="shared" ca="1" si="134"/>
        <v/>
      </c>
      <c r="B399" s="45" t="str">
        <f t="shared" ca="1" si="135"/>
        <v/>
      </c>
      <c r="C399" s="46" t="str">
        <f t="shared" ca="1" si="132"/>
        <v/>
      </c>
      <c r="D399" s="46" t="str">
        <f t="shared" ca="1" si="136"/>
        <v/>
      </c>
      <c r="E399" s="45" t="str">
        <f t="shared" ca="1" si="137"/>
        <v/>
      </c>
      <c r="F399" s="46" t="str">
        <f t="shared" ca="1" si="138"/>
        <v/>
      </c>
      <c r="G399" s="47" t="str">
        <f t="shared" ca="1" si="139"/>
        <v/>
      </c>
      <c r="H399" s="45" t="str">
        <f t="shared" ca="1" si="140"/>
        <v/>
      </c>
      <c r="I399" s="46" t="str">
        <f t="shared" ca="1" si="141"/>
        <v/>
      </c>
      <c r="J399" s="47" t="str">
        <f t="shared" ca="1" si="142"/>
        <v/>
      </c>
      <c r="K399" s="45" t="str">
        <f t="shared" ca="1" si="143"/>
        <v/>
      </c>
      <c r="L399" s="46" t="str">
        <f t="shared" ca="1" si="144"/>
        <v/>
      </c>
      <c r="M399" s="47" t="str">
        <f t="shared" ca="1" si="145"/>
        <v/>
      </c>
      <c r="N399" s="45" t="str">
        <f t="shared" ca="1" si="146"/>
        <v/>
      </c>
      <c r="O399" s="46" t="str">
        <f t="shared" ca="1" si="147"/>
        <v/>
      </c>
      <c r="P399" s="47" t="str">
        <f t="shared" ca="1" si="148"/>
        <v/>
      </c>
      <c r="Q399" s="45" t="str">
        <f t="shared" ca="1" si="149"/>
        <v/>
      </c>
      <c r="R399" s="46" t="str">
        <f t="shared" ca="1" si="150"/>
        <v/>
      </c>
      <c r="S399" s="47" t="str">
        <f t="shared" ca="1" si="151"/>
        <v/>
      </c>
      <c r="T399" s="79" t="str">
        <f t="shared" ca="1" si="133"/>
        <v/>
      </c>
      <c r="AH399" s="172" t="str">
        <f t="shared" si="153"/>
        <v/>
      </c>
      <c r="AI399" s="172" t="str">
        <f t="shared" si="152"/>
        <v/>
      </c>
    </row>
    <row r="400" spans="1:35">
      <c r="A400" s="173" t="str">
        <f t="shared" ca="1" si="134"/>
        <v/>
      </c>
      <c r="B400" s="45" t="str">
        <f t="shared" ca="1" si="135"/>
        <v/>
      </c>
      <c r="C400" s="46" t="str">
        <f t="shared" ref="C400:C463" ca="1" si="154">IF(ISERROR(B400-2),"",(B400/$B$14-1)*$B$5)</f>
        <v/>
      </c>
      <c r="D400" s="46" t="str">
        <f t="shared" ca="1" si="136"/>
        <v/>
      </c>
      <c r="E400" s="45" t="str">
        <f t="shared" ca="1" si="137"/>
        <v/>
      </c>
      <c r="F400" s="46" t="str">
        <f t="shared" ca="1" si="138"/>
        <v/>
      </c>
      <c r="G400" s="47" t="str">
        <f t="shared" ca="1" si="139"/>
        <v/>
      </c>
      <c r="H400" s="45" t="str">
        <f t="shared" ca="1" si="140"/>
        <v/>
      </c>
      <c r="I400" s="46" t="str">
        <f t="shared" ca="1" si="141"/>
        <v/>
      </c>
      <c r="J400" s="47" t="str">
        <f t="shared" ca="1" si="142"/>
        <v/>
      </c>
      <c r="K400" s="45" t="str">
        <f t="shared" ca="1" si="143"/>
        <v/>
      </c>
      <c r="L400" s="46" t="str">
        <f t="shared" ca="1" si="144"/>
        <v/>
      </c>
      <c r="M400" s="47" t="str">
        <f t="shared" ca="1" si="145"/>
        <v/>
      </c>
      <c r="N400" s="45" t="str">
        <f t="shared" ca="1" si="146"/>
        <v/>
      </c>
      <c r="O400" s="46" t="str">
        <f t="shared" ca="1" si="147"/>
        <v/>
      </c>
      <c r="P400" s="47" t="str">
        <f t="shared" ca="1" si="148"/>
        <v/>
      </c>
      <c r="Q400" s="45" t="str">
        <f t="shared" ca="1" si="149"/>
        <v/>
      </c>
      <c r="R400" s="46" t="str">
        <f t="shared" ca="1" si="150"/>
        <v/>
      </c>
      <c r="S400" s="47" t="str">
        <f t="shared" ca="1" si="151"/>
        <v/>
      </c>
      <c r="T400" s="79" t="str">
        <f t="shared" ca="1" si="133"/>
        <v/>
      </c>
      <c r="AH400" s="172" t="str">
        <f t="shared" si="153"/>
        <v/>
      </c>
      <c r="AI400" s="172" t="str">
        <f t="shared" si="152"/>
        <v/>
      </c>
    </row>
    <row r="401" spans="1:35">
      <c r="A401" s="173" t="str">
        <f t="shared" ca="1" si="134"/>
        <v/>
      </c>
      <c r="B401" s="45" t="str">
        <f t="shared" ca="1" si="135"/>
        <v/>
      </c>
      <c r="C401" s="46" t="str">
        <f t="shared" ca="1" si="154"/>
        <v/>
      </c>
      <c r="D401" s="46" t="str">
        <f t="shared" ca="1" si="136"/>
        <v/>
      </c>
      <c r="E401" s="45" t="str">
        <f t="shared" ca="1" si="137"/>
        <v/>
      </c>
      <c r="F401" s="46" t="str">
        <f t="shared" ca="1" si="138"/>
        <v/>
      </c>
      <c r="G401" s="47" t="str">
        <f t="shared" ca="1" si="139"/>
        <v/>
      </c>
      <c r="H401" s="45" t="str">
        <f t="shared" ca="1" si="140"/>
        <v/>
      </c>
      <c r="I401" s="46" t="str">
        <f t="shared" ca="1" si="141"/>
        <v/>
      </c>
      <c r="J401" s="47" t="str">
        <f t="shared" ca="1" si="142"/>
        <v/>
      </c>
      <c r="K401" s="45" t="str">
        <f t="shared" ca="1" si="143"/>
        <v/>
      </c>
      <c r="L401" s="46" t="str">
        <f t="shared" ca="1" si="144"/>
        <v/>
      </c>
      <c r="M401" s="47" t="str">
        <f t="shared" ca="1" si="145"/>
        <v/>
      </c>
      <c r="N401" s="45" t="str">
        <f t="shared" ca="1" si="146"/>
        <v/>
      </c>
      <c r="O401" s="46" t="str">
        <f t="shared" ca="1" si="147"/>
        <v/>
      </c>
      <c r="P401" s="47" t="str">
        <f t="shared" ca="1" si="148"/>
        <v/>
      </c>
      <c r="Q401" s="45" t="str">
        <f t="shared" ca="1" si="149"/>
        <v/>
      </c>
      <c r="R401" s="46" t="str">
        <f t="shared" ca="1" si="150"/>
        <v/>
      </c>
      <c r="S401" s="47" t="str">
        <f t="shared" ca="1" si="151"/>
        <v/>
      </c>
      <c r="T401" s="79" t="str">
        <f t="shared" ca="1" si="133"/>
        <v/>
      </c>
      <c r="AH401" s="172" t="str">
        <f t="shared" si="153"/>
        <v/>
      </c>
      <c r="AI401" s="172" t="str">
        <f t="shared" si="152"/>
        <v/>
      </c>
    </row>
    <row r="402" spans="1:35">
      <c r="A402" s="173" t="str">
        <f t="shared" ca="1" si="134"/>
        <v/>
      </c>
      <c r="B402" s="45" t="str">
        <f t="shared" ca="1" si="135"/>
        <v/>
      </c>
      <c r="C402" s="46" t="str">
        <f t="shared" ca="1" si="154"/>
        <v/>
      </c>
      <c r="D402" s="46" t="str">
        <f t="shared" ca="1" si="136"/>
        <v/>
      </c>
      <c r="E402" s="45" t="str">
        <f t="shared" ca="1" si="137"/>
        <v/>
      </c>
      <c r="F402" s="46" t="str">
        <f t="shared" ca="1" si="138"/>
        <v/>
      </c>
      <c r="G402" s="47" t="str">
        <f t="shared" ca="1" si="139"/>
        <v/>
      </c>
      <c r="H402" s="45" t="str">
        <f t="shared" ca="1" si="140"/>
        <v/>
      </c>
      <c r="I402" s="46" t="str">
        <f t="shared" ca="1" si="141"/>
        <v/>
      </c>
      <c r="J402" s="47" t="str">
        <f t="shared" ca="1" si="142"/>
        <v/>
      </c>
      <c r="K402" s="45" t="str">
        <f t="shared" ca="1" si="143"/>
        <v/>
      </c>
      <c r="L402" s="46" t="str">
        <f t="shared" ca="1" si="144"/>
        <v/>
      </c>
      <c r="M402" s="47" t="str">
        <f t="shared" ca="1" si="145"/>
        <v/>
      </c>
      <c r="N402" s="45" t="str">
        <f t="shared" ca="1" si="146"/>
        <v/>
      </c>
      <c r="O402" s="46" t="str">
        <f t="shared" ca="1" si="147"/>
        <v/>
      </c>
      <c r="P402" s="47" t="str">
        <f t="shared" ca="1" si="148"/>
        <v/>
      </c>
      <c r="Q402" s="45" t="str">
        <f t="shared" ca="1" si="149"/>
        <v/>
      </c>
      <c r="R402" s="46" t="str">
        <f t="shared" ca="1" si="150"/>
        <v/>
      </c>
      <c r="S402" s="47" t="str">
        <f t="shared" ca="1" si="151"/>
        <v/>
      </c>
      <c r="T402" s="79" t="str">
        <f t="shared" ca="1" si="133"/>
        <v/>
      </c>
      <c r="AH402" s="172" t="str">
        <f t="shared" si="153"/>
        <v/>
      </c>
      <c r="AI402" s="172" t="str">
        <f t="shared" si="152"/>
        <v/>
      </c>
    </row>
    <row r="403" spans="1:35">
      <c r="A403" s="173" t="str">
        <f t="shared" ca="1" si="134"/>
        <v/>
      </c>
      <c r="B403" s="45" t="str">
        <f t="shared" ca="1" si="135"/>
        <v/>
      </c>
      <c r="C403" s="46" t="str">
        <f t="shared" ca="1" si="154"/>
        <v/>
      </c>
      <c r="D403" s="46" t="str">
        <f t="shared" ca="1" si="136"/>
        <v/>
      </c>
      <c r="E403" s="45" t="str">
        <f t="shared" ca="1" si="137"/>
        <v/>
      </c>
      <c r="F403" s="46" t="str">
        <f t="shared" ca="1" si="138"/>
        <v/>
      </c>
      <c r="G403" s="47" t="str">
        <f t="shared" ca="1" si="139"/>
        <v/>
      </c>
      <c r="H403" s="45" t="str">
        <f t="shared" ca="1" si="140"/>
        <v/>
      </c>
      <c r="I403" s="46" t="str">
        <f t="shared" ca="1" si="141"/>
        <v/>
      </c>
      <c r="J403" s="47" t="str">
        <f t="shared" ca="1" si="142"/>
        <v/>
      </c>
      <c r="K403" s="45" t="str">
        <f t="shared" ca="1" si="143"/>
        <v/>
      </c>
      <c r="L403" s="46" t="str">
        <f t="shared" ca="1" si="144"/>
        <v/>
      </c>
      <c r="M403" s="47" t="str">
        <f t="shared" ca="1" si="145"/>
        <v/>
      </c>
      <c r="N403" s="45" t="str">
        <f t="shared" ca="1" si="146"/>
        <v/>
      </c>
      <c r="O403" s="46" t="str">
        <f t="shared" ca="1" si="147"/>
        <v/>
      </c>
      <c r="P403" s="47" t="str">
        <f t="shared" ca="1" si="148"/>
        <v/>
      </c>
      <c r="Q403" s="45" t="str">
        <f t="shared" ca="1" si="149"/>
        <v/>
      </c>
      <c r="R403" s="46" t="str">
        <f t="shared" ca="1" si="150"/>
        <v/>
      </c>
      <c r="S403" s="47" t="str">
        <f t="shared" ca="1" si="151"/>
        <v/>
      </c>
      <c r="T403" s="79" t="str">
        <f t="shared" ca="1" si="133"/>
        <v/>
      </c>
      <c r="AH403" s="172" t="str">
        <f t="shared" si="153"/>
        <v/>
      </c>
      <c r="AI403" s="172" t="str">
        <f t="shared" si="152"/>
        <v/>
      </c>
    </row>
    <row r="404" spans="1:35">
      <c r="A404" s="173" t="str">
        <f t="shared" ca="1" si="134"/>
        <v/>
      </c>
      <c r="B404" s="45" t="str">
        <f t="shared" ca="1" si="135"/>
        <v/>
      </c>
      <c r="C404" s="46" t="str">
        <f t="shared" ca="1" si="154"/>
        <v/>
      </c>
      <c r="D404" s="46" t="str">
        <f t="shared" ca="1" si="136"/>
        <v/>
      </c>
      <c r="E404" s="45" t="str">
        <f t="shared" ca="1" si="137"/>
        <v/>
      </c>
      <c r="F404" s="46" t="str">
        <f t="shared" ca="1" si="138"/>
        <v/>
      </c>
      <c r="G404" s="47" t="str">
        <f t="shared" ca="1" si="139"/>
        <v/>
      </c>
      <c r="H404" s="45" t="str">
        <f t="shared" ca="1" si="140"/>
        <v/>
      </c>
      <c r="I404" s="46" t="str">
        <f t="shared" ca="1" si="141"/>
        <v/>
      </c>
      <c r="J404" s="47" t="str">
        <f t="shared" ca="1" si="142"/>
        <v/>
      </c>
      <c r="K404" s="45" t="str">
        <f t="shared" ca="1" si="143"/>
        <v/>
      </c>
      <c r="L404" s="46" t="str">
        <f t="shared" ca="1" si="144"/>
        <v/>
      </c>
      <c r="M404" s="47" t="str">
        <f t="shared" ca="1" si="145"/>
        <v/>
      </c>
      <c r="N404" s="45" t="str">
        <f t="shared" ca="1" si="146"/>
        <v/>
      </c>
      <c r="O404" s="46" t="str">
        <f t="shared" ca="1" si="147"/>
        <v/>
      </c>
      <c r="P404" s="47" t="str">
        <f t="shared" ca="1" si="148"/>
        <v/>
      </c>
      <c r="Q404" s="45" t="str">
        <f t="shared" ca="1" si="149"/>
        <v/>
      </c>
      <c r="R404" s="46" t="str">
        <f t="shared" ca="1" si="150"/>
        <v/>
      </c>
      <c r="S404" s="47" t="str">
        <f t="shared" ca="1" si="151"/>
        <v/>
      </c>
      <c r="T404" s="79" t="str">
        <f t="shared" ca="1" si="133"/>
        <v/>
      </c>
      <c r="AH404" s="172" t="str">
        <f t="shared" si="153"/>
        <v/>
      </c>
      <c r="AI404" s="172" t="str">
        <f t="shared" si="152"/>
        <v/>
      </c>
    </row>
    <row r="405" spans="1:35">
      <c r="A405" s="173" t="str">
        <f t="shared" ca="1" si="134"/>
        <v/>
      </c>
      <c r="B405" s="45" t="str">
        <f t="shared" ca="1" si="135"/>
        <v/>
      </c>
      <c r="C405" s="46" t="str">
        <f t="shared" ca="1" si="154"/>
        <v/>
      </c>
      <c r="D405" s="46" t="str">
        <f t="shared" ca="1" si="136"/>
        <v/>
      </c>
      <c r="E405" s="45" t="str">
        <f t="shared" ca="1" si="137"/>
        <v/>
      </c>
      <c r="F405" s="46" t="str">
        <f t="shared" ca="1" si="138"/>
        <v/>
      </c>
      <c r="G405" s="47" t="str">
        <f t="shared" ca="1" si="139"/>
        <v/>
      </c>
      <c r="H405" s="45" t="str">
        <f t="shared" ca="1" si="140"/>
        <v/>
      </c>
      <c r="I405" s="46" t="str">
        <f t="shared" ca="1" si="141"/>
        <v/>
      </c>
      <c r="J405" s="47" t="str">
        <f t="shared" ca="1" si="142"/>
        <v/>
      </c>
      <c r="K405" s="45" t="str">
        <f t="shared" ca="1" si="143"/>
        <v/>
      </c>
      <c r="L405" s="46" t="str">
        <f t="shared" ca="1" si="144"/>
        <v/>
      </c>
      <c r="M405" s="47" t="str">
        <f t="shared" ca="1" si="145"/>
        <v/>
      </c>
      <c r="N405" s="45" t="str">
        <f t="shared" ca="1" si="146"/>
        <v/>
      </c>
      <c r="O405" s="46" t="str">
        <f t="shared" ca="1" si="147"/>
        <v/>
      </c>
      <c r="P405" s="47" t="str">
        <f t="shared" ca="1" si="148"/>
        <v/>
      </c>
      <c r="Q405" s="45" t="str">
        <f t="shared" ca="1" si="149"/>
        <v/>
      </c>
      <c r="R405" s="46" t="str">
        <f t="shared" ca="1" si="150"/>
        <v/>
      </c>
      <c r="S405" s="47" t="str">
        <f t="shared" ca="1" si="151"/>
        <v/>
      </c>
      <c r="T405" s="79" t="str">
        <f t="shared" ca="1" si="133"/>
        <v/>
      </c>
      <c r="AH405" s="172" t="str">
        <f t="shared" si="153"/>
        <v/>
      </c>
      <c r="AI405" s="172" t="str">
        <f t="shared" si="152"/>
        <v/>
      </c>
    </row>
    <row r="406" spans="1:35">
      <c r="A406" s="173" t="str">
        <f t="shared" ca="1" si="134"/>
        <v/>
      </c>
      <c r="B406" s="45" t="str">
        <f t="shared" ca="1" si="135"/>
        <v/>
      </c>
      <c r="C406" s="46" t="str">
        <f t="shared" ca="1" si="154"/>
        <v/>
      </c>
      <c r="D406" s="46" t="str">
        <f t="shared" ca="1" si="136"/>
        <v/>
      </c>
      <c r="E406" s="45" t="str">
        <f t="shared" ca="1" si="137"/>
        <v/>
      </c>
      <c r="F406" s="46" t="str">
        <f t="shared" ca="1" si="138"/>
        <v/>
      </c>
      <c r="G406" s="47" t="str">
        <f t="shared" ca="1" si="139"/>
        <v/>
      </c>
      <c r="H406" s="45" t="str">
        <f t="shared" ca="1" si="140"/>
        <v/>
      </c>
      <c r="I406" s="46" t="str">
        <f t="shared" ca="1" si="141"/>
        <v/>
      </c>
      <c r="J406" s="47" t="str">
        <f t="shared" ca="1" si="142"/>
        <v/>
      </c>
      <c r="K406" s="45" t="str">
        <f t="shared" ca="1" si="143"/>
        <v/>
      </c>
      <c r="L406" s="46" t="str">
        <f t="shared" ca="1" si="144"/>
        <v/>
      </c>
      <c r="M406" s="47" t="str">
        <f t="shared" ca="1" si="145"/>
        <v/>
      </c>
      <c r="N406" s="45" t="str">
        <f t="shared" ca="1" si="146"/>
        <v/>
      </c>
      <c r="O406" s="46" t="str">
        <f t="shared" ca="1" si="147"/>
        <v/>
      </c>
      <c r="P406" s="47" t="str">
        <f t="shared" ca="1" si="148"/>
        <v/>
      </c>
      <c r="Q406" s="45" t="str">
        <f t="shared" ca="1" si="149"/>
        <v/>
      </c>
      <c r="R406" s="46" t="str">
        <f t="shared" ca="1" si="150"/>
        <v/>
      </c>
      <c r="S406" s="47" t="str">
        <f t="shared" ca="1" si="151"/>
        <v/>
      </c>
      <c r="T406" s="79" t="str">
        <f t="shared" ca="1" si="133"/>
        <v/>
      </c>
      <c r="AH406" s="172" t="str">
        <f t="shared" si="153"/>
        <v/>
      </c>
      <c r="AI406" s="172" t="str">
        <f t="shared" si="152"/>
        <v/>
      </c>
    </row>
    <row r="407" spans="1:35">
      <c r="A407" s="173" t="str">
        <f t="shared" ca="1" si="134"/>
        <v/>
      </c>
      <c r="B407" s="45" t="str">
        <f t="shared" ca="1" si="135"/>
        <v/>
      </c>
      <c r="C407" s="46" t="str">
        <f t="shared" ca="1" si="154"/>
        <v/>
      </c>
      <c r="D407" s="46" t="str">
        <f t="shared" ca="1" si="136"/>
        <v/>
      </c>
      <c r="E407" s="45" t="str">
        <f t="shared" ca="1" si="137"/>
        <v/>
      </c>
      <c r="F407" s="46" t="str">
        <f t="shared" ca="1" si="138"/>
        <v/>
      </c>
      <c r="G407" s="47" t="str">
        <f t="shared" ca="1" si="139"/>
        <v/>
      </c>
      <c r="H407" s="45" t="str">
        <f t="shared" ca="1" si="140"/>
        <v/>
      </c>
      <c r="I407" s="46" t="str">
        <f t="shared" ca="1" si="141"/>
        <v/>
      </c>
      <c r="J407" s="47" t="str">
        <f t="shared" ca="1" si="142"/>
        <v/>
      </c>
      <c r="K407" s="45" t="str">
        <f t="shared" ca="1" si="143"/>
        <v/>
      </c>
      <c r="L407" s="46" t="str">
        <f t="shared" ca="1" si="144"/>
        <v/>
      </c>
      <c r="M407" s="47" t="str">
        <f t="shared" ca="1" si="145"/>
        <v/>
      </c>
      <c r="N407" s="45" t="str">
        <f t="shared" ca="1" si="146"/>
        <v/>
      </c>
      <c r="O407" s="46" t="str">
        <f t="shared" ca="1" si="147"/>
        <v/>
      </c>
      <c r="P407" s="47" t="str">
        <f t="shared" ca="1" si="148"/>
        <v/>
      </c>
      <c r="Q407" s="45" t="str">
        <f t="shared" ca="1" si="149"/>
        <v/>
      </c>
      <c r="R407" s="46" t="str">
        <f t="shared" ca="1" si="150"/>
        <v/>
      </c>
      <c r="S407" s="47" t="str">
        <f t="shared" ca="1" si="151"/>
        <v/>
      </c>
      <c r="T407" s="79" t="str">
        <f t="shared" ca="1" si="133"/>
        <v/>
      </c>
      <c r="AH407" s="172" t="str">
        <f t="shared" si="153"/>
        <v/>
      </c>
      <c r="AI407" s="172" t="str">
        <f t="shared" si="152"/>
        <v/>
      </c>
    </row>
    <row r="408" spans="1:35">
      <c r="A408" s="173" t="str">
        <f t="shared" ca="1" si="134"/>
        <v/>
      </c>
      <c r="B408" s="45" t="str">
        <f t="shared" ca="1" si="135"/>
        <v/>
      </c>
      <c r="C408" s="46" t="str">
        <f t="shared" ca="1" si="154"/>
        <v/>
      </c>
      <c r="D408" s="46" t="str">
        <f t="shared" ca="1" si="136"/>
        <v/>
      </c>
      <c r="E408" s="45" t="str">
        <f t="shared" ca="1" si="137"/>
        <v/>
      </c>
      <c r="F408" s="46" t="str">
        <f t="shared" ca="1" si="138"/>
        <v/>
      </c>
      <c r="G408" s="47" t="str">
        <f t="shared" ca="1" si="139"/>
        <v/>
      </c>
      <c r="H408" s="45" t="str">
        <f t="shared" ca="1" si="140"/>
        <v/>
      </c>
      <c r="I408" s="46" t="str">
        <f t="shared" ca="1" si="141"/>
        <v/>
      </c>
      <c r="J408" s="47" t="str">
        <f t="shared" ca="1" si="142"/>
        <v/>
      </c>
      <c r="K408" s="45" t="str">
        <f t="shared" ca="1" si="143"/>
        <v/>
      </c>
      <c r="L408" s="46" t="str">
        <f t="shared" ca="1" si="144"/>
        <v/>
      </c>
      <c r="M408" s="47" t="str">
        <f t="shared" ca="1" si="145"/>
        <v/>
      </c>
      <c r="N408" s="45" t="str">
        <f t="shared" ca="1" si="146"/>
        <v/>
      </c>
      <c r="O408" s="46" t="str">
        <f t="shared" ca="1" si="147"/>
        <v/>
      </c>
      <c r="P408" s="47" t="str">
        <f t="shared" ca="1" si="148"/>
        <v/>
      </c>
      <c r="Q408" s="45" t="str">
        <f t="shared" ca="1" si="149"/>
        <v/>
      </c>
      <c r="R408" s="46" t="str">
        <f t="shared" ca="1" si="150"/>
        <v/>
      </c>
      <c r="S408" s="47" t="str">
        <f t="shared" ca="1" si="151"/>
        <v/>
      </c>
      <c r="T408" s="79" t="str">
        <f t="shared" ca="1" si="133"/>
        <v/>
      </c>
      <c r="AH408" s="172" t="str">
        <f t="shared" si="153"/>
        <v/>
      </c>
      <c r="AI408" s="172" t="str">
        <f t="shared" si="152"/>
        <v/>
      </c>
    </row>
    <row r="409" spans="1:35">
      <c r="A409" s="173" t="str">
        <f t="shared" ca="1" si="134"/>
        <v/>
      </c>
      <c r="B409" s="45" t="str">
        <f t="shared" ca="1" si="135"/>
        <v/>
      </c>
      <c r="C409" s="46" t="str">
        <f t="shared" ca="1" si="154"/>
        <v/>
      </c>
      <c r="D409" s="46" t="str">
        <f t="shared" ca="1" si="136"/>
        <v/>
      </c>
      <c r="E409" s="45" t="str">
        <f t="shared" ca="1" si="137"/>
        <v/>
      </c>
      <c r="F409" s="46" t="str">
        <f t="shared" ca="1" si="138"/>
        <v/>
      </c>
      <c r="G409" s="47" t="str">
        <f t="shared" ca="1" si="139"/>
        <v/>
      </c>
      <c r="H409" s="45" t="str">
        <f t="shared" ca="1" si="140"/>
        <v/>
      </c>
      <c r="I409" s="46" t="str">
        <f t="shared" ca="1" si="141"/>
        <v/>
      </c>
      <c r="J409" s="47" t="str">
        <f t="shared" ca="1" si="142"/>
        <v/>
      </c>
      <c r="K409" s="45" t="str">
        <f t="shared" ca="1" si="143"/>
        <v/>
      </c>
      <c r="L409" s="46" t="str">
        <f t="shared" ca="1" si="144"/>
        <v/>
      </c>
      <c r="M409" s="47" t="str">
        <f t="shared" ca="1" si="145"/>
        <v/>
      </c>
      <c r="N409" s="45" t="str">
        <f t="shared" ca="1" si="146"/>
        <v/>
      </c>
      <c r="O409" s="46" t="str">
        <f t="shared" ca="1" si="147"/>
        <v/>
      </c>
      <c r="P409" s="47" t="str">
        <f t="shared" ca="1" si="148"/>
        <v/>
      </c>
      <c r="Q409" s="45" t="str">
        <f t="shared" ca="1" si="149"/>
        <v/>
      </c>
      <c r="R409" s="46" t="str">
        <f t="shared" ca="1" si="150"/>
        <v/>
      </c>
      <c r="S409" s="47" t="str">
        <f t="shared" ca="1" si="151"/>
        <v/>
      </c>
      <c r="T409" s="79" t="str">
        <f t="shared" ca="1" si="133"/>
        <v/>
      </c>
      <c r="AH409" s="172" t="str">
        <f t="shared" si="153"/>
        <v/>
      </c>
      <c r="AI409" s="172" t="str">
        <f t="shared" si="152"/>
        <v/>
      </c>
    </row>
    <row r="410" spans="1:35">
      <c r="A410" s="173" t="str">
        <f t="shared" ca="1" si="134"/>
        <v/>
      </c>
      <c r="B410" s="45" t="str">
        <f t="shared" ca="1" si="135"/>
        <v/>
      </c>
      <c r="C410" s="46" t="str">
        <f t="shared" ca="1" si="154"/>
        <v/>
      </c>
      <c r="D410" s="46" t="str">
        <f t="shared" ca="1" si="136"/>
        <v/>
      </c>
      <c r="E410" s="45" t="str">
        <f t="shared" ca="1" si="137"/>
        <v/>
      </c>
      <c r="F410" s="46" t="str">
        <f t="shared" ca="1" si="138"/>
        <v/>
      </c>
      <c r="G410" s="47" t="str">
        <f t="shared" ca="1" si="139"/>
        <v/>
      </c>
      <c r="H410" s="45" t="str">
        <f t="shared" ca="1" si="140"/>
        <v/>
      </c>
      <c r="I410" s="46" t="str">
        <f t="shared" ca="1" si="141"/>
        <v/>
      </c>
      <c r="J410" s="47" t="str">
        <f t="shared" ca="1" si="142"/>
        <v/>
      </c>
      <c r="K410" s="45" t="str">
        <f t="shared" ca="1" si="143"/>
        <v/>
      </c>
      <c r="L410" s="46" t="str">
        <f t="shared" ca="1" si="144"/>
        <v/>
      </c>
      <c r="M410" s="47" t="str">
        <f t="shared" ca="1" si="145"/>
        <v/>
      </c>
      <c r="N410" s="45" t="str">
        <f t="shared" ca="1" si="146"/>
        <v/>
      </c>
      <c r="O410" s="46" t="str">
        <f t="shared" ca="1" si="147"/>
        <v/>
      </c>
      <c r="P410" s="47" t="str">
        <f t="shared" ca="1" si="148"/>
        <v/>
      </c>
      <c r="Q410" s="45" t="str">
        <f t="shared" ca="1" si="149"/>
        <v/>
      </c>
      <c r="R410" s="46" t="str">
        <f t="shared" ca="1" si="150"/>
        <v/>
      </c>
      <c r="S410" s="47" t="str">
        <f t="shared" ca="1" si="151"/>
        <v/>
      </c>
      <c r="T410" s="79" t="str">
        <f t="shared" ca="1" si="133"/>
        <v/>
      </c>
      <c r="AH410" s="172" t="str">
        <f t="shared" si="153"/>
        <v/>
      </c>
      <c r="AI410" s="172" t="str">
        <f t="shared" si="152"/>
        <v/>
      </c>
    </row>
    <row r="411" spans="1:35">
      <c r="A411" s="173" t="str">
        <f t="shared" ca="1" si="134"/>
        <v/>
      </c>
      <c r="B411" s="45" t="str">
        <f t="shared" ca="1" si="135"/>
        <v/>
      </c>
      <c r="C411" s="46" t="str">
        <f t="shared" ca="1" si="154"/>
        <v/>
      </c>
      <c r="D411" s="46" t="str">
        <f t="shared" ca="1" si="136"/>
        <v/>
      </c>
      <c r="E411" s="45" t="str">
        <f t="shared" ca="1" si="137"/>
        <v/>
      </c>
      <c r="F411" s="46" t="str">
        <f t="shared" ca="1" si="138"/>
        <v/>
      </c>
      <c r="G411" s="47" t="str">
        <f t="shared" ca="1" si="139"/>
        <v/>
      </c>
      <c r="H411" s="45" t="str">
        <f t="shared" ca="1" si="140"/>
        <v/>
      </c>
      <c r="I411" s="46" t="str">
        <f t="shared" ca="1" si="141"/>
        <v/>
      </c>
      <c r="J411" s="47" t="str">
        <f t="shared" ca="1" si="142"/>
        <v/>
      </c>
      <c r="K411" s="45" t="str">
        <f t="shared" ca="1" si="143"/>
        <v/>
      </c>
      <c r="L411" s="46" t="str">
        <f t="shared" ca="1" si="144"/>
        <v/>
      </c>
      <c r="M411" s="47" t="str">
        <f t="shared" ca="1" si="145"/>
        <v/>
      </c>
      <c r="N411" s="45" t="str">
        <f t="shared" ca="1" si="146"/>
        <v/>
      </c>
      <c r="O411" s="46" t="str">
        <f t="shared" ca="1" si="147"/>
        <v/>
      </c>
      <c r="P411" s="47" t="str">
        <f t="shared" ca="1" si="148"/>
        <v/>
      </c>
      <c r="Q411" s="45" t="str">
        <f t="shared" ca="1" si="149"/>
        <v/>
      </c>
      <c r="R411" s="46" t="str">
        <f t="shared" ca="1" si="150"/>
        <v/>
      </c>
      <c r="S411" s="47" t="str">
        <f t="shared" ca="1" si="151"/>
        <v/>
      </c>
      <c r="T411" s="79" t="str">
        <f t="shared" ref="T411:T474" ca="1" si="155">IF(ISERROR(B411-2),"",C411+D411-F411-G411-I411-J411+L411+M411+O411+P411+R411+S411+$J$9)</f>
        <v/>
      </c>
      <c r="AH411" s="172" t="str">
        <f t="shared" si="153"/>
        <v/>
      </c>
      <c r="AI411" s="172" t="str">
        <f t="shared" si="152"/>
        <v/>
      </c>
    </row>
    <row r="412" spans="1:35">
      <c r="A412" s="173" t="str">
        <f t="shared" ca="1" si="134"/>
        <v/>
      </c>
      <c r="B412" s="45" t="str">
        <f t="shared" ca="1" si="135"/>
        <v/>
      </c>
      <c r="C412" s="46" t="str">
        <f t="shared" ca="1" si="154"/>
        <v/>
      </c>
      <c r="D412" s="46" t="str">
        <f t="shared" ca="1" si="136"/>
        <v/>
      </c>
      <c r="E412" s="45" t="str">
        <f t="shared" ca="1" si="137"/>
        <v/>
      </c>
      <c r="F412" s="46" t="str">
        <f t="shared" ca="1" si="138"/>
        <v/>
      </c>
      <c r="G412" s="47" t="str">
        <f t="shared" ca="1" si="139"/>
        <v/>
      </c>
      <c r="H412" s="45" t="str">
        <f t="shared" ca="1" si="140"/>
        <v/>
      </c>
      <c r="I412" s="46" t="str">
        <f t="shared" ca="1" si="141"/>
        <v/>
      </c>
      <c r="J412" s="47" t="str">
        <f t="shared" ca="1" si="142"/>
        <v/>
      </c>
      <c r="K412" s="45" t="str">
        <f t="shared" ca="1" si="143"/>
        <v/>
      </c>
      <c r="L412" s="46" t="str">
        <f t="shared" ca="1" si="144"/>
        <v/>
      </c>
      <c r="M412" s="47" t="str">
        <f t="shared" ca="1" si="145"/>
        <v/>
      </c>
      <c r="N412" s="45" t="str">
        <f t="shared" ca="1" si="146"/>
        <v/>
      </c>
      <c r="O412" s="46" t="str">
        <f t="shared" ca="1" si="147"/>
        <v/>
      </c>
      <c r="P412" s="47" t="str">
        <f t="shared" ca="1" si="148"/>
        <v/>
      </c>
      <c r="Q412" s="45" t="str">
        <f t="shared" ca="1" si="149"/>
        <v/>
      </c>
      <c r="R412" s="46" t="str">
        <f t="shared" ca="1" si="150"/>
        <v/>
      </c>
      <c r="S412" s="47" t="str">
        <f t="shared" ca="1" si="151"/>
        <v/>
      </c>
      <c r="T412" s="79" t="str">
        <f t="shared" ca="1" si="155"/>
        <v/>
      </c>
      <c r="AH412" s="172" t="str">
        <f t="shared" si="153"/>
        <v/>
      </c>
      <c r="AI412" s="172" t="str">
        <f t="shared" si="152"/>
        <v/>
      </c>
    </row>
    <row r="413" spans="1:35">
      <c r="A413" s="173" t="str">
        <f t="shared" ca="1" si="134"/>
        <v/>
      </c>
      <c r="B413" s="45" t="str">
        <f t="shared" ca="1" si="135"/>
        <v/>
      </c>
      <c r="C413" s="46" t="str">
        <f t="shared" ca="1" si="154"/>
        <v/>
      </c>
      <c r="D413" s="46" t="str">
        <f t="shared" ca="1" si="136"/>
        <v/>
      </c>
      <c r="E413" s="45" t="str">
        <f t="shared" ca="1" si="137"/>
        <v/>
      </c>
      <c r="F413" s="46" t="str">
        <f t="shared" ca="1" si="138"/>
        <v/>
      </c>
      <c r="G413" s="47" t="str">
        <f t="shared" ca="1" si="139"/>
        <v/>
      </c>
      <c r="H413" s="45" t="str">
        <f t="shared" ca="1" si="140"/>
        <v/>
      </c>
      <c r="I413" s="46" t="str">
        <f t="shared" ca="1" si="141"/>
        <v/>
      </c>
      <c r="J413" s="47" t="str">
        <f t="shared" ca="1" si="142"/>
        <v/>
      </c>
      <c r="K413" s="45" t="str">
        <f t="shared" ca="1" si="143"/>
        <v/>
      </c>
      <c r="L413" s="46" t="str">
        <f t="shared" ca="1" si="144"/>
        <v/>
      </c>
      <c r="M413" s="47" t="str">
        <f t="shared" ca="1" si="145"/>
        <v/>
      </c>
      <c r="N413" s="45" t="str">
        <f t="shared" ca="1" si="146"/>
        <v/>
      </c>
      <c r="O413" s="46" t="str">
        <f t="shared" ca="1" si="147"/>
        <v/>
      </c>
      <c r="P413" s="47" t="str">
        <f t="shared" ca="1" si="148"/>
        <v/>
      </c>
      <c r="Q413" s="45" t="str">
        <f t="shared" ca="1" si="149"/>
        <v/>
      </c>
      <c r="R413" s="46" t="str">
        <f t="shared" ca="1" si="150"/>
        <v/>
      </c>
      <c r="S413" s="47" t="str">
        <f t="shared" ca="1" si="151"/>
        <v/>
      </c>
      <c r="T413" s="79" t="str">
        <f t="shared" ca="1" si="155"/>
        <v/>
      </c>
      <c r="AH413" s="172" t="str">
        <f t="shared" si="153"/>
        <v/>
      </c>
      <c r="AI413" s="172" t="str">
        <f t="shared" si="152"/>
        <v/>
      </c>
    </row>
    <row r="414" spans="1:35">
      <c r="A414" s="173" t="str">
        <f t="shared" ca="1" si="134"/>
        <v/>
      </c>
      <c r="B414" s="45" t="str">
        <f t="shared" ca="1" si="135"/>
        <v/>
      </c>
      <c r="C414" s="46" t="str">
        <f t="shared" ca="1" si="154"/>
        <v/>
      </c>
      <c r="D414" s="46" t="str">
        <f t="shared" ca="1" si="136"/>
        <v/>
      </c>
      <c r="E414" s="45" t="str">
        <f t="shared" ca="1" si="137"/>
        <v/>
      </c>
      <c r="F414" s="46" t="str">
        <f t="shared" ca="1" si="138"/>
        <v/>
      </c>
      <c r="G414" s="47" t="str">
        <f t="shared" ca="1" si="139"/>
        <v/>
      </c>
      <c r="H414" s="45" t="str">
        <f t="shared" ca="1" si="140"/>
        <v/>
      </c>
      <c r="I414" s="46" t="str">
        <f t="shared" ca="1" si="141"/>
        <v/>
      </c>
      <c r="J414" s="47" t="str">
        <f t="shared" ca="1" si="142"/>
        <v/>
      </c>
      <c r="K414" s="45" t="str">
        <f t="shared" ca="1" si="143"/>
        <v/>
      </c>
      <c r="L414" s="46" t="str">
        <f t="shared" ca="1" si="144"/>
        <v/>
      </c>
      <c r="M414" s="47" t="str">
        <f t="shared" ca="1" si="145"/>
        <v/>
      </c>
      <c r="N414" s="45" t="str">
        <f t="shared" ca="1" si="146"/>
        <v/>
      </c>
      <c r="O414" s="46" t="str">
        <f t="shared" ca="1" si="147"/>
        <v/>
      </c>
      <c r="P414" s="47" t="str">
        <f t="shared" ca="1" si="148"/>
        <v/>
      </c>
      <c r="Q414" s="45" t="str">
        <f t="shared" ca="1" si="149"/>
        <v/>
      </c>
      <c r="R414" s="46" t="str">
        <f t="shared" ca="1" si="150"/>
        <v/>
      </c>
      <c r="S414" s="47" t="str">
        <f t="shared" ca="1" si="151"/>
        <v/>
      </c>
      <c r="T414" s="79" t="str">
        <f t="shared" ca="1" si="155"/>
        <v/>
      </c>
      <c r="AH414" s="172" t="str">
        <f t="shared" si="153"/>
        <v/>
      </c>
      <c r="AI414" s="172" t="str">
        <f t="shared" si="152"/>
        <v/>
      </c>
    </row>
    <row r="415" spans="1:35">
      <c r="A415" s="173" t="str">
        <f t="shared" ca="1" si="134"/>
        <v/>
      </c>
      <c r="B415" s="45" t="str">
        <f t="shared" ca="1" si="135"/>
        <v/>
      </c>
      <c r="C415" s="46" t="str">
        <f t="shared" ca="1" si="154"/>
        <v/>
      </c>
      <c r="D415" s="46" t="str">
        <f t="shared" ca="1" si="136"/>
        <v/>
      </c>
      <c r="E415" s="45" t="str">
        <f t="shared" ca="1" si="137"/>
        <v/>
      </c>
      <c r="F415" s="46" t="str">
        <f t="shared" ca="1" si="138"/>
        <v/>
      </c>
      <c r="G415" s="47" t="str">
        <f t="shared" ca="1" si="139"/>
        <v/>
      </c>
      <c r="H415" s="45" t="str">
        <f t="shared" ca="1" si="140"/>
        <v/>
      </c>
      <c r="I415" s="46" t="str">
        <f t="shared" ca="1" si="141"/>
        <v/>
      </c>
      <c r="J415" s="47" t="str">
        <f t="shared" ca="1" si="142"/>
        <v/>
      </c>
      <c r="K415" s="45" t="str">
        <f t="shared" ca="1" si="143"/>
        <v/>
      </c>
      <c r="L415" s="46" t="str">
        <f t="shared" ca="1" si="144"/>
        <v/>
      </c>
      <c r="M415" s="47" t="str">
        <f t="shared" ca="1" si="145"/>
        <v/>
      </c>
      <c r="N415" s="45" t="str">
        <f t="shared" ca="1" si="146"/>
        <v/>
      </c>
      <c r="O415" s="46" t="str">
        <f t="shared" ca="1" si="147"/>
        <v/>
      </c>
      <c r="P415" s="47" t="str">
        <f t="shared" ca="1" si="148"/>
        <v/>
      </c>
      <c r="Q415" s="45" t="str">
        <f t="shared" ca="1" si="149"/>
        <v/>
      </c>
      <c r="R415" s="46" t="str">
        <f t="shared" ca="1" si="150"/>
        <v/>
      </c>
      <c r="S415" s="47" t="str">
        <f t="shared" ca="1" si="151"/>
        <v/>
      </c>
      <c r="T415" s="79" t="str">
        <f t="shared" ca="1" si="155"/>
        <v/>
      </c>
      <c r="AH415" s="172" t="str">
        <f t="shared" si="153"/>
        <v/>
      </c>
      <c r="AI415" s="172" t="str">
        <f t="shared" si="152"/>
        <v/>
      </c>
    </row>
    <row r="416" spans="1:35">
      <c r="A416" s="173" t="str">
        <f t="shared" ca="1" si="134"/>
        <v/>
      </c>
      <c r="B416" s="45" t="str">
        <f t="shared" ca="1" si="135"/>
        <v/>
      </c>
      <c r="C416" s="46" t="str">
        <f t="shared" ca="1" si="154"/>
        <v/>
      </c>
      <c r="D416" s="46" t="str">
        <f t="shared" ca="1" si="136"/>
        <v/>
      </c>
      <c r="E416" s="45" t="str">
        <f t="shared" ca="1" si="137"/>
        <v/>
      </c>
      <c r="F416" s="46" t="str">
        <f t="shared" ca="1" si="138"/>
        <v/>
      </c>
      <c r="G416" s="47" t="str">
        <f t="shared" ca="1" si="139"/>
        <v/>
      </c>
      <c r="H416" s="45" t="str">
        <f t="shared" ca="1" si="140"/>
        <v/>
      </c>
      <c r="I416" s="46" t="str">
        <f t="shared" ca="1" si="141"/>
        <v/>
      </c>
      <c r="J416" s="47" t="str">
        <f t="shared" ca="1" si="142"/>
        <v/>
      </c>
      <c r="K416" s="45" t="str">
        <f t="shared" ca="1" si="143"/>
        <v/>
      </c>
      <c r="L416" s="46" t="str">
        <f t="shared" ca="1" si="144"/>
        <v/>
      </c>
      <c r="M416" s="47" t="str">
        <f t="shared" ca="1" si="145"/>
        <v/>
      </c>
      <c r="N416" s="45" t="str">
        <f t="shared" ca="1" si="146"/>
        <v/>
      </c>
      <c r="O416" s="46" t="str">
        <f t="shared" ca="1" si="147"/>
        <v/>
      </c>
      <c r="P416" s="47" t="str">
        <f t="shared" ca="1" si="148"/>
        <v/>
      </c>
      <c r="Q416" s="45" t="str">
        <f t="shared" ca="1" si="149"/>
        <v/>
      </c>
      <c r="R416" s="46" t="str">
        <f t="shared" ca="1" si="150"/>
        <v/>
      </c>
      <c r="S416" s="47" t="str">
        <f t="shared" ca="1" si="151"/>
        <v/>
      </c>
      <c r="T416" s="79" t="str">
        <f t="shared" ca="1" si="155"/>
        <v/>
      </c>
      <c r="AH416" s="172" t="str">
        <f t="shared" si="153"/>
        <v/>
      </c>
      <c r="AI416" s="172" t="str">
        <f t="shared" si="152"/>
        <v/>
      </c>
    </row>
    <row r="417" spans="1:35">
      <c r="A417" s="173" t="str">
        <f t="shared" ca="1" si="134"/>
        <v/>
      </c>
      <c r="B417" s="45" t="str">
        <f t="shared" ca="1" si="135"/>
        <v/>
      </c>
      <c r="C417" s="46" t="str">
        <f t="shared" ca="1" si="154"/>
        <v/>
      </c>
      <c r="D417" s="46" t="str">
        <f t="shared" ca="1" si="136"/>
        <v/>
      </c>
      <c r="E417" s="45" t="str">
        <f t="shared" ca="1" si="137"/>
        <v/>
      </c>
      <c r="F417" s="46" t="str">
        <f t="shared" ca="1" si="138"/>
        <v/>
      </c>
      <c r="G417" s="47" t="str">
        <f t="shared" ca="1" si="139"/>
        <v/>
      </c>
      <c r="H417" s="45" t="str">
        <f t="shared" ca="1" si="140"/>
        <v/>
      </c>
      <c r="I417" s="46" t="str">
        <f t="shared" ca="1" si="141"/>
        <v/>
      </c>
      <c r="J417" s="47" t="str">
        <f t="shared" ca="1" si="142"/>
        <v/>
      </c>
      <c r="K417" s="45" t="str">
        <f t="shared" ca="1" si="143"/>
        <v/>
      </c>
      <c r="L417" s="46" t="str">
        <f t="shared" ca="1" si="144"/>
        <v/>
      </c>
      <c r="M417" s="47" t="str">
        <f t="shared" ca="1" si="145"/>
        <v/>
      </c>
      <c r="N417" s="45" t="str">
        <f t="shared" ca="1" si="146"/>
        <v/>
      </c>
      <c r="O417" s="46" t="str">
        <f t="shared" ca="1" si="147"/>
        <v/>
      </c>
      <c r="P417" s="47" t="str">
        <f t="shared" ca="1" si="148"/>
        <v/>
      </c>
      <c r="Q417" s="45" t="str">
        <f t="shared" ca="1" si="149"/>
        <v/>
      </c>
      <c r="R417" s="46" t="str">
        <f t="shared" ca="1" si="150"/>
        <v/>
      </c>
      <c r="S417" s="47" t="str">
        <f t="shared" ca="1" si="151"/>
        <v/>
      </c>
      <c r="T417" s="79" t="str">
        <f t="shared" ca="1" si="155"/>
        <v/>
      </c>
      <c r="AH417" s="172" t="str">
        <f t="shared" si="153"/>
        <v/>
      </c>
      <c r="AI417" s="172" t="str">
        <f t="shared" si="152"/>
        <v/>
      </c>
    </row>
    <row r="418" spans="1:35">
      <c r="A418" s="173" t="str">
        <f t="shared" ca="1" si="134"/>
        <v/>
      </c>
      <c r="B418" s="45" t="str">
        <f t="shared" ca="1" si="135"/>
        <v/>
      </c>
      <c r="C418" s="46" t="str">
        <f t="shared" ca="1" si="154"/>
        <v/>
      </c>
      <c r="D418" s="46" t="str">
        <f t="shared" ca="1" si="136"/>
        <v/>
      </c>
      <c r="E418" s="45" t="str">
        <f t="shared" ca="1" si="137"/>
        <v/>
      </c>
      <c r="F418" s="46" t="str">
        <f t="shared" ca="1" si="138"/>
        <v/>
      </c>
      <c r="G418" s="47" t="str">
        <f t="shared" ca="1" si="139"/>
        <v/>
      </c>
      <c r="H418" s="45" t="str">
        <f t="shared" ca="1" si="140"/>
        <v/>
      </c>
      <c r="I418" s="46" t="str">
        <f t="shared" ca="1" si="141"/>
        <v/>
      </c>
      <c r="J418" s="47" t="str">
        <f t="shared" ca="1" si="142"/>
        <v/>
      </c>
      <c r="K418" s="45" t="str">
        <f t="shared" ca="1" si="143"/>
        <v/>
      </c>
      <c r="L418" s="46" t="str">
        <f t="shared" ca="1" si="144"/>
        <v/>
      </c>
      <c r="M418" s="47" t="str">
        <f t="shared" ca="1" si="145"/>
        <v/>
      </c>
      <c r="N418" s="45" t="str">
        <f t="shared" ca="1" si="146"/>
        <v/>
      </c>
      <c r="O418" s="46" t="str">
        <f t="shared" ca="1" si="147"/>
        <v/>
      </c>
      <c r="P418" s="47" t="str">
        <f t="shared" ca="1" si="148"/>
        <v/>
      </c>
      <c r="Q418" s="45" t="str">
        <f t="shared" ca="1" si="149"/>
        <v/>
      </c>
      <c r="R418" s="46" t="str">
        <f t="shared" ca="1" si="150"/>
        <v/>
      </c>
      <c r="S418" s="47" t="str">
        <f t="shared" ca="1" si="151"/>
        <v/>
      </c>
      <c r="T418" s="79" t="str">
        <f t="shared" ca="1" si="155"/>
        <v/>
      </c>
      <c r="AH418" s="172" t="str">
        <f t="shared" si="153"/>
        <v/>
      </c>
      <c r="AI418" s="172" t="str">
        <f t="shared" si="152"/>
        <v/>
      </c>
    </row>
    <row r="419" spans="1:35">
      <c r="A419" s="173" t="str">
        <f t="shared" ca="1" si="134"/>
        <v/>
      </c>
      <c r="B419" s="45" t="str">
        <f t="shared" ca="1" si="135"/>
        <v/>
      </c>
      <c r="C419" s="46" t="str">
        <f t="shared" ca="1" si="154"/>
        <v/>
      </c>
      <c r="D419" s="46" t="str">
        <f t="shared" ca="1" si="136"/>
        <v/>
      </c>
      <c r="E419" s="45" t="str">
        <f t="shared" ca="1" si="137"/>
        <v/>
      </c>
      <c r="F419" s="46" t="str">
        <f t="shared" ca="1" si="138"/>
        <v/>
      </c>
      <c r="G419" s="47" t="str">
        <f t="shared" ca="1" si="139"/>
        <v/>
      </c>
      <c r="H419" s="45" t="str">
        <f t="shared" ca="1" si="140"/>
        <v/>
      </c>
      <c r="I419" s="46" t="str">
        <f t="shared" ca="1" si="141"/>
        <v/>
      </c>
      <c r="J419" s="47" t="str">
        <f t="shared" ca="1" si="142"/>
        <v/>
      </c>
      <c r="K419" s="45" t="str">
        <f t="shared" ca="1" si="143"/>
        <v/>
      </c>
      <c r="L419" s="46" t="str">
        <f t="shared" ca="1" si="144"/>
        <v/>
      </c>
      <c r="M419" s="47" t="str">
        <f t="shared" ca="1" si="145"/>
        <v/>
      </c>
      <c r="N419" s="45" t="str">
        <f t="shared" ca="1" si="146"/>
        <v/>
      </c>
      <c r="O419" s="46" t="str">
        <f t="shared" ca="1" si="147"/>
        <v/>
      </c>
      <c r="P419" s="47" t="str">
        <f t="shared" ca="1" si="148"/>
        <v/>
      </c>
      <c r="Q419" s="45" t="str">
        <f t="shared" ca="1" si="149"/>
        <v/>
      </c>
      <c r="R419" s="46" t="str">
        <f t="shared" ca="1" si="150"/>
        <v/>
      </c>
      <c r="S419" s="47" t="str">
        <f t="shared" ca="1" si="151"/>
        <v/>
      </c>
      <c r="T419" s="79" t="str">
        <f t="shared" ca="1" si="155"/>
        <v/>
      </c>
      <c r="AH419" s="172" t="str">
        <f t="shared" si="153"/>
        <v/>
      </c>
      <c r="AI419" s="172" t="str">
        <f t="shared" si="152"/>
        <v/>
      </c>
    </row>
    <row r="420" spans="1:35">
      <c r="A420" s="173" t="str">
        <f t="shared" ca="1" si="134"/>
        <v/>
      </c>
      <c r="B420" s="45" t="str">
        <f t="shared" ca="1" si="135"/>
        <v/>
      </c>
      <c r="C420" s="46" t="str">
        <f t="shared" ca="1" si="154"/>
        <v/>
      </c>
      <c r="D420" s="46" t="str">
        <f t="shared" ca="1" si="136"/>
        <v/>
      </c>
      <c r="E420" s="45" t="str">
        <f t="shared" ca="1" si="137"/>
        <v/>
      </c>
      <c r="F420" s="46" t="str">
        <f t="shared" ca="1" si="138"/>
        <v/>
      </c>
      <c r="G420" s="47" t="str">
        <f t="shared" ca="1" si="139"/>
        <v/>
      </c>
      <c r="H420" s="45" t="str">
        <f t="shared" ca="1" si="140"/>
        <v/>
      </c>
      <c r="I420" s="46" t="str">
        <f t="shared" ca="1" si="141"/>
        <v/>
      </c>
      <c r="J420" s="47" t="str">
        <f t="shared" ca="1" si="142"/>
        <v/>
      </c>
      <c r="K420" s="45" t="str">
        <f t="shared" ca="1" si="143"/>
        <v/>
      </c>
      <c r="L420" s="46" t="str">
        <f t="shared" ca="1" si="144"/>
        <v/>
      </c>
      <c r="M420" s="47" t="str">
        <f t="shared" ca="1" si="145"/>
        <v/>
      </c>
      <c r="N420" s="45" t="str">
        <f t="shared" ca="1" si="146"/>
        <v/>
      </c>
      <c r="O420" s="46" t="str">
        <f t="shared" ca="1" si="147"/>
        <v/>
      </c>
      <c r="P420" s="47" t="str">
        <f t="shared" ca="1" si="148"/>
        <v/>
      </c>
      <c r="Q420" s="45" t="str">
        <f t="shared" ca="1" si="149"/>
        <v/>
      </c>
      <c r="R420" s="46" t="str">
        <f t="shared" ca="1" si="150"/>
        <v/>
      </c>
      <c r="S420" s="47" t="str">
        <f t="shared" ca="1" si="151"/>
        <v/>
      </c>
      <c r="T420" s="79" t="str">
        <f t="shared" ca="1" si="155"/>
        <v/>
      </c>
      <c r="AH420" s="172" t="str">
        <f t="shared" si="153"/>
        <v/>
      </c>
      <c r="AI420" s="172" t="str">
        <f t="shared" si="152"/>
        <v/>
      </c>
    </row>
    <row r="421" spans="1:35">
      <c r="A421" s="173" t="str">
        <f t="shared" ca="1" si="134"/>
        <v/>
      </c>
      <c r="B421" s="45" t="str">
        <f t="shared" ca="1" si="135"/>
        <v/>
      </c>
      <c r="C421" s="46" t="str">
        <f t="shared" ca="1" si="154"/>
        <v/>
      </c>
      <c r="D421" s="46" t="str">
        <f t="shared" ca="1" si="136"/>
        <v/>
      </c>
      <c r="E421" s="45" t="str">
        <f t="shared" ca="1" si="137"/>
        <v/>
      </c>
      <c r="F421" s="46" t="str">
        <f t="shared" ca="1" si="138"/>
        <v/>
      </c>
      <c r="G421" s="47" t="str">
        <f t="shared" ca="1" si="139"/>
        <v/>
      </c>
      <c r="H421" s="45" t="str">
        <f t="shared" ca="1" si="140"/>
        <v/>
      </c>
      <c r="I421" s="46" t="str">
        <f t="shared" ca="1" si="141"/>
        <v/>
      </c>
      <c r="J421" s="47" t="str">
        <f t="shared" ca="1" si="142"/>
        <v/>
      </c>
      <c r="K421" s="45" t="str">
        <f t="shared" ca="1" si="143"/>
        <v/>
      </c>
      <c r="L421" s="46" t="str">
        <f t="shared" ca="1" si="144"/>
        <v/>
      </c>
      <c r="M421" s="47" t="str">
        <f t="shared" ca="1" si="145"/>
        <v/>
      </c>
      <c r="N421" s="45" t="str">
        <f t="shared" ca="1" si="146"/>
        <v/>
      </c>
      <c r="O421" s="46" t="str">
        <f t="shared" ca="1" si="147"/>
        <v/>
      </c>
      <c r="P421" s="47" t="str">
        <f t="shared" ca="1" si="148"/>
        <v/>
      </c>
      <c r="Q421" s="45" t="str">
        <f t="shared" ca="1" si="149"/>
        <v/>
      </c>
      <c r="R421" s="46" t="str">
        <f t="shared" ca="1" si="150"/>
        <v/>
      </c>
      <c r="S421" s="47" t="str">
        <f t="shared" ca="1" si="151"/>
        <v/>
      </c>
      <c r="T421" s="79" t="str">
        <f t="shared" ca="1" si="155"/>
        <v/>
      </c>
      <c r="AH421" s="172" t="str">
        <f t="shared" si="153"/>
        <v/>
      </c>
      <c r="AI421" s="172" t="str">
        <f t="shared" si="152"/>
        <v/>
      </c>
    </row>
    <row r="422" spans="1:35">
      <c r="A422" s="173" t="str">
        <f t="shared" ca="1" si="134"/>
        <v/>
      </c>
      <c r="B422" s="45" t="str">
        <f t="shared" ca="1" si="135"/>
        <v/>
      </c>
      <c r="C422" s="46" t="str">
        <f t="shared" ca="1" si="154"/>
        <v/>
      </c>
      <c r="D422" s="46" t="str">
        <f t="shared" ca="1" si="136"/>
        <v/>
      </c>
      <c r="E422" s="45" t="str">
        <f t="shared" ca="1" si="137"/>
        <v/>
      </c>
      <c r="F422" s="46" t="str">
        <f t="shared" ca="1" si="138"/>
        <v/>
      </c>
      <c r="G422" s="47" t="str">
        <f t="shared" ca="1" si="139"/>
        <v/>
      </c>
      <c r="H422" s="45" t="str">
        <f t="shared" ca="1" si="140"/>
        <v/>
      </c>
      <c r="I422" s="46" t="str">
        <f t="shared" ca="1" si="141"/>
        <v/>
      </c>
      <c r="J422" s="47" t="str">
        <f t="shared" ca="1" si="142"/>
        <v/>
      </c>
      <c r="K422" s="45" t="str">
        <f t="shared" ca="1" si="143"/>
        <v/>
      </c>
      <c r="L422" s="46" t="str">
        <f t="shared" ca="1" si="144"/>
        <v/>
      </c>
      <c r="M422" s="47" t="str">
        <f t="shared" ca="1" si="145"/>
        <v/>
      </c>
      <c r="N422" s="45" t="str">
        <f t="shared" ca="1" si="146"/>
        <v/>
      </c>
      <c r="O422" s="46" t="str">
        <f t="shared" ca="1" si="147"/>
        <v/>
      </c>
      <c r="P422" s="47" t="str">
        <f t="shared" ca="1" si="148"/>
        <v/>
      </c>
      <c r="Q422" s="45" t="str">
        <f t="shared" ca="1" si="149"/>
        <v/>
      </c>
      <c r="R422" s="46" t="str">
        <f t="shared" ca="1" si="150"/>
        <v/>
      </c>
      <c r="S422" s="47" t="str">
        <f t="shared" ca="1" si="151"/>
        <v/>
      </c>
      <c r="T422" s="79" t="str">
        <f t="shared" ca="1" si="155"/>
        <v/>
      </c>
      <c r="AH422" s="172" t="str">
        <f t="shared" si="153"/>
        <v/>
      </c>
      <c r="AI422" s="172" t="str">
        <f t="shared" si="152"/>
        <v/>
      </c>
    </row>
    <row r="423" spans="1:35">
      <c r="A423" s="173" t="str">
        <f t="shared" ca="1" si="134"/>
        <v/>
      </c>
      <c r="B423" s="45" t="str">
        <f t="shared" ca="1" si="135"/>
        <v/>
      </c>
      <c r="C423" s="46" t="str">
        <f t="shared" ca="1" si="154"/>
        <v/>
      </c>
      <c r="D423" s="46" t="str">
        <f t="shared" ca="1" si="136"/>
        <v/>
      </c>
      <c r="E423" s="45" t="str">
        <f t="shared" ca="1" si="137"/>
        <v/>
      </c>
      <c r="F423" s="46" t="str">
        <f t="shared" ca="1" si="138"/>
        <v/>
      </c>
      <c r="G423" s="47" t="str">
        <f t="shared" ca="1" si="139"/>
        <v/>
      </c>
      <c r="H423" s="45" t="str">
        <f t="shared" ca="1" si="140"/>
        <v/>
      </c>
      <c r="I423" s="46" t="str">
        <f t="shared" ca="1" si="141"/>
        <v/>
      </c>
      <c r="J423" s="47" t="str">
        <f t="shared" ca="1" si="142"/>
        <v/>
      </c>
      <c r="K423" s="45" t="str">
        <f t="shared" ca="1" si="143"/>
        <v/>
      </c>
      <c r="L423" s="46" t="str">
        <f t="shared" ca="1" si="144"/>
        <v/>
      </c>
      <c r="M423" s="47" t="str">
        <f t="shared" ca="1" si="145"/>
        <v/>
      </c>
      <c r="N423" s="45" t="str">
        <f t="shared" ca="1" si="146"/>
        <v/>
      </c>
      <c r="O423" s="46" t="str">
        <f t="shared" ca="1" si="147"/>
        <v/>
      </c>
      <c r="P423" s="47" t="str">
        <f t="shared" ca="1" si="148"/>
        <v/>
      </c>
      <c r="Q423" s="45" t="str">
        <f t="shared" ca="1" si="149"/>
        <v/>
      </c>
      <c r="R423" s="46" t="str">
        <f t="shared" ca="1" si="150"/>
        <v/>
      </c>
      <c r="S423" s="47" t="str">
        <f t="shared" ca="1" si="151"/>
        <v/>
      </c>
      <c r="T423" s="79" t="str">
        <f t="shared" ca="1" si="155"/>
        <v/>
      </c>
      <c r="AH423" s="172" t="str">
        <f t="shared" si="153"/>
        <v/>
      </c>
      <c r="AI423" s="172" t="str">
        <f t="shared" si="152"/>
        <v/>
      </c>
    </row>
    <row r="424" spans="1:35">
      <c r="A424" s="173" t="str">
        <f t="shared" ca="1" si="134"/>
        <v/>
      </c>
      <c r="B424" s="45" t="str">
        <f t="shared" ca="1" si="135"/>
        <v/>
      </c>
      <c r="C424" s="46" t="str">
        <f t="shared" ca="1" si="154"/>
        <v/>
      </c>
      <c r="D424" s="46" t="str">
        <f t="shared" ca="1" si="136"/>
        <v/>
      </c>
      <c r="E424" s="45" t="str">
        <f t="shared" ca="1" si="137"/>
        <v/>
      </c>
      <c r="F424" s="46" t="str">
        <f t="shared" ca="1" si="138"/>
        <v/>
      </c>
      <c r="G424" s="47" t="str">
        <f t="shared" ca="1" si="139"/>
        <v/>
      </c>
      <c r="H424" s="45" t="str">
        <f t="shared" ca="1" si="140"/>
        <v/>
      </c>
      <c r="I424" s="46" t="str">
        <f t="shared" ca="1" si="141"/>
        <v/>
      </c>
      <c r="J424" s="47" t="str">
        <f t="shared" ca="1" si="142"/>
        <v/>
      </c>
      <c r="K424" s="45" t="str">
        <f t="shared" ca="1" si="143"/>
        <v/>
      </c>
      <c r="L424" s="46" t="str">
        <f t="shared" ca="1" si="144"/>
        <v/>
      </c>
      <c r="M424" s="47" t="str">
        <f t="shared" ca="1" si="145"/>
        <v/>
      </c>
      <c r="N424" s="45" t="str">
        <f t="shared" ca="1" si="146"/>
        <v/>
      </c>
      <c r="O424" s="46" t="str">
        <f t="shared" ca="1" si="147"/>
        <v/>
      </c>
      <c r="P424" s="47" t="str">
        <f t="shared" ca="1" si="148"/>
        <v/>
      </c>
      <c r="Q424" s="45" t="str">
        <f t="shared" ca="1" si="149"/>
        <v/>
      </c>
      <c r="R424" s="46" t="str">
        <f t="shared" ca="1" si="150"/>
        <v/>
      </c>
      <c r="S424" s="47" t="str">
        <f t="shared" ca="1" si="151"/>
        <v/>
      </c>
      <c r="T424" s="79" t="str">
        <f t="shared" ca="1" si="155"/>
        <v/>
      </c>
      <c r="AH424" s="172" t="str">
        <f t="shared" si="153"/>
        <v/>
      </c>
      <c r="AI424" s="172" t="str">
        <f t="shared" si="152"/>
        <v/>
      </c>
    </row>
    <row r="425" spans="1:35">
      <c r="A425" s="173" t="str">
        <f t="shared" ca="1" si="134"/>
        <v/>
      </c>
      <c r="B425" s="45" t="str">
        <f t="shared" ca="1" si="135"/>
        <v/>
      </c>
      <c r="C425" s="46" t="str">
        <f t="shared" ca="1" si="154"/>
        <v/>
      </c>
      <c r="D425" s="46" t="str">
        <f t="shared" ca="1" si="136"/>
        <v/>
      </c>
      <c r="E425" s="45" t="str">
        <f t="shared" ca="1" si="137"/>
        <v/>
      </c>
      <c r="F425" s="46" t="str">
        <f t="shared" ca="1" si="138"/>
        <v/>
      </c>
      <c r="G425" s="47" t="str">
        <f t="shared" ca="1" si="139"/>
        <v/>
      </c>
      <c r="H425" s="45" t="str">
        <f t="shared" ca="1" si="140"/>
        <v/>
      </c>
      <c r="I425" s="46" t="str">
        <f t="shared" ca="1" si="141"/>
        <v/>
      </c>
      <c r="J425" s="47" t="str">
        <f t="shared" ca="1" si="142"/>
        <v/>
      </c>
      <c r="K425" s="45" t="str">
        <f t="shared" ca="1" si="143"/>
        <v/>
      </c>
      <c r="L425" s="46" t="str">
        <f t="shared" ca="1" si="144"/>
        <v/>
      </c>
      <c r="M425" s="47" t="str">
        <f t="shared" ca="1" si="145"/>
        <v/>
      </c>
      <c r="N425" s="45" t="str">
        <f t="shared" ca="1" si="146"/>
        <v/>
      </c>
      <c r="O425" s="46" t="str">
        <f t="shared" ca="1" si="147"/>
        <v/>
      </c>
      <c r="P425" s="47" t="str">
        <f t="shared" ca="1" si="148"/>
        <v/>
      </c>
      <c r="Q425" s="45" t="str">
        <f t="shared" ca="1" si="149"/>
        <v/>
      </c>
      <c r="R425" s="46" t="str">
        <f t="shared" ca="1" si="150"/>
        <v/>
      </c>
      <c r="S425" s="47" t="str">
        <f t="shared" ca="1" si="151"/>
        <v/>
      </c>
      <c r="T425" s="79" t="str">
        <f t="shared" ca="1" si="155"/>
        <v/>
      </c>
      <c r="AH425" s="172" t="str">
        <f t="shared" si="153"/>
        <v/>
      </c>
      <c r="AI425" s="172" t="str">
        <f t="shared" si="152"/>
        <v/>
      </c>
    </row>
    <row r="426" spans="1:35">
      <c r="A426" s="173" t="str">
        <f t="shared" ca="1" si="134"/>
        <v/>
      </c>
      <c r="B426" s="45" t="str">
        <f t="shared" ca="1" si="135"/>
        <v/>
      </c>
      <c r="C426" s="46" t="str">
        <f t="shared" ca="1" si="154"/>
        <v/>
      </c>
      <c r="D426" s="46" t="str">
        <f t="shared" ca="1" si="136"/>
        <v/>
      </c>
      <c r="E426" s="45" t="str">
        <f t="shared" ca="1" si="137"/>
        <v/>
      </c>
      <c r="F426" s="46" t="str">
        <f t="shared" ca="1" si="138"/>
        <v/>
      </c>
      <c r="G426" s="47" t="str">
        <f t="shared" ca="1" si="139"/>
        <v/>
      </c>
      <c r="H426" s="45" t="str">
        <f t="shared" ca="1" si="140"/>
        <v/>
      </c>
      <c r="I426" s="46" t="str">
        <f t="shared" ca="1" si="141"/>
        <v/>
      </c>
      <c r="J426" s="47" t="str">
        <f t="shared" ca="1" si="142"/>
        <v/>
      </c>
      <c r="K426" s="45" t="str">
        <f t="shared" ca="1" si="143"/>
        <v/>
      </c>
      <c r="L426" s="46" t="str">
        <f t="shared" ca="1" si="144"/>
        <v/>
      </c>
      <c r="M426" s="47" t="str">
        <f t="shared" ca="1" si="145"/>
        <v/>
      </c>
      <c r="N426" s="45" t="str">
        <f t="shared" ca="1" si="146"/>
        <v/>
      </c>
      <c r="O426" s="46" t="str">
        <f t="shared" ca="1" si="147"/>
        <v/>
      </c>
      <c r="P426" s="47" t="str">
        <f t="shared" ca="1" si="148"/>
        <v/>
      </c>
      <c r="Q426" s="45" t="str">
        <f t="shared" ca="1" si="149"/>
        <v/>
      </c>
      <c r="R426" s="46" t="str">
        <f t="shared" ca="1" si="150"/>
        <v/>
      </c>
      <c r="S426" s="47" t="str">
        <f t="shared" ca="1" si="151"/>
        <v/>
      </c>
      <c r="T426" s="79" t="str">
        <f t="shared" ca="1" si="155"/>
        <v/>
      </c>
      <c r="AH426" s="172" t="str">
        <f t="shared" si="153"/>
        <v/>
      </c>
      <c r="AI426" s="172" t="str">
        <f t="shared" si="152"/>
        <v/>
      </c>
    </row>
    <row r="427" spans="1:35">
      <c r="A427" s="173" t="str">
        <f t="shared" ca="1" si="134"/>
        <v/>
      </c>
      <c r="B427" s="45" t="str">
        <f t="shared" ca="1" si="135"/>
        <v/>
      </c>
      <c r="C427" s="46" t="str">
        <f t="shared" ca="1" si="154"/>
        <v/>
      </c>
      <c r="D427" s="46" t="str">
        <f t="shared" ca="1" si="136"/>
        <v/>
      </c>
      <c r="E427" s="45" t="str">
        <f t="shared" ca="1" si="137"/>
        <v/>
      </c>
      <c r="F427" s="46" t="str">
        <f t="shared" ca="1" si="138"/>
        <v/>
      </c>
      <c r="G427" s="47" t="str">
        <f t="shared" ca="1" si="139"/>
        <v/>
      </c>
      <c r="H427" s="45" t="str">
        <f t="shared" ca="1" si="140"/>
        <v/>
      </c>
      <c r="I427" s="46" t="str">
        <f t="shared" ca="1" si="141"/>
        <v/>
      </c>
      <c r="J427" s="47" t="str">
        <f t="shared" ca="1" si="142"/>
        <v/>
      </c>
      <c r="K427" s="45" t="str">
        <f t="shared" ca="1" si="143"/>
        <v/>
      </c>
      <c r="L427" s="46" t="str">
        <f t="shared" ca="1" si="144"/>
        <v/>
      </c>
      <c r="M427" s="47" t="str">
        <f t="shared" ca="1" si="145"/>
        <v/>
      </c>
      <c r="N427" s="45" t="str">
        <f t="shared" ca="1" si="146"/>
        <v/>
      </c>
      <c r="O427" s="46" t="str">
        <f t="shared" ca="1" si="147"/>
        <v/>
      </c>
      <c r="P427" s="47" t="str">
        <f t="shared" ca="1" si="148"/>
        <v/>
      </c>
      <c r="Q427" s="45" t="str">
        <f t="shared" ca="1" si="149"/>
        <v/>
      </c>
      <c r="R427" s="46" t="str">
        <f t="shared" ca="1" si="150"/>
        <v/>
      </c>
      <c r="S427" s="47" t="str">
        <f t="shared" ca="1" si="151"/>
        <v/>
      </c>
      <c r="T427" s="79" t="str">
        <f t="shared" ca="1" si="155"/>
        <v/>
      </c>
      <c r="AH427" s="172" t="str">
        <f t="shared" si="153"/>
        <v/>
      </c>
      <c r="AI427" s="172" t="str">
        <f t="shared" si="152"/>
        <v/>
      </c>
    </row>
    <row r="428" spans="1:35">
      <c r="A428" s="173" t="str">
        <f t="shared" ca="1" si="134"/>
        <v/>
      </c>
      <c r="B428" s="45" t="str">
        <f t="shared" ca="1" si="135"/>
        <v/>
      </c>
      <c r="C428" s="46" t="str">
        <f t="shared" ca="1" si="154"/>
        <v/>
      </c>
      <c r="D428" s="46" t="str">
        <f t="shared" ca="1" si="136"/>
        <v/>
      </c>
      <c r="E428" s="45" t="str">
        <f t="shared" ca="1" si="137"/>
        <v/>
      </c>
      <c r="F428" s="46" t="str">
        <f t="shared" ca="1" si="138"/>
        <v/>
      </c>
      <c r="G428" s="47" t="str">
        <f t="shared" ca="1" si="139"/>
        <v/>
      </c>
      <c r="H428" s="45" t="str">
        <f t="shared" ca="1" si="140"/>
        <v/>
      </c>
      <c r="I428" s="46" t="str">
        <f t="shared" ca="1" si="141"/>
        <v/>
      </c>
      <c r="J428" s="47" t="str">
        <f t="shared" ca="1" si="142"/>
        <v/>
      </c>
      <c r="K428" s="45" t="str">
        <f t="shared" ca="1" si="143"/>
        <v/>
      </c>
      <c r="L428" s="46" t="str">
        <f t="shared" ca="1" si="144"/>
        <v/>
      </c>
      <c r="M428" s="47" t="str">
        <f t="shared" ca="1" si="145"/>
        <v/>
      </c>
      <c r="N428" s="45" t="str">
        <f t="shared" ca="1" si="146"/>
        <v/>
      </c>
      <c r="O428" s="46" t="str">
        <f t="shared" ca="1" si="147"/>
        <v/>
      </c>
      <c r="P428" s="47" t="str">
        <f t="shared" ca="1" si="148"/>
        <v/>
      </c>
      <c r="Q428" s="45" t="str">
        <f t="shared" ca="1" si="149"/>
        <v/>
      </c>
      <c r="R428" s="46" t="str">
        <f t="shared" ca="1" si="150"/>
        <v/>
      </c>
      <c r="S428" s="47" t="str">
        <f t="shared" ca="1" si="151"/>
        <v/>
      </c>
      <c r="T428" s="79" t="str">
        <f t="shared" ca="1" si="155"/>
        <v/>
      </c>
      <c r="AH428" s="172" t="str">
        <f t="shared" si="153"/>
        <v/>
      </c>
      <c r="AI428" s="172" t="str">
        <f t="shared" si="152"/>
        <v/>
      </c>
    </row>
    <row r="429" spans="1:35">
      <c r="A429" s="173" t="str">
        <f t="shared" ca="1" si="134"/>
        <v/>
      </c>
      <c r="B429" s="45" t="str">
        <f t="shared" ca="1" si="135"/>
        <v/>
      </c>
      <c r="C429" s="46" t="str">
        <f t="shared" ca="1" si="154"/>
        <v/>
      </c>
      <c r="D429" s="46" t="str">
        <f t="shared" ca="1" si="136"/>
        <v/>
      </c>
      <c r="E429" s="45" t="str">
        <f t="shared" ca="1" si="137"/>
        <v/>
      </c>
      <c r="F429" s="46" t="str">
        <f t="shared" ca="1" si="138"/>
        <v/>
      </c>
      <c r="G429" s="47" t="str">
        <f t="shared" ca="1" si="139"/>
        <v/>
      </c>
      <c r="H429" s="45" t="str">
        <f t="shared" ca="1" si="140"/>
        <v/>
      </c>
      <c r="I429" s="46" t="str">
        <f t="shared" ca="1" si="141"/>
        <v/>
      </c>
      <c r="J429" s="47" t="str">
        <f t="shared" ca="1" si="142"/>
        <v/>
      </c>
      <c r="K429" s="45" t="str">
        <f t="shared" ca="1" si="143"/>
        <v/>
      </c>
      <c r="L429" s="46" t="str">
        <f t="shared" ca="1" si="144"/>
        <v/>
      </c>
      <c r="M429" s="47" t="str">
        <f t="shared" ca="1" si="145"/>
        <v/>
      </c>
      <c r="N429" s="45" t="str">
        <f t="shared" ca="1" si="146"/>
        <v/>
      </c>
      <c r="O429" s="46" t="str">
        <f t="shared" ca="1" si="147"/>
        <v/>
      </c>
      <c r="P429" s="47" t="str">
        <f t="shared" ca="1" si="148"/>
        <v/>
      </c>
      <c r="Q429" s="45" t="str">
        <f t="shared" ca="1" si="149"/>
        <v/>
      </c>
      <c r="R429" s="46" t="str">
        <f t="shared" ca="1" si="150"/>
        <v/>
      </c>
      <c r="S429" s="47" t="str">
        <f t="shared" ca="1" si="151"/>
        <v/>
      </c>
      <c r="T429" s="79" t="str">
        <f t="shared" ca="1" si="155"/>
        <v/>
      </c>
      <c r="AH429" s="172" t="str">
        <f t="shared" si="153"/>
        <v/>
      </c>
      <c r="AI429" s="172" t="str">
        <f t="shared" si="152"/>
        <v/>
      </c>
    </row>
    <row r="430" spans="1:35">
      <c r="A430" s="173" t="str">
        <f t="shared" ca="1" si="134"/>
        <v/>
      </c>
      <c r="B430" s="45" t="str">
        <f t="shared" ca="1" si="135"/>
        <v/>
      </c>
      <c r="C430" s="46" t="str">
        <f t="shared" ca="1" si="154"/>
        <v/>
      </c>
      <c r="D430" s="46" t="str">
        <f t="shared" ca="1" si="136"/>
        <v/>
      </c>
      <c r="E430" s="45" t="str">
        <f t="shared" ca="1" si="137"/>
        <v/>
      </c>
      <c r="F430" s="46" t="str">
        <f t="shared" ca="1" si="138"/>
        <v/>
      </c>
      <c r="G430" s="47" t="str">
        <f t="shared" ca="1" si="139"/>
        <v/>
      </c>
      <c r="H430" s="45" t="str">
        <f t="shared" ca="1" si="140"/>
        <v/>
      </c>
      <c r="I430" s="46" t="str">
        <f t="shared" ca="1" si="141"/>
        <v/>
      </c>
      <c r="J430" s="47" t="str">
        <f t="shared" ca="1" si="142"/>
        <v/>
      </c>
      <c r="K430" s="45" t="str">
        <f t="shared" ca="1" si="143"/>
        <v/>
      </c>
      <c r="L430" s="46" t="str">
        <f t="shared" ca="1" si="144"/>
        <v/>
      </c>
      <c r="M430" s="47" t="str">
        <f t="shared" ca="1" si="145"/>
        <v/>
      </c>
      <c r="N430" s="45" t="str">
        <f t="shared" ca="1" si="146"/>
        <v/>
      </c>
      <c r="O430" s="46" t="str">
        <f t="shared" ca="1" si="147"/>
        <v/>
      </c>
      <c r="P430" s="47" t="str">
        <f t="shared" ca="1" si="148"/>
        <v/>
      </c>
      <c r="Q430" s="45" t="str">
        <f t="shared" ca="1" si="149"/>
        <v/>
      </c>
      <c r="R430" s="46" t="str">
        <f t="shared" ca="1" si="150"/>
        <v/>
      </c>
      <c r="S430" s="47" t="str">
        <f t="shared" ca="1" si="151"/>
        <v/>
      </c>
      <c r="T430" s="79" t="str">
        <f t="shared" ca="1" si="155"/>
        <v/>
      </c>
      <c r="AH430" s="172" t="str">
        <f t="shared" si="153"/>
        <v/>
      </c>
      <c r="AI430" s="172" t="str">
        <f t="shared" si="152"/>
        <v/>
      </c>
    </row>
    <row r="431" spans="1:35">
      <c r="A431" s="173" t="str">
        <f t="shared" ca="1" si="134"/>
        <v/>
      </c>
      <c r="B431" s="45" t="str">
        <f t="shared" ca="1" si="135"/>
        <v/>
      </c>
      <c r="C431" s="46" t="str">
        <f t="shared" ca="1" si="154"/>
        <v/>
      </c>
      <c r="D431" s="46" t="str">
        <f t="shared" ca="1" si="136"/>
        <v/>
      </c>
      <c r="E431" s="45" t="str">
        <f t="shared" ca="1" si="137"/>
        <v/>
      </c>
      <c r="F431" s="46" t="str">
        <f t="shared" ca="1" si="138"/>
        <v/>
      </c>
      <c r="G431" s="47" t="str">
        <f t="shared" ca="1" si="139"/>
        <v/>
      </c>
      <c r="H431" s="45" t="str">
        <f t="shared" ca="1" si="140"/>
        <v/>
      </c>
      <c r="I431" s="46" t="str">
        <f t="shared" ca="1" si="141"/>
        <v/>
      </c>
      <c r="J431" s="47" t="str">
        <f t="shared" ca="1" si="142"/>
        <v/>
      </c>
      <c r="K431" s="45" t="str">
        <f t="shared" ca="1" si="143"/>
        <v/>
      </c>
      <c r="L431" s="46" t="str">
        <f t="shared" ca="1" si="144"/>
        <v/>
      </c>
      <c r="M431" s="47" t="str">
        <f t="shared" ca="1" si="145"/>
        <v/>
      </c>
      <c r="N431" s="45" t="str">
        <f t="shared" ca="1" si="146"/>
        <v/>
      </c>
      <c r="O431" s="46" t="str">
        <f t="shared" ca="1" si="147"/>
        <v/>
      </c>
      <c r="P431" s="47" t="str">
        <f t="shared" ca="1" si="148"/>
        <v/>
      </c>
      <c r="Q431" s="45" t="str">
        <f t="shared" ca="1" si="149"/>
        <v/>
      </c>
      <c r="R431" s="46" t="str">
        <f t="shared" ca="1" si="150"/>
        <v/>
      </c>
      <c r="S431" s="47" t="str">
        <f t="shared" ca="1" si="151"/>
        <v/>
      </c>
      <c r="T431" s="79" t="str">
        <f t="shared" ca="1" si="155"/>
        <v/>
      </c>
      <c r="AH431" s="172" t="str">
        <f t="shared" si="153"/>
        <v/>
      </c>
      <c r="AI431" s="172" t="str">
        <f t="shared" si="152"/>
        <v/>
      </c>
    </row>
    <row r="432" spans="1:35">
      <c r="A432" s="173" t="str">
        <f t="shared" ca="1" si="134"/>
        <v/>
      </c>
      <c r="B432" s="45" t="str">
        <f t="shared" ca="1" si="135"/>
        <v/>
      </c>
      <c r="C432" s="46" t="str">
        <f t="shared" ca="1" si="154"/>
        <v/>
      </c>
      <c r="D432" s="46" t="str">
        <f t="shared" ca="1" si="136"/>
        <v/>
      </c>
      <c r="E432" s="45" t="str">
        <f t="shared" ca="1" si="137"/>
        <v/>
      </c>
      <c r="F432" s="46" t="str">
        <f t="shared" ca="1" si="138"/>
        <v/>
      </c>
      <c r="G432" s="47" t="str">
        <f t="shared" ca="1" si="139"/>
        <v/>
      </c>
      <c r="H432" s="45" t="str">
        <f t="shared" ca="1" si="140"/>
        <v/>
      </c>
      <c r="I432" s="46" t="str">
        <f t="shared" ca="1" si="141"/>
        <v/>
      </c>
      <c r="J432" s="47" t="str">
        <f t="shared" ca="1" si="142"/>
        <v/>
      </c>
      <c r="K432" s="45" t="str">
        <f t="shared" ca="1" si="143"/>
        <v/>
      </c>
      <c r="L432" s="46" t="str">
        <f t="shared" ca="1" si="144"/>
        <v/>
      </c>
      <c r="M432" s="47" t="str">
        <f t="shared" ca="1" si="145"/>
        <v/>
      </c>
      <c r="N432" s="45" t="str">
        <f t="shared" ca="1" si="146"/>
        <v/>
      </c>
      <c r="O432" s="46" t="str">
        <f t="shared" ca="1" si="147"/>
        <v/>
      </c>
      <c r="P432" s="47" t="str">
        <f t="shared" ca="1" si="148"/>
        <v/>
      </c>
      <c r="Q432" s="45" t="str">
        <f t="shared" ca="1" si="149"/>
        <v/>
      </c>
      <c r="R432" s="46" t="str">
        <f t="shared" ca="1" si="150"/>
        <v/>
      </c>
      <c r="S432" s="47" t="str">
        <f t="shared" ca="1" si="151"/>
        <v/>
      </c>
      <c r="T432" s="79" t="str">
        <f t="shared" ca="1" si="155"/>
        <v/>
      </c>
      <c r="AH432" s="172" t="str">
        <f t="shared" si="153"/>
        <v/>
      </c>
      <c r="AI432" s="172" t="str">
        <f t="shared" si="152"/>
        <v/>
      </c>
    </row>
    <row r="433" spans="1:35">
      <c r="A433" s="173" t="str">
        <f t="shared" ref="A433:A496" ca="1" si="156">IF(AND(ISBLANK(AJ422), A432 = $AJ$1),NOW(),IF(ISBLANK(AJ422),"",AJ422))</f>
        <v/>
      </c>
      <c r="B433" s="45" t="str">
        <f t="shared" ref="B433:B496" ca="1" si="157">IF(COUNTIF(V:V,A433)=1,VLOOKUP(A433,V:W,2), IF(COUNTIF(V:V,A433)=0,$B$10,""))</f>
        <v/>
      </c>
      <c r="C433" s="46" t="str">
        <f t="shared" ca="1" si="154"/>
        <v/>
      </c>
      <c r="D433" s="46" t="str">
        <f t="shared" ref="D433:D496" ca="1" si="158">IF(ISERROR(B433-2),"",-1*ROUNDUP(A433-$A$14,0)/360*$B$7*$B$5)</f>
        <v/>
      </c>
      <c r="E433" s="45" t="str">
        <f t="shared" ref="E433:E496" ca="1" si="159">IF(COUNTIF(V:V,A433)=1,VLOOKUP(A433,X:Y,2), IF(COUNTIF(V:V,A433)=0,$C$10,""))</f>
        <v/>
      </c>
      <c r="F433" s="46" t="str">
        <f t="shared" ref="F433:F496" ca="1" si="160">IF(ISERROR(B433-2),"",(E433-$E$14)/100*$C$5)</f>
        <v/>
      </c>
      <c r="G433" s="47" t="str">
        <f t="shared" ref="G433:G496" ca="1" si="161">IF(ISERROR(B433-2),"",ROUNDUP(A433-$A$14,0)/360*$C$6*$C$5-ROUNDUP(A433-$A$14,0)/360*$C$7*$C$5*$E$14/100)</f>
        <v/>
      </c>
      <c r="H433" s="45" t="str">
        <f t="shared" ref="H433:H496" ca="1" si="162">IF(COUNTIF(V:V,A433)=1,VLOOKUP(A433,Z:AA,2), IF(COUNTIF(V:V,A433)=0,$D$10,""))</f>
        <v/>
      </c>
      <c r="I433" s="46" t="str">
        <f t="shared" ref="I433:I496" ca="1" si="163">IF(ISERROR(B433-2),"",(H433/$H$14-1)*$D$5)</f>
        <v/>
      </c>
      <c r="J433" s="47" t="str">
        <f t="shared" ref="J433:J496" ca="1" si="164">IF(ISERROR(B433-2),"",-1*ROUNDUP(A433-$A$14,0)/360*$D$7*$D$5)</f>
        <v/>
      </c>
      <c r="K433" s="45" t="str">
        <f t="shared" ref="K433:K496" ca="1" si="165">IF(COUNTIF(V:V,A433)=1,VLOOKUP(A433,AB:AC,2), IF(COUNTIF(V:V,A433)=0,$E$10,""))</f>
        <v/>
      </c>
      <c r="L433" s="46" t="str">
        <f t="shared" ref="L433:L496" ca="1" si="166">IF(ISERROR(B433-2),"",(K433-$K$14)/100*$E$5)</f>
        <v/>
      </c>
      <c r="M433" s="47" t="str">
        <f t="shared" ref="M433:M496" ca="1" si="167">IF(ISERROR(B433-2),"",ROUNDUP(A433-$A$14,0)/360*$E$6*$E$5-ROUNDUP(A433-$A$14,0)/360*$E$7*$E$5*$N$14/100)</f>
        <v/>
      </c>
      <c r="N433" s="45" t="str">
        <f t="shared" ref="N433:N496" ca="1" si="168">IF(COUNTIF(V:V,A433)=1,VLOOKUP(A433,AD:AE,2), IF(COUNTIF(V:V,A433)=0,$F$10,""))</f>
        <v/>
      </c>
      <c r="O433" s="46" t="str">
        <f t="shared" ref="O433:O496" ca="1" si="169">IF(ISERROR(B433-2),"",(N433-$N$14)/100*$F$5)</f>
        <v/>
      </c>
      <c r="P433" s="47" t="str">
        <f t="shared" ref="P433:P496" ca="1" si="170">IF(ISERROR(B433-2),"",ROUNDUP(A433-$A$14,0)/360*$F$6*$F$5-ROUNDUP(A433-$A$14,0)/360*$F$7*$F$5*$N$14/100)</f>
        <v/>
      </c>
      <c r="Q433" s="45" t="str">
        <f t="shared" ref="Q433:Q496" ca="1" si="171">IF(COUNTIF(V:V,A433)=1,VLOOKUP(A433,AF:AG,2), IF(COUNTIF(V:V,A433)=0,$G$10,""))</f>
        <v/>
      </c>
      <c r="R433" s="46" t="str">
        <f t="shared" ref="R433:R496" ca="1" si="172">IF(ISERROR(B433-2),"",(Q433-$Q$14)/100*$G$5)</f>
        <v/>
      </c>
      <c r="S433" s="47" t="str">
        <f t="shared" ref="S433:S496" ca="1" si="173">IF(ISERROR(B433-2),"",ROUNDUP(A433-$A$14,0)/360*$G$6*$G$5-ROUNDUP(A433-$A$14,0)/360*$G$7*$G$5*$Q$14/100)</f>
        <v/>
      </c>
      <c r="T433" s="79" t="str">
        <f t="shared" ca="1" si="155"/>
        <v/>
      </c>
      <c r="AH433" s="172" t="str">
        <f t="shared" si="153"/>
        <v/>
      </c>
      <c r="AI433" s="172" t="str">
        <f t="shared" si="152"/>
        <v/>
      </c>
    </row>
    <row r="434" spans="1:35">
      <c r="A434" s="173" t="str">
        <f t="shared" ca="1" si="156"/>
        <v/>
      </c>
      <c r="B434" s="45" t="str">
        <f t="shared" ca="1" si="157"/>
        <v/>
      </c>
      <c r="C434" s="46" t="str">
        <f t="shared" ca="1" si="154"/>
        <v/>
      </c>
      <c r="D434" s="46" t="str">
        <f t="shared" ca="1" si="158"/>
        <v/>
      </c>
      <c r="E434" s="45" t="str">
        <f t="shared" ca="1" si="159"/>
        <v/>
      </c>
      <c r="F434" s="46" t="str">
        <f t="shared" ca="1" si="160"/>
        <v/>
      </c>
      <c r="G434" s="47" t="str">
        <f t="shared" ca="1" si="161"/>
        <v/>
      </c>
      <c r="H434" s="45" t="str">
        <f t="shared" ca="1" si="162"/>
        <v/>
      </c>
      <c r="I434" s="46" t="str">
        <f t="shared" ca="1" si="163"/>
        <v/>
      </c>
      <c r="J434" s="47" t="str">
        <f t="shared" ca="1" si="164"/>
        <v/>
      </c>
      <c r="K434" s="45" t="str">
        <f t="shared" ca="1" si="165"/>
        <v/>
      </c>
      <c r="L434" s="46" t="str">
        <f t="shared" ca="1" si="166"/>
        <v/>
      </c>
      <c r="M434" s="47" t="str">
        <f t="shared" ca="1" si="167"/>
        <v/>
      </c>
      <c r="N434" s="45" t="str">
        <f t="shared" ca="1" si="168"/>
        <v/>
      </c>
      <c r="O434" s="46" t="str">
        <f t="shared" ca="1" si="169"/>
        <v/>
      </c>
      <c r="P434" s="47" t="str">
        <f t="shared" ca="1" si="170"/>
        <v/>
      </c>
      <c r="Q434" s="45" t="str">
        <f t="shared" ca="1" si="171"/>
        <v/>
      </c>
      <c r="R434" s="46" t="str">
        <f t="shared" ca="1" si="172"/>
        <v/>
      </c>
      <c r="S434" s="47" t="str">
        <f t="shared" ca="1" si="173"/>
        <v/>
      </c>
      <c r="T434" s="79" t="str">
        <f t="shared" ca="1" si="155"/>
        <v/>
      </c>
      <c r="AH434" s="172" t="str">
        <f t="shared" si="153"/>
        <v/>
      </c>
      <c r="AI434" s="172" t="str">
        <f t="shared" si="152"/>
        <v/>
      </c>
    </row>
    <row r="435" spans="1:35">
      <c r="A435" s="173" t="str">
        <f t="shared" ca="1" si="156"/>
        <v/>
      </c>
      <c r="B435" s="45" t="str">
        <f t="shared" ca="1" si="157"/>
        <v/>
      </c>
      <c r="C435" s="46" t="str">
        <f t="shared" ca="1" si="154"/>
        <v/>
      </c>
      <c r="D435" s="46" t="str">
        <f t="shared" ca="1" si="158"/>
        <v/>
      </c>
      <c r="E435" s="45" t="str">
        <f t="shared" ca="1" si="159"/>
        <v/>
      </c>
      <c r="F435" s="46" t="str">
        <f t="shared" ca="1" si="160"/>
        <v/>
      </c>
      <c r="G435" s="47" t="str">
        <f t="shared" ca="1" si="161"/>
        <v/>
      </c>
      <c r="H435" s="45" t="str">
        <f t="shared" ca="1" si="162"/>
        <v/>
      </c>
      <c r="I435" s="46" t="str">
        <f t="shared" ca="1" si="163"/>
        <v/>
      </c>
      <c r="J435" s="47" t="str">
        <f t="shared" ca="1" si="164"/>
        <v/>
      </c>
      <c r="K435" s="45" t="str">
        <f t="shared" ca="1" si="165"/>
        <v/>
      </c>
      <c r="L435" s="46" t="str">
        <f t="shared" ca="1" si="166"/>
        <v/>
      </c>
      <c r="M435" s="47" t="str">
        <f t="shared" ca="1" si="167"/>
        <v/>
      </c>
      <c r="N435" s="45" t="str">
        <f t="shared" ca="1" si="168"/>
        <v/>
      </c>
      <c r="O435" s="46" t="str">
        <f t="shared" ca="1" si="169"/>
        <v/>
      </c>
      <c r="P435" s="47" t="str">
        <f t="shared" ca="1" si="170"/>
        <v/>
      </c>
      <c r="Q435" s="45" t="str">
        <f t="shared" ca="1" si="171"/>
        <v/>
      </c>
      <c r="R435" s="46" t="str">
        <f t="shared" ca="1" si="172"/>
        <v/>
      </c>
      <c r="S435" s="47" t="str">
        <f t="shared" ca="1" si="173"/>
        <v/>
      </c>
      <c r="T435" s="79" t="str">
        <f t="shared" ca="1" si="155"/>
        <v/>
      </c>
      <c r="AH435" s="172" t="str">
        <f t="shared" si="153"/>
        <v/>
      </c>
      <c r="AI435" s="172" t="str">
        <f t="shared" si="152"/>
        <v/>
      </c>
    </row>
    <row r="436" spans="1:35">
      <c r="A436" s="173" t="str">
        <f t="shared" ca="1" si="156"/>
        <v/>
      </c>
      <c r="B436" s="45" t="str">
        <f t="shared" ca="1" si="157"/>
        <v/>
      </c>
      <c r="C436" s="46" t="str">
        <f t="shared" ca="1" si="154"/>
        <v/>
      </c>
      <c r="D436" s="46" t="str">
        <f t="shared" ca="1" si="158"/>
        <v/>
      </c>
      <c r="E436" s="45" t="str">
        <f t="shared" ca="1" si="159"/>
        <v/>
      </c>
      <c r="F436" s="46" t="str">
        <f t="shared" ca="1" si="160"/>
        <v/>
      </c>
      <c r="G436" s="47" t="str">
        <f t="shared" ca="1" si="161"/>
        <v/>
      </c>
      <c r="H436" s="45" t="str">
        <f t="shared" ca="1" si="162"/>
        <v/>
      </c>
      <c r="I436" s="46" t="str">
        <f t="shared" ca="1" si="163"/>
        <v/>
      </c>
      <c r="J436" s="47" t="str">
        <f t="shared" ca="1" si="164"/>
        <v/>
      </c>
      <c r="K436" s="45" t="str">
        <f t="shared" ca="1" si="165"/>
        <v/>
      </c>
      <c r="L436" s="46" t="str">
        <f t="shared" ca="1" si="166"/>
        <v/>
      </c>
      <c r="M436" s="47" t="str">
        <f t="shared" ca="1" si="167"/>
        <v/>
      </c>
      <c r="N436" s="45" t="str">
        <f t="shared" ca="1" si="168"/>
        <v/>
      </c>
      <c r="O436" s="46" t="str">
        <f t="shared" ca="1" si="169"/>
        <v/>
      </c>
      <c r="P436" s="47" t="str">
        <f t="shared" ca="1" si="170"/>
        <v/>
      </c>
      <c r="Q436" s="45" t="str">
        <f t="shared" ca="1" si="171"/>
        <v/>
      </c>
      <c r="R436" s="46" t="str">
        <f t="shared" ca="1" si="172"/>
        <v/>
      </c>
      <c r="S436" s="47" t="str">
        <f t="shared" ca="1" si="173"/>
        <v/>
      </c>
      <c r="T436" s="79" t="str">
        <f t="shared" ca="1" si="155"/>
        <v/>
      </c>
      <c r="AH436" s="172" t="str">
        <f t="shared" si="153"/>
        <v/>
      </c>
      <c r="AI436" s="172" t="str">
        <f t="shared" si="152"/>
        <v/>
      </c>
    </row>
    <row r="437" spans="1:35">
      <c r="A437" s="173" t="str">
        <f t="shared" ca="1" si="156"/>
        <v/>
      </c>
      <c r="B437" s="45" t="str">
        <f t="shared" ca="1" si="157"/>
        <v/>
      </c>
      <c r="C437" s="46" t="str">
        <f t="shared" ca="1" si="154"/>
        <v/>
      </c>
      <c r="D437" s="46" t="str">
        <f t="shared" ca="1" si="158"/>
        <v/>
      </c>
      <c r="E437" s="45" t="str">
        <f t="shared" ca="1" si="159"/>
        <v/>
      </c>
      <c r="F437" s="46" t="str">
        <f t="shared" ca="1" si="160"/>
        <v/>
      </c>
      <c r="G437" s="47" t="str">
        <f t="shared" ca="1" si="161"/>
        <v/>
      </c>
      <c r="H437" s="45" t="str">
        <f t="shared" ca="1" si="162"/>
        <v/>
      </c>
      <c r="I437" s="46" t="str">
        <f t="shared" ca="1" si="163"/>
        <v/>
      </c>
      <c r="J437" s="47" t="str">
        <f t="shared" ca="1" si="164"/>
        <v/>
      </c>
      <c r="K437" s="45" t="str">
        <f t="shared" ca="1" si="165"/>
        <v/>
      </c>
      <c r="L437" s="46" t="str">
        <f t="shared" ca="1" si="166"/>
        <v/>
      </c>
      <c r="M437" s="47" t="str">
        <f t="shared" ca="1" si="167"/>
        <v/>
      </c>
      <c r="N437" s="45" t="str">
        <f t="shared" ca="1" si="168"/>
        <v/>
      </c>
      <c r="O437" s="46" t="str">
        <f t="shared" ca="1" si="169"/>
        <v/>
      </c>
      <c r="P437" s="47" t="str">
        <f t="shared" ca="1" si="170"/>
        <v/>
      </c>
      <c r="Q437" s="45" t="str">
        <f t="shared" ca="1" si="171"/>
        <v/>
      </c>
      <c r="R437" s="46" t="str">
        <f t="shared" ca="1" si="172"/>
        <v/>
      </c>
      <c r="S437" s="47" t="str">
        <f t="shared" ca="1" si="173"/>
        <v/>
      </c>
      <c r="T437" s="79" t="str">
        <f t="shared" ca="1" si="155"/>
        <v/>
      </c>
      <c r="AH437" s="172" t="str">
        <f t="shared" si="153"/>
        <v/>
      </c>
      <c r="AI437" s="172" t="str">
        <f t="shared" si="152"/>
        <v/>
      </c>
    </row>
    <row r="438" spans="1:35">
      <c r="A438" s="173" t="str">
        <f t="shared" ca="1" si="156"/>
        <v/>
      </c>
      <c r="B438" s="45" t="str">
        <f t="shared" ca="1" si="157"/>
        <v/>
      </c>
      <c r="C438" s="46" t="str">
        <f t="shared" ca="1" si="154"/>
        <v/>
      </c>
      <c r="D438" s="46" t="str">
        <f t="shared" ca="1" si="158"/>
        <v/>
      </c>
      <c r="E438" s="45" t="str">
        <f t="shared" ca="1" si="159"/>
        <v/>
      </c>
      <c r="F438" s="46" t="str">
        <f t="shared" ca="1" si="160"/>
        <v/>
      </c>
      <c r="G438" s="47" t="str">
        <f t="shared" ca="1" si="161"/>
        <v/>
      </c>
      <c r="H438" s="45" t="str">
        <f t="shared" ca="1" si="162"/>
        <v/>
      </c>
      <c r="I438" s="46" t="str">
        <f t="shared" ca="1" si="163"/>
        <v/>
      </c>
      <c r="J438" s="47" t="str">
        <f t="shared" ca="1" si="164"/>
        <v/>
      </c>
      <c r="K438" s="45" t="str">
        <f t="shared" ca="1" si="165"/>
        <v/>
      </c>
      <c r="L438" s="46" t="str">
        <f t="shared" ca="1" si="166"/>
        <v/>
      </c>
      <c r="M438" s="47" t="str">
        <f t="shared" ca="1" si="167"/>
        <v/>
      </c>
      <c r="N438" s="45" t="str">
        <f t="shared" ca="1" si="168"/>
        <v/>
      </c>
      <c r="O438" s="46" t="str">
        <f t="shared" ca="1" si="169"/>
        <v/>
      </c>
      <c r="P438" s="47" t="str">
        <f t="shared" ca="1" si="170"/>
        <v/>
      </c>
      <c r="Q438" s="45" t="str">
        <f t="shared" ca="1" si="171"/>
        <v/>
      </c>
      <c r="R438" s="46" t="str">
        <f t="shared" ca="1" si="172"/>
        <v/>
      </c>
      <c r="S438" s="47" t="str">
        <f t="shared" ca="1" si="173"/>
        <v/>
      </c>
      <c r="T438" s="79" t="str">
        <f t="shared" ca="1" si="155"/>
        <v/>
      </c>
      <c r="AH438" s="172" t="str">
        <f t="shared" si="153"/>
        <v/>
      </c>
      <c r="AI438" s="172" t="str">
        <f t="shared" si="152"/>
        <v/>
      </c>
    </row>
    <row r="439" spans="1:35">
      <c r="A439" s="173" t="str">
        <f t="shared" ca="1" si="156"/>
        <v/>
      </c>
      <c r="B439" s="45" t="str">
        <f t="shared" ca="1" si="157"/>
        <v/>
      </c>
      <c r="C439" s="46" t="str">
        <f t="shared" ca="1" si="154"/>
        <v/>
      </c>
      <c r="D439" s="46" t="str">
        <f t="shared" ca="1" si="158"/>
        <v/>
      </c>
      <c r="E439" s="45" t="str">
        <f t="shared" ca="1" si="159"/>
        <v/>
      </c>
      <c r="F439" s="46" t="str">
        <f t="shared" ca="1" si="160"/>
        <v/>
      </c>
      <c r="G439" s="47" t="str">
        <f t="shared" ca="1" si="161"/>
        <v/>
      </c>
      <c r="H439" s="45" t="str">
        <f t="shared" ca="1" si="162"/>
        <v/>
      </c>
      <c r="I439" s="46" t="str">
        <f t="shared" ca="1" si="163"/>
        <v/>
      </c>
      <c r="J439" s="47" t="str">
        <f t="shared" ca="1" si="164"/>
        <v/>
      </c>
      <c r="K439" s="45" t="str">
        <f t="shared" ca="1" si="165"/>
        <v/>
      </c>
      <c r="L439" s="46" t="str">
        <f t="shared" ca="1" si="166"/>
        <v/>
      </c>
      <c r="M439" s="47" t="str">
        <f t="shared" ca="1" si="167"/>
        <v/>
      </c>
      <c r="N439" s="45" t="str">
        <f t="shared" ca="1" si="168"/>
        <v/>
      </c>
      <c r="O439" s="46" t="str">
        <f t="shared" ca="1" si="169"/>
        <v/>
      </c>
      <c r="P439" s="47" t="str">
        <f t="shared" ca="1" si="170"/>
        <v/>
      </c>
      <c r="Q439" s="45" t="str">
        <f t="shared" ca="1" si="171"/>
        <v/>
      </c>
      <c r="R439" s="46" t="str">
        <f t="shared" ca="1" si="172"/>
        <v/>
      </c>
      <c r="S439" s="47" t="str">
        <f t="shared" ca="1" si="173"/>
        <v/>
      </c>
      <c r="T439" s="79" t="str">
        <f t="shared" ca="1" si="155"/>
        <v/>
      </c>
      <c r="AH439" s="172" t="str">
        <f t="shared" si="153"/>
        <v/>
      </c>
      <c r="AI439" s="172" t="str">
        <f t="shared" si="152"/>
        <v/>
      </c>
    </row>
    <row r="440" spans="1:35">
      <c r="A440" s="173" t="str">
        <f t="shared" ca="1" si="156"/>
        <v/>
      </c>
      <c r="B440" s="45" t="str">
        <f t="shared" ca="1" si="157"/>
        <v/>
      </c>
      <c r="C440" s="46" t="str">
        <f t="shared" ca="1" si="154"/>
        <v/>
      </c>
      <c r="D440" s="46" t="str">
        <f t="shared" ca="1" si="158"/>
        <v/>
      </c>
      <c r="E440" s="45" t="str">
        <f t="shared" ca="1" si="159"/>
        <v/>
      </c>
      <c r="F440" s="46" t="str">
        <f t="shared" ca="1" si="160"/>
        <v/>
      </c>
      <c r="G440" s="47" t="str">
        <f t="shared" ca="1" si="161"/>
        <v/>
      </c>
      <c r="H440" s="45" t="str">
        <f t="shared" ca="1" si="162"/>
        <v/>
      </c>
      <c r="I440" s="46" t="str">
        <f t="shared" ca="1" si="163"/>
        <v/>
      </c>
      <c r="J440" s="47" t="str">
        <f t="shared" ca="1" si="164"/>
        <v/>
      </c>
      <c r="K440" s="45" t="str">
        <f t="shared" ca="1" si="165"/>
        <v/>
      </c>
      <c r="L440" s="46" t="str">
        <f t="shared" ca="1" si="166"/>
        <v/>
      </c>
      <c r="M440" s="47" t="str">
        <f t="shared" ca="1" si="167"/>
        <v/>
      </c>
      <c r="N440" s="45" t="str">
        <f t="shared" ca="1" si="168"/>
        <v/>
      </c>
      <c r="O440" s="46" t="str">
        <f t="shared" ca="1" si="169"/>
        <v/>
      </c>
      <c r="P440" s="47" t="str">
        <f t="shared" ca="1" si="170"/>
        <v/>
      </c>
      <c r="Q440" s="45" t="str">
        <f t="shared" ca="1" si="171"/>
        <v/>
      </c>
      <c r="R440" s="46" t="str">
        <f t="shared" ca="1" si="172"/>
        <v/>
      </c>
      <c r="S440" s="47" t="str">
        <f t="shared" ca="1" si="173"/>
        <v/>
      </c>
      <c r="T440" s="79" t="str">
        <f t="shared" ca="1" si="155"/>
        <v/>
      </c>
      <c r="AH440" s="172" t="str">
        <f t="shared" si="153"/>
        <v/>
      </c>
      <c r="AI440" s="172" t="str">
        <f t="shared" si="152"/>
        <v/>
      </c>
    </row>
    <row r="441" spans="1:35">
      <c r="A441" s="173" t="str">
        <f t="shared" ca="1" si="156"/>
        <v/>
      </c>
      <c r="B441" s="45" t="str">
        <f t="shared" ca="1" si="157"/>
        <v/>
      </c>
      <c r="C441" s="46" t="str">
        <f t="shared" ca="1" si="154"/>
        <v/>
      </c>
      <c r="D441" s="46" t="str">
        <f t="shared" ca="1" si="158"/>
        <v/>
      </c>
      <c r="E441" s="45" t="str">
        <f t="shared" ca="1" si="159"/>
        <v/>
      </c>
      <c r="F441" s="46" t="str">
        <f t="shared" ca="1" si="160"/>
        <v/>
      </c>
      <c r="G441" s="47" t="str">
        <f t="shared" ca="1" si="161"/>
        <v/>
      </c>
      <c r="H441" s="45" t="str">
        <f t="shared" ca="1" si="162"/>
        <v/>
      </c>
      <c r="I441" s="46" t="str">
        <f t="shared" ca="1" si="163"/>
        <v/>
      </c>
      <c r="J441" s="47" t="str">
        <f t="shared" ca="1" si="164"/>
        <v/>
      </c>
      <c r="K441" s="45" t="str">
        <f t="shared" ca="1" si="165"/>
        <v/>
      </c>
      <c r="L441" s="46" t="str">
        <f t="shared" ca="1" si="166"/>
        <v/>
      </c>
      <c r="M441" s="47" t="str">
        <f t="shared" ca="1" si="167"/>
        <v/>
      </c>
      <c r="N441" s="45" t="str">
        <f t="shared" ca="1" si="168"/>
        <v/>
      </c>
      <c r="O441" s="46" t="str">
        <f t="shared" ca="1" si="169"/>
        <v/>
      </c>
      <c r="P441" s="47" t="str">
        <f t="shared" ca="1" si="170"/>
        <v/>
      </c>
      <c r="Q441" s="45" t="str">
        <f t="shared" ca="1" si="171"/>
        <v/>
      </c>
      <c r="R441" s="46" t="str">
        <f t="shared" ca="1" si="172"/>
        <v/>
      </c>
      <c r="S441" s="47" t="str">
        <f t="shared" ca="1" si="173"/>
        <v/>
      </c>
      <c r="T441" s="79" t="str">
        <f t="shared" ca="1" si="155"/>
        <v/>
      </c>
      <c r="AH441" s="172" t="str">
        <f t="shared" si="153"/>
        <v/>
      </c>
      <c r="AI441" s="172" t="str">
        <f t="shared" si="152"/>
        <v/>
      </c>
    </row>
    <row r="442" spans="1:35">
      <c r="A442" s="173" t="str">
        <f t="shared" ca="1" si="156"/>
        <v/>
      </c>
      <c r="B442" s="45" t="str">
        <f t="shared" ca="1" si="157"/>
        <v/>
      </c>
      <c r="C442" s="46" t="str">
        <f t="shared" ca="1" si="154"/>
        <v/>
      </c>
      <c r="D442" s="46" t="str">
        <f t="shared" ca="1" si="158"/>
        <v/>
      </c>
      <c r="E442" s="45" t="str">
        <f t="shared" ca="1" si="159"/>
        <v/>
      </c>
      <c r="F442" s="46" t="str">
        <f t="shared" ca="1" si="160"/>
        <v/>
      </c>
      <c r="G442" s="47" t="str">
        <f t="shared" ca="1" si="161"/>
        <v/>
      </c>
      <c r="H442" s="45" t="str">
        <f t="shared" ca="1" si="162"/>
        <v/>
      </c>
      <c r="I442" s="46" t="str">
        <f t="shared" ca="1" si="163"/>
        <v/>
      </c>
      <c r="J442" s="47" t="str">
        <f t="shared" ca="1" si="164"/>
        <v/>
      </c>
      <c r="K442" s="45" t="str">
        <f t="shared" ca="1" si="165"/>
        <v/>
      </c>
      <c r="L442" s="46" t="str">
        <f t="shared" ca="1" si="166"/>
        <v/>
      </c>
      <c r="M442" s="47" t="str">
        <f t="shared" ca="1" si="167"/>
        <v/>
      </c>
      <c r="N442" s="45" t="str">
        <f t="shared" ca="1" si="168"/>
        <v/>
      </c>
      <c r="O442" s="46" t="str">
        <f t="shared" ca="1" si="169"/>
        <v/>
      </c>
      <c r="P442" s="47" t="str">
        <f t="shared" ca="1" si="170"/>
        <v/>
      </c>
      <c r="Q442" s="45" t="str">
        <f t="shared" ca="1" si="171"/>
        <v/>
      </c>
      <c r="R442" s="46" t="str">
        <f t="shared" ca="1" si="172"/>
        <v/>
      </c>
      <c r="S442" s="47" t="str">
        <f t="shared" ca="1" si="173"/>
        <v/>
      </c>
      <c r="T442" s="79" t="str">
        <f t="shared" ca="1" si="155"/>
        <v/>
      </c>
      <c r="AH442" s="172" t="str">
        <f t="shared" si="153"/>
        <v/>
      </c>
      <c r="AI442" s="172" t="str">
        <f t="shared" si="152"/>
        <v/>
      </c>
    </row>
    <row r="443" spans="1:35">
      <c r="A443" s="173" t="str">
        <f t="shared" ca="1" si="156"/>
        <v/>
      </c>
      <c r="B443" s="45" t="str">
        <f t="shared" ca="1" si="157"/>
        <v/>
      </c>
      <c r="C443" s="46" t="str">
        <f t="shared" ca="1" si="154"/>
        <v/>
      </c>
      <c r="D443" s="46" t="str">
        <f t="shared" ca="1" si="158"/>
        <v/>
      </c>
      <c r="E443" s="45" t="str">
        <f t="shared" ca="1" si="159"/>
        <v/>
      </c>
      <c r="F443" s="46" t="str">
        <f t="shared" ca="1" si="160"/>
        <v/>
      </c>
      <c r="G443" s="47" t="str">
        <f t="shared" ca="1" si="161"/>
        <v/>
      </c>
      <c r="H443" s="45" t="str">
        <f t="shared" ca="1" si="162"/>
        <v/>
      </c>
      <c r="I443" s="46" t="str">
        <f t="shared" ca="1" si="163"/>
        <v/>
      </c>
      <c r="J443" s="47" t="str">
        <f t="shared" ca="1" si="164"/>
        <v/>
      </c>
      <c r="K443" s="45" t="str">
        <f t="shared" ca="1" si="165"/>
        <v/>
      </c>
      <c r="L443" s="46" t="str">
        <f t="shared" ca="1" si="166"/>
        <v/>
      </c>
      <c r="M443" s="47" t="str">
        <f t="shared" ca="1" si="167"/>
        <v/>
      </c>
      <c r="N443" s="45" t="str">
        <f t="shared" ca="1" si="168"/>
        <v/>
      </c>
      <c r="O443" s="46" t="str">
        <f t="shared" ca="1" si="169"/>
        <v/>
      </c>
      <c r="P443" s="47" t="str">
        <f t="shared" ca="1" si="170"/>
        <v/>
      </c>
      <c r="Q443" s="45" t="str">
        <f t="shared" ca="1" si="171"/>
        <v/>
      </c>
      <c r="R443" s="46" t="str">
        <f t="shared" ca="1" si="172"/>
        <v/>
      </c>
      <c r="S443" s="47" t="str">
        <f t="shared" ca="1" si="173"/>
        <v/>
      </c>
      <c r="T443" s="79" t="str">
        <f t="shared" ca="1" si="155"/>
        <v/>
      </c>
      <c r="AH443" s="172" t="str">
        <f t="shared" si="153"/>
        <v/>
      </c>
      <c r="AI443" s="172" t="str">
        <f t="shared" si="152"/>
        <v/>
      </c>
    </row>
    <row r="444" spans="1:35">
      <c r="A444" s="173" t="str">
        <f t="shared" ca="1" si="156"/>
        <v/>
      </c>
      <c r="B444" s="45" t="str">
        <f t="shared" ca="1" si="157"/>
        <v/>
      </c>
      <c r="C444" s="46" t="str">
        <f t="shared" ca="1" si="154"/>
        <v/>
      </c>
      <c r="D444" s="46" t="str">
        <f t="shared" ca="1" si="158"/>
        <v/>
      </c>
      <c r="E444" s="45" t="str">
        <f t="shared" ca="1" si="159"/>
        <v/>
      </c>
      <c r="F444" s="46" t="str">
        <f t="shared" ca="1" si="160"/>
        <v/>
      </c>
      <c r="G444" s="47" t="str">
        <f t="shared" ca="1" si="161"/>
        <v/>
      </c>
      <c r="H444" s="45" t="str">
        <f t="shared" ca="1" si="162"/>
        <v/>
      </c>
      <c r="I444" s="46" t="str">
        <f t="shared" ca="1" si="163"/>
        <v/>
      </c>
      <c r="J444" s="47" t="str">
        <f t="shared" ca="1" si="164"/>
        <v/>
      </c>
      <c r="K444" s="45" t="str">
        <f t="shared" ca="1" si="165"/>
        <v/>
      </c>
      <c r="L444" s="46" t="str">
        <f t="shared" ca="1" si="166"/>
        <v/>
      </c>
      <c r="M444" s="47" t="str">
        <f t="shared" ca="1" si="167"/>
        <v/>
      </c>
      <c r="N444" s="45" t="str">
        <f t="shared" ca="1" si="168"/>
        <v/>
      </c>
      <c r="O444" s="46" t="str">
        <f t="shared" ca="1" si="169"/>
        <v/>
      </c>
      <c r="P444" s="47" t="str">
        <f t="shared" ca="1" si="170"/>
        <v/>
      </c>
      <c r="Q444" s="45" t="str">
        <f t="shared" ca="1" si="171"/>
        <v/>
      </c>
      <c r="R444" s="46" t="str">
        <f t="shared" ca="1" si="172"/>
        <v/>
      </c>
      <c r="S444" s="47" t="str">
        <f t="shared" ca="1" si="173"/>
        <v/>
      </c>
      <c r="T444" s="79" t="str">
        <f t="shared" ca="1" si="155"/>
        <v/>
      </c>
      <c r="AH444" s="172" t="str">
        <f t="shared" si="153"/>
        <v/>
      </c>
      <c r="AI444" s="172" t="str">
        <f t="shared" si="152"/>
        <v/>
      </c>
    </row>
    <row r="445" spans="1:35">
      <c r="A445" s="173" t="str">
        <f t="shared" ca="1" si="156"/>
        <v/>
      </c>
      <c r="B445" s="45" t="str">
        <f t="shared" ca="1" si="157"/>
        <v/>
      </c>
      <c r="C445" s="46" t="str">
        <f t="shared" ca="1" si="154"/>
        <v/>
      </c>
      <c r="D445" s="46" t="str">
        <f t="shared" ca="1" si="158"/>
        <v/>
      </c>
      <c r="E445" s="45" t="str">
        <f t="shared" ca="1" si="159"/>
        <v/>
      </c>
      <c r="F445" s="46" t="str">
        <f t="shared" ca="1" si="160"/>
        <v/>
      </c>
      <c r="G445" s="47" t="str">
        <f t="shared" ca="1" si="161"/>
        <v/>
      </c>
      <c r="H445" s="45" t="str">
        <f t="shared" ca="1" si="162"/>
        <v/>
      </c>
      <c r="I445" s="46" t="str">
        <f t="shared" ca="1" si="163"/>
        <v/>
      </c>
      <c r="J445" s="47" t="str">
        <f t="shared" ca="1" si="164"/>
        <v/>
      </c>
      <c r="K445" s="45" t="str">
        <f t="shared" ca="1" si="165"/>
        <v/>
      </c>
      <c r="L445" s="46" t="str">
        <f t="shared" ca="1" si="166"/>
        <v/>
      </c>
      <c r="M445" s="47" t="str">
        <f t="shared" ca="1" si="167"/>
        <v/>
      </c>
      <c r="N445" s="45" t="str">
        <f t="shared" ca="1" si="168"/>
        <v/>
      </c>
      <c r="O445" s="46" t="str">
        <f t="shared" ca="1" si="169"/>
        <v/>
      </c>
      <c r="P445" s="47" t="str">
        <f t="shared" ca="1" si="170"/>
        <v/>
      </c>
      <c r="Q445" s="45" t="str">
        <f t="shared" ca="1" si="171"/>
        <v/>
      </c>
      <c r="R445" s="46" t="str">
        <f t="shared" ca="1" si="172"/>
        <v/>
      </c>
      <c r="S445" s="47" t="str">
        <f t="shared" ca="1" si="173"/>
        <v/>
      </c>
      <c r="T445" s="79" t="str">
        <f t="shared" ca="1" si="155"/>
        <v/>
      </c>
      <c r="AH445" s="172" t="str">
        <f t="shared" si="153"/>
        <v/>
      </c>
      <c r="AI445" s="172" t="str">
        <f t="shared" si="152"/>
        <v/>
      </c>
    </row>
    <row r="446" spans="1:35">
      <c r="A446" s="173" t="str">
        <f t="shared" ca="1" si="156"/>
        <v/>
      </c>
      <c r="B446" s="45" t="str">
        <f t="shared" ca="1" si="157"/>
        <v/>
      </c>
      <c r="C446" s="46" t="str">
        <f t="shared" ca="1" si="154"/>
        <v/>
      </c>
      <c r="D446" s="46" t="str">
        <f t="shared" ca="1" si="158"/>
        <v/>
      </c>
      <c r="E446" s="45" t="str">
        <f t="shared" ca="1" si="159"/>
        <v/>
      </c>
      <c r="F446" s="46" t="str">
        <f t="shared" ca="1" si="160"/>
        <v/>
      </c>
      <c r="G446" s="47" t="str">
        <f t="shared" ca="1" si="161"/>
        <v/>
      </c>
      <c r="H446" s="45" t="str">
        <f t="shared" ca="1" si="162"/>
        <v/>
      </c>
      <c r="I446" s="46" t="str">
        <f t="shared" ca="1" si="163"/>
        <v/>
      </c>
      <c r="J446" s="47" t="str">
        <f t="shared" ca="1" si="164"/>
        <v/>
      </c>
      <c r="K446" s="45" t="str">
        <f t="shared" ca="1" si="165"/>
        <v/>
      </c>
      <c r="L446" s="46" t="str">
        <f t="shared" ca="1" si="166"/>
        <v/>
      </c>
      <c r="M446" s="47" t="str">
        <f t="shared" ca="1" si="167"/>
        <v/>
      </c>
      <c r="N446" s="45" t="str">
        <f t="shared" ca="1" si="168"/>
        <v/>
      </c>
      <c r="O446" s="46" t="str">
        <f t="shared" ca="1" si="169"/>
        <v/>
      </c>
      <c r="P446" s="47" t="str">
        <f t="shared" ca="1" si="170"/>
        <v/>
      </c>
      <c r="Q446" s="45" t="str">
        <f t="shared" ca="1" si="171"/>
        <v/>
      </c>
      <c r="R446" s="46" t="str">
        <f t="shared" ca="1" si="172"/>
        <v/>
      </c>
      <c r="S446" s="47" t="str">
        <f t="shared" ca="1" si="173"/>
        <v/>
      </c>
      <c r="T446" s="79" t="str">
        <f t="shared" ca="1" si="155"/>
        <v/>
      </c>
      <c r="AH446" s="172" t="str">
        <f t="shared" si="153"/>
        <v/>
      </c>
      <c r="AI446" s="172" t="str">
        <f t="shared" si="152"/>
        <v/>
      </c>
    </row>
    <row r="447" spans="1:35">
      <c r="A447" s="173" t="str">
        <f t="shared" ca="1" si="156"/>
        <v/>
      </c>
      <c r="B447" s="45" t="str">
        <f t="shared" ca="1" si="157"/>
        <v/>
      </c>
      <c r="C447" s="46" t="str">
        <f t="shared" ca="1" si="154"/>
        <v/>
      </c>
      <c r="D447" s="46" t="str">
        <f t="shared" ca="1" si="158"/>
        <v/>
      </c>
      <c r="E447" s="45" t="str">
        <f t="shared" ca="1" si="159"/>
        <v/>
      </c>
      <c r="F447" s="46" t="str">
        <f t="shared" ca="1" si="160"/>
        <v/>
      </c>
      <c r="G447" s="47" t="str">
        <f t="shared" ca="1" si="161"/>
        <v/>
      </c>
      <c r="H447" s="45" t="str">
        <f t="shared" ca="1" si="162"/>
        <v/>
      </c>
      <c r="I447" s="46" t="str">
        <f t="shared" ca="1" si="163"/>
        <v/>
      </c>
      <c r="J447" s="47" t="str">
        <f t="shared" ca="1" si="164"/>
        <v/>
      </c>
      <c r="K447" s="45" t="str">
        <f t="shared" ca="1" si="165"/>
        <v/>
      </c>
      <c r="L447" s="46" t="str">
        <f t="shared" ca="1" si="166"/>
        <v/>
      </c>
      <c r="M447" s="47" t="str">
        <f t="shared" ca="1" si="167"/>
        <v/>
      </c>
      <c r="N447" s="45" t="str">
        <f t="shared" ca="1" si="168"/>
        <v/>
      </c>
      <c r="O447" s="46" t="str">
        <f t="shared" ca="1" si="169"/>
        <v/>
      </c>
      <c r="P447" s="47" t="str">
        <f t="shared" ca="1" si="170"/>
        <v/>
      </c>
      <c r="Q447" s="45" t="str">
        <f t="shared" ca="1" si="171"/>
        <v/>
      </c>
      <c r="R447" s="46" t="str">
        <f t="shared" ca="1" si="172"/>
        <v/>
      </c>
      <c r="S447" s="47" t="str">
        <f t="shared" ca="1" si="173"/>
        <v/>
      </c>
      <c r="T447" s="79" t="str">
        <f t="shared" ca="1" si="155"/>
        <v/>
      </c>
      <c r="AH447" s="172" t="str">
        <f t="shared" si="153"/>
        <v/>
      </c>
      <c r="AI447" s="172" t="str">
        <f t="shared" si="152"/>
        <v/>
      </c>
    </row>
    <row r="448" spans="1:35">
      <c r="A448" s="173" t="str">
        <f t="shared" ca="1" si="156"/>
        <v/>
      </c>
      <c r="B448" s="45" t="str">
        <f t="shared" ca="1" si="157"/>
        <v/>
      </c>
      <c r="C448" s="46" t="str">
        <f t="shared" ca="1" si="154"/>
        <v/>
      </c>
      <c r="D448" s="46" t="str">
        <f t="shared" ca="1" si="158"/>
        <v/>
      </c>
      <c r="E448" s="45" t="str">
        <f t="shared" ca="1" si="159"/>
        <v/>
      </c>
      <c r="F448" s="46" t="str">
        <f t="shared" ca="1" si="160"/>
        <v/>
      </c>
      <c r="G448" s="47" t="str">
        <f t="shared" ca="1" si="161"/>
        <v/>
      </c>
      <c r="H448" s="45" t="str">
        <f t="shared" ca="1" si="162"/>
        <v/>
      </c>
      <c r="I448" s="46" t="str">
        <f t="shared" ca="1" si="163"/>
        <v/>
      </c>
      <c r="J448" s="47" t="str">
        <f t="shared" ca="1" si="164"/>
        <v/>
      </c>
      <c r="K448" s="45" t="str">
        <f t="shared" ca="1" si="165"/>
        <v/>
      </c>
      <c r="L448" s="46" t="str">
        <f t="shared" ca="1" si="166"/>
        <v/>
      </c>
      <c r="M448" s="47" t="str">
        <f t="shared" ca="1" si="167"/>
        <v/>
      </c>
      <c r="N448" s="45" t="str">
        <f t="shared" ca="1" si="168"/>
        <v/>
      </c>
      <c r="O448" s="46" t="str">
        <f t="shared" ca="1" si="169"/>
        <v/>
      </c>
      <c r="P448" s="47" t="str">
        <f t="shared" ca="1" si="170"/>
        <v/>
      </c>
      <c r="Q448" s="45" t="str">
        <f t="shared" ca="1" si="171"/>
        <v/>
      </c>
      <c r="R448" s="46" t="str">
        <f t="shared" ca="1" si="172"/>
        <v/>
      </c>
      <c r="S448" s="47" t="str">
        <f t="shared" ca="1" si="173"/>
        <v/>
      </c>
      <c r="T448" s="79" t="str">
        <f t="shared" ca="1" si="155"/>
        <v/>
      </c>
      <c r="AH448" s="172" t="str">
        <f t="shared" si="153"/>
        <v/>
      </c>
      <c r="AI448" s="172" t="str">
        <f t="shared" si="152"/>
        <v/>
      </c>
    </row>
    <row r="449" spans="1:35">
      <c r="A449" s="173" t="str">
        <f t="shared" ca="1" si="156"/>
        <v/>
      </c>
      <c r="B449" s="45" t="str">
        <f t="shared" ca="1" si="157"/>
        <v/>
      </c>
      <c r="C449" s="46" t="str">
        <f t="shared" ca="1" si="154"/>
        <v/>
      </c>
      <c r="D449" s="46" t="str">
        <f t="shared" ca="1" si="158"/>
        <v/>
      </c>
      <c r="E449" s="45" t="str">
        <f t="shared" ca="1" si="159"/>
        <v/>
      </c>
      <c r="F449" s="46" t="str">
        <f t="shared" ca="1" si="160"/>
        <v/>
      </c>
      <c r="G449" s="47" t="str">
        <f t="shared" ca="1" si="161"/>
        <v/>
      </c>
      <c r="H449" s="45" t="str">
        <f t="shared" ca="1" si="162"/>
        <v/>
      </c>
      <c r="I449" s="46" t="str">
        <f t="shared" ca="1" si="163"/>
        <v/>
      </c>
      <c r="J449" s="47" t="str">
        <f t="shared" ca="1" si="164"/>
        <v/>
      </c>
      <c r="K449" s="45" t="str">
        <f t="shared" ca="1" si="165"/>
        <v/>
      </c>
      <c r="L449" s="46" t="str">
        <f t="shared" ca="1" si="166"/>
        <v/>
      </c>
      <c r="M449" s="47" t="str">
        <f t="shared" ca="1" si="167"/>
        <v/>
      </c>
      <c r="N449" s="45" t="str">
        <f t="shared" ca="1" si="168"/>
        <v/>
      </c>
      <c r="O449" s="46" t="str">
        <f t="shared" ca="1" si="169"/>
        <v/>
      </c>
      <c r="P449" s="47" t="str">
        <f t="shared" ca="1" si="170"/>
        <v/>
      </c>
      <c r="Q449" s="45" t="str">
        <f t="shared" ca="1" si="171"/>
        <v/>
      </c>
      <c r="R449" s="46" t="str">
        <f t="shared" ca="1" si="172"/>
        <v/>
      </c>
      <c r="S449" s="47" t="str">
        <f t="shared" ca="1" si="173"/>
        <v/>
      </c>
      <c r="T449" s="79" t="str">
        <f t="shared" ca="1" si="155"/>
        <v/>
      </c>
      <c r="AH449" s="172" t="str">
        <f t="shared" si="153"/>
        <v/>
      </c>
      <c r="AI449" s="172" t="str">
        <f t="shared" si="152"/>
        <v/>
      </c>
    </row>
    <row r="450" spans="1:35">
      <c r="A450" s="173" t="str">
        <f t="shared" ca="1" si="156"/>
        <v/>
      </c>
      <c r="B450" s="45" t="str">
        <f t="shared" ca="1" si="157"/>
        <v/>
      </c>
      <c r="C450" s="46" t="str">
        <f t="shared" ca="1" si="154"/>
        <v/>
      </c>
      <c r="D450" s="46" t="str">
        <f t="shared" ca="1" si="158"/>
        <v/>
      </c>
      <c r="E450" s="45" t="str">
        <f t="shared" ca="1" si="159"/>
        <v/>
      </c>
      <c r="F450" s="46" t="str">
        <f t="shared" ca="1" si="160"/>
        <v/>
      </c>
      <c r="G450" s="47" t="str">
        <f t="shared" ca="1" si="161"/>
        <v/>
      </c>
      <c r="H450" s="45" t="str">
        <f t="shared" ca="1" si="162"/>
        <v/>
      </c>
      <c r="I450" s="46" t="str">
        <f t="shared" ca="1" si="163"/>
        <v/>
      </c>
      <c r="J450" s="47" t="str">
        <f t="shared" ca="1" si="164"/>
        <v/>
      </c>
      <c r="K450" s="45" t="str">
        <f t="shared" ca="1" si="165"/>
        <v/>
      </c>
      <c r="L450" s="46" t="str">
        <f t="shared" ca="1" si="166"/>
        <v/>
      </c>
      <c r="M450" s="47" t="str">
        <f t="shared" ca="1" si="167"/>
        <v/>
      </c>
      <c r="N450" s="45" t="str">
        <f t="shared" ca="1" si="168"/>
        <v/>
      </c>
      <c r="O450" s="46" t="str">
        <f t="shared" ca="1" si="169"/>
        <v/>
      </c>
      <c r="P450" s="47" t="str">
        <f t="shared" ca="1" si="170"/>
        <v/>
      </c>
      <c r="Q450" s="45" t="str">
        <f t="shared" ca="1" si="171"/>
        <v/>
      </c>
      <c r="R450" s="46" t="str">
        <f t="shared" ca="1" si="172"/>
        <v/>
      </c>
      <c r="S450" s="47" t="str">
        <f t="shared" ca="1" si="173"/>
        <v/>
      </c>
      <c r="T450" s="79" t="str">
        <f t="shared" ca="1" si="155"/>
        <v/>
      </c>
      <c r="AH450" s="172" t="str">
        <f t="shared" si="153"/>
        <v/>
      </c>
      <c r="AI450" s="172" t="str">
        <f t="shared" si="152"/>
        <v/>
      </c>
    </row>
    <row r="451" spans="1:35">
      <c r="A451" s="173" t="str">
        <f t="shared" ca="1" si="156"/>
        <v/>
      </c>
      <c r="B451" s="45" t="str">
        <f t="shared" ca="1" si="157"/>
        <v/>
      </c>
      <c r="C451" s="46" t="str">
        <f t="shared" ca="1" si="154"/>
        <v/>
      </c>
      <c r="D451" s="46" t="str">
        <f t="shared" ca="1" si="158"/>
        <v/>
      </c>
      <c r="E451" s="45" t="str">
        <f t="shared" ca="1" si="159"/>
        <v/>
      </c>
      <c r="F451" s="46" t="str">
        <f t="shared" ca="1" si="160"/>
        <v/>
      </c>
      <c r="G451" s="47" t="str">
        <f t="shared" ca="1" si="161"/>
        <v/>
      </c>
      <c r="H451" s="45" t="str">
        <f t="shared" ca="1" si="162"/>
        <v/>
      </c>
      <c r="I451" s="46" t="str">
        <f t="shared" ca="1" si="163"/>
        <v/>
      </c>
      <c r="J451" s="47" t="str">
        <f t="shared" ca="1" si="164"/>
        <v/>
      </c>
      <c r="K451" s="45" t="str">
        <f t="shared" ca="1" si="165"/>
        <v/>
      </c>
      <c r="L451" s="46" t="str">
        <f t="shared" ca="1" si="166"/>
        <v/>
      </c>
      <c r="M451" s="47" t="str">
        <f t="shared" ca="1" si="167"/>
        <v/>
      </c>
      <c r="N451" s="45" t="str">
        <f t="shared" ca="1" si="168"/>
        <v/>
      </c>
      <c r="O451" s="46" t="str">
        <f t="shared" ca="1" si="169"/>
        <v/>
      </c>
      <c r="P451" s="47" t="str">
        <f t="shared" ca="1" si="170"/>
        <v/>
      </c>
      <c r="Q451" s="45" t="str">
        <f t="shared" ca="1" si="171"/>
        <v/>
      </c>
      <c r="R451" s="46" t="str">
        <f t="shared" ca="1" si="172"/>
        <v/>
      </c>
      <c r="S451" s="47" t="str">
        <f t="shared" ca="1" si="173"/>
        <v/>
      </c>
      <c r="T451" s="79" t="str">
        <f t="shared" ca="1" si="155"/>
        <v/>
      </c>
      <c r="AH451" s="172" t="str">
        <f t="shared" si="153"/>
        <v/>
      </c>
      <c r="AI451" s="172" t="str">
        <f t="shared" si="152"/>
        <v/>
      </c>
    </row>
    <row r="452" spans="1:35">
      <c r="A452" s="173" t="str">
        <f t="shared" ca="1" si="156"/>
        <v/>
      </c>
      <c r="B452" s="45" t="str">
        <f t="shared" ca="1" si="157"/>
        <v/>
      </c>
      <c r="C452" s="46" t="str">
        <f t="shared" ca="1" si="154"/>
        <v/>
      </c>
      <c r="D452" s="46" t="str">
        <f t="shared" ca="1" si="158"/>
        <v/>
      </c>
      <c r="E452" s="45" t="str">
        <f t="shared" ca="1" si="159"/>
        <v/>
      </c>
      <c r="F452" s="46" t="str">
        <f t="shared" ca="1" si="160"/>
        <v/>
      </c>
      <c r="G452" s="47" t="str">
        <f t="shared" ca="1" si="161"/>
        <v/>
      </c>
      <c r="H452" s="45" t="str">
        <f t="shared" ca="1" si="162"/>
        <v/>
      </c>
      <c r="I452" s="46" t="str">
        <f t="shared" ca="1" si="163"/>
        <v/>
      </c>
      <c r="J452" s="47" t="str">
        <f t="shared" ca="1" si="164"/>
        <v/>
      </c>
      <c r="K452" s="45" t="str">
        <f t="shared" ca="1" si="165"/>
        <v/>
      </c>
      <c r="L452" s="46" t="str">
        <f t="shared" ca="1" si="166"/>
        <v/>
      </c>
      <c r="M452" s="47" t="str">
        <f t="shared" ca="1" si="167"/>
        <v/>
      </c>
      <c r="N452" s="45" t="str">
        <f t="shared" ca="1" si="168"/>
        <v/>
      </c>
      <c r="O452" s="46" t="str">
        <f t="shared" ca="1" si="169"/>
        <v/>
      </c>
      <c r="P452" s="47" t="str">
        <f t="shared" ca="1" si="170"/>
        <v/>
      </c>
      <c r="Q452" s="45" t="str">
        <f t="shared" ca="1" si="171"/>
        <v/>
      </c>
      <c r="R452" s="46" t="str">
        <f t="shared" ca="1" si="172"/>
        <v/>
      </c>
      <c r="S452" s="47" t="str">
        <f t="shared" ca="1" si="173"/>
        <v/>
      </c>
      <c r="T452" s="79" t="str">
        <f t="shared" ca="1" si="155"/>
        <v/>
      </c>
      <c r="AH452" s="172" t="str">
        <f t="shared" si="153"/>
        <v/>
      </c>
      <c r="AI452" s="172" t="str">
        <f t="shared" ref="AI452:AI515" si="174">IF(AH452&gt;$A$14,AH452,"")</f>
        <v/>
      </c>
    </row>
    <row r="453" spans="1:35">
      <c r="A453" s="173" t="str">
        <f t="shared" ca="1" si="156"/>
        <v/>
      </c>
      <c r="B453" s="45" t="str">
        <f t="shared" ca="1" si="157"/>
        <v/>
      </c>
      <c r="C453" s="46" t="str">
        <f t="shared" ca="1" si="154"/>
        <v/>
      </c>
      <c r="D453" s="46" t="str">
        <f t="shared" ca="1" si="158"/>
        <v/>
      </c>
      <c r="E453" s="45" t="str">
        <f t="shared" ca="1" si="159"/>
        <v/>
      </c>
      <c r="F453" s="46" t="str">
        <f t="shared" ca="1" si="160"/>
        <v/>
      </c>
      <c r="G453" s="47" t="str">
        <f t="shared" ca="1" si="161"/>
        <v/>
      </c>
      <c r="H453" s="45" t="str">
        <f t="shared" ca="1" si="162"/>
        <v/>
      </c>
      <c r="I453" s="46" t="str">
        <f t="shared" ca="1" si="163"/>
        <v/>
      </c>
      <c r="J453" s="47" t="str">
        <f t="shared" ca="1" si="164"/>
        <v/>
      </c>
      <c r="K453" s="45" t="str">
        <f t="shared" ca="1" si="165"/>
        <v/>
      </c>
      <c r="L453" s="46" t="str">
        <f t="shared" ca="1" si="166"/>
        <v/>
      </c>
      <c r="M453" s="47" t="str">
        <f t="shared" ca="1" si="167"/>
        <v/>
      </c>
      <c r="N453" s="45" t="str">
        <f t="shared" ca="1" si="168"/>
        <v/>
      </c>
      <c r="O453" s="46" t="str">
        <f t="shared" ca="1" si="169"/>
        <v/>
      </c>
      <c r="P453" s="47" t="str">
        <f t="shared" ca="1" si="170"/>
        <v/>
      </c>
      <c r="Q453" s="45" t="str">
        <f t="shared" ca="1" si="171"/>
        <v/>
      </c>
      <c r="R453" s="46" t="str">
        <f t="shared" ca="1" si="172"/>
        <v/>
      </c>
      <c r="S453" s="47" t="str">
        <f t="shared" ca="1" si="173"/>
        <v/>
      </c>
      <c r="T453" s="79" t="str">
        <f t="shared" ca="1" si="155"/>
        <v/>
      </c>
      <c r="AH453" s="172" t="str">
        <f t="shared" ref="AH453:AH516" si="175">IF(COUNTIF(X:X,V453)*COUNTIF(Z:Z,V453)*COUNTIF(AB:AB,V453)*COUNTIF(AD:AD,V453)*COUNTIF(AF:AF,V453),V453,"")</f>
        <v/>
      </c>
      <c r="AI453" s="172" t="str">
        <f t="shared" si="174"/>
        <v/>
      </c>
    </row>
    <row r="454" spans="1:35">
      <c r="A454" s="173" t="str">
        <f t="shared" ca="1" si="156"/>
        <v/>
      </c>
      <c r="B454" s="45" t="str">
        <f t="shared" ca="1" si="157"/>
        <v/>
      </c>
      <c r="C454" s="46" t="str">
        <f t="shared" ca="1" si="154"/>
        <v/>
      </c>
      <c r="D454" s="46" t="str">
        <f t="shared" ca="1" si="158"/>
        <v/>
      </c>
      <c r="E454" s="45" t="str">
        <f t="shared" ca="1" si="159"/>
        <v/>
      </c>
      <c r="F454" s="46" t="str">
        <f t="shared" ca="1" si="160"/>
        <v/>
      </c>
      <c r="G454" s="47" t="str">
        <f t="shared" ca="1" si="161"/>
        <v/>
      </c>
      <c r="H454" s="45" t="str">
        <f t="shared" ca="1" si="162"/>
        <v/>
      </c>
      <c r="I454" s="46" t="str">
        <f t="shared" ca="1" si="163"/>
        <v/>
      </c>
      <c r="J454" s="47" t="str">
        <f t="shared" ca="1" si="164"/>
        <v/>
      </c>
      <c r="K454" s="45" t="str">
        <f t="shared" ca="1" si="165"/>
        <v/>
      </c>
      <c r="L454" s="46" t="str">
        <f t="shared" ca="1" si="166"/>
        <v/>
      </c>
      <c r="M454" s="47" t="str">
        <f t="shared" ca="1" si="167"/>
        <v/>
      </c>
      <c r="N454" s="45" t="str">
        <f t="shared" ca="1" si="168"/>
        <v/>
      </c>
      <c r="O454" s="46" t="str">
        <f t="shared" ca="1" si="169"/>
        <v/>
      </c>
      <c r="P454" s="47" t="str">
        <f t="shared" ca="1" si="170"/>
        <v/>
      </c>
      <c r="Q454" s="45" t="str">
        <f t="shared" ca="1" si="171"/>
        <v/>
      </c>
      <c r="R454" s="46" t="str">
        <f t="shared" ca="1" si="172"/>
        <v/>
      </c>
      <c r="S454" s="47" t="str">
        <f t="shared" ca="1" si="173"/>
        <v/>
      </c>
      <c r="T454" s="79" t="str">
        <f t="shared" ca="1" si="155"/>
        <v/>
      </c>
      <c r="AH454" s="172" t="str">
        <f t="shared" si="175"/>
        <v/>
      </c>
      <c r="AI454" s="172" t="str">
        <f t="shared" si="174"/>
        <v/>
      </c>
    </row>
    <row r="455" spans="1:35">
      <c r="A455" s="173" t="str">
        <f t="shared" ca="1" si="156"/>
        <v/>
      </c>
      <c r="B455" s="45" t="str">
        <f t="shared" ca="1" si="157"/>
        <v/>
      </c>
      <c r="C455" s="46" t="str">
        <f t="shared" ca="1" si="154"/>
        <v/>
      </c>
      <c r="D455" s="46" t="str">
        <f t="shared" ca="1" si="158"/>
        <v/>
      </c>
      <c r="E455" s="45" t="str">
        <f t="shared" ca="1" si="159"/>
        <v/>
      </c>
      <c r="F455" s="46" t="str">
        <f t="shared" ca="1" si="160"/>
        <v/>
      </c>
      <c r="G455" s="47" t="str">
        <f t="shared" ca="1" si="161"/>
        <v/>
      </c>
      <c r="H455" s="45" t="str">
        <f t="shared" ca="1" si="162"/>
        <v/>
      </c>
      <c r="I455" s="46" t="str">
        <f t="shared" ca="1" si="163"/>
        <v/>
      </c>
      <c r="J455" s="47" t="str">
        <f t="shared" ca="1" si="164"/>
        <v/>
      </c>
      <c r="K455" s="45" t="str">
        <f t="shared" ca="1" si="165"/>
        <v/>
      </c>
      <c r="L455" s="46" t="str">
        <f t="shared" ca="1" si="166"/>
        <v/>
      </c>
      <c r="M455" s="47" t="str">
        <f t="shared" ca="1" si="167"/>
        <v/>
      </c>
      <c r="N455" s="45" t="str">
        <f t="shared" ca="1" si="168"/>
        <v/>
      </c>
      <c r="O455" s="46" t="str">
        <f t="shared" ca="1" si="169"/>
        <v/>
      </c>
      <c r="P455" s="47" t="str">
        <f t="shared" ca="1" si="170"/>
        <v/>
      </c>
      <c r="Q455" s="45" t="str">
        <f t="shared" ca="1" si="171"/>
        <v/>
      </c>
      <c r="R455" s="46" t="str">
        <f t="shared" ca="1" si="172"/>
        <v/>
      </c>
      <c r="S455" s="47" t="str">
        <f t="shared" ca="1" si="173"/>
        <v/>
      </c>
      <c r="T455" s="79" t="str">
        <f t="shared" ca="1" si="155"/>
        <v/>
      </c>
      <c r="AH455" s="172" t="str">
        <f t="shared" si="175"/>
        <v/>
      </c>
      <c r="AI455" s="172" t="str">
        <f t="shared" si="174"/>
        <v/>
      </c>
    </row>
    <row r="456" spans="1:35">
      <c r="A456" s="173" t="str">
        <f t="shared" ca="1" si="156"/>
        <v/>
      </c>
      <c r="B456" s="45" t="str">
        <f t="shared" ca="1" si="157"/>
        <v/>
      </c>
      <c r="C456" s="46" t="str">
        <f t="shared" ca="1" si="154"/>
        <v/>
      </c>
      <c r="D456" s="46" t="str">
        <f t="shared" ca="1" si="158"/>
        <v/>
      </c>
      <c r="E456" s="45" t="str">
        <f t="shared" ca="1" si="159"/>
        <v/>
      </c>
      <c r="F456" s="46" t="str">
        <f t="shared" ca="1" si="160"/>
        <v/>
      </c>
      <c r="G456" s="47" t="str">
        <f t="shared" ca="1" si="161"/>
        <v/>
      </c>
      <c r="H456" s="45" t="str">
        <f t="shared" ca="1" si="162"/>
        <v/>
      </c>
      <c r="I456" s="46" t="str">
        <f t="shared" ca="1" si="163"/>
        <v/>
      </c>
      <c r="J456" s="47" t="str">
        <f t="shared" ca="1" si="164"/>
        <v/>
      </c>
      <c r="K456" s="45" t="str">
        <f t="shared" ca="1" si="165"/>
        <v/>
      </c>
      <c r="L456" s="46" t="str">
        <f t="shared" ca="1" si="166"/>
        <v/>
      </c>
      <c r="M456" s="47" t="str">
        <f t="shared" ca="1" si="167"/>
        <v/>
      </c>
      <c r="N456" s="45" t="str">
        <f t="shared" ca="1" si="168"/>
        <v/>
      </c>
      <c r="O456" s="46" t="str">
        <f t="shared" ca="1" si="169"/>
        <v/>
      </c>
      <c r="P456" s="47" t="str">
        <f t="shared" ca="1" si="170"/>
        <v/>
      </c>
      <c r="Q456" s="45" t="str">
        <f t="shared" ca="1" si="171"/>
        <v/>
      </c>
      <c r="R456" s="46" t="str">
        <f t="shared" ca="1" si="172"/>
        <v/>
      </c>
      <c r="S456" s="47" t="str">
        <f t="shared" ca="1" si="173"/>
        <v/>
      </c>
      <c r="T456" s="79" t="str">
        <f t="shared" ca="1" si="155"/>
        <v/>
      </c>
      <c r="AH456" s="172" t="str">
        <f t="shared" si="175"/>
        <v/>
      </c>
      <c r="AI456" s="172" t="str">
        <f t="shared" si="174"/>
        <v/>
      </c>
    </row>
    <row r="457" spans="1:35">
      <c r="A457" s="173" t="str">
        <f t="shared" ca="1" si="156"/>
        <v/>
      </c>
      <c r="B457" s="45" t="str">
        <f t="shared" ca="1" si="157"/>
        <v/>
      </c>
      <c r="C457" s="46" t="str">
        <f t="shared" ca="1" si="154"/>
        <v/>
      </c>
      <c r="D457" s="46" t="str">
        <f t="shared" ca="1" si="158"/>
        <v/>
      </c>
      <c r="E457" s="45" t="str">
        <f t="shared" ca="1" si="159"/>
        <v/>
      </c>
      <c r="F457" s="46" t="str">
        <f t="shared" ca="1" si="160"/>
        <v/>
      </c>
      <c r="G457" s="47" t="str">
        <f t="shared" ca="1" si="161"/>
        <v/>
      </c>
      <c r="H457" s="45" t="str">
        <f t="shared" ca="1" si="162"/>
        <v/>
      </c>
      <c r="I457" s="46" t="str">
        <f t="shared" ca="1" si="163"/>
        <v/>
      </c>
      <c r="J457" s="47" t="str">
        <f t="shared" ca="1" si="164"/>
        <v/>
      </c>
      <c r="K457" s="45" t="str">
        <f t="shared" ca="1" si="165"/>
        <v/>
      </c>
      <c r="L457" s="46" t="str">
        <f t="shared" ca="1" si="166"/>
        <v/>
      </c>
      <c r="M457" s="47" t="str">
        <f t="shared" ca="1" si="167"/>
        <v/>
      </c>
      <c r="N457" s="45" t="str">
        <f t="shared" ca="1" si="168"/>
        <v/>
      </c>
      <c r="O457" s="46" t="str">
        <f t="shared" ca="1" si="169"/>
        <v/>
      </c>
      <c r="P457" s="47" t="str">
        <f t="shared" ca="1" si="170"/>
        <v/>
      </c>
      <c r="Q457" s="45" t="str">
        <f t="shared" ca="1" si="171"/>
        <v/>
      </c>
      <c r="R457" s="46" t="str">
        <f t="shared" ca="1" si="172"/>
        <v/>
      </c>
      <c r="S457" s="47" t="str">
        <f t="shared" ca="1" si="173"/>
        <v/>
      </c>
      <c r="T457" s="79" t="str">
        <f t="shared" ca="1" si="155"/>
        <v/>
      </c>
      <c r="AH457" s="172" t="str">
        <f t="shared" si="175"/>
        <v/>
      </c>
      <c r="AI457" s="172" t="str">
        <f t="shared" si="174"/>
        <v/>
      </c>
    </row>
    <row r="458" spans="1:35">
      <c r="A458" s="173" t="str">
        <f t="shared" ca="1" si="156"/>
        <v/>
      </c>
      <c r="B458" s="45" t="str">
        <f t="shared" ca="1" si="157"/>
        <v/>
      </c>
      <c r="C458" s="46" t="str">
        <f t="shared" ca="1" si="154"/>
        <v/>
      </c>
      <c r="D458" s="46" t="str">
        <f t="shared" ca="1" si="158"/>
        <v/>
      </c>
      <c r="E458" s="45" t="str">
        <f t="shared" ca="1" si="159"/>
        <v/>
      </c>
      <c r="F458" s="46" t="str">
        <f t="shared" ca="1" si="160"/>
        <v/>
      </c>
      <c r="G458" s="47" t="str">
        <f t="shared" ca="1" si="161"/>
        <v/>
      </c>
      <c r="H458" s="45" t="str">
        <f t="shared" ca="1" si="162"/>
        <v/>
      </c>
      <c r="I458" s="46" t="str">
        <f t="shared" ca="1" si="163"/>
        <v/>
      </c>
      <c r="J458" s="47" t="str">
        <f t="shared" ca="1" si="164"/>
        <v/>
      </c>
      <c r="K458" s="45" t="str">
        <f t="shared" ca="1" si="165"/>
        <v/>
      </c>
      <c r="L458" s="46" t="str">
        <f t="shared" ca="1" si="166"/>
        <v/>
      </c>
      <c r="M458" s="47" t="str">
        <f t="shared" ca="1" si="167"/>
        <v/>
      </c>
      <c r="N458" s="45" t="str">
        <f t="shared" ca="1" si="168"/>
        <v/>
      </c>
      <c r="O458" s="46" t="str">
        <f t="shared" ca="1" si="169"/>
        <v/>
      </c>
      <c r="P458" s="47" t="str">
        <f t="shared" ca="1" si="170"/>
        <v/>
      </c>
      <c r="Q458" s="45" t="str">
        <f t="shared" ca="1" si="171"/>
        <v/>
      </c>
      <c r="R458" s="46" t="str">
        <f t="shared" ca="1" si="172"/>
        <v/>
      </c>
      <c r="S458" s="47" t="str">
        <f t="shared" ca="1" si="173"/>
        <v/>
      </c>
      <c r="T458" s="79" t="str">
        <f t="shared" ca="1" si="155"/>
        <v/>
      </c>
      <c r="AH458" s="172" t="str">
        <f t="shared" si="175"/>
        <v/>
      </c>
      <c r="AI458" s="172" t="str">
        <f t="shared" si="174"/>
        <v/>
      </c>
    </row>
    <row r="459" spans="1:35">
      <c r="A459" s="173" t="str">
        <f t="shared" ca="1" si="156"/>
        <v/>
      </c>
      <c r="B459" s="45" t="str">
        <f t="shared" ca="1" si="157"/>
        <v/>
      </c>
      <c r="C459" s="46" t="str">
        <f t="shared" ca="1" si="154"/>
        <v/>
      </c>
      <c r="D459" s="46" t="str">
        <f t="shared" ca="1" si="158"/>
        <v/>
      </c>
      <c r="E459" s="45" t="str">
        <f t="shared" ca="1" si="159"/>
        <v/>
      </c>
      <c r="F459" s="46" t="str">
        <f t="shared" ca="1" si="160"/>
        <v/>
      </c>
      <c r="G459" s="47" t="str">
        <f t="shared" ca="1" si="161"/>
        <v/>
      </c>
      <c r="H459" s="45" t="str">
        <f t="shared" ca="1" si="162"/>
        <v/>
      </c>
      <c r="I459" s="46" t="str">
        <f t="shared" ca="1" si="163"/>
        <v/>
      </c>
      <c r="J459" s="47" t="str">
        <f t="shared" ca="1" si="164"/>
        <v/>
      </c>
      <c r="K459" s="45" t="str">
        <f t="shared" ca="1" si="165"/>
        <v/>
      </c>
      <c r="L459" s="46" t="str">
        <f t="shared" ca="1" si="166"/>
        <v/>
      </c>
      <c r="M459" s="47" t="str">
        <f t="shared" ca="1" si="167"/>
        <v/>
      </c>
      <c r="N459" s="45" t="str">
        <f t="shared" ca="1" si="168"/>
        <v/>
      </c>
      <c r="O459" s="46" t="str">
        <f t="shared" ca="1" si="169"/>
        <v/>
      </c>
      <c r="P459" s="47" t="str">
        <f t="shared" ca="1" si="170"/>
        <v/>
      </c>
      <c r="Q459" s="45" t="str">
        <f t="shared" ca="1" si="171"/>
        <v/>
      </c>
      <c r="R459" s="46" t="str">
        <f t="shared" ca="1" si="172"/>
        <v/>
      </c>
      <c r="S459" s="47" t="str">
        <f t="shared" ca="1" si="173"/>
        <v/>
      </c>
      <c r="T459" s="79" t="str">
        <f t="shared" ca="1" si="155"/>
        <v/>
      </c>
      <c r="AH459" s="172" t="str">
        <f t="shared" si="175"/>
        <v/>
      </c>
      <c r="AI459" s="172" t="str">
        <f t="shared" si="174"/>
        <v/>
      </c>
    </row>
    <row r="460" spans="1:35">
      <c r="A460" s="173" t="str">
        <f t="shared" ca="1" si="156"/>
        <v/>
      </c>
      <c r="B460" s="45" t="str">
        <f t="shared" ca="1" si="157"/>
        <v/>
      </c>
      <c r="C460" s="46" t="str">
        <f t="shared" ca="1" si="154"/>
        <v/>
      </c>
      <c r="D460" s="46" t="str">
        <f t="shared" ca="1" si="158"/>
        <v/>
      </c>
      <c r="E460" s="45" t="str">
        <f t="shared" ca="1" si="159"/>
        <v/>
      </c>
      <c r="F460" s="46" t="str">
        <f t="shared" ca="1" si="160"/>
        <v/>
      </c>
      <c r="G460" s="47" t="str">
        <f t="shared" ca="1" si="161"/>
        <v/>
      </c>
      <c r="H460" s="45" t="str">
        <f t="shared" ca="1" si="162"/>
        <v/>
      </c>
      <c r="I460" s="46" t="str">
        <f t="shared" ca="1" si="163"/>
        <v/>
      </c>
      <c r="J460" s="47" t="str">
        <f t="shared" ca="1" si="164"/>
        <v/>
      </c>
      <c r="K460" s="45" t="str">
        <f t="shared" ca="1" si="165"/>
        <v/>
      </c>
      <c r="L460" s="46" t="str">
        <f t="shared" ca="1" si="166"/>
        <v/>
      </c>
      <c r="M460" s="47" t="str">
        <f t="shared" ca="1" si="167"/>
        <v/>
      </c>
      <c r="N460" s="45" t="str">
        <f t="shared" ca="1" si="168"/>
        <v/>
      </c>
      <c r="O460" s="46" t="str">
        <f t="shared" ca="1" si="169"/>
        <v/>
      </c>
      <c r="P460" s="47" t="str">
        <f t="shared" ca="1" si="170"/>
        <v/>
      </c>
      <c r="Q460" s="45" t="str">
        <f t="shared" ca="1" si="171"/>
        <v/>
      </c>
      <c r="R460" s="46" t="str">
        <f t="shared" ca="1" si="172"/>
        <v/>
      </c>
      <c r="S460" s="47" t="str">
        <f t="shared" ca="1" si="173"/>
        <v/>
      </c>
      <c r="T460" s="79" t="str">
        <f t="shared" ca="1" si="155"/>
        <v/>
      </c>
      <c r="AH460" s="172" t="str">
        <f t="shared" si="175"/>
        <v/>
      </c>
      <c r="AI460" s="172" t="str">
        <f t="shared" si="174"/>
        <v/>
      </c>
    </row>
    <row r="461" spans="1:35">
      <c r="A461" s="173" t="str">
        <f t="shared" ca="1" si="156"/>
        <v/>
      </c>
      <c r="B461" s="45" t="str">
        <f t="shared" ca="1" si="157"/>
        <v/>
      </c>
      <c r="C461" s="46" t="str">
        <f t="shared" ca="1" si="154"/>
        <v/>
      </c>
      <c r="D461" s="46" t="str">
        <f t="shared" ca="1" si="158"/>
        <v/>
      </c>
      <c r="E461" s="45" t="str">
        <f t="shared" ca="1" si="159"/>
        <v/>
      </c>
      <c r="F461" s="46" t="str">
        <f t="shared" ca="1" si="160"/>
        <v/>
      </c>
      <c r="G461" s="47" t="str">
        <f t="shared" ca="1" si="161"/>
        <v/>
      </c>
      <c r="H461" s="45" t="str">
        <f t="shared" ca="1" si="162"/>
        <v/>
      </c>
      <c r="I461" s="46" t="str">
        <f t="shared" ca="1" si="163"/>
        <v/>
      </c>
      <c r="J461" s="47" t="str">
        <f t="shared" ca="1" si="164"/>
        <v/>
      </c>
      <c r="K461" s="45" t="str">
        <f t="shared" ca="1" si="165"/>
        <v/>
      </c>
      <c r="L461" s="46" t="str">
        <f t="shared" ca="1" si="166"/>
        <v/>
      </c>
      <c r="M461" s="47" t="str">
        <f t="shared" ca="1" si="167"/>
        <v/>
      </c>
      <c r="N461" s="45" t="str">
        <f t="shared" ca="1" si="168"/>
        <v/>
      </c>
      <c r="O461" s="46" t="str">
        <f t="shared" ca="1" si="169"/>
        <v/>
      </c>
      <c r="P461" s="47" t="str">
        <f t="shared" ca="1" si="170"/>
        <v/>
      </c>
      <c r="Q461" s="45" t="str">
        <f t="shared" ca="1" si="171"/>
        <v/>
      </c>
      <c r="R461" s="46" t="str">
        <f t="shared" ca="1" si="172"/>
        <v/>
      </c>
      <c r="S461" s="47" t="str">
        <f t="shared" ca="1" si="173"/>
        <v/>
      </c>
      <c r="T461" s="79" t="str">
        <f t="shared" ca="1" si="155"/>
        <v/>
      </c>
      <c r="AH461" s="172" t="str">
        <f t="shared" si="175"/>
        <v/>
      </c>
      <c r="AI461" s="172" t="str">
        <f t="shared" si="174"/>
        <v/>
      </c>
    </row>
    <row r="462" spans="1:35">
      <c r="A462" s="173" t="str">
        <f t="shared" ca="1" si="156"/>
        <v/>
      </c>
      <c r="B462" s="45" t="str">
        <f t="shared" ca="1" si="157"/>
        <v/>
      </c>
      <c r="C462" s="46" t="str">
        <f t="shared" ca="1" si="154"/>
        <v/>
      </c>
      <c r="D462" s="46" t="str">
        <f t="shared" ca="1" si="158"/>
        <v/>
      </c>
      <c r="E462" s="45" t="str">
        <f t="shared" ca="1" si="159"/>
        <v/>
      </c>
      <c r="F462" s="46" t="str">
        <f t="shared" ca="1" si="160"/>
        <v/>
      </c>
      <c r="G462" s="47" t="str">
        <f t="shared" ca="1" si="161"/>
        <v/>
      </c>
      <c r="H462" s="45" t="str">
        <f t="shared" ca="1" si="162"/>
        <v/>
      </c>
      <c r="I462" s="46" t="str">
        <f t="shared" ca="1" si="163"/>
        <v/>
      </c>
      <c r="J462" s="47" t="str">
        <f t="shared" ca="1" si="164"/>
        <v/>
      </c>
      <c r="K462" s="45" t="str">
        <f t="shared" ca="1" si="165"/>
        <v/>
      </c>
      <c r="L462" s="46" t="str">
        <f t="shared" ca="1" si="166"/>
        <v/>
      </c>
      <c r="M462" s="47" t="str">
        <f t="shared" ca="1" si="167"/>
        <v/>
      </c>
      <c r="N462" s="45" t="str">
        <f t="shared" ca="1" si="168"/>
        <v/>
      </c>
      <c r="O462" s="46" t="str">
        <f t="shared" ca="1" si="169"/>
        <v/>
      </c>
      <c r="P462" s="47" t="str">
        <f t="shared" ca="1" si="170"/>
        <v/>
      </c>
      <c r="Q462" s="45" t="str">
        <f t="shared" ca="1" si="171"/>
        <v/>
      </c>
      <c r="R462" s="46" t="str">
        <f t="shared" ca="1" si="172"/>
        <v/>
      </c>
      <c r="S462" s="47" t="str">
        <f t="shared" ca="1" si="173"/>
        <v/>
      </c>
      <c r="T462" s="79" t="str">
        <f t="shared" ca="1" si="155"/>
        <v/>
      </c>
      <c r="AH462" s="172" t="str">
        <f t="shared" si="175"/>
        <v/>
      </c>
      <c r="AI462" s="172" t="str">
        <f t="shared" si="174"/>
        <v/>
      </c>
    </row>
    <row r="463" spans="1:35">
      <c r="A463" s="173" t="str">
        <f t="shared" ca="1" si="156"/>
        <v/>
      </c>
      <c r="B463" s="45" t="str">
        <f t="shared" ca="1" si="157"/>
        <v/>
      </c>
      <c r="C463" s="46" t="str">
        <f t="shared" ca="1" si="154"/>
        <v/>
      </c>
      <c r="D463" s="46" t="str">
        <f t="shared" ca="1" si="158"/>
        <v/>
      </c>
      <c r="E463" s="45" t="str">
        <f t="shared" ca="1" si="159"/>
        <v/>
      </c>
      <c r="F463" s="46" t="str">
        <f t="shared" ca="1" si="160"/>
        <v/>
      </c>
      <c r="G463" s="47" t="str">
        <f t="shared" ca="1" si="161"/>
        <v/>
      </c>
      <c r="H463" s="45" t="str">
        <f t="shared" ca="1" si="162"/>
        <v/>
      </c>
      <c r="I463" s="46" t="str">
        <f t="shared" ca="1" si="163"/>
        <v/>
      </c>
      <c r="J463" s="47" t="str">
        <f t="shared" ca="1" si="164"/>
        <v/>
      </c>
      <c r="K463" s="45" t="str">
        <f t="shared" ca="1" si="165"/>
        <v/>
      </c>
      <c r="L463" s="46" t="str">
        <f t="shared" ca="1" si="166"/>
        <v/>
      </c>
      <c r="M463" s="47" t="str">
        <f t="shared" ca="1" si="167"/>
        <v/>
      </c>
      <c r="N463" s="45" t="str">
        <f t="shared" ca="1" si="168"/>
        <v/>
      </c>
      <c r="O463" s="46" t="str">
        <f t="shared" ca="1" si="169"/>
        <v/>
      </c>
      <c r="P463" s="47" t="str">
        <f t="shared" ca="1" si="170"/>
        <v/>
      </c>
      <c r="Q463" s="45" t="str">
        <f t="shared" ca="1" si="171"/>
        <v/>
      </c>
      <c r="R463" s="46" t="str">
        <f t="shared" ca="1" si="172"/>
        <v/>
      </c>
      <c r="S463" s="47" t="str">
        <f t="shared" ca="1" si="173"/>
        <v/>
      </c>
      <c r="T463" s="79" t="str">
        <f t="shared" ca="1" si="155"/>
        <v/>
      </c>
      <c r="AH463" s="172" t="str">
        <f t="shared" si="175"/>
        <v/>
      </c>
      <c r="AI463" s="172" t="str">
        <f t="shared" si="174"/>
        <v/>
      </c>
    </row>
    <row r="464" spans="1:35">
      <c r="A464" s="173" t="str">
        <f t="shared" ca="1" si="156"/>
        <v/>
      </c>
      <c r="B464" s="45" t="str">
        <f t="shared" ca="1" si="157"/>
        <v/>
      </c>
      <c r="C464" s="46" t="str">
        <f t="shared" ref="C464:C527" ca="1" si="176">IF(ISERROR(B464-2),"",(B464/$B$14-1)*$B$5)</f>
        <v/>
      </c>
      <c r="D464" s="46" t="str">
        <f t="shared" ca="1" si="158"/>
        <v/>
      </c>
      <c r="E464" s="45" t="str">
        <f t="shared" ca="1" si="159"/>
        <v/>
      </c>
      <c r="F464" s="46" t="str">
        <f t="shared" ca="1" si="160"/>
        <v/>
      </c>
      <c r="G464" s="47" t="str">
        <f t="shared" ca="1" si="161"/>
        <v/>
      </c>
      <c r="H464" s="45" t="str">
        <f t="shared" ca="1" si="162"/>
        <v/>
      </c>
      <c r="I464" s="46" t="str">
        <f t="shared" ca="1" si="163"/>
        <v/>
      </c>
      <c r="J464" s="47" t="str">
        <f t="shared" ca="1" si="164"/>
        <v/>
      </c>
      <c r="K464" s="45" t="str">
        <f t="shared" ca="1" si="165"/>
        <v/>
      </c>
      <c r="L464" s="46" t="str">
        <f t="shared" ca="1" si="166"/>
        <v/>
      </c>
      <c r="M464" s="47" t="str">
        <f t="shared" ca="1" si="167"/>
        <v/>
      </c>
      <c r="N464" s="45" t="str">
        <f t="shared" ca="1" si="168"/>
        <v/>
      </c>
      <c r="O464" s="46" t="str">
        <f t="shared" ca="1" si="169"/>
        <v/>
      </c>
      <c r="P464" s="47" t="str">
        <f t="shared" ca="1" si="170"/>
        <v/>
      </c>
      <c r="Q464" s="45" t="str">
        <f t="shared" ca="1" si="171"/>
        <v/>
      </c>
      <c r="R464" s="46" t="str">
        <f t="shared" ca="1" si="172"/>
        <v/>
      </c>
      <c r="S464" s="47" t="str">
        <f t="shared" ca="1" si="173"/>
        <v/>
      </c>
      <c r="T464" s="79" t="str">
        <f t="shared" ca="1" si="155"/>
        <v/>
      </c>
      <c r="AH464" s="172" t="str">
        <f t="shared" si="175"/>
        <v/>
      </c>
      <c r="AI464" s="172" t="str">
        <f t="shared" si="174"/>
        <v/>
      </c>
    </row>
    <row r="465" spans="1:35">
      <c r="A465" s="173" t="str">
        <f t="shared" ca="1" si="156"/>
        <v/>
      </c>
      <c r="B465" s="45" t="str">
        <f t="shared" ca="1" si="157"/>
        <v/>
      </c>
      <c r="C465" s="46" t="str">
        <f t="shared" ca="1" si="176"/>
        <v/>
      </c>
      <c r="D465" s="46" t="str">
        <f t="shared" ca="1" si="158"/>
        <v/>
      </c>
      <c r="E465" s="45" t="str">
        <f t="shared" ca="1" si="159"/>
        <v/>
      </c>
      <c r="F465" s="46" t="str">
        <f t="shared" ca="1" si="160"/>
        <v/>
      </c>
      <c r="G465" s="47" t="str">
        <f t="shared" ca="1" si="161"/>
        <v/>
      </c>
      <c r="H465" s="45" t="str">
        <f t="shared" ca="1" si="162"/>
        <v/>
      </c>
      <c r="I465" s="46" t="str">
        <f t="shared" ca="1" si="163"/>
        <v/>
      </c>
      <c r="J465" s="47" t="str">
        <f t="shared" ca="1" si="164"/>
        <v/>
      </c>
      <c r="K465" s="45" t="str">
        <f t="shared" ca="1" si="165"/>
        <v/>
      </c>
      <c r="L465" s="46" t="str">
        <f t="shared" ca="1" si="166"/>
        <v/>
      </c>
      <c r="M465" s="47" t="str">
        <f t="shared" ca="1" si="167"/>
        <v/>
      </c>
      <c r="N465" s="45" t="str">
        <f t="shared" ca="1" si="168"/>
        <v/>
      </c>
      <c r="O465" s="46" t="str">
        <f t="shared" ca="1" si="169"/>
        <v/>
      </c>
      <c r="P465" s="47" t="str">
        <f t="shared" ca="1" si="170"/>
        <v/>
      </c>
      <c r="Q465" s="45" t="str">
        <f t="shared" ca="1" si="171"/>
        <v/>
      </c>
      <c r="R465" s="46" t="str">
        <f t="shared" ca="1" si="172"/>
        <v/>
      </c>
      <c r="S465" s="47" t="str">
        <f t="shared" ca="1" si="173"/>
        <v/>
      </c>
      <c r="T465" s="79" t="str">
        <f t="shared" ca="1" si="155"/>
        <v/>
      </c>
      <c r="AH465" s="172" t="str">
        <f t="shared" si="175"/>
        <v/>
      </c>
      <c r="AI465" s="172" t="str">
        <f t="shared" si="174"/>
        <v/>
      </c>
    </row>
    <row r="466" spans="1:35">
      <c r="A466" s="173" t="str">
        <f t="shared" ca="1" si="156"/>
        <v/>
      </c>
      <c r="B466" s="45" t="str">
        <f t="shared" ca="1" si="157"/>
        <v/>
      </c>
      <c r="C466" s="46" t="str">
        <f t="shared" ca="1" si="176"/>
        <v/>
      </c>
      <c r="D466" s="46" t="str">
        <f t="shared" ca="1" si="158"/>
        <v/>
      </c>
      <c r="E466" s="45" t="str">
        <f t="shared" ca="1" si="159"/>
        <v/>
      </c>
      <c r="F466" s="46" t="str">
        <f t="shared" ca="1" si="160"/>
        <v/>
      </c>
      <c r="G466" s="47" t="str">
        <f t="shared" ca="1" si="161"/>
        <v/>
      </c>
      <c r="H466" s="45" t="str">
        <f t="shared" ca="1" si="162"/>
        <v/>
      </c>
      <c r="I466" s="46" t="str">
        <f t="shared" ca="1" si="163"/>
        <v/>
      </c>
      <c r="J466" s="47" t="str">
        <f t="shared" ca="1" si="164"/>
        <v/>
      </c>
      <c r="K466" s="45" t="str">
        <f t="shared" ca="1" si="165"/>
        <v/>
      </c>
      <c r="L466" s="46" t="str">
        <f t="shared" ca="1" si="166"/>
        <v/>
      </c>
      <c r="M466" s="47" t="str">
        <f t="shared" ca="1" si="167"/>
        <v/>
      </c>
      <c r="N466" s="45" t="str">
        <f t="shared" ca="1" si="168"/>
        <v/>
      </c>
      <c r="O466" s="46" t="str">
        <f t="shared" ca="1" si="169"/>
        <v/>
      </c>
      <c r="P466" s="47" t="str">
        <f t="shared" ca="1" si="170"/>
        <v/>
      </c>
      <c r="Q466" s="45" t="str">
        <f t="shared" ca="1" si="171"/>
        <v/>
      </c>
      <c r="R466" s="46" t="str">
        <f t="shared" ca="1" si="172"/>
        <v/>
      </c>
      <c r="S466" s="47" t="str">
        <f t="shared" ca="1" si="173"/>
        <v/>
      </c>
      <c r="T466" s="79" t="str">
        <f t="shared" ca="1" si="155"/>
        <v/>
      </c>
      <c r="AH466" s="172" t="str">
        <f t="shared" si="175"/>
        <v/>
      </c>
      <c r="AI466" s="172" t="str">
        <f t="shared" si="174"/>
        <v/>
      </c>
    </row>
    <row r="467" spans="1:35">
      <c r="A467" s="173" t="str">
        <f t="shared" ca="1" si="156"/>
        <v/>
      </c>
      <c r="B467" s="45" t="str">
        <f t="shared" ca="1" si="157"/>
        <v/>
      </c>
      <c r="C467" s="46" t="str">
        <f t="shared" ca="1" si="176"/>
        <v/>
      </c>
      <c r="D467" s="46" t="str">
        <f t="shared" ca="1" si="158"/>
        <v/>
      </c>
      <c r="E467" s="45" t="str">
        <f t="shared" ca="1" si="159"/>
        <v/>
      </c>
      <c r="F467" s="46" t="str">
        <f t="shared" ca="1" si="160"/>
        <v/>
      </c>
      <c r="G467" s="47" t="str">
        <f t="shared" ca="1" si="161"/>
        <v/>
      </c>
      <c r="H467" s="45" t="str">
        <f t="shared" ca="1" si="162"/>
        <v/>
      </c>
      <c r="I467" s="46" t="str">
        <f t="shared" ca="1" si="163"/>
        <v/>
      </c>
      <c r="J467" s="47" t="str">
        <f t="shared" ca="1" si="164"/>
        <v/>
      </c>
      <c r="K467" s="45" t="str">
        <f t="shared" ca="1" si="165"/>
        <v/>
      </c>
      <c r="L467" s="46" t="str">
        <f t="shared" ca="1" si="166"/>
        <v/>
      </c>
      <c r="M467" s="47" t="str">
        <f t="shared" ca="1" si="167"/>
        <v/>
      </c>
      <c r="N467" s="45" t="str">
        <f t="shared" ca="1" si="168"/>
        <v/>
      </c>
      <c r="O467" s="46" t="str">
        <f t="shared" ca="1" si="169"/>
        <v/>
      </c>
      <c r="P467" s="47" t="str">
        <f t="shared" ca="1" si="170"/>
        <v/>
      </c>
      <c r="Q467" s="45" t="str">
        <f t="shared" ca="1" si="171"/>
        <v/>
      </c>
      <c r="R467" s="46" t="str">
        <f t="shared" ca="1" si="172"/>
        <v/>
      </c>
      <c r="S467" s="47" t="str">
        <f t="shared" ca="1" si="173"/>
        <v/>
      </c>
      <c r="T467" s="79" t="str">
        <f t="shared" ca="1" si="155"/>
        <v/>
      </c>
      <c r="AH467" s="172" t="str">
        <f t="shared" si="175"/>
        <v/>
      </c>
      <c r="AI467" s="172" t="str">
        <f t="shared" si="174"/>
        <v/>
      </c>
    </row>
    <row r="468" spans="1:35">
      <c r="A468" s="173" t="str">
        <f t="shared" ca="1" si="156"/>
        <v/>
      </c>
      <c r="B468" s="45" t="str">
        <f t="shared" ca="1" si="157"/>
        <v/>
      </c>
      <c r="C468" s="46" t="str">
        <f t="shared" ca="1" si="176"/>
        <v/>
      </c>
      <c r="D468" s="46" t="str">
        <f t="shared" ca="1" si="158"/>
        <v/>
      </c>
      <c r="E468" s="45" t="str">
        <f t="shared" ca="1" si="159"/>
        <v/>
      </c>
      <c r="F468" s="46" t="str">
        <f t="shared" ca="1" si="160"/>
        <v/>
      </c>
      <c r="G468" s="47" t="str">
        <f t="shared" ca="1" si="161"/>
        <v/>
      </c>
      <c r="H468" s="45" t="str">
        <f t="shared" ca="1" si="162"/>
        <v/>
      </c>
      <c r="I468" s="46" t="str">
        <f t="shared" ca="1" si="163"/>
        <v/>
      </c>
      <c r="J468" s="47" t="str">
        <f t="shared" ca="1" si="164"/>
        <v/>
      </c>
      <c r="K468" s="45" t="str">
        <f t="shared" ca="1" si="165"/>
        <v/>
      </c>
      <c r="L468" s="46" t="str">
        <f t="shared" ca="1" si="166"/>
        <v/>
      </c>
      <c r="M468" s="47" t="str">
        <f t="shared" ca="1" si="167"/>
        <v/>
      </c>
      <c r="N468" s="45" t="str">
        <f t="shared" ca="1" si="168"/>
        <v/>
      </c>
      <c r="O468" s="46" t="str">
        <f t="shared" ca="1" si="169"/>
        <v/>
      </c>
      <c r="P468" s="47" t="str">
        <f t="shared" ca="1" si="170"/>
        <v/>
      </c>
      <c r="Q468" s="45" t="str">
        <f t="shared" ca="1" si="171"/>
        <v/>
      </c>
      <c r="R468" s="46" t="str">
        <f t="shared" ca="1" si="172"/>
        <v/>
      </c>
      <c r="S468" s="47" t="str">
        <f t="shared" ca="1" si="173"/>
        <v/>
      </c>
      <c r="T468" s="79" t="str">
        <f t="shared" ca="1" si="155"/>
        <v/>
      </c>
      <c r="AH468" s="172" t="str">
        <f t="shared" si="175"/>
        <v/>
      </c>
      <c r="AI468" s="172" t="str">
        <f t="shared" si="174"/>
        <v/>
      </c>
    </row>
    <row r="469" spans="1:35">
      <c r="A469" s="173" t="str">
        <f t="shared" ca="1" si="156"/>
        <v/>
      </c>
      <c r="B469" s="45" t="str">
        <f t="shared" ca="1" si="157"/>
        <v/>
      </c>
      <c r="C469" s="46" t="str">
        <f t="shared" ca="1" si="176"/>
        <v/>
      </c>
      <c r="D469" s="46" t="str">
        <f t="shared" ca="1" si="158"/>
        <v/>
      </c>
      <c r="E469" s="45" t="str">
        <f t="shared" ca="1" si="159"/>
        <v/>
      </c>
      <c r="F469" s="46" t="str">
        <f t="shared" ca="1" si="160"/>
        <v/>
      </c>
      <c r="G469" s="47" t="str">
        <f t="shared" ca="1" si="161"/>
        <v/>
      </c>
      <c r="H469" s="45" t="str">
        <f t="shared" ca="1" si="162"/>
        <v/>
      </c>
      <c r="I469" s="46" t="str">
        <f t="shared" ca="1" si="163"/>
        <v/>
      </c>
      <c r="J469" s="47" t="str">
        <f t="shared" ca="1" si="164"/>
        <v/>
      </c>
      <c r="K469" s="45" t="str">
        <f t="shared" ca="1" si="165"/>
        <v/>
      </c>
      <c r="L469" s="46" t="str">
        <f t="shared" ca="1" si="166"/>
        <v/>
      </c>
      <c r="M469" s="47" t="str">
        <f t="shared" ca="1" si="167"/>
        <v/>
      </c>
      <c r="N469" s="45" t="str">
        <f t="shared" ca="1" si="168"/>
        <v/>
      </c>
      <c r="O469" s="46" t="str">
        <f t="shared" ca="1" si="169"/>
        <v/>
      </c>
      <c r="P469" s="47" t="str">
        <f t="shared" ca="1" si="170"/>
        <v/>
      </c>
      <c r="Q469" s="45" t="str">
        <f t="shared" ca="1" si="171"/>
        <v/>
      </c>
      <c r="R469" s="46" t="str">
        <f t="shared" ca="1" si="172"/>
        <v/>
      </c>
      <c r="S469" s="47" t="str">
        <f t="shared" ca="1" si="173"/>
        <v/>
      </c>
      <c r="T469" s="79" t="str">
        <f t="shared" ca="1" si="155"/>
        <v/>
      </c>
      <c r="AH469" s="172" t="str">
        <f t="shared" si="175"/>
        <v/>
      </c>
      <c r="AI469" s="172" t="str">
        <f t="shared" si="174"/>
        <v/>
      </c>
    </row>
    <row r="470" spans="1:35">
      <c r="A470" s="173" t="str">
        <f t="shared" ca="1" si="156"/>
        <v/>
      </c>
      <c r="B470" s="45" t="str">
        <f t="shared" ca="1" si="157"/>
        <v/>
      </c>
      <c r="C470" s="46" t="str">
        <f t="shared" ca="1" si="176"/>
        <v/>
      </c>
      <c r="D470" s="46" t="str">
        <f t="shared" ca="1" si="158"/>
        <v/>
      </c>
      <c r="E470" s="45" t="str">
        <f t="shared" ca="1" si="159"/>
        <v/>
      </c>
      <c r="F470" s="46" t="str">
        <f t="shared" ca="1" si="160"/>
        <v/>
      </c>
      <c r="G470" s="47" t="str">
        <f t="shared" ca="1" si="161"/>
        <v/>
      </c>
      <c r="H470" s="45" t="str">
        <f t="shared" ca="1" si="162"/>
        <v/>
      </c>
      <c r="I470" s="46" t="str">
        <f t="shared" ca="1" si="163"/>
        <v/>
      </c>
      <c r="J470" s="47" t="str">
        <f t="shared" ca="1" si="164"/>
        <v/>
      </c>
      <c r="K470" s="45" t="str">
        <f t="shared" ca="1" si="165"/>
        <v/>
      </c>
      <c r="L470" s="46" t="str">
        <f t="shared" ca="1" si="166"/>
        <v/>
      </c>
      <c r="M470" s="47" t="str">
        <f t="shared" ca="1" si="167"/>
        <v/>
      </c>
      <c r="N470" s="45" t="str">
        <f t="shared" ca="1" si="168"/>
        <v/>
      </c>
      <c r="O470" s="46" t="str">
        <f t="shared" ca="1" si="169"/>
        <v/>
      </c>
      <c r="P470" s="47" t="str">
        <f t="shared" ca="1" si="170"/>
        <v/>
      </c>
      <c r="Q470" s="45" t="str">
        <f t="shared" ca="1" si="171"/>
        <v/>
      </c>
      <c r="R470" s="46" t="str">
        <f t="shared" ca="1" si="172"/>
        <v/>
      </c>
      <c r="S470" s="47" t="str">
        <f t="shared" ca="1" si="173"/>
        <v/>
      </c>
      <c r="T470" s="79" t="str">
        <f t="shared" ca="1" si="155"/>
        <v/>
      </c>
      <c r="AH470" s="172" t="str">
        <f t="shared" si="175"/>
        <v/>
      </c>
      <c r="AI470" s="172" t="str">
        <f t="shared" si="174"/>
        <v/>
      </c>
    </row>
    <row r="471" spans="1:35">
      <c r="A471" s="173" t="str">
        <f t="shared" ca="1" si="156"/>
        <v/>
      </c>
      <c r="B471" s="45" t="str">
        <f t="shared" ca="1" si="157"/>
        <v/>
      </c>
      <c r="C471" s="46" t="str">
        <f t="shared" ca="1" si="176"/>
        <v/>
      </c>
      <c r="D471" s="46" t="str">
        <f t="shared" ca="1" si="158"/>
        <v/>
      </c>
      <c r="E471" s="45" t="str">
        <f t="shared" ca="1" si="159"/>
        <v/>
      </c>
      <c r="F471" s="46" t="str">
        <f t="shared" ca="1" si="160"/>
        <v/>
      </c>
      <c r="G471" s="47" t="str">
        <f t="shared" ca="1" si="161"/>
        <v/>
      </c>
      <c r="H471" s="45" t="str">
        <f t="shared" ca="1" si="162"/>
        <v/>
      </c>
      <c r="I471" s="46" t="str">
        <f t="shared" ca="1" si="163"/>
        <v/>
      </c>
      <c r="J471" s="47" t="str">
        <f t="shared" ca="1" si="164"/>
        <v/>
      </c>
      <c r="K471" s="45" t="str">
        <f t="shared" ca="1" si="165"/>
        <v/>
      </c>
      <c r="L471" s="46" t="str">
        <f t="shared" ca="1" si="166"/>
        <v/>
      </c>
      <c r="M471" s="47" t="str">
        <f t="shared" ca="1" si="167"/>
        <v/>
      </c>
      <c r="N471" s="45" t="str">
        <f t="shared" ca="1" si="168"/>
        <v/>
      </c>
      <c r="O471" s="46" t="str">
        <f t="shared" ca="1" si="169"/>
        <v/>
      </c>
      <c r="P471" s="47" t="str">
        <f t="shared" ca="1" si="170"/>
        <v/>
      </c>
      <c r="Q471" s="45" t="str">
        <f t="shared" ca="1" si="171"/>
        <v/>
      </c>
      <c r="R471" s="46" t="str">
        <f t="shared" ca="1" si="172"/>
        <v/>
      </c>
      <c r="S471" s="47" t="str">
        <f t="shared" ca="1" si="173"/>
        <v/>
      </c>
      <c r="T471" s="79" t="str">
        <f t="shared" ca="1" si="155"/>
        <v/>
      </c>
      <c r="AH471" s="172" t="str">
        <f t="shared" si="175"/>
        <v/>
      </c>
      <c r="AI471" s="172" t="str">
        <f t="shared" si="174"/>
        <v/>
      </c>
    </row>
    <row r="472" spans="1:35">
      <c r="A472" s="173" t="str">
        <f t="shared" ca="1" si="156"/>
        <v/>
      </c>
      <c r="B472" s="45" t="str">
        <f t="shared" ca="1" si="157"/>
        <v/>
      </c>
      <c r="C472" s="46" t="str">
        <f t="shared" ca="1" si="176"/>
        <v/>
      </c>
      <c r="D472" s="46" t="str">
        <f t="shared" ca="1" si="158"/>
        <v/>
      </c>
      <c r="E472" s="45" t="str">
        <f t="shared" ca="1" si="159"/>
        <v/>
      </c>
      <c r="F472" s="46" t="str">
        <f t="shared" ca="1" si="160"/>
        <v/>
      </c>
      <c r="G472" s="47" t="str">
        <f t="shared" ca="1" si="161"/>
        <v/>
      </c>
      <c r="H472" s="45" t="str">
        <f t="shared" ca="1" si="162"/>
        <v/>
      </c>
      <c r="I472" s="46" t="str">
        <f t="shared" ca="1" si="163"/>
        <v/>
      </c>
      <c r="J472" s="47" t="str">
        <f t="shared" ca="1" si="164"/>
        <v/>
      </c>
      <c r="K472" s="45" t="str">
        <f t="shared" ca="1" si="165"/>
        <v/>
      </c>
      <c r="L472" s="46" t="str">
        <f t="shared" ca="1" si="166"/>
        <v/>
      </c>
      <c r="M472" s="47" t="str">
        <f t="shared" ca="1" si="167"/>
        <v/>
      </c>
      <c r="N472" s="45" t="str">
        <f t="shared" ca="1" si="168"/>
        <v/>
      </c>
      <c r="O472" s="46" t="str">
        <f t="shared" ca="1" si="169"/>
        <v/>
      </c>
      <c r="P472" s="47" t="str">
        <f t="shared" ca="1" si="170"/>
        <v/>
      </c>
      <c r="Q472" s="45" t="str">
        <f t="shared" ca="1" si="171"/>
        <v/>
      </c>
      <c r="R472" s="46" t="str">
        <f t="shared" ca="1" si="172"/>
        <v/>
      </c>
      <c r="S472" s="47" t="str">
        <f t="shared" ca="1" si="173"/>
        <v/>
      </c>
      <c r="T472" s="79" t="str">
        <f t="shared" ca="1" si="155"/>
        <v/>
      </c>
      <c r="AH472" s="172" t="str">
        <f t="shared" si="175"/>
        <v/>
      </c>
      <c r="AI472" s="172" t="str">
        <f t="shared" si="174"/>
        <v/>
      </c>
    </row>
    <row r="473" spans="1:35">
      <c r="A473" s="173" t="str">
        <f t="shared" ca="1" si="156"/>
        <v/>
      </c>
      <c r="B473" s="45" t="str">
        <f t="shared" ca="1" si="157"/>
        <v/>
      </c>
      <c r="C473" s="46" t="str">
        <f t="shared" ca="1" si="176"/>
        <v/>
      </c>
      <c r="D473" s="46" t="str">
        <f t="shared" ca="1" si="158"/>
        <v/>
      </c>
      <c r="E473" s="45" t="str">
        <f t="shared" ca="1" si="159"/>
        <v/>
      </c>
      <c r="F473" s="46" t="str">
        <f t="shared" ca="1" si="160"/>
        <v/>
      </c>
      <c r="G473" s="47" t="str">
        <f t="shared" ca="1" si="161"/>
        <v/>
      </c>
      <c r="H473" s="45" t="str">
        <f t="shared" ca="1" si="162"/>
        <v/>
      </c>
      <c r="I473" s="46" t="str">
        <f t="shared" ca="1" si="163"/>
        <v/>
      </c>
      <c r="J473" s="47" t="str">
        <f t="shared" ca="1" si="164"/>
        <v/>
      </c>
      <c r="K473" s="45" t="str">
        <f t="shared" ca="1" si="165"/>
        <v/>
      </c>
      <c r="L473" s="46" t="str">
        <f t="shared" ca="1" si="166"/>
        <v/>
      </c>
      <c r="M473" s="47" t="str">
        <f t="shared" ca="1" si="167"/>
        <v/>
      </c>
      <c r="N473" s="45" t="str">
        <f t="shared" ca="1" si="168"/>
        <v/>
      </c>
      <c r="O473" s="46" t="str">
        <f t="shared" ca="1" si="169"/>
        <v/>
      </c>
      <c r="P473" s="47" t="str">
        <f t="shared" ca="1" si="170"/>
        <v/>
      </c>
      <c r="Q473" s="45" t="str">
        <f t="shared" ca="1" si="171"/>
        <v/>
      </c>
      <c r="R473" s="46" t="str">
        <f t="shared" ca="1" si="172"/>
        <v/>
      </c>
      <c r="S473" s="47" t="str">
        <f t="shared" ca="1" si="173"/>
        <v/>
      </c>
      <c r="T473" s="79" t="str">
        <f t="shared" ca="1" si="155"/>
        <v/>
      </c>
      <c r="AH473" s="172" t="str">
        <f t="shared" si="175"/>
        <v/>
      </c>
      <c r="AI473" s="172" t="str">
        <f t="shared" si="174"/>
        <v/>
      </c>
    </row>
    <row r="474" spans="1:35">
      <c r="A474" s="173" t="str">
        <f t="shared" ca="1" si="156"/>
        <v/>
      </c>
      <c r="B474" s="45" t="str">
        <f t="shared" ca="1" si="157"/>
        <v/>
      </c>
      <c r="C474" s="46" t="str">
        <f t="shared" ca="1" si="176"/>
        <v/>
      </c>
      <c r="D474" s="46" t="str">
        <f t="shared" ca="1" si="158"/>
        <v/>
      </c>
      <c r="E474" s="45" t="str">
        <f t="shared" ca="1" si="159"/>
        <v/>
      </c>
      <c r="F474" s="46" t="str">
        <f t="shared" ca="1" si="160"/>
        <v/>
      </c>
      <c r="G474" s="47" t="str">
        <f t="shared" ca="1" si="161"/>
        <v/>
      </c>
      <c r="H474" s="45" t="str">
        <f t="shared" ca="1" si="162"/>
        <v/>
      </c>
      <c r="I474" s="46" t="str">
        <f t="shared" ca="1" si="163"/>
        <v/>
      </c>
      <c r="J474" s="47" t="str">
        <f t="shared" ca="1" si="164"/>
        <v/>
      </c>
      <c r="K474" s="45" t="str">
        <f t="shared" ca="1" si="165"/>
        <v/>
      </c>
      <c r="L474" s="46" t="str">
        <f t="shared" ca="1" si="166"/>
        <v/>
      </c>
      <c r="M474" s="47" t="str">
        <f t="shared" ca="1" si="167"/>
        <v/>
      </c>
      <c r="N474" s="45" t="str">
        <f t="shared" ca="1" si="168"/>
        <v/>
      </c>
      <c r="O474" s="46" t="str">
        <f t="shared" ca="1" si="169"/>
        <v/>
      </c>
      <c r="P474" s="47" t="str">
        <f t="shared" ca="1" si="170"/>
        <v/>
      </c>
      <c r="Q474" s="45" t="str">
        <f t="shared" ca="1" si="171"/>
        <v/>
      </c>
      <c r="R474" s="46" t="str">
        <f t="shared" ca="1" si="172"/>
        <v/>
      </c>
      <c r="S474" s="47" t="str">
        <f t="shared" ca="1" si="173"/>
        <v/>
      </c>
      <c r="T474" s="79" t="str">
        <f t="shared" ca="1" si="155"/>
        <v/>
      </c>
      <c r="AH474" s="172" t="str">
        <f t="shared" si="175"/>
        <v/>
      </c>
      <c r="AI474" s="172" t="str">
        <f t="shared" si="174"/>
        <v/>
      </c>
    </row>
    <row r="475" spans="1:35">
      <c r="A475" s="173" t="str">
        <f t="shared" ca="1" si="156"/>
        <v/>
      </c>
      <c r="B475" s="45" t="str">
        <f t="shared" ca="1" si="157"/>
        <v/>
      </c>
      <c r="C475" s="46" t="str">
        <f t="shared" ca="1" si="176"/>
        <v/>
      </c>
      <c r="D475" s="46" t="str">
        <f t="shared" ca="1" si="158"/>
        <v/>
      </c>
      <c r="E475" s="45" t="str">
        <f t="shared" ca="1" si="159"/>
        <v/>
      </c>
      <c r="F475" s="46" t="str">
        <f t="shared" ca="1" si="160"/>
        <v/>
      </c>
      <c r="G475" s="47" t="str">
        <f t="shared" ca="1" si="161"/>
        <v/>
      </c>
      <c r="H475" s="45" t="str">
        <f t="shared" ca="1" si="162"/>
        <v/>
      </c>
      <c r="I475" s="46" t="str">
        <f t="shared" ca="1" si="163"/>
        <v/>
      </c>
      <c r="J475" s="47" t="str">
        <f t="shared" ca="1" si="164"/>
        <v/>
      </c>
      <c r="K475" s="45" t="str">
        <f t="shared" ca="1" si="165"/>
        <v/>
      </c>
      <c r="L475" s="46" t="str">
        <f t="shared" ca="1" si="166"/>
        <v/>
      </c>
      <c r="M475" s="47" t="str">
        <f t="shared" ca="1" si="167"/>
        <v/>
      </c>
      <c r="N475" s="45" t="str">
        <f t="shared" ca="1" si="168"/>
        <v/>
      </c>
      <c r="O475" s="46" t="str">
        <f t="shared" ca="1" si="169"/>
        <v/>
      </c>
      <c r="P475" s="47" t="str">
        <f t="shared" ca="1" si="170"/>
        <v/>
      </c>
      <c r="Q475" s="45" t="str">
        <f t="shared" ca="1" si="171"/>
        <v/>
      </c>
      <c r="R475" s="46" t="str">
        <f t="shared" ca="1" si="172"/>
        <v/>
      </c>
      <c r="S475" s="47" t="str">
        <f t="shared" ca="1" si="173"/>
        <v/>
      </c>
      <c r="T475" s="79" t="str">
        <f t="shared" ref="T475:T538" ca="1" si="177">IF(ISERROR(B475-2),"",C475+D475-F475-G475-I475-J475+L475+M475+O475+P475+R475+S475+$J$9)</f>
        <v/>
      </c>
      <c r="AH475" s="172" t="str">
        <f t="shared" si="175"/>
        <v/>
      </c>
      <c r="AI475" s="172" t="str">
        <f t="shared" si="174"/>
        <v/>
      </c>
    </row>
    <row r="476" spans="1:35">
      <c r="A476" s="173" t="str">
        <f t="shared" ca="1" si="156"/>
        <v/>
      </c>
      <c r="B476" s="45" t="str">
        <f t="shared" ca="1" si="157"/>
        <v/>
      </c>
      <c r="C476" s="46" t="str">
        <f t="shared" ca="1" si="176"/>
        <v/>
      </c>
      <c r="D476" s="46" t="str">
        <f t="shared" ca="1" si="158"/>
        <v/>
      </c>
      <c r="E476" s="45" t="str">
        <f t="shared" ca="1" si="159"/>
        <v/>
      </c>
      <c r="F476" s="46" t="str">
        <f t="shared" ca="1" si="160"/>
        <v/>
      </c>
      <c r="G476" s="47" t="str">
        <f t="shared" ca="1" si="161"/>
        <v/>
      </c>
      <c r="H476" s="45" t="str">
        <f t="shared" ca="1" si="162"/>
        <v/>
      </c>
      <c r="I476" s="46" t="str">
        <f t="shared" ca="1" si="163"/>
        <v/>
      </c>
      <c r="J476" s="47" t="str">
        <f t="shared" ca="1" si="164"/>
        <v/>
      </c>
      <c r="K476" s="45" t="str">
        <f t="shared" ca="1" si="165"/>
        <v/>
      </c>
      <c r="L476" s="46" t="str">
        <f t="shared" ca="1" si="166"/>
        <v/>
      </c>
      <c r="M476" s="47" t="str">
        <f t="shared" ca="1" si="167"/>
        <v/>
      </c>
      <c r="N476" s="45" t="str">
        <f t="shared" ca="1" si="168"/>
        <v/>
      </c>
      <c r="O476" s="46" t="str">
        <f t="shared" ca="1" si="169"/>
        <v/>
      </c>
      <c r="P476" s="47" t="str">
        <f t="shared" ca="1" si="170"/>
        <v/>
      </c>
      <c r="Q476" s="45" t="str">
        <f t="shared" ca="1" si="171"/>
        <v/>
      </c>
      <c r="R476" s="46" t="str">
        <f t="shared" ca="1" si="172"/>
        <v/>
      </c>
      <c r="S476" s="47" t="str">
        <f t="shared" ca="1" si="173"/>
        <v/>
      </c>
      <c r="T476" s="79" t="str">
        <f t="shared" ca="1" si="177"/>
        <v/>
      </c>
      <c r="AH476" s="172" t="str">
        <f t="shared" si="175"/>
        <v/>
      </c>
      <c r="AI476" s="172" t="str">
        <f t="shared" si="174"/>
        <v/>
      </c>
    </row>
    <row r="477" spans="1:35">
      <c r="A477" s="173" t="str">
        <f t="shared" ca="1" si="156"/>
        <v/>
      </c>
      <c r="B477" s="45" t="str">
        <f t="shared" ca="1" si="157"/>
        <v/>
      </c>
      <c r="C477" s="46" t="str">
        <f t="shared" ca="1" si="176"/>
        <v/>
      </c>
      <c r="D477" s="46" t="str">
        <f t="shared" ca="1" si="158"/>
        <v/>
      </c>
      <c r="E477" s="45" t="str">
        <f t="shared" ca="1" si="159"/>
        <v/>
      </c>
      <c r="F477" s="46" t="str">
        <f t="shared" ca="1" si="160"/>
        <v/>
      </c>
      <c r="G477" s="47" t="str">
        <f t="shared" ca="1" si="161"/>
        <v/>
      </c>
      <c r="H477" s="45" t="str">
        <f t="shared" ca="1" si="162"/>
        <v/>
      </c>
      <c r="I477" s="46" t="str">
        <f t="shared" ca="1" si="163"/>
        <v/>
      </c>
      <c r="J477" s="47" t="str">
        <f t="shared" ca="1" si="164"/>
        <v/>
      </c>
      <c r="K477" s="45" t="str">
        <f t="shared" ca="1" si="165"/>
        <v/>
      </c>
      <c r="L477" s="46" t="str">
        <f t="shared" ca="1" si="166"/>
        <v/>
      </c>
      <c r="M477" s="47" t="str">
        <f t="shared" ca="1" si="167"/>
        <v/>
      </c>
      <c r="N477" s="45" t="str">
        <f t="shared" ca="1" si="168"/>
        <v/>
      </c>
      <c r="O477" s="46" t="str">
        <f t="shared" ca="1" si="169"/>
        <v/>
      </c>
      <c r="P477" s="47" t="str">
        <f t="shared" ca="1" si="170"/>
        <v/>
      </c>
      <c r="Q477" s="45" t="str">
        <f t="shared" ca="1" si="171"/>
        <v/>
      </c>
      <c r="R477" s="46" t="str">
        <f t="shared" ca="1" si="172"/>
        <v/>
      </c>
      <c r="S477" s="47" t="str">
        <f t="shared" ca="1" si="173"/>
        <v/>
      </c>
      <c r="T477" s="79" t="str">
        <f t="shared" ca="1" si="177"/>
        <v/>
      </c>
      <c r="AH477" s="172" t="str">
        <f t="shared" si="175"/>
        <v/>
      </c>
      <c r="AI477" s="172" t="str">
        <f t="shared" si="174"/>
        <v/>
      </c>
    </row>
    <row r="478" spans="1:35">
      <c r="A478" s="173" t="str">
        <f t="shared" ca="1" si="156"/>
        <v/>
      </c>
      <c r="B478" s="45" t="str">
        <f t="shared" ca="1" si="157"/>
        <v/>
      </c>
      <c r="C478" s="46" t="str">
        <f t="shared" ca="1" si="176"/>
        <v/>
      </c>
      <c r="D478" s="46" t="str">
        <f t="shared" ca="1" si="158"/>
        <v/>
      </c>
      <c r="E478" s="45" t="str">
        <f t="shared" ca="1" si="159"/>
        <v/>
      </c>
      <c r="F478" s="46" t="str">
        <f t="shared" ca="1" si="160"/>
        <v/>
      </c>
      <c r="G478" s="47" t="str">
        <f t="shared" ca="1" si="161"/>
        <v/>
      </c>
      <c r="H478" s="45" t="str">
        <f t="shared" ca="1" si="162"/>
        <v/>
      </c>
      <c r="I478" s="46" t="str">
        <f t="shared" ca="1" si="163"/>
        <v/>
      </c>
      <c r="J478" s="47" t="str">
        <f t="shared" ca="1" si="164"/>
        <v/>
      </c>
      <c r="K478" s="45" t="str">
        <f t="shared" ca="1" si="165"/>
        <v/>
      </c>
      <c r="L478" s="46" t="str">
        <f t="shared" ca="1" si="166"/>
        <v/>
      </c>
      <c r="M478" s="47" t="str">
        <f t="shared" ca="1" si="167"/>
        <v/>
      </c>
      <c r="N478" s="45" t="str">
        <f t="shared" ca="1" si="168"/>
        <v/>
      </c>
      <c r="O478" s="46" t="str">
        <f t="shared" ca="1" si="169"/>
        <v/>
      </c>
      <c r="P478" s="47" t="str">
        <f t="shared" ca="1" si="170"/>
        <v/>
      </c>
      <c r="Q478" s="45" t="str">
        <f t="shared" ca="1" si="171"/>
        <v/>
      </c>
      <c r="R478" s="46" t="str">
        <f t="shared" ca="1" si="172"/>
        <v/>
      </c>
      <c r="S478" s="47" t="str">
        <f t="shared" ca="1" si="173"/>
        <v/>
      </c>
      <c r="T478" s="79" t="str">
        <f t="shared" ca="1" si="177"/>
        <v/>
      </c>
      <c r="AH478" s="172" t="str">
        <f t="shared" si="175"/>
        <v/>
      </c>
      <c r="AI478" s="172" t="str">
        <f t="shared" si="174"/>
        <v/>
      </c>
    </row>
    <row r="479" spans="1:35">
      <c r="A479" s="173" t="str">
        <f t="shared" ca="1" si="156"/>
        <v/>
      </c>
      <c r="B479" s="45" t="str">
        <f t="shared" ca="1" si="157"/>
        <v/>
      </c>
      <c r="C479" s="46" t="str">
        <f t="shared" ca="1" si="176"/>
        <v/>
      </c>
      <c r="D479" s="46" t="str">
        <f t="shared" ca="1" si="158"/>
        <v/>
      </c>
      <c r="E479" s="45" t="str">
        <f t="shared" ca="1" si="159"/>
        <v/>
      </c>
      <c r="F479" s="46" t="str">
        <f t="shared" ca="1" si="160"/>
        <v/>
      </c>
      <c r="G479" s="47" t="str">
        <f t="shared" ca="1" si="161"/>
        <v/>
      </c>
      <c r="H479" s="45" t="str">
        <f t="shared" ca="1" si="162"/>
        <v/>
      </c>
      <c r="I479" s="46" t="str">
        <f t="shared" ca="1" si="163"/>
        <v/>
      </c>
      <c r="J479" s="47" t="str">
        <f t="shared" ca="1" si="164"/>
        <v/>
      </c>
      <c r="K479" s="45" t="str">
        <f t="shared" ca="1" si="165"/>
        <v/>
      </c>
      <c r="L479" s="46" t="str">
        <f t="shared" ca="1" si="166"/>
        <v/>
      </c>
      <c r="M479" s="47" t="str">
        <f t="shared" ca="1" si="167"/>
        <v/>
      </c>
      <c r="N479" s="45" t="str">
        <f t="shared" ca="1" si="168"/>
        <v/>
      </c>
      <c r="O479" s="46" t="str">
        <f t="shared" ca="1" si="169"/>
        <v/>
      </c>
      <c r="P479" s="47" t="str">
        <f t="shared" ca="1" si="170"/>
        <v/>
      </c>
      <c r="Q479" s="45" t="str">
        <f t="shared" ca="1" si="171"/>
        <v/>
      </c>
      <c r="R479" s="46" t="str">
        <f t="shared" ca="1" si="172"/>
        <v/>
      </c>
      <c r="S479" s="47" t="str">
        <f t="shared" ca="1" si="173"/>
        <v/>
      </c>
      <c r="T479" s="79" t="str">
        <f t="shared" ca="1" si="177"/>
        <v/>
      </c>
      <c r="AH479" s="172" t="str">
        <f t="shared" si="175"/>
        <v/>
      </c>
      <c r="AI479" s="172" t="str">
        <f t="shared" si="174"/>
        <v/>
      </c>
    </row>
    <row r="480" spans="1:35">
      <c r="A480" s="173" t="str">
        <f t="shared" ca="1" si="156"/>
        <v/>
      </c>
      <c r="B480" s="45" t="str">
        <f t="shared" ca="1" si="157"/>
        <v/>
      </c>
      <c r="C480" s="46" t="str">
        <f t="shared" ca="1" si="176"/>
        <v/>
      </c>
      <c r="D480" s="46" t="str">
        <f t="shared" ca="1" si="158"/>
        <v/>
      </c>
      <c r="E480" s="45" t="str">
        <f t="shared" ca="1" si="159"/>
        <v/>
      </c>
      <c r="F480" s="46" t="str">
        <f t="shared" ca="1" si="160"/>
        <v/>
      </c>
      <c r="G480" s="47" t="str">
        <f t="shared" ca="1" si="161"/>
        <v/>
      </c>
      <c r="H480" s="45" t="str">
        <f t="shared" ca="1" si="162"/>
        <v/>
      </c>
      <c r="I480" s="46" t="str">
        <f t="shared" ca="1" si="163"/>
        <v/>
      </c>
      <c r="J480" s="47" t="str">
        <f t="shared" ca="1" si="164"/>
        <v/>
      </c>
      <c r="K480" s="45" t="str">
        <f t="shared" ca="1" si="165"/>
        <v/>
      </c>
      <c r="L480" s="46" t="str">
        <f t="shared" ca="1" si="166"/>
        <v/>
      </c>
      <c r="M480" s="47" t="str">
        <f t="shared" ca="1" si="167"/>
        <v/>
      </c>
      <c r="N480" s="45" t="str">
        <f t="shared" ca="1" si="168"/>
        <v/>
      </c>
      <c r="O480" s="46" t="str">
        <f t="shared" ca="1" si="169"/>
        <v/>
      </c>
      <c r="P480" s="47" t="str">
        <f t="shared" ca="1" si="170"/>
        <v/>
      </c>
      <c r="Q480" s="45" t="str">
        <f t="shared" ca="1" si="171"/>
        <v/>
      </c>
      <c r="R480" s="46" t="str">
        <f t="shared" ca="1" si="172"/>
        <v/>
      </c>
      <c r="S480" s="47" t="str">
        <f t="shared" ca="1" si="173"/>
        <v/>
      </c>
      <c r="T480" s="79" t="str">
        <f t="shared" ca="1" si="177"/>
        <v/>
      </c>
      <c r="AH480" s="172" t="str">
        <f t="shared" si="175"/>
        <v/>
      </c>
      <c r="AI480" s="172" t="str">
        <f t="shared" si="174"/>
        <v/>
      </c>
    </row>
    <row r="481" spans="1:35">
      <c r="A481" s="173" t="str">
        <f t="shared" ca="1" si="156"/>
        <v/>
      </c>
      <c r="B481" s="45" t="str">
        <f t="shared" ca="1" si="157"/>
        <v/>
      </c>
      <c r="C481" s="46" t="str">
        <f t="shared" ca="1" si="176"/>
        <v/>
      </c>
      <c r="D481" s="46" t="str">
        <f t="shared" ca="1" si="158"/>
        <v/>
      </c>
      <c r="E481" s="45" t="str">
        <f t="shared" ca="1" si="159"/>
        <v/>
      </c>
      <c r="F481" s="46" t="str">
        <f t="shared" ca="1" si="160"/>
        <v/>
      </c>
      <c r="G481" s="47" t="str">
        <f t="shared" ca="1" si="161"/>
        <v/>
      </c>
      <c r="H481" s="45" t="str">
        <f t="shared" ca="1" si="162"/>
        <v/>
      </c>
      <c r="I481" s="46" t="str">
        <f t="shared" ca="1" si="163"/>
        <v/>
      </c>
      <c r="J481" s="47" t="str">
        <f t="shared" ca="1" si="164"/>
        <v/>
      </c>
      <c r="K481" s="45" t="str">
        <f t="shared" ca="1" si="165"/>
        <v/>
      </c>
      <c r="L481" s="46" t="str">
        <f t="shared" ca="1" si="166"/>
        <v/>
      </c>
      <c r="M481" s="47" t="str">
        <f t="shared" ca="1" si="167"/>
        <v/>
      </c>
      <c r="N481" s="45" t="str">
        <f t="shared" ca="1" si="168"/>
        <v/>
      </c>
      <c r="O481" s="46" t="str">
        <f t="shared" ca="1" si="169"/>
        <v/>
      </c>
      <c r="P481" s="47" t="str">
        <f t="shared" ca="1" si="170"/>
        <v/>
      </c>
      <c r="Q481" s="45" t="str">
        <f t="shared" ca="1" si="171"/>
        <v/>
      </c>
      <c r="R481" s="46" t="str">
        <f t="shared" ca="1" si="172"/>
        <v/>
      </c>
      <c r="S481" s="47" t="str">
        <f t="shared" ca="1" si="173"/>
        <v/>
      </c>
      <c r="T481" s="79" t="str">
        <f t="shared" ca="1" si="177"/>
        <v/>
      </c>
      <c r="AH481" s="172" t="str">
        <f t="shared" si="175"/>
        <v/>
      </c>
      <c r="AI481" s="172" t="str">
        <f t="shared" si="174"/>
        <v/>
      </c>
    </row>
    <row r="482" spans="1:35">
      <c r="A482" s="173" t="str">
        <f t="shared" ca="1" si="156"/>
        <v/>
      </c>
      <c r="B482" s="45" t="str">
        <f t="shared" ca="1" si="157"/>
        <v/>
      </c>
      <c r="C482" s="46" t="str">
        <f t="shared" ca="1" si="176"/>
        <v/>
      </c>
      <c r="D482" s="46" t="str">
        <f t="shared" ca="1" si="158"/>
        <v/>
      </c>
      <c r="E482" s="45" t="str">
        <f t="shared" ca="1" si="159"/>
        <v/>
      </c>
      <c r="F482" s="46" t="str">
        <f t="shared" ca="1" si="160"/>
        <v/>
      </c>
      <c r="G482" s="47" t="str">
        <f t="shared" ca="1" si="161"/>
        <v/>
      </c>
      <c r="H482" s="45" t="str">
        <f t="shared" ca="1" si="162"/>
        <v/>
      </c>
      <c r="I482" s="46" t="str">
        <f t="shared" ca="1" si="163"/>
        <v/>
      </c>
      <c r="J482" s="47" t="str">
        <f t="shared" ca="1" si="164"/>
        <v/>
      </c>
      <c r="K482" s="45" t="str">
        <f t="shared" ca="1" si="165"/>
        <v/>
      </c>
      <c r="L482" s="46" t="str">
        <f t="shared" ca="1" si="166"/>
        <v/>
      </c>
      <c r="M482" s="47" t="str">
        <f t="shared" ca="1" si="167"/>
        <v/>
      </c>
      <c r="N482" s="45" t="str">
        <f t="shared" ca="1" si="168"/>
        <v/>
      </c>
      <c r="O482" s="46" t="str">
        <f t="shared" ca="1" si="169"/>
        <v/>
      </c>
      <c r="P482" s="47" t="str">
        <f t="shared" ca="1" si="170"/>
        <v/>
      </c>
      <c r="Q482" s="45" t="str">
        <f t="shared" ca="1" si="171"/>
        <v/>
      </c>
      <c r="R482" s="46" t="str">
        <f t="shared" ca="1" si="172"/>
        <v/>
      </c>
      <c r="S482" s="47" t="str">
        <f t="shared" ca="1" si="173"/>
        <v/>
      </c>
      <c r="T482" s="79" t="str">
        <f t="shared" ca="1" si="177"/>
        <v/>
      </c>
      <c r="AH482" s="172" t="str">
        <f t="shared" si="175"/>
        <v/>
      </c>
      <c r="AI482" s="172" t="str">
        <f t="shared" si="174"/>
        <v/>
      </c>
    </row>
    <row r="483" spans="1:35">
      <c r="A483" s="173" t="str">
        <f t="shared" ca="1" si="156"/>
        <v/>
      </c>
      <c r="B483" s="45" t="str">
        <f t="shared" ca="1" si="157"/>
        <v/>
      </c>
      <c r="C483" s="46" t="str">
        <f t="shared" ca="1" si="176"/>
        <v/>
      </c>
      <c r="D483" s="46" t="str">
        <f t="shared" ca="1" si="158"/>
        <v/>
      </c>
      <c r="E483" s="45" t="str">
        <f t="shared" ca="1" si="159"/>
        <v/>
      </c>
      <c r="F483" s="46" t="str">
        <f t="shared" ca="1" si="160"/>
        <v/>
      </c>
      <c r="G483" s="47" t="str">
        <f t="shared" ca="1" si="161"/>
        <v/>
      </c>
      <c r="H483" s="45" t="str">
        <f t="shared" ca="1" si="162"/>
        <v/>
      </c>
      <c r="I483" s="46" t="str">
        <f t="shared" ca="1" si="163"/>
        <v/>
      </c>
      <c r="J483" s="47" t="str">
        <f t="shared" ca="1" si="164"/>
        <v/>
      </c>
      <c r="K483" s="45" t="str">
        <f t="shared" ca="1" si="165"/>
        <v/>
      </c>
      <c r="L483" s="46" t="str">
        <f t="shared" ca="1" si="166"/>
        <v/>
      </c>
      <c r="M483" s="47" t="str">
        <f t="shared" ca="1" si="167"/>
        <v/>
      </c>
      <c r="N483" s="45" t="str">
        <f t="shared" ca="1" si="168"/>
        <v/>
      </c>
      <c r="O483" s="46" t="str">
        <f t="shared" ca="1" si="169"/>
        <v/>
      </c>
      <c r="P483" s="47" t="str">
        <f t="shared" ca="1" si="170"/>
        <v/>
      </c>
      <c r="Q483" s="45" t="str">
        <f t="shared" ca="1" si="171"/>
        <v/>
      </c>
      <c r="R483" s="46" t="str">
        <f t="shared" ca="1" si="172"/>
        <v/>
      </c>
      <c r="S483" s="47" t="str">
        <f t="shared" ca="1" si="173"/>
        <v/>
      </c>
      <c r="T483" s="79" t="str">
        <f t="shared" ca="1" si="177"/>
        <v/>
      </c>
      <c r="AH483" s="172" t="str">
        <f t="shared" si="175"/>
        <v/>
      </c>
      <c r="AI483" s="172" t="str">
        <f t="shared" si="174"/>
        <v/>
      </c>
    </row>
    <row r="484" spans="1:35">
      <c r="A484" s="173" t="str">
        <f t="shared" ca="1" si="156"/>
        <v/>
      </c>
      <c r="B484" s="45" t="str">
        <f t="shared" ca="1" si="157"/>
        <v/>
      </c>
      <c r="C484" s="46" t="str">
        <f t="shared" ca="1" si="176"/>
        <v/>
      </c>
      <c r="D484" s="46" t="str">
        <f t="shared" ca="1" si="158"/>
        <v/>
      </c>
      <c r="E484" s="45" t="str">
        <f t="shared" ca="1" si="159"/>
        <v/>
      </c>
      <c r="F484" s="46" t="str">
        <f t="shared" ca="1" si="160"/>
        <v/>
      </c>
      <c r="G484" s="47" t="str">
        <f t="shared" ca="1" si="161"/>
        <v/>
      </c>
      <c r="H484" s="45" t="str">
        <f t="shared" ca="1" si="162"/>
        <v/>
      </c>
      <c r="I484" s="46" t="str">
        <f t="shared" ca="1" si="163"/>
        <v/>
      </c>
      <c r="J484" s="47" t="str">
        <f t="shared" ca="1" si="164"/>
        <v/>
      </c>
      <c r="K484" s="45" t="str">
        <f t="shared" ca="1" si="165"/>
        <v/>
      </c>
      <c r="L484" s="46" t="str">
        <f t="shared" ca="1" si="166"/>
        <v/>
      </c>
      <c r="M484" s="47" t="str">
        <f t="shared" ca="1" si="167"/>
        <v/>
      </c>
      <c r="N484" s="45" t="str">
        <f t="shared" ca="1" si="168"/>
        <v/>
      </c>
      <c r="O484" s="46" t="str">
        <f t="shared" ca="1" si="169"/>
        <v/>
      </c>
      <c r="P484" s="47" t="str">
        <f t="shared" ca="1" si="170"/>
        <v/>
      </c>
      <c r="Q484" s="45" t="str">
        <f t="shared" ca="1" si="171"/>
        <v/>
      </c>
      <c r="R484" s="46" t="str">
        <f t="shared" ca="1" si="172"/>
        <v/>
      </c>
      <c r="S484" s="47" t="str">
        <f t="shared" ca="1" si="173"/>
        <v/>
      </c>
      <c r="T484" s="79" t="str">
        <f t="shared" ca="1" si="177"/>
        <v/>
      </c>
      <c r="AH484" s="172" t="str">
        <f t="shared" si="175"/>
        <v/>
      </c>
      <c r="AI484" s="172" t="str">
        <f t="shared" si="174"/>
        <v/>
      </c>
    </row>
    <row r="485" spans="1:35">
      <c r="A485" s="173" t="str">
        <f t="shared" ca="1" si="156"/>
        <v/>
      </c>
      <c r="B485" s="45" t="str">
        <f t="shared" ca="1" si="157"/>
        <v/>
      </c>
      <c r="C485" s="46" t="str">
        <f t="shared" ca="1" si="176"/>
        <v/>
      </c>
      <c r="D485" s="46" t="str">
        <f t="shared" ca="1" si="158"/>
        <v/>
      </c>
      <c r="E485" s="45" t="str">
        <f t="shared" ca="1" si="159"/>
        <v/>
      </c>
      <c r="F485" s="46" t="str">
        <f t="shared" ca="1" si="160"/>
        <v/>
      </c>
      <c r="G485" s="47" t="str">
        <f t="shared" ca="1" si="161"/>
        <v/>
      </c>
      <c r="H485" s="45" t="str">
        <f t="shared" ca="1" si="162"/>
        <v/>
      </c>
      <c r="I485" s="46" t="str">
        <f t="shared" ca="1" si="163"/>
        <v/>
      </c>
      <c r="J485" s="47" t="str">
        <f t="shared" ca="1" si="164"/>
        <v/>
      </c>
      <c r="K485" s="45" t="str">
        <f t="shared" ca="1" si="165"/>
        <v/>
      </c>
      <c r="L485" s="46" t="str">
        <f t="shared" ca="1" si="166"/>
        <v/>
      </c>
      <c r="M485" s="47" t="str">
        <f t="shared" ca="1" si="167"/>
        <v/>
      </c>
      <c r="N485" s="45" t="str">
        <f t="shared" ca="1" si="168"/>
        <v/>
      </c>
      <c r="O485" s="46" t="str">
        <f t="shared" ca="1" si="169"/>
        <v/>
      </c>
      <c r="P485" s="47" t="str">
        <f t="shared" ca="1" si="170"/>
        <v/>
      </c>
      <c r="Q485" s="45" t="str">
        <f t="shared" ca="1" si="171"/>
        <v/>
      </c>
      <c r="R485" s="46" t="str">
        <f t="shared" ca="1" si="172"/>
        <v/>
      </c>
      <c r="S485" s="47" t="str">
        <f t="shared" ca="1" si="173"/>
        <v/>
      </c>
      <c r="T485" s="79" t="str">
        <f t="shared" ca="1" si="177"/>
        <v/>
      </c>
      <c r="AH485" s="172" t="str">
        <f t="shared" si="175"/>
        <v/>
      </c>
      <c r="AI485" s="172" t="str">
        <f t="shared" si="174"/>
        <v/>
      </c>
    </row>
    <row r="486" spans="1:35">
      <c r="A486" s="173" t="str">
        <f t="shared" ca="1" si="156"/>
        <v/>
      </c>
      <c r="B486" s="45" t="str">
        <f t="shared" ca="1" si="157"/>
        <v/>
      </c>
      <c r="C486" s="46" t="str">
        <f t="shared" ca="1" si="176"/>
        <v/>
      </c>
      <c r="D486" s="46" t="str">
        <f t="shared" ca="1" si="158"/>
        <v/>
      </c>
      <c r="E486" s="45" t="str">
        <f t="shared" ca="1" si="159"/>
        <v/>
      </c>
      <c r="F486" s="46" t="str">
        <f t="shared" ca="1" si="160"/>
        <v/>
      </c>
      <c r="G486" s="47" t="str">
        <f t="shared" ca="1" si="161"/>
        <v/>
      </c>
      <c r="H486" s="45" t="str">
        <f t="shared" ca="1" si="162"/>
        <v/>
      </c>
      <c r="I486" s="46" t="str">
        <f t="shared" ca="1" si="163"/>
        <v/>
      </c>
      <c r="J486" s="47" t="str">
        <f t="shared" ca="1" si="164"/>
        <v/>
      </c>
      <c r="K486" s="45" t="str">
        <f t="shared" ca="1" si="165"/>
        <v/>
      </c>
      <c r="L486" s="46" t="str">
        <f t="shared" ca="1" si="166"/>
        <v/>
      </c>
      <c r="M486" s="47" t="str">
        <f t="shared" ca="1" si="167"/>
        <v/>
      </c>
      <c r="N486" s="45" t="str">
        <f t="shared" ca="1" si="168"/>
        <v/>
      </c>
      <c r="O486" s="46" t="str">
        <f t="shared" ca="1" si="169"/>
        <v/>
      </c>
      <c r="P486" s="47" t="str">
        <f t="shared" ca="1" si="170"/>
        <v/>
      </c>
      <c r="Q486" s="45" t="str">
        <f t="shared" ca="1" si="171"/>
        <v/>
      </c>
      <c r="R486" s="46" t="str">
        <f t="shared" ca="1" si="172"/>
        <v/>
      </c>
      <c r="S486" s="47" t="str">
        <f t="shared" ca="1" si="173"/>
        <v/>
      </c>
      <c r="T486" s="79" t="str">
        <f t="shared" ca="1" si="177"/>
        <v/>
      </c>
      <c r="AH486" s="172" t="str">
        <f t="shared" si="175"/>
        <v/>
      </c>
      <c r="AI486" s="172" t="str">
        <f t="shared" si="174"/>
        <v/>
      </c>
    </row>
    <row r="487" spans="1:35">
      <c r="A487" s="173" t="str">
        <f t="shared" ca="1" si="156"/>
        <v/>
      </c>
      <c r="B487" s="45" t="str">
        <f t="shared" ca="1" si="157"/>
        <v/>
      </c>
      <c r="C487" s="46" t="str">
        <f t="shared" ca="1" si="176"/>
        <v/>
      </c>
      <c r="D487" s="46" t="str">
        <f t="shared" ca="1" si="158"/>
        <v/>
      </c>
      <c r="E487" s="45" t="str">
        <f t="shared" ca="1" si="159"/>
        <v/>
      </c>
      <c r="F487" s="46" t="str">
        <f t="shared" ca="1" si="160"/>
        <v/>
      </c>
      <c r="G487" s="47" t="str">
        <f t="shared" ca="1" si="161"/>
        <v/>
      </c>
      <c r="H487" s="45" t="str">
        <f t="shared" ca="1" si="162"/>
        <v/>
      </c>
      <c r="I487" s="46" t="str">
        <f t="shared" ca="1" si="163"/>
        <v/>
      </c>
      <c r="J487" s="47" t="str">
        <f t="shared" ca="1" si="164"/>
        <v/>
      </c>
      <c r="K487" s="45" t="str">
        <f t="shared" ca="1" si="165"/>
        <v/>
      </c>
      <c r="L487" s="46" t="str">
        <f t="shared" ca="1" si="166"/>
        <v/>
      </c>
      <c r="M487" s="47" t="str">
        <f t="shared" ca="1" si="167"/>
        <v/>
      </c>
      <c r="N487" s="45" t="str">
        <f t="shared" ca="1" si="168"/>
        <v/>
      </c>
      <c r="O487" s="46" t="str">
        <f t="shared" ca="1" si="169"/>
        <v/>
      </c>
      <c r="P487" s="47" t="str">
        <f t="shared" ca="1" si="170"/>
        <v/>
      </c>
      <c r="Q487" s="45" t="str">
        <f t="shared" ca="1" si="171"/>
        <v/>
      </c>
      <c r="R487" s="46" t="str">
        <f t="shared" ca="1" si="172"/>
        <v/>
      </c>
      <c r="S487" s="47" t="str">
        <f t="shared" ca="1" si="173"/>
        <v/>
      </c>
      <c r="T487" s="79" t="str">
        <f t="shared" ca="1" si="177"/>
        <v/>
      </c>
      <c r="AH487" s="172" t="str">
        <f t="shared" si="175"/>
        <v/>
      </c>
      <c r="AI487" s="172" t="str">
        <f t="shared" si="174"/>
        <v/>
      </c>
    </row>
    <row r="488" spans="1:35">
      <c r="A488" s="173" t="str">
        <f t="shared" ca="1" si="156"/>
        <v/>
      </c>
      <c r="B488" s="45" t="str">
        <f t="shared" ca="1" si="157"/>
        <v/>
      </c>
      <c r="C488" s="46" t="str">
        <f t="shared" ca="1" si="176"/>
        <v/>
      </c>
      <c r="D488" s="46" t="str">
        <f t="shared" ca="1" si="158"/>
        <v/>
      </c>
      <c r="E488" s="45" t="str">
        <f t="shared" ca="1" si="159"/>
        <v/>
      </c>
      <c r="F488" s="46" t="str">
        <f t="shared" ca="1" si="160"/>
        <v/>
      </c>
      <c r="G488" s="47" t="str">
        <f t="shared" ca="1" si="161"/>
        <v/>
      </c>
      <c r="H488" s="45" t="str">
        <f t="shared" ca="1" si="162"/>
        <v/>
      </c>
      <c r="I488" s="46" t="str">
        <f t="shared" ca="1" si="163"/>
        <v/>
      </c>
      <c r="J488" s="47" t="str">
        <f t="shared" ca="1" si="164"/>
        <v/>
      </c>
      <c r="K488" s="45" t="str">
        <f t="shared" ca="1" si="165"/>
        <v/>
      </c>
      <c r="L488" s="46" t="str">
        <f t="shared" ca="1" si="166"/>
        <v/>
      </c>
      <c r="M488" s="47" t="str">
        <f t="shared" ca="1" si="167"/>
        <v/>
      </c>
      <c r="N488" s="45" t="str">
        <f t="shared" ca="1" si="168"/>
        <v/>
      </c>
      <c r="O488" s="46" t="str">
        <f t="shared" ca="1" si="169"/>
        <v/>
      </c>
      <c r="P488" s="47" t="str">
        <f t="shared" ca="1" si="170"/>
        <v/>
      </c>
      <c r="Q488" s="45" t="str">
        <f t="shared" ca="1" si="171"/>
        <v/>
      </c>
      <c r="R488" s="46" t="str">
        <f t="shared" ca="1" si="172"/>
        <v/>
      </c>
      <c r="S488" s="47" t="str">
        <f t="shared" ca="1" si="173"/>
        <v/>
      </c>
      <c r="T488" s="79" t="str">
        <f t="shared" ca="1" si="177"/>
        <v/>
      </c>
      <c r="AH488" s="172" t="str">
        <f t="shared" si="175"/>
        <v/>
      </c>
      <c r="AI488" s="172" t="str">
        <f t="shared" si="174"/>
        <v/>
      </c>
    </row>
    <row r="489" spans="1:35">
      <c r="A489" s="173" t="str">
        <f t="shared" ca="1" si="156"/>
        <v/>
      </c>
      <c r="B489" s="45" t="str">
        <f t="shared" ca="1" si="157"/>
        <v/>
      </c>
      <c r="C489" s="46" t="str">
        <f t="shared" ca="1" si="176"/>
        <v/>
      </c>
      <c r="D489" s="46" t="str">
        <f t="shared" ca="1" si="158"/>
        <v/>
      </c>
      <c r="E489" s="45" t="str">
        <f t="shared" ca="1" si="159"/>
        <v/>
      </c>
      <c r="F489" s="46" t="str">
        <f t="shared" ca="1" si="160"/>
        <v/>
      </c>
      <c r="G489" s="47" t="str">
        <f t="shared" ca="1" si="161"/>
        <v/>
      </c>
      <c r="H489" s="45" t="str">
        <f t="shared" ca="1" si="162"/>
        <v/>
      </c>
      <c r="I489" s="46" t="str">
        <f t="shared" ca="1" si="163"/>
        <v/>
      </c>
      <c r="J489" s="47" t="str">
        <f t="shared" ca="1" si="164"/>
        <v/>
      </c>
      <c r="K489" s="45" t="str">
        <f t="shared" ca="1" si="165"/>
        <v/>
      </c>
      <c r="L489" s="46" t="str">
        <f t="shared" ca="1" si="166"/>
        <v/>
      </c>
      <c r="M489" s="47" t="str">
        <f t="shared" ca="1" si="167"/>
        <v/>
      </c>
      <c r="N489" s="45" t="str">
        <f t="shared" ca="1" si="168"/>
        <v/>
      </c>
      <c r="O489" s="46" t="str">
        <f t="shared" ca="1" si="169"/>
        <v/>
      </c>
      <c r="P489" s="47" t="str">
        <f t="shared" ca="1" si="170"/>
        <v/>
      </c>
      <c r="Q489" s="45" t="str">
        <f t="shared" ca="1" si="171"/>
        <v/>
      </c>
      <c r="R489" s="46" t="str">
        <f t="shared" ca="1" si="172"/>
        <v/>
      </c>
      <c r="S489" s="47" t="str">
        <f t="shared" ca="1" si="173"/>
        <v/>
      </c>
      <c r="T489" s="79" t="str">
        <f t="shared" ca="1" si="177"/>
        <v/>
      </c>
      <c r="AH489" s="172" t="str">
        <f t="shared" si="175"/>
        <v/>
      </c>
      <c r="AI489" s="172" t="str">
        <f t="shared" si="174"/>
        <v/>
      </c>
    </row>
    <row r="490" spans="1:35">
      <c r="A490" s="173" t="str">
        <f t="shared" ca="1" si="156"/>
        <v/>
      </c>
      <c r="B490" s="45" t="str">
        <f t="shared" ca="1" si="157"/>
        <v/>
      </c>
      <c r="C490" s="46" t="str">
        <f t="shared" ca="1" si="176"/>
        <v/>
      </c>
      <c r="D490" s="46" t="str">
        <f t="shared" ca="1" si="158"/>
        <v/>
      </c>
      <c r="E490" s="45" t="str">
        <f t="shared" ca="1" si="159"/>
        <v/>
      </c>
      <c r="F490" s="46" t="str">
        <f t="shared" ca="1" si="160"/>
        <v/>
      </c>
      <c r="G490" s="47" t="str">
        <f t="shared" ca="1" si="161"/>
        <v/>
      </c>
      <c r="H490" s="45" t="str">
        <f t="shared" ca="1" si="162"/>
        <v/>
      </c>
      <c r="I490" s="46" t="str">
        <f t="shared" ca="1" si="163"/>
        <v/>
      </c>
      <c r="J490" s="47" t="str">
        <f t="shared" ca="1" si="164"/>
        <v/>
      </c>
      <c r="K490" s="45" t="str">
        <f t="shared" ca="1" si="165"/>
        <v/>
      </c>
      <c r="L490" s="46" t="str">
        <f t="shared" ca="1" si="166"/>
        <v/>
      </c>
      <c r="M490" s="47" t="str">
        <f t="shared" ca="1" si="167"/>
        <v/>
      </c>
      <c r="N490" s="45" t="str">
        <f t="shared" ca="1" si="168"/>
        <v/>
      </c>
      <c r="O490" s="46" t="str">
        <f t="shared" ca="1" si="169"/>
        <v/>
      </c>
      <c r="P490" s="47" t="str">
        <f t="shared" ca="1" si="170"/>
        <v/>
      </c>
      <c r="Q490" s="45" t="str">
        <f t="shared" ca="1" si="171"/>
        <v/>
      </c>
      <c r="R490" s="46" t="str">
        <f t="shared" ca="1" si="172"/>
        <v/>
      </c>
      <c r="S490" s="47" t="str">
        <f t="shared" ca="1" si="173"/>
        <v/>
      </c>
      <c r="T490" s="79" t="str">
        <f t="shared" ca="1" si="177"/>
        <v/>
      </c>
      <c r="AH490" s="172" t="str">
        <f t="shared" si="175"/>
        <v/>
      </c>
      <c r="AI490" s="172" t="str">
        <f t="shared" si="174"/>
        <v/>
      </c>
    </row>
    <row r="491" spans="1:35">
      <c r="A491" s="173" t="str">
        <f t="shared" ca="1" si="156"/>
        <v/>
      </c>
      <c r="B491" s="45" t="str">
        <f t="shared" ca="1" si="157"/>
        <v/>
      </c>
      <c r="C491" s="46" t="str">
        <f t="shared" ca="1" si="176"/>
        <v/>
      </c>
      <c r="D491" s="46" t="str">
        <f t="shared" ca="1" si="158"/>
        <v/>
      </c>
      <c r="E491" s="45" t="str">
        <f t="shared" ca="1" si="159"/>
        <v/>
      </c>
      <c r="F491" s="46" t="str">
        <f t="shared" ca="1" si="160"/>
        <v/>
      </c>
      <c r="G491" s="47" t="str">
        <f t="shared" ca="1" si="161"/>
        <v/>
      </c>
      <c r="H491" s="45" t="str">
        <f t="shared" ca="1" si="162"/>
        <v/>
      </c>
      <c r="I491" s="46" t="str">
        <f t="shared" ca="1" si="163"/>
        <v/>
      </c>
      <c r="J491" s="47" t="str">
        <f t="shared" ca="1" si="164"/>
        <v/>
      </c>
      <c r="K491" s="45" t="str">
        <f t="shared" ca="1" si="165"/>
        <v/>
      </c>
      <c r="L491" s="46" t="str">
        <f t="shared" ca="1" si="166"/>
        <v/>
      </c>
      <c r="M491" s="47" t="str">
        <f t="shared" ca="1" si="167"/>
        <v/>
      </c>
      <c r="N491" s="45" t="str">
        <f t="shared" ca="1" si="168"/>
        <v/>
      </c>
      <c r="O491" s="46" t="str">
        <f t="shared" ca="1" si="169"/>
        <v/>
      </c>
      <c r="P491" s="47" t="str">
        <f t="shared" ca="1" si="170"/>
        <v/>
      </c>
      <c r="Q491" s="45" t="str">
        <f t="shared" ca="1" si="171"/>
        <v/>
      </c>
      <c r="R491" s="46" t="str">
        <f t="shared" ca="1" si="172"/>
        <v/>
      </c>
      <c r="S491" s="47" t="str">
        <f t="shared" ca="1" si="173"/>
        <v/>
      </c>
      <c r="T491" s="79" t="str">
        <f t="shared" ca="1" si="177"/>
        <v/>
      </c>
      <c r="AH491" s="172" t="str">
        <f t="shared" si="175"/>
        <v/>
      </c>
      <c r="AI491" s="172" t="str">
        <f t="shared" si="174"/>
        <v/>
      </c>
    </row>
    <row r="492" spans="1:35">
      <c r="A492" s="173" t="str">
        <f t="shared" ca="1" si="156"/>
        <v/>
      </c>
      <c r="B492" s="45" t="str">
        <f t="shared" ca="1" si="157"/>
        <v/>
      </c>
      <c r="C492" s="46" t="str">
        <f t="shared" ca="1" si="176"/>
        <v/>
      </c>
      <c r="D492" s="46" t="str">
        <f t="shared" ca="1" si="158"/>
        <v/>
      </c>
      <c r="E492" s="45" t="str">
        <f t="shared" ca="1" si="159"/>
        <v/>
      </c>
      <c r="F492" s="46" t="str">
        <f t="shared" ca="1" si="160"/>
        <v/>
      </c>
      <c r="G492" s="47" t="str">
        <f t="shared" ca="1" si="161"/>
        <v/>
      </c>
      <c r="H492" s="45" t="str">
        <f t="shared" ca="1" si="162"/>
        <v/>
      </c>
      <c r="I492" s="46" t="str">
        <f t="shared" ca="1" si="163"/>
        <v/>
      </c>
      <c r="J492" s="47" t="str">
        <f t="shared" ca="1" si="164"/>
        <v/>
      </c>
      <c r="K492" s="45" t="str">
        <f t="shared" ca="1" si="165"/>
        <v/>
      </c>
      <c r="L492" s="46" t="str">
        <f t="shared" ca="1" si="166"/>
        <v/>
      </c>
      <c r="M492" s="47" t="str">
        <f t="shared" ca="1" si="167"/>
        <v/>
      </c>
      <c r="N492" s="45" t="str">
        <f t="shared" ca="1" si="168"/>
        <v/>
      </c>
      <c r="O492" s="46" t="str">
        <f t="shared" ca="1" si="169"/>
        <v/>
      </c>
      <c r="P492" s="47" t="str">
        <f t="shared" ca="1" si="170"/>
        <v/>
      </c>
      <c r="Q492" s="45" t="str">
        <f t="shared" ca="1" si="171"/>
        <v/>
      </c>
      <c r="R492" s="46" t="str">
        <f t="shared" ca="1" si="172"/>
        <v/>
      </c>
      <c r="S492" s="47" t="str">
        <f t="shared" ca="1" si="173"/>
        <v/>
      </c>
      <c r="T492" s="79" t="str">
        <f t="shared" ca="1" si="177"/>
        <v/>
      </c>
      <c r="AH492" s="172" t="str">
        <f t="shared" si="175"/>
        <v/>
      </c>
      <c r="AI492" s="172" t="str">
        <f t="shared" si="174"/>
        <v/>
      </c>
    </row>
    <row r="493" spans="1:35">
      <c r="A493" s="173" t="str">
        <f t="shared" ca="1" si="156"/>
        <v/>
      </c>
      <c r="B493" s="45" t="str">
        <f t="shared" ca="1" si="157"/>
        <v/>
      </c>
      <c r="C493" s="46" t="str">
        <f t="shared" ca="1" si="176"/>
        <v/>
      </c>
      <c r="D493" s="46" t="str">
        <f t="shared" ca="1" si="158"/>
        <v/>
      </c>
      <c r="E493" s="45" t="str">
        <f t="shared" ca="1" si="159"/>
        <v/>
      </c>
      <c r="F493" s="46" t="str">
        <f t="shared" ca="1" si="160"/>
        <v/>
      </c>
      <c r="G493" s="47" t="str">
        <f t="shared" ca="1" si="161"/>
        <v/>
      </c>
      <c r="H493" s="45" t="str">
        <f t="shared" ca="1" si="162"/>
        <v/>
      </c>
      <c r="I493" s="46" t="str">
        <f t="shared" ca="1" si="163"/>
        <v/>
      </c>
      <c r="J493" s="47" t="str">
        <f t="shared" ca="1" si="164"/>
        <v/>
      </c>
      <c r="K493" s="45" t="str">
        <f t="shared" ca="1" si="165"/>
        <v/>
      </c>
      <c r="L493" s="46" t="str">
        <f t="shared" ca="1" si="166"/>
        <v/>
      </c>
      <c r="M493" s="47" t="str">
        <f t="shared" ca="1" si="167"/>
        <v/>
      </c>
      <c r="N493" s="45" t="str">
        <f t="shared" ca="1" si="168"/>
        <v/>
      </c>
      <c r="O493" s="46" t="str">
        <f t="shared" ca="1" si="169"/>
        <v/>
      </c>
      <c r="P493" s="47" t="str">
        <f t="shared" ca="1" si="170"/>
        <v/>
      </c>
      <c r="Q493" s="45" t="str">
        <f t="shared" ca="1" si="171"/>
        <v/>
      </c>
      <c r="R493" s="46" t="str">
        <f t="shared" ca="1" si="172"/>
        <v/>
      </c>
      <c r="S493" s="47" t="str">
        <f t="shared" ca="1" si="173"/>
        <v/>
      </c>
      <c r="T493" s="79" t="str">
        <f t="shared" ca="1" si="177"/>
        <v/>
      </c>
      <c r="AH493" s="172" t="str">
        <f t="shared" si="175"/>
        <v/>
      </c>
      <c r="AI493" s="172" t="str">
        <f t="shared" si="174"/>
        <v/>
      </c>
    </row>
    <row r="494" spans="1:35">
      <c r="A494" s="173" t="str">
        <f t="shared" ca="1" si="156"/>
        <v/>
      </c>
      <c r="B494" s="45" t="str">
        <f t="shared" ca="1" si="157"/>
        <v/>
      </c>
      <c r="C494" s="46" t="str">
        <f t="shared" ca="1" si="176"/>
        <v/>
      </c>
      <c r="D494" s="46" t="str">
        <f t="shared" ca="1" si="158"/>
        <v/>
      </c>
      <c r="E494" s="45" t="str">
        <f t="shared" ca="1" si="159"/>
        <v/>
      </c>
      <c r="F494" s="46" t="str">
        <f t="shared" ca="1" si="160"/>
        <v/>
      </c>
      <c r="G494" s="47" t="str">
        <f t="shared" ca="1" si="161"/>
        <v/>
      </c>
      <c r="H494" s="45" t="str">
        <f t="shared" ca="1" si="162"/>
        <v/>
      </c>
      <c r="I494" s="46" t="str">
        <f t="shared" ca="1" si="163"/>
        <v/>
      </c>
      <c r="J494" s="47" t="str">
        <f t="shared" ca="1" si="164"/>
        <v/>
      </c>
      <c r="K494" s="45" t="str">
        <f t="shared" ca="1" si="165"/>
        <v/>
      </c>
      <c r="L494" s="46" t="str">
        <f t="shared" ca="1" si="166"/>
        <v/>
      </c>
      <c r="M494" s="47" t="str">
        <f t="shared" ca="1" si="167"/>
        <v/>
      </c>
      <c r="N494" s="45" t="str">
        <f t="shared" ca="1" si="168"/>
        <v/>
      </c>
      <c r="O494" s="46" t="str">
        <f t="shared" ca="1" si="169"/>
        <v/>
      </c>
      <c r="P494" s="47" t="str">
        <f t="shared" ca="1" si="170"/>
        <v/>
      </c>
      <c r="Q494" s="45" t="str">
        <f t="shared" ca="1" si="171"/>
        <v/>
      </c>
      <c r="R494" s="46" t="str">
        <f t="shared" ca="1" si="172"/>
        <v/>
      </c>
      <c r="S494" s="47" t="str">
        <f t="shared" ca="1" si="173"/>
        <v/>
      </c>
      <c r="T494" s="79" t="str">
        <f t="shared" ca="1" si="177"/>
        <v/>
      </c>
      <c r="AH494" s="172" t="str">
        <f t="shared" si="175"/>
        <v/>
      </c>
      <c r="AI494" s="172" t="str">
        <f t="shared" si="174"/>
        <v/>
      </c>
    </row>
    <row r="495" spans="1:35">
      <c r="A495" s="173" t="str">
        <f t="shared" ca="1" si="156"/>
        <v/>
      </c>
      <c r="B495" s="45" t="str">
        <f t="shared" ca="1" si="157"/>
        <v/>
      </c>
      <c r="C495" s="46" t="str">
        <f t="shared" ca="1" si="176"/>
        <v/>
      </c>
      <c r="D495" s="46" t="str">
        <f t="shared" ca="1" si="158"/>
        <v/>
      </c>
      <c r="E495" s="45" t="str">
        <f t="shared" ca="1" si="159"/>
        <v/>
      </c>
      <c r="F495" s="46" t="str">
        <f t="shared" ca="1" si="160"/>
        <v/>
      </c>
      <c r="G495" s="47" t="str">
        <f t="shared" ca="1" si="161"/>
        <v/>
      </c>
      <c r="H495" s="45" t="str">
        <f t="shared" ca="1" si="162"/>
        <v/>
      </c>
      <c r="I495" s="46" t="str">
        <f t="shared" ca="1" si="163"/>
        <v/>
      </c>
      <c r="J495" s="47" t="str">
        <f t="shared" ca="1" si="164"/>
        <v/>
      </c>
      <c r="K495" s="45" t="str">
        <f t="shared" ca="1" si="165"/>
        <v/>
      </c>
      <c r="L495" s="46" t="str">
        <f t="shared" ca="1" si="166"/>
        <v/>
      </c>
      <c r="M495" s="47" t="str">
        <f t="shared" ca="1" si="167"/>
        <v/>
      </c>
      <c r="N495" s="45" t="str">
        <f t="shared" ca="1" si="168"/>
        <v/>
      </c>
      <c r="O495" s="46" t="str">
        <f t="shared" ca="1" si="169"/>
        <v/>
      </c>
      <c r="P495" s="47" t="str">
        <f t="shared" ca="1" si="170"/>
        <v/>
      </c>
      <c r="Q495" s="45" t="str">
        <f t="shared" ca="1" si="171"/>
        <v/>
      </c>
      <c r="R495" s="46" t="str">
        <f t="shared" ca="1" si="172"/>
        <v/>
      </c>
      <c r="S495" s="47" t="str">
        <f t="shared" ca="1" si="173"/>
        <v/>
      </c>
      <c r="T495" s="79" t="str">
        <f t="shared" ca="1" si="177"/>
        <v/>
      </c>
      <c r="AH495" s="172" t="str">
        <f t="shared" si="175"/>
        <v/>
      </c>
      <c r="AI495" s="172" t="str">
        <f t="shared" si="174"/>
        <v/>
      </c>
    </row>
    <row r="496" spans="1:35">
      <c r="A496" s="173" t="str">
        <f t="shared" ca="1" si="156"/>
        <v/>
      </c>
      <c r="B496" s="45" t="str">
        <f t="shared" ca="1" si="157"/>
        <v/>
      </c>
      <c r="C496" s="46" t="str">
        <f t="shared" ca="1" si="176"/>
        <v/>
      </c>
      <c r="D496" s="46" t="str">
        <f t="shared" ca="1" si="158"/>
        <v/>
      </c>
      <c r="E496" s="45" t="str">
        <f t="shared" ca="1" si="159"/>
        <v/>
      </c>
      <c r="F496" s="46" t="str">
        <f t="shared" ca="1" si="160"/>
        <v/>
      </c>
      <c r="G496" s="47" t="str">
        <f t="shared" ca="1" si="161"/>
        <v/>
      </c>
      <c r="H496" s="45" t="str">
        <f t="shared" ca="1" si="162"/>
        <v/>
      </c>
      <c r="I496" s="46" t="str">
        <f t="shared" ca="1" si="163"/>
        <v/>
      </c>
      <c r="J496" s="47" t="str">
        <f t="shared" ca="1" si="164"/>
        <v/>
      </c>
      <c r="K496" s="45" t="str">
        <f t="shared" ca="1" si="165"/>
        <v/>
      </c>
      <c r="L496" s="46" t="str">
        <f t="shared" ca="1" si="166"/>
        <v/>
      </c>
      <c r="M496" s="47" t="str">
        <f t="shared" ca="1" si="167"/>
        <v/>
      </c>
      <c r="N496" s="45" t="str">
        <f t="shared" ca="1" si="168"/>
        <v/>
      </c>
      <c r="O496" s="46" t="str">
        <f t="shared" ca="1" si="169"/>
        <v/>
      </c>
      <c r="P496" s="47" t="str">
        <f t="shared" ca="1" si="170"/>
        <v/>
      </c>
      <c r="Q496" s="45" t="str">
        <f t="shared" ca="1" si="171"/>
        <v/>
      </c>
      <c r="R496" s="46" t="str">
        <f t="shared" ca="1" si="172"/>
        <v/>
      </c>
      <c r="S496" s="47" t="str">
        <f t="shared" ca="1" si="173"/>
        <v/>
      </c>
      <c r="T496" s="79" t="str">
        <f t="shared" ca="1" si="177"/>
        <v/>
      </c>
      <c r="AH496" s="172" t="str">
        <f t="shared" si="175"/>
        <v/>
      </c>
      <c r="AI496" s="172" t="str">
        <f t="shared" si="174"/>
        <v/>
      </c>
    </row>
    <row r="497" spans="1:35">
      <c r="A497" s="173" t="str">
        <f t="shared" ref="A497:A560" ca="1" si="178">IF(AND(ISBLANK(AJ486), A496 = $AJ$1),NOW(),IF(ISBLANK(AJ486),"",AJ486))</f>
        <v/>
      </c>
      <c r="B497" s="45" t="str">
        <f t="shared" ref="B497:B560" ca="1" si="179">IF(COUNTIF(V:V,A497)=1,VLOOKUP(A497,V:W,2), IF(COUNTIF(V:V,A497)=0,$B$10,""))</f>
        <v/>
      </c>
      <c r="C497" s="46" t="str">
        <f t="shared" ca="1" si="176"/>
        <v/>
      </c>
      <c r="D497" s="46" t="str">
        <f t="shared" ref="D497:D560" ca="1" si="180">IF(ISERROR(B497-2),"",-1*ROUNDUP(A497-$A$14,0)/360*$B$7*$B$5)</f>
        <v/>
      </c>
      <c r="E497" s="45" t="str">
        <f t="shared" ref="E497:E560" ca="1" si="181">IF(COUNTIF(V:V,A497)=1,VLOOKUP(A497,X:Y,2), IF(COUNTIF(V:V,A497)=0,$C$10,""))</f>
        <v/>
      </c>
      <c r="F497" s="46" t="str">
        <f t="shared" ref="F497:F560" ca="1" si="182">IF(ISERROR(B497-2),"",(E497-$E$14)/100*$C$5)</f>
        <v/>
      </c>
      <c r="G497" s="47" t="str">
        <f t="shared" ref="G497:G560" ca="1" si="183">IF(ISERROR(B497-2),"",ROUNDUP(A497-$A$14,0)/360*$C$6*$C$5-ROUNDUP(A497-$A$14,0)/360*$C$7*$C$5*$E$14/100)</f>
        <v/>
      </c>
      <c r="H497" s="45" t="str">
        <f t="shared" ref="H497:H560" ca="1" si="184">IF(COUNTIF(V:V,A497)=1,VLOOKUP(A497,Z:AA,2), IF(COUNTIF(V:V,A497)=0,$D$10,""))</f>
        <v/>
      </c>
      <c r="I497" s="46" t="str">
        <f t="shared" ref="I497:I560" ca="1" si="185">IF(ISERROR(B497-2),"",(H497/$H$14-1)*$D$5)</f>
        <v/>
      </c>
      <c r="J497" s="47" t="str">
        <f t="shared" ref="J497:J560" ca="1" si="186">IF(ISERROR(B497-2),"",-1*ROUNDUP(A497-$A$14,0)/360*$D$7*$D$5)</f>
        <v/>
      </c>
      <c r="K497" s="45" t="str">
        <f t="shared" ref="K497:K560" ca="1" si="187">IF(COUNTIF(V:V,A497)=1,VLOOKUP(A497,AB:AC,2), IF(COUNTIF(V:V,A497)=0,$E$10,""))</f>
        <v/>
      </c>
      <c r="L497" s="46" t="str">
        <f t="shared" ref="L497:L560" ca="1" si="188">IF(ISERROR(B497-2),"",(K497-$K$14)/100*$E$5)</f>
        <v/>
      </c>
      <c r="M497" s="47" t="str">
        <f t="shared" ref="M497:M560" ca="1" si="189">IF(ISERROR(B497-2),"",ROUNDUP(A497-$A$14,0)/360*$E$6*$E$5-ROUNDUP(A497-$A$14,0)/360*$E$7*$E$5*$N$14/100)</f>
        <v/>
      </c>
      <c r="N497" s="45" t="str">
        <f t="shared" ref="N497:N560" ca="1" si="190">IF(COUNTIF(V:V,A497)=1,VLOOKUP(A497,AD:AE,2), IF(COUNTIF(V:V,A497)=0,$F$10,""))</f>
        <v/>
      </c>
      <c r="O497" s="46" t="str">
        <f t="shared" ref="O497:O560" ca="1" si="191">IF(ISERROR(B497-2),"",(N497-$N$14)/100*$F$5)</f>
        <v/>
      </c>
      <c r="P497" s="47" t="str">
        <f t="shared" ref="P497:P560" ca="1" si="192">IF(ISERROR(B497-2),"",ROUNDUP(A497-$A$14,0)/360*$F$6*$F$5-ROUNDUP(A497-$A$14,0)/360*$F$7*$F$5*$N$14/100)</f>
        <v/>
      </c>
      <c r="Q497" s="45" t="str">
        <f t="shared" ref="Q497:Q560" ca="1" si="193">IF(COUNTIF(V:V,A497)=1,VLOOKUP(A497,AF:AG,2), IF(COUNTIF(V:V,A497)=0,$G$10,""))</f>
        <v/>
      </c>
      <c r="R497" s="46" t="str">
        <f t="shared" ref="R497:R560" ca="1" si="194">IF(ISERROR(B497-2),"",(Q497-$Q$14)/100*$G$5)</f>
        <v/>
      </c>
      <c r="S497" s="47" t="str">
        <f t="shared" ref="S497:S560" ca="1" si="195">IF(ISERROR(B497-2),"",ROUNDUP(A497-$A$14,0)/360*$G$6*$G$5-ROUNDUP(A497-$A$14,0)/360*$G$7*$G$5*$Q$14/100)</f>
        <v/>
      </c>
      <c r="T497" s="79" t="str">
        <f t="shared" ca="1" si="177"/>
        <v/>
      </c>
      <c r="AH497" s="172" t="str">
        <f t="shared" si="175"/>
        <v/>
      </c>
      <c r="AI497" s="172" t="str">
        <f t="shared" si="174"/>
        <v/>
      </c>
    </row>
    <row r="498" spans="1:35">
      <c r="A498" s="173" t="str">
        <f t="shared" ca="1" si="178"/>
        <v/>
      </c>
      <c r="B498" s="45" t="str">
        <f t="shared" ca="1" si="179"/>
        <v/>
      </c>
      <c r="C498" s="46" t="str">
        <f t="shared" ca="1" si="176"/>
        <v/>
      </c>
      <c r="D498" s="46" t="str">
        <f t="shared" ca="1" si="180"/>
        <v/>
      </c>
      <c r="E498" s="45" t="str">
        <f t="shared" ca="1" si="181"/>
        <v/>
      </c>
      <c r="F498" s="46" t="str">
        <f t="shared" ca="1" si="182"/>
        <v/>
      </c>
      <c r="G498" s="47" t="str">
        <f t="shared" ca="1" si="183"/>
        <v/>
      </c>
      <c r="H498" s="45" t="str">
        <f t="shared" ca="1" si="184"/>
        <v/>
      </c>
      <c r="I498" s="46" t="str">
        <f t="shared" ca="1" si="185"/>
        <v/>
      </c>
      <c r="J498" s="47" t="str">
        <f t="shared" ca="1" si="186"/>
        <v/>
      </c>
      <c r="K498" s="45" t="str">
        <f t="shared" ca="1" si="187"/>
        <v/>
      </c>
      <c r="L498" s="46" t="str">
        <f t="shared" ca="1" si="188"/>
        <v/>
      </c>
      <c r="M498" s="47" t="str">
        <f t="shared" ca="1" si="189"/>
        <v/>
      </c>
      <c r="N498" s="45" t="str">
        <f t="shared" ca="1" si="190"/>
        <v/>
      </c>
      <c r="O498" s="46" t="str">
        <f t="shared" ca="1" si="191"/>
        <v/>
      </c>
      <c r="P498" s="47" t="str">
        <f t="shared" ca="1" si="192"/>
        <v/>
      </c>
      <c r="Q498" s="45" t="str">
        <f t="shared" ca="1" si="193"/>
        <v/>
      </c>
      <c r="R498" s="46" t="str">
        <f t="shared" ca="1" si="194"/>
        <v/>
      </c>
      <c r="S498" s="47" t="str">
        <f t="shared" ca="1" si="195"/>
        <v/>
      </c>
      <c r="T498" s="79" t="str">
        <f t="shared" ca="1" si="177"/>
        <v/>
      </c>
      <c r="AH498" s="172" t="str">
        <f t="shared" si="175"/>
        <v/>
      </c>
      <c r="AI498" s="172" t="str">
        <f t="shared" si="174"/>
        <v/>
      </c>
    </row>
    <row r="499" spans="1:35">
      <c r="A499" s="173" t="str">
        <f t="shared" ca="1" si="178"/>
        <v/>
      </c>
      <c r="B499" s="45" t="str">
        <f t="shared" ca="1" si="179"/>
        <v/>
      </c>
      <c r="C499" s="46" t="str">
        <f t="shared" ca="1" si="176"/>
        <v/>
      </c>
      <c r="D499" s="46" t="str">
        <f t="shared" ca="1" si="180"/>
        <v/>
      </c>
      <c r="E499" s="45" t="str">
        <f t="shared" ca="1" si="181"/>
        <v/>
      </c>
      <c r="F499" s="46" t="str">
        <f t="shared" ca="1" si="182"/>
        <v/>
      </c>
      <c r="G499" s="47" t="str">
        <f t="shared" ca="1" si="183"/>
        <v/>
      </c>
      <c r="H499" s="45" t="str">
        <f t="shared" ca="1" si="184"/>
        <v/>
      </c>
      <c r="I499" s="46" t="str">
        <f t="shared" ca="1" si="185"/>
        <v/>
      </c>
      <c r="J499" s="47" t="str">
        <f t="shared" ca="1" si="186"/>
        <v/>
      </c>
      <c r="K499" s="45" t="str">
        <f t="shared" ca="1" si="187"/>
        <v/>
      </c>
      <c r="L499" s="46" t="str">
        <f t="shared" ca="1" si="188"/>
        <v/>
      </c>
      <c r="M499" s="47" t="str">
        <f t="shared" ca="1" si="189"/>
        <v/>
      </c>
      <c r="N499" s="45" t="str">
        <f t="shared" ca="1" si="190"/>
        <v/>
      </c>
      <c r="O499" s="46" t="str">
        <f t="shared" ca="1" si="191"/>
        <v/>
      </c>
      <c r="P499" s="47" t="str">
        <f t="shared" ca="1" si="192"/>
        <v/>
      </c>
      <c r="Q499" s="45" t="str">
        <f t="shared" ca="1" si="193"/>
        <v/>
      </c>
      <c r="R499" s="46" t="str">
        <f t="shared" ca="1" si="194"/>
        <v/>
      </c>
      <c r="S499" s="47" t="str">
        <f t="shared" ca="1" si="195"/>
        <v/>
      </c>
      <c r="T499" s="79" t="str">
        <f t="shared" ca="1" si="177"/>
        <v/>
      </c>
      <c r="AH499" s="172" t="str">
        <f t="shared" si="175"/>
        <v/>
      </c>
      <c r="AI499" s="172" t="str">
        <f t="shared" si="174"/>
        <v/>
      </c>
    </row>
    <row r="500" spans="1:35">
      <c r="A500" s="173" t="str">
        <f t="shared" ca="1" si="178"/>
        <v/>
      </c>
      <c r="B500" s="45" t="str">
        <f t="shared" ca="1" si="179"/>
        <v/>
      </c>
      <c r="C500" s="46" t="str">
        <f t="shared" ca="1" si="176"/>
        <v/>
      </c>
      <c r="D500" s="46" t="str">
        <f t="shared" ca="1" si="180"/>
        <v/>
      </c>
      <c r="E500" s="45" t="str">
        <f t="shared" ca="1" si="181"/>
        <v/>
      </c>
      <c r="F500" s="46" t="str">
        <f t="shared" ca="1" si="182"/>
        <v/>
      </c>
      <c r="G500" s="47" t="str">
        <f t="shared" ca="1" si="183"/>
        <v/>
      </c>
      <c r="H500" s="45" t="str">
        <f t="shared" ca="1" si="184"/>
        <v/>
      </c>
      <c r="I500" s="46" t="str">
        <f t="shared" ca="1" si="185"/>
        <v/>
      </c>
      <c r="J500" s="47" t="str">
        <f t="shared" ca="1" si="186"/>
        <v/>
      </c>
      <c r="K500" s="45" t="str">
        <f t="shared" ca="1" si="187"/>
        <v/>
      </c>
      <c r="L500" s="46" t="str">
        <f t="shared" ca="1" si="188"/>
        <v/>
      </c>
      <c r="M500" s="47" t="str">
        <f t="shared" ca="1" si="189"/>
        <v/>
      </c>
      <c r="N500" s="45" t="str">
        <f t="shared" ca="1" si="190"/>
        <v/>
      </c>
      <c r="O500" s="46" t="str">
        <f t="shared" ca="1" si="191"/>
        <v/>
      </c>
      <c r="P500" s="47" t="str">
        <f t="shared" ca="1" si="192"/>
        <v/>
      </c>
      <c r="Q500" s="45" t="str">
        <f t="shared" ca="1" si="193"/>
        <v/>
      </c>
      <c r="R500" s="46" t="str">
        <f t="shared" ca="1" si="194"/>
        <v/>
      </c>
      <c r="S500" s="47" t="str">
        <f t="shared" ca="1" si="195"/>
        <v/>
      </c>
      <c r="T500" s="79" t="str">
        <f t="shared" ca="1" si="177"/>
        <v/>
      </c>
      <c r="AH500" s="172" t="str">
        <f t="shared" si="175"/>
        <v/>
      </c>
      <c r="AI500" s="172" t="str">
        <f t="shared" si="174"/>
        <v/>
      </c>
    </row>
    <row r="501" spans="1:35">
      <c r="A501" s="173" t="str">
        <f t="shared" ca="1" si="178"/>
        <v/>
      </c>
      <c r="B501" s="45" t="str">
        <f t="shared" ca="1" si="179"/>
        <v/>
      </c>
      <c r="C501" s="46" t="str">
        <f t="shared" ca="1" si="176"/>
        <v/>
      </c>
      <c r="D501" s="46" t="str">
        <f t="shared" ca="1" si="180"/>
        <v/>
      </c>
      <c r="E501" s="45" t="str">
        <f t="shared" ca="1" si="181"/>
        <v/>
      </c>
      <c r="F501" s="46" t="str">
        <f t="shared" ca="1" si="182"/>
        <v/>
      </c>
      <c r="G501" s="47" t="str">
        <f t="shared" ca="1" si="183"/>
        <v/>
      </c>
      <c r="H501" s="45" t="str">
        <f t="shared" ca="1" si="184"/>
        <v/>
      </c>
      <c r="I501" s="46" t="str">
        <f t="shared" ca="1" si="185"/>
        <v/>
      </c>
      <c r="J501" s="47" t="str">
        <f t="shared" ca="1" si="186"/>
        <v/>
      </c>
      <c r="K501" s="45" t="str">
        <f t="shared" ca="1" si="187"/>
        <v/>
      </c>
      <c r="L501" s="46" t="str">
        <f t="shared" ca="1" si="188"/>
        <v/>
      </c>
      <c r="M501" s="47" t="str">
        <f t="shared" ca="1" si="189"/>
        <v/>
      </c>
      <c r="N501" s="45" t="str">
        <f t="shared" ca="1" si="190"/>
        <v/>
      </c>
      <c r="O501" s="46" t="str">
        <f t="shared" ca="1" si="191"/>
        <v/>
      </c>
      <c r="P501" s="47" t="str">
        <f t="shared" ca="1" si="192"/>
        <v/>
      </c>
      <c r="Q501" s="45" t="str">
        <f t="shared" ca="1" si="193"/>
        <v/>
      </c>
      <c r="R501" s="46" t="str">
        <f t="shared" ca="1" si="194"/>
        <v/>
      </c>
      <c r="S501" s="47" t="str">
        <f t="shared" ca="1" si="195"/>
        <v/>
      </c>
      <c r="T501" s="79" t="str">
        <f t="shared" ca="1" si="177"/>
        <v/>
      </c>
      <c r="AH501" s="172" t="str">
        <f t="shared" si="175"/>
        <v/>
      </c>
      <c r="AI501" s="172" t="str">
        <f t="shared" si="174"/>
        <v/>
      </c>
    </row>
    <row r="502" spans="1:35">
      <c r="A502" s="173" t="str">
        <f t="shared" ca="1" si="178"/>
        <v/>
      </c>
      <c r="B502" s="45" t="str">
        <f t="shared" ca="1" si="179"/>
        <v/>
      </c>
      <c r="C502" s="46" t="str">
        <f t="shared" ca="1" si="176"/>
        <v/>
      </c>
      <c r="D502" s="46" t="str">
        <f t="shared" ca="1" si="180"/>
        <v/>
      </c>
      <c r="E502" s="45" t="str">
        <f t="shared" ca="1" si="181"/>
        <v/>
      </c>
      <c r="F502" s="46" t="str">
        <f t="shared" ca="1" si="182"/>
        <v/>
      </c>
      <c r="G502" s="47" t="str">
        <f t="shared" ca="1" si="183"/>
        <v/>
      </c>
      <c r="H502" s="45" t="str">
        <f t="shared" ca="1" si="184"/>
        <v/>
      </c>
      <c r="I502" s="46" t="str">
        <f t="shared" ca="1" si="185"/>
        <v/>
      </c>
      <c r="J502" s="47" t="str">
        <f t="shared" ca="1" si="186"/>
        <v/>
      </c>
      <c r="K502" s="45" t="str">
        <f t="shared" ca="1" si="187"/>
        <v/>
      </c>
      <c r="L502" s="46" t="str">
        <f t="shared" ca="1" si="188"/>
        <v/>
      </c>
      <c r="M502" s="47" t="str">
        <f t="shared" ca="1" si="189"/>
        <v/>
      </c>
      <c r="N502" s="45" t="str">
        <f t="shared" ca="1" si="190"/>
        <v/>
      </c>
      <c r="O502" s="46" t="str">
        <f t="shared" ca="1" si="191"/>
        <v/>
      </c>
      <c r="P502" s="47" t="str">
        <f t="shared" ca="1" si="192"/>
        <v/>
      </c>
      <c r="Q502" s="45" t="str">
        <f t="shared" ca="1" si="193"/>
        <v/>
      </c>
      <c r="R502" s="46" t="str">
        <f t="shared" ca="1" si="194"/>
        <v/>
      </c>
      <c r="S502" s="47" t="str">
        <f t="shared" ca="1" si="195"/>
        <v/>
      </c>
      <c r="T502" s="79" t="str">
        <f t="shared" ca="1" si="177"/>
        <v/>
      </c>
      <c r="AH502" s="172" t="str">
        <f t="shared" si="175"/>
        <v/>
      </c>
      <c r="AI502" s="172" t="str">
        <f t="shared" si="174"/>
        <v/>
      </c>
    </row>
    <row r="503" spans="1:35">
      <c r="A503" s="173" t="str">
        <f t="shared" ca="1" si="178"/>
        <v/>
      </c>
      <c r="B503" s="45" t="str">
        <f t="shared" ca="1" si="179"/>
        <v/>
      </c>
      <c r="C503" s="46" t="str">
        <f t="shared" ca="1" si="176"/>
        <v/>
      </c>
      <c r="D503" s="46" t="str">
        <f t="shared" ca="1" si="180"/>
        <v/>
      </c>
      <c r="E503" s="45" t="str">
        <f t="shared" ca="1" si="181"/>
        <v/>
      </c>
      <c r="F503" s="46" t="str">
        <f t="shared" ca="1" si="182"/>
        <v/>
      </c>
      <c r="G503" s="47" t="str">
        <f t="shared" ca="1" si="183"/>
        <v/>
      </c>
      <c r="H503" s="45" t="str">
        <f t="shared" ca="1" si="184"/>
        <v/>
      </c>
      <c r="I503" s="46" t="str">
        <f t="shared" ca="1" si="185"/>
        <v/>
      </c>
      <c r="J503" s="47" t="str">
        <f t="shared" ca="1" si="186"/>
        <v/>
      </c>
      <c r="K503" s="45" t="str">
        <f t="shared" ca="1" si="187"/>
        <v/>
      </c>
      <c r="L503" s="46" t="str">
        <f t="shared" ca="1" si="188"/>
        <v/>
      </c>
      <c r="M503" s="47" t="str">
        <f t="shared" ca="1" si="189"/>
        <v/>
      </c>
      <c r="N503" s="45" t="str">
        <f t="shared" ca="1" si="190"/>
        <v/>
      </c>
      <c r="O503" s="46" t="str">
        <f t="shared" ca="1" si="191"/>
        <v/>
      </c>
      <c r="P503" s="47" t="str">
        <f t="shared" ca="1" si="192"/>
        <v/>
      </c>
      <c r="Q503" s="45" t="str">
        <f t="shared" ca="1" si="193"/>
        <v/>
      </c>
      <c r="R503" s="46" t="str">
        <f t="shared" ca="1" si="194"/>
        <v/>
      </c>
      <c r="S503" s="47" t="str">
        <f t="shared" ca="1" si="195"/>
        <v/>
      </c>
      <c r="T503" s="79" t="str">
        <f t="shared" ca="1" si="177"/>
        <v/>
      </c>
      <c r="AH503" s="172" t="str">
        <f t="shared" si="175"/>
        <v/>
      </c>
      <c r="AI503" s="172" t="str">
        <f t="shared" si="174"/>
        <v/>
      </c>
    </row>
    <row r="504" spans="1:35">
      <c r="A504" s="173" t="str">
        <f t="shared" ca="1" si="178"/>
        <v/>
      </c>
      <c r="B504" s="45" t="str">
        <f t="shared" ca="1" si="179"/>
        <v/>
      </c>
      <c r="C504" s="46" t="str">
        <f t="shared" ca="1" si="176"/>
        <v/>
      </c>
      <c r="D504" s="46" t="str">
        <f t="shared" ca="1" si="180"/>
        <v/>
      </c>
      <c r="E504" s="45" t="str">
        <f t="shared" ca="1" si="181"/>
        <v/>
      </c>
      <c r="F504" s="46" t="str">
        <f t="shared" ca="1" si="182"/>
        <v/>
      </c>
      <c r="G504" s="47" t="str">
        <f t="shared" ca="1" si="183"/>
        <v/>
      </c>
      <c r="H504" s="45" t="str">
        <f t="shared" ca="1" si="184"/>
        <v/>
      </c>
      <c r="I504" s="46" t="str">
        <f t="shared" ca="1" si="185"/>
        <v/>
      </c>
      <c r="J504" s="47" t="str">
        <f t="shared" ca="1" si="186"/>
        <v/>
      </c>
      <c r="K504" s="45" t="str">
        <f t="shared" ca="1" si="187"/>
        <v/>
      </c>
      <c r="L504" s="46" t="str">
        <f t="shared" ca="1" si="188"/>
        <v/>
      </c>
      <c r="M504" s="47" t="str">
        <f t="shared" ca="1" si="189"/>
        <v/>
      </c>
      <c r="N504" s="45" t="str">
        <f t="shared" ca="1" si="190"/>
        <v/>
      </c>
      <c r="O504" s="46" t="str">
        <f t="shared" ca="1" si="191"/>
        <v/>
      </c>
      <c r="P504" s="47" t="str">
        <f t="shared" ca="1" si="192"/>
        <v/>
      </c>
      <c r="Q504" s="45" t="str">
        <f t="shared" ca="1" si="193"/>
        <v/>
      </c>
      <c r="R504" s="46" t="str">
        <f t="shared" ca="1" si="194"/>
        <v/>
      </c>
      <c r="S504" s="47" t="str">
        <f t="shared" ca="1" si="195"/>
        <v/>
      </c>
      <c r="T504" s="79" t="str">
        <f t="shared" ca="1" si="177"/>
        <v/>
      </c>
      <c r="AH504" s="172" t="str">
        <f t="shared" si="175"/>
        <v/>
      </c>
      <c r="AI504" s="172" t="str">
        <f t="shared" si="174"/>
        <v/>
      </c>
    </row>
    <row r="505" spans="1:35">
      <c r="A505" s="173" t="str">
        <f t="shared" ca="1" si="178"/>
        <v/>
      </c>
      <c r="B505" s="45" t="str">
        <f t="shared" ca="1" si="179"/>
        <v/>
      </c>
      <c r="C505" s="46" t="str">
        <f t="shared" ca="1" si="176"/>
        <v/>
      </c>
      <c r="D505" s="46" t="str">
        <f t="shared" ca="1" si="180"/>
        <v/>
      </c>
      <c r="E505" s="45" t="str">
        <f t="shared" ca="1" si="181"/>
        <v/>
      </c>
      <c r="F505" s="46" t="str">
        <f t="shared" ca="1" si="182"/>
        <v/>
      </c>
      <c r="G505" s="47" t="str">
        <f t="shared" ca="1" si="183"/>
        <v/>
      </c>
      <c r="H505" s="45" t="str">
        <f t="shared" ca="1" si="184"/>
        <v/>
      </c>
      <c r="I505" s="46" t="str">
        <f t="shared" ca="1" si="185"/>
        <v/>
      </c>
      <c r="J505" s="47" t="str">
        <f t="shared" ca="1" si="186"/>
        <v/>
      </c>
      <c r="K505" s="45" t="str">
        <f t="shared" ca="1" si="187"/>
        <v/>
      </c>
      <c r="L505" s="46" t="str">
        <f t="shared" ca="1" si="188"/>
        <v/>
      </c>
      <c r="M505" s="47" t="str">
        <f t="shared" ca="1" si="189"/>
        <v/>
      </c>
      <c r="N505" s="45" t="str">
        <f t="shared" ca="1" si="190"/>
        <v/>
      </c>
      <c r="O505" s="46" t="str">
        <f t="shared" ca="1" si="191"/>
        <v/>
      </c>
      <c r="P505" s="47" t="str">
        <f t="shared" ca="1" si="192"/>
        <v/>
      </c>
      <c r="Q505" s="45" t="str">
        <f t="shared" ca="1" si="193"/>
        <v/>
      </c>
      <c r="R505" s="46" t="str">
        <f t="shared" ca="1" si="194"/>
        <v/>
      </c>
      <c r="S505" s="47" t="str">
        <f t="shared" ca="1" si="195"/>
        <v/>
      </c>
      <c r="T505" s="79" t="str">
        <f t="shared" ca="1" si="177"/>
        <v/>
      </c>
      <c r="AH505" s="172" t="str">
        <f t="shared" si="175"/>
        <v/>
      </c>
      <c r="AI505" s="172" t="str">
        <f t="shared" si="174"/>
        <v/>
      </c>
    </row>
    <row r="506" spans="1:35">
      <c r="A506" s="173" t="str">
        <f t="shared" ca="1" si="178"/>
        <v/>
      </c>
      <c r="B506" s="45" t="str">
        <f t="shared" ca="1" si="179"/>
        <v/>
      </c>
      <c r="C506" s="46" t="str">
        <f t="shared" ca="1" si="176"/>
        <v/>
      </c>
      <c r="D506" s="46" t="str">
        <f t="shared" ca="1" si="180"/>
        <v/>
      </c>
      <c r="E506" s="45" t="str">
        <f t="shared" ca="1" si="181"/>
        <v/>
      </c>
      <c r="F506" s="46" t="str">
        <f t="shared" ca="1" si="182"/>
        <v/>
      </c>
      <c r="G506" s="47" t="str">
        <f t="shared" ca="1" si="183"/>
        <v/>
      </c>
      <c r="H506" s="45" t="str">
        <f t="shared" ca="1" si="184"/>
        <v/>
      </c>
      <c r="I506" s="46" t="str">
        <f t="shared" ca="1" si="185"/>
        <v/>
      </c>
      <c r="J506" s="47" t="str">
        <f t="shared" ca="1" si="186"/>
        <v/>
      </c>
      <c r="K506" s="45" t="str">
        <f t="shared" ca="1" si="187"/>
        <v/>
      </c>
      <c r="L506" s="46" t="str">
        <f t="shared" ca="1" si="188"/>
        <v/>
      </c>
      <c r="M506" s="47" t="str">
        <f t="shared" ca="1" si="189"/>
        <v/>
      </c>
      <c r="N506" s="45" t="str">
        <f t="shared" ca="1" si="190"/>
        <v/>
      </c>
      <c r="O506" s="46" t="str">
        <f t="shared" ca="1" si="191"/>
        <v/>
      </c>
      <c r="P506" s="47" t="str">
        <f t="shared" ca="1" si="192"/>
        <v/>
      </c>
      <c r="Q506" s="45" t="str">
        <f t="shared" ca="1" si="193"/>
        <v/>
      </c>
      <c r="R506" s="46" t="str">
        <f t="shared" ca="1" si="194"/>
        <v/>
      </c>
      <c r="S506" s="47" t="str">
        <f t="shared" ca="1" si="195"/>
        <v/>
      </c>
      <c r="T506" s="79" t="str">
        <f t="shared" ca="1" si="177"/>
        <v/>
      </c>
      <c r="AH506" s="172" t="str">
        <f t="shared" si="175"/>
        <v/>
      </c>
      <c r="AI506" s="172" t="str">
        <f t="shared" si="174"/>
        <v/>
      </c>
    </row>
    <row r="507" spans="1:35">
      <c r="A507" s="173" t="str">
        <f t="shared" ca="1" si="178"/>
        <v/>
      </c>
      <c r="B507" s="45" t="str">
        <f t="shared" ca="1" si="179"/>
        <v/>
      </c>
      <c r="C507" s="46" t="str">
        <f t="shared" ca="1" si="176"/>
        <v/>
      </c>
      <c r="D507" s="46" t="str">
        <f t="shared" ca="1" si="180"/>
        <v/>
      </c>
      <c r="E507" s="45" t="str">
        <f t="shared" ca="1" si="181"/>
        <v/>
      </c>
      <c r="F507" s="46" t="str">
        <f t="shared" ca="1" si="182"/>
        <v/>
      </c>
      <c r="G507" s="47" t="str">
        <f t="shared" ca="1" si="183"/>
        <v/>
      </c>
      <c r="H507" s="45" t="str">
        <f t="shared" ca="1" si="184"/>
        <v/>
      </c>
      <c r="I507" s="46" t="str">
        <f t="shared" ca="1" si="185"/>
        <v/>
      </c>
      <c r="J507" s="47" t="str">
        <f t="shared" ca="1" si="186"/>
        <v/>
      </c>
      <c r="K507" s="45" t="str">
        <f t="shared" ca="1" si="187"/>
        <v/>
      </c>
      <c r="L507" s="46" t="str">
        <f t="shared" ca="1" si="188"/>
        <v/>
      </c>
      <c r="M507" s="47" t="str">
        <f t="shared" ca="1" si="189"/>
        <v/>
      </c>
      <c r="N507" s="45" t="str">
        <f t="shared" ca="1" si="190"/>
        <v/>
      </c>
      <c r="O507" s="46" t="str">
        <f t="shared" ca="1" si="191"/>
        <v/>
      </c>
      <c r="P507" s="47" t="str">
        <f t="shared" ca="1" si="192"/>
        <v/>
      </c>
      <c r="Q507" s="45" t="str">
        <f t="shared" ca="1" si="193"/>
        <v/>
      </c>
      <c r="R507" s="46" t="str">
        <f t="shared" ca="1" si="194"/>
        <v/>
      </c>
      <c r="S507" s="47" t="str">
        <f t="shared" ca="1" si="195"/>
        <v/>
      </c>
      <c r="T507" s="79" t="str">
        <f t="shared" ca="1" si="177"/>
        <v/>
      </c>
      <c r="AH507" s="172" t="str">
        <f t="shared" si="175"/>
        <v/>
      </c>
      <c r="AI507" s="172" t="str">
        <f t="shared" si="174"/>
        <v/>
      </c>
    </row>
    <row r="508" spans="1:35">
      <c r="A508" s="173" t="str">
        <f t="shared" ca="1" si="178"/>
        <v/>
      </c>
      <c r="B508" s="45" t="str">
        <f t="shared" ca="1" si="179"/>
        <v/>
      </c>
      <c r="C508" s="46" t="str">
        <f t="shared" ca="1" si="176"/>
        <v/>
      </c>
      <c r="D508" s="46" t="str">
        <f t="shared" ca="1" si="180"/>
        <v/>
      </c>
      <c r="E508" s="45" t="str">
        <f t="shared" ca="1" si="181"/>
        <v/>
      </c>
      <c r="F508" s="46" t="str">
        <f t="shared" ca="1" si="182"/>
        <v/>
      </c>
      <c r="G508" s="47" t="str">
        <f t="shared" ca="1" si="183"/>
        <v/>
      </c>
      <c r="H508" s="45" t="str">
        <f t="shared" ca="1" si="184"/>
        <v/>
      </c>
      <c r="I508" s="46" t="str">
        <f t="shared" ca="1" si="185"/>
        <v/>
      </c>
      <c r="J508" s="47" t="str">
        <f t="shared" ca="1" si="186"/>
        <v/>
      </c>
      <c r="K508" s="45" t="str">
        <f t="shared" ca="1" si="187"/>
        <v/>
      </c>
      <c r="L508" s="46" t="str">
        <f t="shared" ca="1" si="188"/>
        <v/>
      </c>
      <c r="M508" s="47" t="str">
        <f t="shared" ca="1" si="189"/>
        <v/>
      </c>
      <c r="N508" s="45" t="str">
        <f t="shared" ca="1" si="190"/>
        <v/>
      </c>
      <c r="O508" s="46" t="str">
        <f t="shared" ca="1" si="191"/>
        <v/>
      </c>
      <c r="P508" s="47" t="str">
        <f t="shared" ca="1" si="192"/>
        <v/>
      </c>
      <c r="Q508" s="45" t="str">
        <f t="shared" ca="1" si="193"/>
        <v/>
      </c>
      <c r="R508" s="46" t="str">
        <f t="shared" ca="1" si="194"/>
        <v/>
      </c>
      <c r="S508" s="47" t="str">
        <f t="shared" ca="1" si="195"/>
        <v/>
      </c>
      <c r="T508" s="79" t="str">
        <f t="shared" ca="1" si="177"/>
        <v/>
      </c>
      <c r="AH508" s="172" t="str">
        <f t="shared" si="175"/>
        <v/>
      </c>
      <c r="AI508" s="172" t="str">
        <f t="shared" si="174"/>
        <v/>
      </c>
    </row>
    <row r="509" spans="1:35">
      <c r="A509" s="173" t="str">
        <f t="shared" ca="1" si="178"/>
        <v/>
      </c>
      <c r="B509" s="45" t="str">
        <f t="shared" ca="1" si="179"/>
        <v/>
      </c>
      <c r="C509" s="46" t="str">
        <f t="shared" ca="1" si="176"/>
        <v/>
      </c>
      <c r="D509" s="46" t="str">
        <f t="shared" ca="1" si="180"/>
        <v/>
      </c>
      <c r="E509" s="45" t="str">
        <f t="shared" ca="1" si="181"/>
        <v/>
      </c>
      <c r="F509" s="46" t="str">
        <f t="shared" ca="1" si="182"/>
        <v/>
      </c>
      <c r="G509" s="47" t="str">
        <f t="shared" ca="1" si="183"/>
        <v/>
      </c>
      <c r="H509" s="45" t="str">
        <f t="shared" ca="1" si="184"/>
        <v/>
      </c>
      <c r="I509" s="46" t="str">
        <f t="shared" ca="1" si="185"/>
        <v/>
      </c>
      <c r="J509" s="47" t="str">
        <f t="shared" ca="1" si="186"/>
        <v/>
      </c>
      <c r="K509" s="45" t="str">
        <f t="shared" ca="1" si="187"/>
        <v/>
      </c>
      <c r="L509" s="46" t="str">
        <f t="shared" ca="1" si="188"/>
        <v/>
      </c>
      <c r="M509" s="47" t="str">
        <f t="shared" ca="1" si="189"/>
        <v/>
      </c>
      <c r="N509" s="45" t="str">
        <f t="shared" ca="1" si="190"/>
        <v/>
      </c>
      <c r="O509" s="46" t="str">
        <f t="shared" ca="1" si="191"/>
        <v/>
      </c>
      <c r="P509" s="47" t="str">
        <f t="shared" ca="1" si="192"/>
        <v/>
      </c>
      <c r="Q509" s="45" t="str">
        <f t="shared" ca="1" si="193"/>
        <v/>
      </c>
      <c r="R509" s="46" t="str">
        <f t="shared" ca="1" si="194"/>
        <v/>
      </c>
      <c r="S509" s="47" t="str">
        <f t="shared" ca="1" si="195"/>
        <v/>
      </c>
      <c r="T509" s="79" t="str">
        <f t="shared" ca="1" si="177"/>
        <v/>
      </c>
      <c r="AH509" s="172" t="str">
        <f t="shared" si="175"/>
        <v/>
      </c>
      <c r="AI509" s="172" t="str">
        <f t="shared" si="174"/>
        <v/>
      </c>
    </row>
    <row r="510" spans="1:35">
      <c r="A510" s="173" t="str">
        <f t="shared" ca="1" si="178"/>
        <v/>
      </c>
      <c r="B510" s="45" t="str">
        <f t="shared" ca="1" si="179"/>
        <v/>
      </c>
      <c r="C510" s="46" t="str">
        <f t="shared" ca="1" si="176"/>
        <v/>
      </c>
      <c r="D510" s="46" t="str">
        <f t="shared" ca="1" si="180"/>
        <v/>
      </c>
      <c r="E510" s="45" t="str">
        <f t="shared" ca="1" si="181"/>
        <v/>
      </c>
      <c r="F510" s="46" t="str">
        <f t="shared" ca="1" si="182"/>
        <v/>
      </c>
      <c r="G510" s="47" t="str">
        <f t="shared" ca="1" si="183"/>
        <v/>
      </c>
      <c r="H510" s="45" t="str">
        <f t="shared" ca="1" si="184"/>
        <v/>
      </c>
      <c r="I510" s="46" t="str">
        <f t="shared" ca="1" si="185"/>
        <v/>
      </c>
      <c r="J510" s="47" t="str">
        <f t="shared" ca="1" si="186"/>
        <v/>
      </c>
      <c r="K510" s="45" t="str">
        <f t="shared" ca="1" si="187"/>
        <v/>
      </c>
      <c r="L510" s="46" t="str">
        <f t="shared" ca="1" si="188"/>
        <v/>
      </c>
      <c r="M510" s="47" t="str">
        <f t="shared" ca="1" si="189"/>
        <v/>
      </c>
      <c r="N510" s="45" t="str">
        <f t="shared" ca="1" si="190"/>
        <v/>
      </c>
      <c r="O510" s="46" t="str">
        <f t="shared" ca="1" si="191"/>
        <v/>
      </c>
      <c r="P510" s="47" t="str">
        <f t="shared" ca="1" si="192"/>
        <v/>
      </c>
      <c r="Q510" s="45" t="str">
        <f t="shared" ca="1" si="193"/>
        <v/>
      </c>
      <c r="R510" s="46" t="str">
        <f t="shared" ca="1" si="194"/>
        <v/>
      </c>
      <c r="S510" s="47" t="str">
        <f t="shared" ca="1" si="195"/>
        <v/>
      </c>
      <c r="T510" s="79" t="str">
        <f t="shared" ca="1" si="177"/>
        <v/>
      </c>
      <c r="AH510" s="172" t="str">
        <f t="shared" si="175"/>
        <v/>
      </c>
      <c r="AI510" s="172" t="str">
        <f t="shared" si="174"/>
        <v/>
      </c>
    </row>
    <row r="511" spans="1:35">
      <c r="A511" s="173" t="str">
        <f t="shared" ca="1" si="178"/>
        <v/>
      </c>
      <c r="B511" s="45" t="str">
        <f t="shared" ca="1" si="179"/>
        <v/>
      </c>
      <c r="C511" s="46" t="str">
        <f t="shared" ca="1" si="176"/>
        <v/>
      </c>
      <c r="D511" s="46" t="str">
        <f t="shared" ca="1" si="180"/>
        <v/>
      </c>
      <c r="E511" s="45" t="str">
        <f t="shared" ca="1" si="181"/>
        <v/>
      </c>
      <c r="F511" s="46" t="str">
        <f t="shared" ca="1" si="182"/>
        <v/>
      </c>
      <c r="G511" s="47" t="str">
        <f t="shared" ca="1" si="183"/>
        <v/>
      </c>
      <c r="H511" s="45" t="str">
        <f t="shared" ca="1" si="184"/>
        <v/>
      </c>
      <c r="I511" s="46" t="str">
        <f t="shared" ca="1" si="185"/>
        <v/>
      </c>
      <c r="J511" s="47" t="str">
        <f t="shared" ca="1" si="186"/>
        <v/>
      </c>
      <c r="K511" s="45" t="str">
        <f t="shared" ca="1" si="187"/>
        <v/>
      </c>
      <c r="L511" s="46" t="str">
        <f t="shared" ca="1" si="188"/>
        <v/>
      </c>
      <c r="M511" s="47" t="str">
        <f t="shared" ca="1" si="189"/>
        <v/>
      </c>
      <c r="N511" s="45" t="str">
        <f t="shared" ca="1" si="190"/>
        <v/>
      </c>
      <c r="O511" s="46" t="str">
        <f t="shared" ca="1" si="191"/>
        <v/>
      </c>
      <c r="P511" s="47" t="str">
        <f t="shared" ca="1" si="192"/>
        <v/>
      </c>
      <c r="Q511" s="45" t="str">
        <f t="shared" ca="1" si="193"/>
        <v/>
      </c>
      <c r="R511" s="46" t="str">
        <f t="shared" ca="1" si="194"/>
        <v/>
      </c>
      <c r="S511" s="47" t="str">
        <f t="shared" ca="1" si="195"/>
        <v/>
      </c>
      <c r="T511" s="79" t="str">
        <f t="shared" ca="1" si="177"/>
        <v/>
      </c>
      <c r="AH511" s="172" t="str">
        <f t="shared" si="175"/>
        <v/>
      </c>
      <c r="AI511" s="172" t="str">
        <f t="shared" si="174"/>
        <v/>
      </c>
    </row>
    <row r="512" spans="1:35">
      <c r="A512" s="173" t="str">
        <f t="shared" ca="1" si="178"/>
        <v/>
      </c>
      <c r="B512" s="45" t="str">
        <f t="shared" ca="1" si="179"/>
        <v/>
      </c>
      <c r="C512" s="46" t="str">
        <f t="shared" ca="1" si="176"/>
        <v/>
      </c>
      <c r="D512" s="46" t="str">
        <f t="shared" ca="1" si="180"/>
        <v/>
      </c>
      <c r="E512" s="45" t="str">
        <f t="shared" ca="1" si="181"/>
        <v/>
      </c>
      <c r="F512" s="46" t="str">
        <f t="shared" ca="1" si="182"/>
        <v/>
      </c>
      <c r="G512" s="47" t="str">
        <f t="shared" ca="1" si="183"/>
        <v/>
      </c>
      <c r="H512" s="45" t="str">
        <f t="shared" ca="1" si="184"/>
        <v/>
      </c>
      <c r="I512" s="46" t="str">
        <f t="shared" ca="1" si="185"/>
        <v/>
      </c>
      <c r="J512" s="47" t="str">
        <f t="shared" ca="1" si="186"/>
        <v/>
      </c>
      <c r="K512" s="45" t="str">
        <f t="shared" ca="1" si="187"/>
        <v/>
      </c>
      <c r="L512" s="46" t="str">
        <f t="shared" ca="1" si="188"/>
        <v/>
      </c>
      <c r="M512" s="47" t="str">
        <f t="shared" ca="1" si="189"/>
        <v/>
      </c>
      <c r="N512" s="45" t="str">
        <f t="shared" ca="1" si="190"/>
        <v/>
      </c>
      <c r="O512" s="46" t="str">
        <f t="shared" ca="1" si="191"/>
        <v/>
      </c>
      <c r="P512" s="47" t="str">
        <f t="shared" ca="1" si="192"/>
        <v/>
      </c>
      <c r="Q512" s="45" t="str">
        <f t="shared" ca="1" si="193"/>
        <v/>
      </c>
      <c r="R512" s="46" t="str">
        <f t="shared" ca="1" si="194"/>
        <v/>
      </c>
      <c r="S512" s="47" t="str">
        <f t="shared" ca="1" si="195"/>
        <v/>
      </c>
      <c r="T512" s="79" t="str">
        <f t="shared" ca="1" si="177"/>
        <v/>
      </c>
      <c r="AH512" s="172" t="str">
        <f t="shared" si="175"/>
        <v/>
      </c>
      <c r="AI512" s="172" t="str">
        <f t="shared" si="174"/>
        <v/>
      </c>
    </row>
    <row r="513" spans="1:35">
      <c r="A513" s="173" t="str">
        <f t="shared" ca="1" si="178"/>
        <v/>
      </c>
      <c r="B513" s="45" t="str">
        <f t="shared" ca="1" si="179"/>
        <v/>
      </c>
      <c r="C513" s="46" t="str">
        <f t="shared" ca="1" si="176"/>
        <v/>
      </c>
      <c r="D513" s="46" t="str">
        <f t="shared" ca="1" si="180"/>
        <v/>
      </c>
      <c r="E513" s="45" t="str">
        <f t="shared" ca="1" si="181"/>
        <v/>
      </c>
      <c r="F513" s="46" t="str">
        <f t="shared" ca="1" si="182"/>
        <v/>
      </c>
      <c r="G513" s="47" t="str">
        <f t="shared" ca="1" si="183"/>
        <v/>
      </c>
      <c r="H513" s="45" t="str">
        <f t="shared" ca="1" si="184"/>
        <v/>
      </c>
      <c r="I513" s="46" t="str">
        <f t="shared" ca="1" si="185"/>
        <v/>
      </c>
      <c r="J513" s="47" t="str">
        <f t="shared" ca="1" si="186"/>
        <v/>
      </c>
      <c r="K513" s="45" t="str">
        <f t="shared" ca="1" si="187"/>
        <v/>
      </c>
      <c r="L513" s="46" t="str">
        <f t="shared" ca="1" si="188"/>
        <v/>
      </c>
      <c r="M513" s="47" t="str">
        <f t="shared" ca="1" si="189"/>
        <v/>
      </c>
      <c r="N513" s="45" t="str">
        <f t="shared" ca="1" si="190"/>
        <v/>
      </c>
      <c r="O513" s="46" t="str">
        <f t="shared" ca="1" si="191"/>
        <v/>
      </c>
      <c r="P513" s="47" t="str">
        <f t="shared" ca="1" si="192"/>
        <v/>
      </c>
      <c r="Q513" s="45" t="str">
        <f t="shared" ca="1" si="193"/>
        <v/>
      </c>
      <c r="R513" s="46" t="str">
        <f t="shared" ca="1" si="194"/>
        <v/>
      </c>
      <c r="S513" s="47" t="str">
        <f t="shared" ca="1" si="195"/>
        <v/>
      </c>
      <c r="T513" s="79" t="str">
        <f t="shared" ca="1" si="177"/>
        <v/>
      </c>
      <c r="AH513" s="172" t="str">
        <f t="shared" si="175"/>
        <v/>
      </c>
      <c r="AI513" s="172" t="str">
        <f t="shared" si="174"/>
        <v/>
      </c>
    </row>
    <row r="514" spans="1:35">
      <c r="A514" s="173" t="str">
        <f t="shared" ca="1" si="178"/>
        <v/>
      </c>
      <c r="B514" s="45" t="str">
        <f t="shared" ca="1" si="179"/>
        <v/>
      </c>
      <c r="C514" s="46" t="str">
        <f t="shared" ca="1" si="176"/>
        <v/>
      </c>
      <c r="D514" s="46" t="str">
        <f t="shared" ca="1" si="180"/>
        <v/>
      </c>
      <c r="E514" s="45" t="str">
        <f t="shared" ca="1" si="181"/>
        <v/>
      </c>
      <c r="F514" s="46" t="str">
        <f t="shared" ca="1" si="182"/>
        <v/>
      </c>
      <c r="G514" s="47" t="str">
        <f t="shared" ca="1" si="183"/>
        <v/>
      </c>
      <c r="H514" s="45" t="str">
        <f t="shared" ca="1" si="184"/>
        <v/>
      </c>
      <c r="I514" s="46" t="str">
        <f t="shared" ca="1" si="185"/>
        <v/>
      </c>
      <c r="J514" s="47" t="str">
        <f t="shared" ca="1" si="186"/>
        <v/>
      </c>
      <c r="K514" s="45" t="str">
        <f t="shared" ca="1" si="187"/>
        <v/>
      </c>
      <c r="L514" s="46" t="str">
        <f t="shared" ca="1" si="188"/>
        <v/>
      </c>
      <c r="M514" s="47" t="str">
        <f t="shared" ca="1" si="189"/>
        <v/>
      </c>
      <c r="N514" s="45" t="str">
        <f t="shared" ca="1" si="190"/>
        <v/>
      </c>
      <c r="O514" s="46" t="str">
        <f t="shared" ca="1" si="191"/>
        <v/>
      </c>
      <c r="P514" s="47" t="str">
        <f t="shared" ca="1" si="192"/>
        <v/>
      </c>
      <c r="Q514" s="45" t="str">
        <f t="shared" ca="1" si="193"/>
        <v/>
      </c>
      <c r="R514" s="46" t="str">
        <f t="shared" ca="1" si="194"/>
        <v/>
      </c>
      <c r="S514" s="47" t="str">
        <f t="shared" ca="1" si="195"/>
        <v/>
      </c>
      <c r="T514" s="79" t="str">
        <f t="shared" ca="1" si="177"/>
        <v/>
      </c>
      <c r="AH514" s="172" t="str">
        <f t="shared" si="175"/>
        <v/>
      </c>
      <c r="AI514" s="172" t="str">
        <f t="shared" si="174"/>
        <v/>
      </c>
    </row>
    <row r="515" spans="1:35">
      <c r="A515" s="173" t="str">
        <f t="shared" ca="1" si="178"/>
        <v/>
      </c>
      <c r="B515" s="45" t="str">
        <f t="shared" ca="1" si="179"/>
        <v/>
      </c>
      <c r="C515" s="46" t="str">
        <f t="shared" ca="1" si="176"/>
        <v/>
      </c>
      <c r="D515" s="46" t="str">
        <f t="shared" ca="1" si="180"/>
        <v/>
      </c>
      <c r="E515" s="45" t="str">
        <f t="shared" ca="1" si="181"/>
        <v/>
      </c>
      <c r="F515" s="46" t="str">
        <f t="shared" ca="1" si="182"/>
        <v/>
      </c>
      <c r="G515" s="47" t="str">
        <f t="shared" ca="1" si="183"/>
        <v/>
      </c>
      <c r="H515" s="45" t="str">
        <f t="shared" ca="1" si="184"/>
        <v/>
      </c>
      <c r="I515" s="46" t="str">
        <f t="shared" ca="1" si="185"/>
        <v/>
      </c>
      <c r="J515" s="47" t="str">
        <f t="shared" ca="1" si="186"/>
        <v/>
      </c>
      <c r="K515" s="45" t="str">
        <f t="shared" ca="1" si="187"/>
        <v/>
      </c>
      <c r="L515" s="46" t="str">
        <f t="shared" ca="1" si="188"/>
        <v/>
      </c>
      <c r="M515" s="47" t="str">
        <f t="shared" ca="1" si="189"/>
        <v/>
      </c>
      <c r="N515" s="45" t="str">
        <f t="shared" ca="1" si="190"/>
        <v/>
      </c>
      <c r="O515" s="46" t="str">
        <f t="shared" ca="1" si="191"/>
        <v/>
      </c>
      <c r="P515" s="47" t="str">
        <f t="shared" ca="1" si="192"/>
        <v/>
      </c>
      <c r="Q515" s="45" t="str">
        <f t="shared" ca="1" si="193"/>
        <v/>
      </c>
      <c r="R515" s="46" t="str">
        <f t="shared" ca="1" si="194"/>
        <v/>
      </c>
      <c r="S515" s="47" t="str">
        <f t="shared" ca="1" si="195"/>
        <v/>
      </c>
      <c r="T515" s="79" t="str">
        <f t="shared" ca="1" si="177"/>
        <v/>
      </c>
      <c r="AH515" s="172" t="str">
        <f t="shared" si="175"/>
        <v/>
      </c>
      <c r="AI515" s="172" t="str">
        <f t="shared" si="174"/>
        <v/>
      </c>
    </row>
    <row r="516" spans="1:35">
      <c r="A516" s="173" t="str">
        <f t="shared" ca="1" si="178"/>
        <v/>
      </c>
      <c r="B516" s="45" t="str">
        <f t="shared" ca="1" si="179"/>
        <v/>
      </c>
      <c r="C516" s="46" t="str">
        <f t="shared" ca="1" si="176"/>
        <v/>
      </c>
      <c r="D516" s="46" t="str">
        <f t="shared" ca="1" si="180"/>
        <v/>
      </c>
      <c r="E516" s="45" t="str">
        <f t="shared" ca="1" si="181"/>
        <v/>
      </c>
      <c r="F516" s="46" t="str">
        <f t="shared" ca="1" si="182"/>
        <v/>
      </c>
      <c r="G516" s="47" t="str">
        <f t="shared" ca="1" si="183"/>
        <v/>
      </c>
      <c r="H516" s="45" t="str">
        <f t="shared" ca="1" si="184"/>
        <v/>
      </c>
      <c r="I516" s="46" t="str">
        <f t="shared" ca="1" si="185"/>
        <v/>
      </c>
      <c r="J516" s="47" t="str">
        <f t="shared" ca="1" si="186"/>
        <v/>
      </c>
      <c r="K516" s="45" t="str">
        <f t="shared" ca="1" si="187"/>
        <v/>
      </c>
      <c r="L516" s="46" t="str">
        <f t="shared" ca="1" si="188"/>
        <v/>
      </c>
      <c r="M516" s="47" t="str">
        <f t="shared" ca="1" si="189"/>
        <v/>
      </c>
      <c r="N516" s="45" t="str">
        <f t="shared" ca="1" si="190"/>
        <v/>
      </c>
      <c r="O516" s="46" t="str">
        <f t="shared" ca="1" si="191"/>
        <v/>
      </c>
      <c r="P516" s="47" t="str">
        <f t="shared" ca="1" si="192"/>
        <v/>
      </c>
      <c r="Q516" s="45" t="str">
        <f t="shared" ca="1" si="193"/>
        <v/>
      </c>
      <c r="R516" s="46" t="str">
        <f t="shared" ca="1" si="194"/>
        <v/>
      </c>
      <c r="S516" s="47" t="str">
        <f t="shared" ca="1" si="195"/>
        <v/>
      </c>
      <c r="T516" s="79" t="str">
        <f t="shared" ca="1" si="177"/>
        <v/>
      </c>
      <c r="AH516" s="172" t="str">
        <f t="shared" si="175"/>
        <v/>
      </c>
      <c r="AI516" s="172" t="str">
        <f t="shared" ref="AI516:AI579" si="196">IF(AH516&gt;$A$14,AH516,"")</f>
        <v/>
      </c>
    </row>
    <row r="517" spans="1:35">
      <c r="A517" s="173" t="str">
        <f t="shared" ca="1" si="178"/>
        <v/>
      </c>
      <c r="B517" s="45" t="str">
        <f t="shared" ca="1" si="179"/>
        <v/>
      </c>
      <c r="C517" s="46" t="str">
        <f t="shared" ca="1" si="176"/>
        <v/>
      </c>
      <c r="D517" s="46" t="str">
        <f t="shared" ca="1" si="180"/>
        <v/>
      </c>
      <c r="E517" s="45" t="str">
        <f t="shared" ca="1" si="181"/>
        <v/>
      </c>
      <c r="F517" s="46" t="str">
        <f t="shared" ca="1" si="182"/>
        <v/>
      </c>
      <c r="G517" s="47" t="str">
        <f t="shared" ca="1" si="183"/>
        <v/>
      </c>
      <c r="H517" s="45" t="str">
        <f t="shared" ca="1" si="184"/>
        <v/>
      </c>
      <c r="I517" s="46" t="str">
        <f t="shared" ca="1" si="185"/>
        <v/>
      </c>
      <c r="J517" s="47" t="str">
        <f t="shared" ca="1" si="186"/>
        <v/>
      </c>
      <c r="K517" s="45" t="str">
        <f t="shared" ca="1" si="187"/>
        <v/>
      </c>
      <c r="L517" s="46" t="str">
        <f t="shared" ca="1" si="188"/>
        <v/>
      </c>
      <c r="M517" s="47" t="str">
        <f t="shared" ca="1" si="189"/>
        <v/>
      </c>
      <c r="N517" s="45" t="str">
        <f t="shared" ca="1" si="190"/>
        <v/>
      </c>
      <c r="O517" s="46" t="str">
        <f t="shared" ca="1" si="191"/>
        <v/>
      </c>
      <c r="P517" s="47" t="str">
        <f t="shared" ca="1" si="192"/>
        <v/>
      </c>
      <c r="Q517" s="45" t="str">
        <f t="shared" ca="1" si="193"/>
        <v/>
      </c>
      <c r="R517" s="46" t="str">
        <f t="shared" ca="1" si="194"/>
        <v/>
      </c>
      <c r="S517" s="47" t="str">
        <f t="shared" ca="1" si="195"/>
        <v/>
      </c>
      <c r="T517" s="79" t="str">
        <f t="shared" ca="1" si="177"/>
        <v/>
      </c>
      <c r="AH517" s="172" t="str">
        <f t="shared" ref="AH517:AH580" si="197">IF(COUNTIF(X:X,V517)*COUNTIF(Z:Z,V517)*COUNTIF(AB:AB,V517)*COUNTIF(AD:AD,V517)*COUNTIF(AF:AF,V517),V517,"")</f>
        <v/>
      </c>
      <c r="AI517" s="172" t="str">
        <f t="shared" si="196"/>
        <v/>
      </c>
    </row>
    <row r="518" spans="1:35">
      <c r="A518" s="173" t="str">
        <f t="shared" ca="1" si="178"/>
        <v/>
      </c>
      <c r="B518" s="45" t="str">
        <f t="shared" ca="1" si="179"/>
        <v/>
      </c>
      <c r="C518" s="46" t="str">
        <f t="shared" ca="1" si="176"/>
        <v/>
      </c>
      <c r="D518" s="46" t="str">
        <f t="shared" ca="1" si="180"/>
        <v/>
      </c>
      <c r="E518" s="45" t="str">
        <f t="shared" ca="1" si="181"/>
        <v/>
      </c>
      <c r="F518" s="46" t="str">
        <f t="shared" ca="1" si="182"/>
        <v/>
      </c>
      <c r="G518" s="47" t="str">
        <f t="shared" ca="1" si="183"/>
        <v/>
      </c>
      <c r="H518" s="45" t="str">
        <f t="shared" ca="1" si="184"/>
        <v/>
      </c>
      <c r="I518" s="46" t="str">
        <f t="shared" ca="1" si="185"/>
        <v/>
      </c>
      <c r="J518" s="47" t="str">
        <f t="shared" ca="1" si="186"/>
        <v/>
      </c>
      <c r="K518" s="45" t="str">
        <f t="shared" ca="1" si="187"/>
        <v/>
      </c>
      <c r="L518" s="46" t="str">
        <f t="shared" ca="1" si="188"/>
        <v/>
      </c>
      <c r="M518" s="47" t="str">
        <f t="shared" ca="1" si="189"/>
        <v/>
      </c>
      <c r="N518" s="45" t="str">
        <f t="shared" ca="1" si="190"/>
        <v/>
      </c>
      <c r="O518" s="46" t="str">
        <f t="shared" ca="1" si="191"/>
        <v/>
      </c>
      <c r="P518" s="47" t="str">
        <f t="shared" ca="1" si="192"/>
        <v/>
      </c>
      <c r="Q518" s="45" t="str">
        <f t="shared" ca="1" si="193"/>
        <v/>
      </c>
      <c r="R518" s="46" t="str">
        <f t="shared" ca="1" si="194"/>
        <v/>
      </c>
      <c r="S518" s="47" t="str">
        <f t="shared" ca="1" si="195"/>
        <v/>
      </c>
      <c r="T518" s="79" t="str">
        <f t="shared" ca="1" si="177"/>
        <v/>
      </c>
      <c r="AH518" s="172" t="str">
        <f t="shared" si="197"/>
        <v/>
      </c>
      <c r="AI518" s="172" t="str">
        <f t="shared" si="196"/>
        <v/>
      </c>
    </row>
    <row r="519" spans="1:35">
      <c r="A519" s="173" t="str">
        <f t="shared" ca="1" si="178"/>
        <v/>
      </c>
      <c r="B519" s="45" t="str">
        <f t="shared" ca="1" si="179"/>
        <v/>
      </c>
      <c r="C519" s="46" t="str">
        <f t="shared" ca="1" si="176"/>
        <v/>
      </c>
      <c r="D519" s="46" t="str">
        <f t="shared" ca="1" si="180"/>
        <v/>
      </c>
      <c r="E519" s="45" t="str">
        <f t="shared" ca="1" si="181"/>
        <v/>
      </c>
      <c r="F519" s="46" t="str">
        <f t="shared" ca="1" si="182"/>
        <v/>
      </c>
      <c r="G519" s="47" t="str">
        <f t="shared" ca="1" si="183"/>
        <v/>
      </c>
      <c r="H519" s="45" t="str">
        <f t="shared" ca="1" si="184"/>
        <v/>
      </c>
      <c r="I519" s="46" t="str">
        <f t="shared" ca="1" si="185"/>
        <v/>
      </c>
      <c r="J519" s="47" t="str">
        <f t="shared" ca="1" si="186"/>
        <v/>
      </c>
      <c r="K519" s="45" t="str">
        <f t="shared" ca="1" si="187"/>
        <v/>
      </c>
      <c r="L519" s="46" t="str">
        <f t="shared" ca="1" si="188"/>
        <v/>
      </c>
      <c r="M519" s="47" t="str">
        <f t="shared" ca="1" si="189"/>
        <v/>
      </c>
      <c r="N519" s="45" t="str">
        <f t="shared" ca="1" si="190"/>
        <v/>
      </c>
      <c r="O519" s="46" t="str">
        <f t="shared" ca="1" si="191"/>
        <v/>
      </c>
      <c r="P519" s="47" t="str">
        <f t="shared" ca="1" si="192"/>
        <v/>
      </c>
      <c r="Q519" s="45" t="str">
        <f t="shared" ca="1" si="193"/>
        <v/>
      </c>
      <c r="R519" s="46" t="str">
        <f t="shared" ca="1" si="194"/>
        <v/>
      </c>
      <c r="S519" s="47" t="str">
        <f t="shared" ca="1" si="195"/>
        <v/>
      </c>
      <c r="T519" s="79" t="str">
        <f t="shared" ca="1" si="177"/>
        <v/>
      </c>
      <c r="AH519" s="172" t="str">
        <f t="shared" si="197"/>
        <v/>
      </c>
      <c r="AI519" s="172" t="str">
        <f t="shared" si="196"/>
        <v/>
      </c>
    </row>
    <row r="520" spans="1:35">
      <c r="A520" s="173" t="str">
        <f t="shared" ca="1" si="178"/>
        <v/>
      </c>
      <c r="B520" s="45" t="str">
        <f t="shared" ca="1" si="179"/>
        <v/>
      </c>
      <c r="C520" s="46" t="str">
        <f t="shared" ca="1" si="176"/>
        <v/>
      </c>
      <c r="D520" s="46" t="str">
        <f t="shared" ca="1" si="180"/>
        <v/>
      </c>
      <c r="E520" s="45" t="str">
        <f t="shared" ca="1" si="181"/>
        <v/>
      </c>
      <c r="F520" s="46" t="str">
        <f t="shared" ca="1" si="182"/>
        <v/>
      </c>
      <c r="G520" s="47" t="str">
        <f t="shared" ca="1" si="183"/>
        <v/>
      </c>
      <c r="H520" s="45" t="str">
        <f t="shared" ca="1" si="184"/>
        <v/>
      </c>
      <c r="I520" s="46" t="str">
        <f t="shared" ca="1" si="185"/>
        <v/>
      </c>
      <c r="J520" s="47" t="str">
        <f t="shared" ca="1" si="186"/>
        <v/>
      </c>
      <c r="K520" s="45" t="str">
        <f t="shared" ca="1" si="187"/>
        <v/>
      </c>
      <c r="L520" s="46" t="str">
        <f t="shared" ca="1" si="188"/>
        <v/>
      </c>
      <c r="M520" s="47" t="str">
        <f t="shared" ca="1" si="189"/>
        <v/>
      </c>
      <c r="N520" s="45" t="str">
        <f t="shared" ca="1" si="190"/>
        <v/>
      </c>
      <c r="O520" s="46" t="str">
        <f t="shared" ca="1" si="191"/>
        <v/>
      </c>
      <c r="P520" s="47" t="str">
        <f t="shared" ca="1" si="192"/>
        <v/>
      </c>
      <c r="Q520" s="45" t="str">
        <f t="shared" ca="1" si="193"/>
        <v/>
      </c>
      <c r="R520" s="46" t="str">
        <f t="shared" ca="1" si="194"/>
        <v/>
      </c>
      <c r="S520" s="47" t="str">
        <f t="shared" ca="1" si="195"/>
        <v/>
      </c>
      <c r="T520" s="79" t="str">
        <f t="shared" ca="1" si="177"/>
        <v/>
      </c>
      <c r="AH520" s="172" t="str">
        <f t="shared" si="197"/>
        <v/>
      </c>
      <c r="AI520" s="172" t="str">
        <f t="shared" si="196"/>
        <v/>
      </c>
    </row>
    <row r="521" spans="1:35">
      <c r="A521" s="173" t="str">
        <f t="shared" ca="1" si="178"/>
        <v/>
      </c>
      <c r="B521" s="45" t="str">
        <f t="shared" ca="1" si="179"/>
        <v/>
      </c>
      <c r="C521" s="46" t="str">
        <f t="shared" ca="1" si="176"/>
        <v/>
      </c>
      <c r="D521" s="46" t="str">
        <f t="shared" ca="1" si="180"/>
        <v/>
      </c>
      <c r="E521" s="45" t="str">
        <f t="shared" ca="1" si="181"/>
        <v/>
      </c>
      <c r="F521" s="46" t="str">
        <f t="shared" ca="1" si="182"/>
        <v/>
      </c>
      <c r="G521" s="47" t="str">
        <f t="shared" ca="1" si="183"/>
        <v/>
      </c>
      <c r="H521" s="45" t="str">
        <f t="shared" ca="1" si="184"/>
        <v/>
      </c>
      <c r="I521" s="46" t="str">
        <f t="shared" ca="1" si="185"/>
        <v/>
      </c>
      <c r="J521" s="47" t="str">
        <f t="shared" ca="1" si="186"/>
        <v/>
      </c>
      <c r="K521" s="45" t="str">
        <f t="shared" ca="1" si="187"/>
        <v/>
      </c>
      <c r="L521" s="46" t="str">
        <f t="shared" ca="1" si="188"/>
        <v/>
      </c>
      <c r="M521" s="47" t="str">
        <f t="shared" ca="1" si="189"/>
        <v/>
      </c>
      <c r="N521" s="45" t="str">
        <f t="shared" ca="1" si="190"/>
        <v/>
      </c>
      <c r="O521" s="46" t="str">
        <f t="shared" ca="1" si="191"/>
        <v/>
      </c>
      <c r="P521" s="47" t="str">
        <f t="shared" ca="1" si="192"/>
        <v/>
      </c>
      <c r="Q521" s="45" t="str">
        <f t="shared" ca="1" si="193"/>
        <v/>
      </c>
      <c r="R521" s="46" t="str">
        <f t="shared" ca="1" si="194"/>
        <v/>
      </c>
      <c r="S521" s="47" t="str">
        <f t="shared" ca="1" si="195"/>
        <v/>
      </c>
      <c r="T521" s="79" t="str">
        <f t="shared" ca="1" si="177"/>
        <v/>
      </c>
      <c r="AH521" s="172" t="str">
        <f t="shared" si="197"/>
        <v/>
      </c>
      <c r="AI521" s="172" t="str">
        <f t="shared" si="196"/>
        <v/>
      </c>
    </row>
    <row r="522" spans="1:35">
      <c r="A522" s="173" t="str">
        <f t="shared" ca="1" si="178"/>
        <v/>
      </c>
      <c r="B522" s="45" t="str">
        <f t="shared" ca="1" si="179"/>
        <v/>
      </c>
      <c r="C522" s="46" t="str">
        <f t="shared" ca="1" si="176"/>
        <v/>
      </c>
      <c r="D522" s="46" t="str">
        <f t="shared" ca="1" si="180"/>
        <v/>
      </c>
      <c r="E522" s="45" t="str">
        <f t="shared" ca="1" si="181"/>
        <v/>
      </c>
      <c r="F522" s="46" t="str">
        <f t="shared" ca="1" si="182"/>
        <v/>
      </c>
      <c r="G522" s="47" t="str">
        <f t="shared" ca="1" si="183"/>
        <v/>
      </c>
      <c r="H522" s="45" t="str">
        <f t="shared" ca="1" si="184"/>
        <v/>
      </c>
      <c r="I522" s="46" t="str">
        <f t="shared" ca="1" si="185"/>
        <v/>
      </c>
      <c r="J522" s="47" t="str">
        <f t="shared" ca="1" si="186"/>
        <v/>
      </c>
      <c r="K522" s="45" t="str">
        <f t="shared" ca="1" si="187"/>
        <v/>
      </c>
      <c r="L522" s="46" t="str">
        <f t="shared" ca="1" si="188"/>
        <v/>
      </c>
      <c r="M522" s="47" t="str">
        <f t="shared" ca="1" si="189"/>
        <v/>
      </c>
      <c r="N522" s="45" t="str">
        <f t="shared" ca="1" si="190"/>
        <v/>
      </c>
      <c r="O522" s="46" t="str">
        <f t="shared" ca="1" si="191"/>
        <v/>
      </c>
      <c r="P522" s="47" t="str">
        <f t="shared" ca="1" si="192"/>
        <v/>
      </c>
      <c r="Q522" s="45" t="str">
        <f t="shared" ca="1" si="193"/>
        <v/>
      </c>
      <c r="R522" s="46" t="str">
        <f t="shared" ca="1" si="194"/>
        <v/>
      </c>
      <c r="S522" s="47" t="str">
        <f t="shared" ca="1" si="195"/>
        <v/>
      </c>
      <c r="T522" s="79" t="str">
        <f t="shared" ca="1" si="177"/>
        <v/>
      </c>
      <c r="AH522" s="172" t="str">
        <f t="shared" si="197"/>
        <v/>
      </c>
      <c r="AI522" s="172" t="str">
        <f t="shared" si="196"/>
        <v/>
      </c>
    </row>
    <row r="523" spans="1:35">
      <c r="A523" s="173" t="str">
        <f t="shared" ca="1" si="178"/>
        <v/>
      </c>
      <c r="B523" s="45" t="str">
        <f t="shared" ca="1" si="179"/>
        <v/>
      </c>
      <c r="C523" s="46" t="str">
        <f t="shared" ca="1" si="176"/>
        <v/>
      </c>
      <c r="D523" s="46" t="str">
        <f t="shared" ca="1" si="180"/>
        <v/>
      </c>
      <c r="E523" s="45" t="str">
        <f t="shared" ca="1" si="181"/>
        <v/>
      </c>
      <c r="F523" s="46" t="str">
        <f t="shared" ca="1" si="182"/>
        <v/>
      </c>
      <c r="G523" s="47" t="str">
        <f t="shared" ca="1" si="183"/>
        <v/>
      </c>
      <c r="H523" s="45" t="str">
        <f t="shared" ca="1" si="184"/>
        <v/>
      </c>
      <c r="I523" s="46" t="str">
        <f t="shared" ca="1" si="185"/>
        <v/>
      </c>
      <c r="J523" s="47" t="str">
        <f t="shared" ca="1" si="186"/>
        <v/>
      </c>
      <c r="K523" s="45" t="str">
        <f t="shared" ca="1" si="187"/>
        <v/>
      </c>
      <c r="L523" s="46" t="str">
        <f t="shared" ca="1" si="188"/>
        <v/>
      </c>
      <c r="M523" s="47" t="str">
        <f t="shared" ca="1" si="189"/>
        <v/>
      </c>
      <c r="N523" s="45" t="str">
        <f t="shared" ca="1" si="190"/>
        <v/>
      </c>
      <c r="O523" s="46" t="str">
        <f t="shared" ca="1" si="191"/>
        <v/>
      </c>
      <c r="P523" s="47" t="str">
        <f t="shared" ca="1" si="192"/>
        <v/>
      </c>
      <c r="Q523" s="45" t="str">
        <f t="shared" ca="1" si="193"/>
        <v/>
      </c>
      <c r="R523" s="46" t="str">
        <f t="shared" ca="1" si="194"/>
        <v/>
      </c>
      <c r="S523" s="47" t="str">
        <f t="shared" ca="1" si="195"/>
        <v/>
      </c>
      <c r="T523" s="79" t="str">
        <f t="shared" ca="1" si="177"/>
        <v/>
      </c>
      <c r="AH523" s="172" t="str">
        <f t="shared" si="197"/>
        <v/>
      </c>
      <c r="AI523" s="172" t="str">
        <f t="shared" si="196"/>
        <v/>
      </c>
    </row>
    <row r="524" spans="1:35">
      <c r="A524" s="173" t="str">
        <f t="shared" ca="1" si="178"/>
        <v/>
      </c>
      <c r="B524" s="45" t="str">
        <f t="shared" ca="1" si="179"/>
        <v/>
      </c>
      <c r="C524" s="46" t="str">
        <f t="shared" ca="1" si="176"/>
        <v/>
      </c>
      <c r="D524" s="46" t="str">
        <f t="shared" ca="1" si="180"/>
        <v/>
      </c>
      <c r="E524" s="45" t="str">
        <f t="shared" ca="1" si="181"/>
        <v/>
      </c>
      <c r="F524" s="46" t="str">
        <f t="shared" ca="1" si="182"/>
        <v/>
      </c>
      <c r="G524" s="47" t="str">
        <f t="shared" ca="1" si="183"/>
        <v/>
      </c>
      <c r="H524" s="45" t="str">
        <f t="shared" ca="1" si="184"/>
        <v/>
      </c>
      <c r="I524" s="46" t="str">
        <f t="shared" ca="1" si="185"/>
        <v/>
      </c>
      <c r="J524" s="47" t="str">
        <f t="shared" ca="1" si="186"/>
        <v/>
      </c>
      <c r="K524" s="45" t="str">
        <f t="shared" ca="1" si="187"/>
        <v/>
      </c>
      <c r="L524" s="46" t="str">
        <f t="shared" ca="1" si="188"/>
        <v/>
      </c>
      <c r="M524" s="47" t="str">
        <f t="shared" ca="1" si="189"/>
        <v/>
      </c>
      <c r="N524" s="45" t="str">
        <f t="shared" ca="1" si="190"/>
        <v/>
      </c>
      <c r="O524" s="46" t="str">
        <f t="shared" ca="1" si="191"/>
        <v/>
      </c>
      <c r="P524" s="47" t="str">
        <f t="shared" ca="1" si="192"/>
        <v/>
      </c>
      <c r="Q524" s="45" t="str">
        <f t="shared" ca="1" si="193"/>
        <v/>
      </c>
      <c r="R524" s="46" t="str">
        <f t="shared" ca="1" si="194"/>
        <v/>
      </c>
      <c r="S524" s="47" t="str">
        <f t="shared" ca="1" si="195"/>
        <v/>
      </c>
      <c r="T524" s="79" t="str">
        <f t="shared" ca="1" si="177"/>
        <v/>
      </c>
      <c r="AH524" s="172" t="str">
        <f t="shared" si="197"/>
        <v/>
      </c>
      <c r="AI524" s="172" t="str">
        <f t="shared" si="196"/>
        <v/>
      </c>
    </row>
    <row r="525" spans="1:35">
      <c r="A525" s="173" t="str">
        <f t="shared" ca="1" si="178"/>
        <v/>
      </c>
      <c r="B525" s="45" t="str">
        <f t="shared" ca="1" si="179"/>
        <v/>
      </c>
      <c r="C525" s="46" t="str">
        <f t="shared" ca="1" si="176"/>
        <v/>
      </c>
      <c r="D525" s="46" t="str">
        <f t="shared" ca="1" si="180"/>
        <v/>
      </c>
      <c r="E525" s="45" t="str">
        <f t="shared" ca="1" si="181"/>
        <v/>
      </c>
      <c r="F525" s="46" t="str">
        <f t="shared" ca="1" si="182"/>
        <v/>
      </c>
      <c r="G525" s="47" t="str">
        <f t="shared" ca="1" si="183"/>
        <v/>
      </c>
      <c r="H525" s="45" t="str">
        <f t="shared" ca="1" si="184"/>
        <v/>
      </c>
      <c r="I525" s="46" t="str">
        <f t="shared" ca="1" si="185"/>
        <v/>
      </c>
      <c r="J525" s="47" t="str">
        <f t="shared" ca="1" si="186"/>
        <v/>
      </c>
      <c r="K525" s="45" t="str">
        <f t="shared" ca="1" si="187"/>
        <v/>
      </c>
      <c r="L525" s="46" t="str">
        <f t="shared" ca="1" si="188"/>
        <v/>
      </c>
      <c r="M525" s="47" t="str">
        <f t="shared" ca="1" si="189"/>
        <v/>
      </c>
      <c r="N525" s="45" t="str">
        <f t="shared" ca="1" si="190"/>
        <v/>
      </c>
      <c r="O525" s="46" t="str">
        <f t="shared" ca="1" si="191"/>
        <v/>
      </c>
      <c r="P525" s="47" t="str">
        <f t="shared" ca="1" si="192"/>
        <v/>
      </c>
      <c r="Q525" s="45" t="str">
        <f t="shared" ca="1" si="193"/>
        <v/>
      </c>
      <c r="R525" s="46" t="str">
        <f t="shared" ca="1" si="194"/>
        <v/>
      </c>
      <c r="S525" s="47" t="str">
        <f t="shared" ca="1" si="195"/>
        <v/>
      </c>
      <c r="T525" s="79" t="str">
        <f t="shared" ca="1" si="177"/>
        <v/>
      </c>
      <c r="AH525" s="172" t="str">
        <f t="shared" si="197"/>
        <v/>
      </c>
      <c r="AI525" s="172" t="str">
        <f t="shared" si="196"/>
        <v/>
      </c>
    </row>
    <row r="526" spans="1:35">
      <c r="A526" s="173" t="str">
        <f t="shared" ca="1" si="178"/>
        <v/>
      </c>
      <c r="B526" s="45" t="str">
        <f t="shared" ca="1" si="179"/>
        <v/>
      </c>
      <c r="C526" s="46" t="str">
        <f t="shared" ca="1" si="176"/>
        <v/>
      </c>
      <c r="D526" s="46" t="str">
        <f t="shared" ca="1" si="180"/>
        <v/>
      </c>
      <c r="E526" s="45" t="str">
        <f t="shared" ca="1" si="181"/>
        <v/>
      </c>
      <c r="F526" s="46" t="str">
        <f t="shared" ca="1" si="182"/>
        <v/>
      </c>
      <c r="G526" s="47" t="str">
        <f t="shared" ca="1" si="183"/>
        <v/>
      </c>
      <c r="H526" s="45" t="str">
        <f t="shared" ca="1" si="184"/>
        <v/>
      </c>
      <c r="I526" s="46" t="str">
        <f t="shared" ca="1" si="185"/>
        <v/>
      </c>
      <c r="J526" s="47" t="str">
        <f t="shared" ca="1" si="186"/>
        <v/>
      </c>
      <c r="K526" s="45" t="str">
        <f t="shared" ca="1" si="187"/>
        <v/>
      </c>
      <c r="L526" s="46" t="str">
        <f t="shared" ca="1" si="188"/>
        <v/>
      </c>
      <c r="M526" s="47" t="str">
        <f t="shared" ca="1" si="189"/>
        <v/>
      </c>
      <c r="N526" s="45" t="str">
        <f t="shared" ca="1" si="190"/>
        <v/>
      </c>
      <c r="O526" s="46" t="str">
        <f t="shared" ca="1" si="191"/>
        <v/>
      </c>
      <c r="P526" s="47" t="str">
        <f t="shared" ca="1" si="192"/>
        <v/>
      </c>
      <c r="Q526" s="45" t="str">
        <f t="shared" ca="1" si="193"/>
        <v/>
      </c>
      <c r="R526" s="46" t="str">
        <f t="shared" ca="1" si="194"/>
        <v/>
      </c>
      <c r="S526" s="47" t="str">
        <f t="shared" ca="1" si="195"/>
        <v/>
      </c>
      <c r="T526" s="79" t="str">
        <f t="shared" ca="1" si="177"/>
        <v/>
      </c>
      <c r="AH526" s="172" t="str">
        <f t="shared" si="197"/>
        <v/>
      </c>
      <c r="AI526" s="172" t="str">
        <f t="shared" si="196"/>
        <v/>
      </c>
    </row>
    <row r="527" spans="1:35">
      <c r="A527" s="173" t="str">
        <f t="shared" ca="1" si="178"/>
        <v/>
      </c>
      <c r="B527" s="45" t="str">
        <f t="shared" ca="1" si="179"/>
        <v/>
      </c>
      <c r="C527" s="46" t="str">
        <f t="shared" ca="1" si="176"/>
        <v/>
      </c>
      <c r="D527" s="46" t="str">
        <f t="shared" ca="1" si="180"/>
        <v/>
      </c>
      <c r="E527" s="45" t="str">
        <f t="shared" ca="1" si="181"/>
        <v/>
      </c>
      <c r="F527" s="46" t="str">
        <f t="shared" ca="1" si="182"/>
        <v/>
      </c>
      <c r="G527" s="47" t="str">
        <f t="shared" ca="1" si="183"/>
        <v/>
      </c>
      <c r="H527" s="45" t="str">
        <f t="shared" ca="1" si="184"/>
        <v/>
      </c>
      <c r="I527" s="46" t="str">
        <f t="shared" ca="1" si="185"/>
        <v/>
      </c>
      <c r="J527" s="47" t="str">
        <f t="shared" ca="1" si="186"/>
        <v/>
      </c>
      <c r="K527" s="45" t="str">
        <f t="shared" ca="1" si="187"/>
        <v/>
      </c>
      <c r="L527" s="46" t="str">
        <f t="shared" ca="1" si="188"/>
        <v/>
      </c>
      <c r="M527" s="47" t="str">
        <f t="shared" ca="1" si="189"/>
        <v/>
      </c>
      <c r="N527" s="45" t="str">
        <f t="shared" ca="1" si="190"/>
        <v/>
      </c>
      <c r="O527" s="46" t="str">
        <f t="shared" ca="1" si="191"/>
        <v/>
      </c>
      <c r="P527" s="47" t="str">
        <f t="shared" ca="1" si="192"/>
        <v/>
      </c>
      <c r="Q527" s="45" t="str">
        <f t="shared" ca="1" si="193"/>
        <v/>
      </c>
      <c r="R527" s="46" t="str">
        <f t="shared" ca="1" si="194"/>
        <v/>
      </c>
      <c r="S527" s="47" t="str">
        <f t="shared" ca="1" si="195"/>
        <v/>
      </c>
      <c r="T527" s="79" t="str">
        <f t="shared" ca="1" si="177"/>
        <v/>
      </c>
      <c r="AH527" s="172" t="str">
        <f t="shared" si="197"/>
        <v/>
      </c>
      <c r="AI527" s="172" t="str">
        <f t="shared" si="196"/>
        <v/>
      </c>
    </row>
    <row r="528" spans="1:35">
      <c r="A528" s="173" t="str">
        <f t="shared" ca="1" si="178"/>
        <v/>
      </c>
      <c r="B528" s="45" t="str">
        <f t="shared" ca="1" si="179"/>
        <v/>
      </c>
      <c r="C528" s="46" t="str">
        <f t="shared" ref="C528:C591" ca="1" si="198">IF(ISERROR(B528-2),"",(B528/$B$14-1)*$B$5)</f>
        <v/>
      </c>
      <c r="D528" s="46" t="str">
        <f t="shared" ca="1" si="180"/>
        <v/>
      </c>
      <c r="E528" s="45" t="str">
        <f t="shared" ca="1" si="181"/>
        <v/>
      </c>
      <c r="F528" s="46" t="str">
        <f t="shared" ca="1" si="182"/>
        <v/>
      </c>
      <c r="G528" s="47" t="str">
        <f t="shared" ca="1" si="183"/>
        <v/>
      </c>
      <c r="H528" s="45" t="str">
        <f t="shared" ca="1" si="184"/>
        <v/>
      </c>
      <c r="I528" s="46" t="str">
        <f t="shared" ca="1" si="185"/>
        <v/>
      </c>
      <c r="J528" s="47" t="str">
        <f t="shared" ca="1" si="186"/>
        <v/>
      </c>
      <c r="K528" s="45" t="str">
        <f t="shared" ca="1" si="187"/>
        <v/>
      </c>
      <c r="L528" s="46" t="str">
        <f t="shared" ca="1" si="188"/>
        <v/>
      </c>
      <c r="M528" s="47" t="str">
        <f t="shared" ca="1" si="189"/>
        <v/>
      </c>
      <c r="N528" s="45" t="str">
        <f t="shared" ca="1" si="190"/>
        <v/>
      </c>
      <c r="O528" s="46" t="str">
        <f t="shared" ca="1" si="191"/>
        <v/>
      </c>
      <c r="P528" s="47" t="str">
        <f t="shared" ca="1" si="192"/>
        <v/>
      </c>
      <c r="Q528" s="45" t="str">
        <f t="shared" ca="1" si="193"/>
        <v/>
      </c>
      <c r="R528" s="46" t="str">
        <f t="shared" ca="1" si="194"/>
        <v/>
      </c>
      <c r="S528" s="47" t="str">
        <f t="shared" ca="1" si="195"/>
        <v/>
      </c>
      <c r="T528" s="79" t="str">
        <f t="shared" ca="1" si="177"/>
        <v/>
      </c>
      <c r="AH528" s="172" t="str">
        <f t="shared" si="197"/>
        <v/>
      </c>
      <c r="AI528" s="172" t="str">
        <f t="shared" si="196"/>
        <v/>
      </c>
    </row>
    <row r="529" spans="1:35">
      <c r="A529" s="173" t="str">
        <f t="shared" ca="1" si="178"/>
        <v/>
      </c>
      <c r="B529" s="45" t="str">
        <f t="shared" ca="1" si="179"/>
        <v/>
      </c>
      <c r="C529" s="46" t="str">
        <f t="shared" ca="1" si="198"/>
        <v/>
      </c>
      <c r="D529" s="46" t="str">
        <f t="shared" ca="1" si="180"/>
        <v/>
      </c>
      <c r="E529" s="45" t="str">
        <f t="shared" ca="1" si="181"/>
        <v/>
      </c>
      <c r="F529" s="46" t="str">
        <f t="shared" ca="1" si="182"/>
        <v/>
      </c>
      <c r="G529" s="47" t="str">
        <f t="shared" ca="1" si="183"/>
        <v/>
      </c>
      <c r="H529" s="45" t="str">
        <f t="shared" ca="1" si="184"/>
        <v/>
      </c>
      <c r="I529" s="46" t="str">
        <f t="shared" ca="1" si="185"/>
        <v/>
      </c>
      <c r="J529" s="47" t="str">
        <f t="shared" ca="1" si="186"/>
        <v/>
      </c>
      <c r="K529" s="45" t="str">
        <f t="shared" ca="1" si="187"/>
        <v/>
      </c>
      <c r="L529" s="46" t="str">
        <f t="shared" ca="1" si="188"/>
        <v/>
      </c>
      <c r="M529" s="47" t="str">
        <f t="shared" ca="1" si="189"/>
        <v/>
      </c>
      <c r="N529" s="45" t="str">
        <f t="shared" ca="1" si="190"/>
        <v/>
      </c>
      <c r="O529" s="46" t="str">
        <f t="shared" ca="1" si="191"/>
        <v/>
      </c>
      <c r="P529" s="47" t="str">
        <f t="shared" ca="1" si="192"/>
        <v/>
      </c>
      <c r="Q529" s="45" t="str">
        <f t="shared" ca="1" si="193"/>
        <v/>
      </c>
      <c r="R529" s="46" t="str">
        <f t="shared" ca="1" si="194"/>
        <v/>
      </c>
      <c r="S529" s="47" t="str">
        <f t="shared" ca="1" si="195"/>
        <v/>
      </c>
      <c r="T529" s="79" t="str">
        <f t="shared" ca="1" si="177"/>
        <v/>
      </c>
      <c r="AH529" s="172" t="str">
        <f t="shared" si="197"/>
        <v/>
      </c>
      <c r="AI529" s="172" t="str">
        <f t="shared" si="196"/>
        <v/>
      </c>
    </row>
    <row r="530" spans="1:35">
      <c r="A530" s="173" t="str">
        <f t="shared" ca="1" si="178"/>
        <v/>
      </c>
      <c r="B530" s="45" t="str">
        <f t="shared" ca="1" si="179"/>
        <v/>
      </c>
      <c r="C530" s="46" t="str">
        <f t="shared" ca="1" si="198"/>
        <v/>
      </c>
      <c r="D530" s="46" t="str">
        <f t="shared" ca="1" si="180"/>
        <v/>
      </c>
      <c r="E530" s="45" t="str">
        <f t="shared" ca="1" si="181"/>
        <v/>
      </c>
      <c r="F530" s="46" t="str">
        <f t="shared" ca="1" si="182"/>
        <v/>
      </c>
      <c r="G530" s="47" t="str">
        <f t="shared" ca="1" si="183"/>
        <v/>
      </c>
      <c r="H530" s="45" t="str">
        <f t="shared" ca="1" si="184"/>
        <v/>
      </c>
      <c r="I530" s="46" t="str">
        <f t="shared" ca="1" si="185"/>
        <v/>
      </c>
      <c r="J530" s="47" t="str">
        <f t="shared" ca="1" si="186"/>
        <v/>
      </c>
      <c r="K530" s="45" t="str">
        <f t="shared" ca="1" si="187"/>
        <v/>
      </c>
      <c r="L530" s="46" t="str">
        <f t="shared" ca="1" si="188"/>
        <v/>
      </c>
      <c r="M530" s="47" t="str">
        <f t="shared" ca="1" si="189"/>
        <v/>
      </c>
      <c r="N530" s="45" t="str">
        <f t="shared" ca="1" si="190"/>
        <v/>
      </c>
      <c r="O530" s="46" t="str">
        <f t="shared" ca="1" si="191"/>
        <v/>
      </c>
      <c r="P530" s="47" t="str">
        <f t="shared" ca="1" si="192"/>
        <v/>
      </c>
      <c r="Q530" s="45" t="str">
        <f t="shared" ca="1" si="193"/>
        <v/>
      </c>
      <c r="R530" s="46" t="str">
        <f t="shared" ca="1" si="194"/>
        <v/>
      </c>
      <c r="S530" s="47" t="str">
        <f t="shared" ca="1" si="195"/>
        <v/>
      </c>
      <c r="T530" s="79" t="str">
        <f t="shared" ca="1" si="177"/>
        <v/>
      </c>
      <c r="AH530" s="172" t="str">
        <f t="shared" si="197"/>
        <v/>
      </c>
      <c r="AI530" s="172" t="str">
        <f t="shared" si="196"/>
        <v/>
      </c>
    </row>
    <row r="531" spans="1:35">
      <c r="A531" s="173" t="str">
        <f t="shared" ca="1" si="178"/>
        <v/>
      </c>
      <c r="B531" s="45" t="str">
        <f t="shared" ca="1" si="179"/>
        <v/>
      </c>
      <c r="C531" s="46" t="str">
        <f t="shared" ca="1" si="198"/>
        <v/>
      </c>
      <c r="D531" s="46" t="str">
        <f t="shared" ca="1" si="180"/>
        <v/>
      </c>
      <c r="E531" s="45" t="str">
        <f t="shared" ca="1" si="181"/>
        <v/>
      </c>
      <c r="F531" s="46" t="str">
        <f t="shared" ca="1" si="182"/>
        <v/>
      </c>
      <c r="G531" s="47" t="str">
        <f t="shared" ca="1" si="183"/>
        <v/>
      </c>
      <c r="H531" s="45" t="str">
        <f t="shared" ca="1" si="184"/>
        <v/>
      </c>
      <c r="I531" s="46" t="str">
        <f t="shared" ca="1" si="185"/>
        <v/>
      </c>
      <c r="J531" s="47" t="str">
        <f t="shared" ca="1" si="186"/>
        <v/>
      </c>
      <c r="K531" s="45" t="str">
        <f t="shared" ca="1" si="187"/>
        <v/>
      </c>
      <c r="L531" s="46" t="str">
        <f t="shared" ca="1" si="188"/>
        <v/>
      </c>
      <c r="M531" s="47" t="str">
        <f t="shared" ca="1" si="189"/>
        <v/>
      </c>
      <c r="N531" s="45" t="str">
        <f t="shared" ca="1" si="190"/>
        <v/>
      </c>
      <c r="O531" s="46" t="str">
        <f t="shared" ca="1" si="191"/>
        <v/>
      </c>
      <c r="P531" s="47" t="str">
        <f t="shared" ca="1" si="192"/>
        <v/>
      </c>
      <c r="Q531" s="45" t="str">
        <f t="shared" ca="1" si="193"/>
        <v/>
      </c>
      <c r="R531" s="46" t="str">
        <f t="shared" ca="1" si="194"/>
        <v/>
      </c>
      <c r="S531" s="47" t="str">
        <f t="shared" ca="1" si="195"/>
        <v/>
      </c>
      <c r="T531" s="79" t="str">
        <f t="shared" ca="1" si="177"/>
        <v/>
      </c>
      <c r="AH531" s="172" t="str">
        <f t="shared" si="197"/>
        <v/>
      </c>
      <c r="AI531" s="172" t="str">
        <f t="shared" si="196"/>
        <v/>
      </c>
    </row>
    <row r="532" spans="1:35">
      <c r="A532" s="173" t="str">
        <f t="shared" ca="1" si="178"/>
        <v/>
      </c>
      <c r="B532" s="45" t="str">
        <f t="shared" ca="1" si="179"/>
        <v/>
      </c>
      <c r="C532" s="46" t="str">
        <f t="shared" ca="1" si="198"/>
        <v/>
      </c>
      <c r="D532" s="46" t="str">
        <f t="shared" ca="1" si="180"/>
        <v/>
      </c>
      <c r="E532" s="45" t="str">
        <f t="shared" ca="1" si="181"/>
        <v/>
      </c>
      <c r="F532" s="46" t="str">
        <f t="shared" ca="1" si="182"/>
        <v/>
      </c>
      <c r="G532" s="47" t="str">
        <f t="shared" ca="1" si="183"/>
        <v/>
      </c>
      <c r="H532" s="45" t="str">
        <f t="shared" ca="1" si="184"/>
        <v/>
      </c>
      <c r="I532" s="46" t="str">
        <f t="shared" ca="1" si="185"/>
        <v/>
      </c>
      <c r="J532" s="47" t="str">
        <f t="shared" ca="1" si="186"/>
        <v/>
      </c>
      <c r="K532" s="45" t="str">
        <f t="shared" ca="1" si="187"/>
        <v/>
      </c>
      <c r="L532" s="46" t="str">
        <f t="shared" ca="1" si="188"/>
        <v/>
      </c>
      <c r="M532" s="47" t="str">
        <f t="shared" ca="1" si="189"/>
        <v/>
      </c>
      <c r="N532" s="45" t="str">
        <f t="shared" ca="1" si="190"/>
        <v/>
      </c>
      <c r="O532" s="46" t="str">
        <f t="shared" ca="1" si="191"/>
        <v/>
      </c>
      <c r="P532" s="47" t="str">
        <f t="shared" ca="1" si="192"/>
        <v/>
      </c>
      <c r="Q532" s="45" t="str">
        <f t="shared" ca="1" si="193"/>
        <v/>
      </c>
      <c r="R532" s="46" t="str">
        <f t="shared" ca="1" si="194"/>
        <v/>
      </c>
      <c r="S532" s="47" t="str">
        <f t="shared" ca="1" si="195"/>
        <v/>
      </c>
      <c r="T532" s="79" t="str">
        <f t="shared" ca="1" si="177"/>
        <v/>
      </c>
      <c r="AH532" s="172" t="str">
        <f t="shared" si="197"/>
        <v/>
      </c>
      <c r="AI532" s="172" t="str">
        <f t="shared" si="196"/>
        <v/>
      </c>
    </row>
    <row r="533" spans="1:35">
      <c r="A533" s="173" t="str">
        <f t="shared" ca="1" si="178"/>
        <v/>
      </c>
      <c r="B533" s="45" t="str">
        <f t="shared" ca="1" si="179"/>
        <v/>
      </c>
      <c r="C533" s="46" t="str">
        <f t="shared" ca="1" si="198"/>
        <v/>
      </c>
      <c r="D533" s="46" t="str">
        <f t="shared" ca="1" si="180"/>
        <v/>
      </c>
      <c r="E533" s="45" t="str">
        <f t="shared" ca="1" si="181"/>
        <v/>
      </c>
      <c r="F533" s="46" t="str">
        <f t="shared" ca="1" si="182"/>
        <v/>
      </c>
      <c r="G533" s="47" t="str">
        <f t="shared" ca="1" si="183"/>
        <v/>
      </c>
      <c r="H533" s="45" t="str">
        <f t="shared" ca="1" si="184"/>
        <v/>
      </c>
      <c r="I533" s="46" t="str">
        <f t="shared" ca="1" si="185"/>
        <v/>
      </c>
      <c r="J533" s="47" t="str">
        <f t="shared" ca="1" si="186"/>
        <v/>
      </c>
      <c r="K533" s="45" t="str">
        <f t="shared" ca="1" si="187"/>
        <v/>
      </c>
      <c r="L533" s="46" t="str">
        <f t="shared" ca="1" si="188"/>
        <v/>
      </c>
      <c r="M533" s="47" t="str">
        <f t="shared" ca="1" si="189"/>
        <v/>
      </c>
      <c r="N533" s="45" t="str">
        <f t="shared" ca="1" si="190"/>
        <v/>
      </c>
      <c r="O533" s="46" t="str">
        <f t="shared" ca="1" si="191"/>
        <v/>
      </c>
      <c r="P533" s="47" t="str">
        <f t="shared" ca="1" si="192"/>
        <v/>
      </c>
      <c r="Q533" s="45" t="str">
        <f t="shared" ca="1" si="193"/>
        <v/>
      </c>
      <c r="R533" s="46" t="str">
        <f t="shared" ca="1" si="194"/>
        <v/>
      </c>
      <c r="S533" s="47" t="str">
        <f t="shared" ca="1" si="195"/>
        <v/>
      </c>
      <c r="T533" s="79" t="str">
        <f t="shared" ca="1" si="177"/>
        <v/>
      </c>
      <c r="AH533" s="172" t="str">
        <f t="shared" si="197"/>
        <v/>
      </c>
      <c r="AI533" s="172" t="str">
        <f t="shared" si="196"/>
        <v/>
      </c>
    </row>
    <row r="534" spans="1:35">
      <c r="A534" s="173" t="str">
        <f t="shared" ca="1" si="178"/>
        <v/>
      </c>
      <c r="B534" s="45" t="str">
        <f t="shared" ca="1" si="179"/>
        <v/>
      </c>
      <c r="C534" s="46" t="str">
        <f t="shared" ca="1" si="198"/>
        <v/>
      </c>
      <c r="D534" s="46" t="str">
        <f t="shared" ca="1" si="180"/>
        <v/>
      </c>
      <c r="E534" s="45" t="str">
        <f t="shared" ca="1" si="181"/>
        <v/>
      </c>
      <c r="F534" s="46" t="str">
        <f t="shared" ca="1" si="182"/>
        <v/>
      </c>
      <c r="G534" s="47" t="str">
        <f t="shared" ca="1" si="183"/>
        <v/>
      </c>
      <c r="H534" s="45" t="str">
        <f t="shared" ca="1" si="184"/>
        <v/>
      </c>
      <c r="I534" s="46" t="str">
        <f t="shared" ca="1" si="185"/>
        <v/>
      </c>
      <c r="J534" s="47" t="str">
        <f t="shared" ca="1" si="186"/>
        <v/>
      </c>
      <c r="K534" s="45" t="str">
        <f t="shared" ca="1" si="187"/>
        <v/>
      </c>
      <c r="L534" s="46" t="str">
        <f t="shared" ca="1" si="188"/>
        <v/>
      </c>
      <c r="M534" s="47" t="str">
        <f t="shared" ca="1" si="189"/>
        <v/>
      </c>
      <c r="N534" s="45" t="str">
        <f t="shared" ca="1" si="190"/>
        <v/>
      </c>
      <c r="O534" s="46" t="str">
        <f t="shared" ca="1" si="191"/>
        <v/>
      </c>
      <c r="P534" s="47" t="str">
        <f t="shared" ca="1" si="192"/>
        <v/>
      </c>
      <c r="Q534" s="45" t="str">
        <f t="shared" ca="1" si="193"/>
        <v/>
      </c>
      <c r="R534" s="46" t="str">
        <f t="shared" ca="1" si="194"/>
        <v/>
      </c>
      <c r="S534" s="47" t="str">
        <f t="shared" ca="1" si="195"/>
        <v/>
      </c>
      <c r="T534" s="79" t="str">
        <f t="shared" ca="1" si="177"/>
        <v/>
      </c>
      <c r="AH534" s="172" t="str">
        <f t="shared" si="197"/>
        <v/>
      </c>
      <c r="AI534" s="172" t="str">
        <f t="shared" si="196"/>
        <v/>
      </c>
    </row>
    <row r="535" spans="1:35">
      <c r="A535" s="173" t="str">
        <f t="shared" ca="1" si="178"/>
        <v/>
      </c>
      <c r="B535" s="45" t="str">
        <f t="shared" ca="1" si="179"/>
        <v/>
      </c>
      <c r="C535" s="46" t="str">
        <f t="shared" ca="1" si="198"/>
        <v/>
      </c>
      <c r="D535" s="46" t="str">
        <f t="shared" ca="1" si="180"/>
        <v/>
      </c>
      <c r="E535" s="45" t="str">
        <f t="shared" ca="1" si="181"/>
        <v/>
      </c>
      <c r="F535" s="46" t="str">
        <f t="shared" ca="1" si="182"/>
        <v/>
      </c>
      <c r="G535" s="47" t="str">
        <f t="shared" ca="1" si="183"/>
        <v/>
      </c>
      <c r="H535" s="45" t="str">
        <f t="shared" ca="1" si="184"/>
        <v/>
      </c>
      <c r="I535" s="46" t="str">
        <f t="shared" ca="1" si="185"/>
        <v/>
      </c>
      <c r="J535" s="47" t="str">
        <f t="shared" ca="1" si="186"/>
        <v/>
      </c>
      <c r="K535" s="45" t="str">
        <f t="shared" ca="1" si="187"/>
        <v/>
      </c>
      <c r="L535" s="46" t="str">
        <f t="shared" ca="1" si="188"/>
        <v/>
      </c>
      <c r="M535" s="47" t="str">
        <f t="shared" ca="1" si="189"/>
        <v/>
      </c>
      <c r="N535" s="45" t="str">
        <f t="shared" ca="1" si="190"/>
        <v/>
      </c>
      <c r="O535" s="46" t="str">
        <f t="shared" ca="1" si="191"/>
        <v/>
      </c>
      <c r="P535" s="47" t="str">
        <f t="shared" ca="1" si="192"/>
        <v/>
      </c>
      <c r="Q535" s="45" t="str">
        <f t="shared" ca="1" si="193"/>
        <v/>
      </c>
      <c r="R535" s="46" t="str">
        <f t="shared" ca="1" si="194"/>
        <v/>
      </c>
      <c r="S535" s="47" t="str">
        <f t="shared" ca="1" si="195"/>
        <v/>
      </c>
      <c r="T535" s="79" t="str">
        <f t="shared" ca="1" si="177"/>
        <v/>
      </c>
      <c r="AH535" s="172" t="str">
        <f t="shared" si="197"/>
        <v/>
      </c>
      <c r="AI535" s="172" t="str">
        <f t="shared" si="196"/>
        <v/>
      </c>
    </row>
    <row r="536" spans="1:35">
      <c r="A536" s="173" t="str">
        <f t="shared" ca="1" si="178"/>
        <v/>
      </c>
      <c r="B536" s="45" t="str">
        <f t="shared" ca="1" si="179"/>
        <v/>
      </c>
      <c r="C536" s="46" t="str">
        <f t="shared" ca="1" si="198"/>
        <v/>
      </c>
      <c r="D536" s="46" t="str">
        <f t="shared" ca="1" si="180"/>
        <v/>
      </c>
      <c r="E536" s="45" t="str">
        <f t="shared" ca="1" si="181"/>
        <v/>
      </c>
      <c r="F536" s="46" t="str">
        <f t="shared" ca="1" si="182"/>
        <v/>
      </c>
      <c r="G536" s="47" t="str">
        <f t="shared" ca="1" si="183"/>
        <v/>
      </c>
      <c r="H536" s="45" t="str">
        <f t="shared" ca="1" si="184"/>
        <v/>
      </c>
      <c r="I536" s="46" t="str">
        <f t="shared" ca="1" si="185"/>
        <v/>
      </c>
      <c r="J536" s="47" t="str">
        <f t="shared" ca="1" si="186"/>
        <v/>
      </c>
      <c r="K536" s="45" t="str">
        <f t="shared" ca="1" si="187"/>
        <v/>
      </c>
      <c r="L536" s="46" t="str">
        <f t="shared" ca="1" si="188"/>
        <v/>
      </c>
      <c r="M536" s="47" t="str">
        <f t="shared" ca="1" si="189"/>
        <v/>
      </c>
      <c r="N536" s="45" t="str">
        <f t="shared" ca="1" si="190"/>
        <v/>
      </c>
      <c r="O536" s="46" t="str">
        <f t="shared" ca="1" si="191"/>
        <v/>
      </c>
      <c r="P536" s="47" t="str">
        <f t="shared" ca="1" si="192"/>
        <v/>
      </c>
      <c r="Q536" s="45" t="str">
        <f t="shared" ca="1" si="193"/>
        <v/>
      </c>
      <c r="R536" s="46" t="str">
        <f t="shared" ca="1" si="194"/>
        <v/>
      </c>
      <c r="S536" s="47" t="str">
        <f t="shared" ca="1" si="195"/>
        <v/>
      </c>
      <c r="T536" s="79" t="str">
        <f t="shared" ca="1" si="177"/>
        <v/>
      </c>
      <c r="AH536" s="172" t="str">
        <f t="shared" si="197"/>
        <v/>
      </c>
      <c r="AI536" s="172" t="str">
        <f t="shared" si="196"/>
        <v/>
      </c>
    </row>
    <row r="537" spans="1:35">
      <c r="A537" s="173" t="str">
        <f t="shared" ca="1" si="178"/>
        <v/>
      </c>
      <c r="B537" s="45" t="str">
        <f t="shared" ca="1" si="179"/>
        <v/>
      </c>
      <c r="C537" s="46" t="str">
        <f t="shared" ca="1" si="198"/>
        <v/>
      </c>
      <c r="D537" s="46" t="str">
        <f t="shared" ca="1" si="180"/>
        <v/>
      </c>
      <c r="E537" s="45" t="str">
        <f t="shared" ca="1" si="181"/>
        <v/>
      </c>
      <c r="F537" s="46" t="str">
        <f t="shared" ca="1" si="182"/>
        <v/>
      </c>
      <c r="G537" s="47" t="str">
        <f t="shared" ca="1" si="183"/>
        <v/>
      </c>
      <c r="H537" s="45" t="str">
        <f t="shared" ca="1" si="184"/>
        <v/>
      </c>
      <c r="I537" s="46" t="str">
        <f t="shared" ca="1" si="185"/>
        <v/>
      </c>
      <c r="J537" s="47" t="str">
        <f t="shared" ca="1" si="186"/>
        <v/>
      </c>
      <c r="K537" s="45" t="str">
        <f t="shared" ca="1" si="187"/>
        <v/>
      </c>
      <c r="L537" s="46" t="str">
        <f t="shared" ca="1" si="188"/>
        <v/>
      </c>
      <c r="M537" s="47" t="str">
        <f t="shared" ca="1" si="189"/>
        <v/>
      </c>
      <c r="N537" s="45" t="str">
        <f t="shared" ca="1" si="190"/>
        <v/>
      </c>
      <c r="O537" s="46" t="str">
        <f t="shared" ca="1" si="191"/>
        <v/>
      </c>
      <c r="P537" s="47" t="str">
        <f t="shared" ca="1" si="192"/>
        <v/>
      </c>
      <c r="Q537" s="45" t="str">
        <f t="shared" ca="1" si="193"/>
        <v/>
      </c>
      <c r="R537" s="46" t="str">
        <f t="shared" ca="1" si="194"/>
        <v/>
      </c>
      <c r="S537" s="47" t="str">
        <f t="shared" ca="1" si="195"/>
        <v/>
      </c>
      <c r="T537" s="79" t="str">
        <f t="shared" ca="1" si="177"/>
        <v/>
      </c>
      <c r="AH537" s="172" t="str">
        <f t="shared" si="197"/>
        <v/>
      </c>
      <c r="AI537" s="172" t="str">
        <f t="shared" si="196"/>
        <v/>
      </c>
    </row>
    <row r="538" spans="1:35">
      <c r="A538" s="173" t="str">
        <f t="shared" ca="1" si="178"/>
        <v/>
      </c>
      <c r="B538" s="45" t="str">
        <f t="shared" ca="1" si="179"/>
        <v/>
      </c>
      <c r="C538" s="46" t="str">
        <f t="shared" ca="1" si="198"/>
        <v/>
      </c>
      <c r="D538" s="46" t="str">
        <f t="shared" ca="1" si="180"/>
        <v/>
      </c>
      <c r="E538" s="45" t="str">
        <f t="shared" ca="1" si="181"/>
        <v/>
      </c>
      <c r="F538" s="46" t="str">
        <f t="shared" ca="1" si="182"/>
        <v/>
      </c>
      <c r="G538" s="47" t="str">
        <f t="shared" ca="1" si="183"/>
        <v/>
      </c>
      <c r="H538" s="45" t="str">
        <f t="shared" ca="1" si="184"/>
        <v/>
      </c>
      <c r="I538" s="46" t="str">
        <f t="shared" ca="1" si="185"/>
        <v/>
      </c>
      <c r="J538" s="47" t="str">
        <f t="shared" ca="1" si="186"/>
        <v/>
      </c>
      <c r="K538" s="45" t="str">
        <f t="shared" ca="1" si="187"/>
        <v/>
      </c>
      <c r="L538" s="46" t="str">
        <f t="shared" ca="1" si="188"/>
        <v/>
      </c>
      <c r="M538" s="47" t="str">
        <f t="shared" ca="1" si="189"/>
        <v/>
      </c>
      <c r="N538" s="45" t="str">
        <f t="shared" ca="1" si="190"/>
        <v/>
      </c>
      <c r="O538" s="46" t="str">
        <f t="shared" ca="1" si="191"/>
        <v/>
      </c>
      <c r="P538" s="47" t="str">
        <f t="shared" ca="1" si="192"/>
        <v/>
      </c>
      <c r="Q538" s="45" t="str">
        <f t="shared" ca="1" si="193"/>
        <v/>
      </c>
      <c r="R538" s="46" t="str">
        <f t="shared" ca="1" si="194"/>
        <v/>
      </c>
      <c r="S538" s="47" t="str">
        <f t="shared" ca="1" si="195"/>
        <v/>
      </c>
      <c r="T538" s="79" t="str">
        <f t="shared" ca="1" si="177"/>
        <v/>
      </c>
      <c r="AH538" s="172" t="str">
        <f t="shared" si="197"/>
        <v/>
      </c>
      <c r="AI538" s="172" t="str">
        <f t="shared" si="196"/>
        <v/>
      </c>
    </row>
    <row r="539" spans="1:35">
      <c r="A539" s="173" t="str">
        <f t="shared" ca="1" si="178"/>
        <v/>
      </c>
      <c r="B539" s="45" t="str">
        <f t="shared" ca="1" si="179"/>
        <v/>
      </c>
      <c r="C539" s="46" t="str">
        <f t="shared" ca="1" si="198"/>
        <v/>
      </c>
      <c r="D539" s="46" t="str">
        <f t="shared" ca="1" si="180"/>
        <v/>
      </c>
      <c r="E539" s="45" t="str">
        <f t="shared" ca="1" si="181"/>
        <v/>
      </c>
      <c r="F539" s="46" t="str">
        <f t="shared" ca="1" si="182"/>
        <v/>
      </c>
      <c r="G539" s="47" t="str">
        <f t="shared" ca="1" si="183"/>
        <v/>
      </c>
      <c r="H539" s="45" t="str">
        <f t="shared" ca="1" si="184"/>
        <v/>
      </c>
      <c r="I539" s="46" t="str">
        <f t="shared" ca="1" si="185"/>
        <v/>
      </c>
      <c r="J539" s="47" t="str">
        <f t="shared" ca="1" si="186"/>
        <v/>
      </c>
      <c r="K539" s="45" t="str">
        <f t="shared" ca="1" si="187"/>
        <v/>
      </c>
      <c r="L539" s="46" t="str">
        <f t="shared" ca="1" si="188"/>
        <v/>
      </c>
      <c r="M539" s="47" t="str">
        <f t="shared" ca="1" si="189"/>
        <v/>
      </c>
      <c r="N539" s="45" t="str">
        <f t="shared" ca="1" si="190"/>
        <v/>
      </c>
      <c r="O539" s="46" t="str">
        <f t="shared" ca="1" si="191"/>
        <v/>
      </c>
      <c r="P539" s="47" t="str">
        <f t="shared" ca="1" si="192"/>
        <v/>
      </c>
      <c r="Q539" s="45" t="str">
        <f t="shared" ca="1" si="193"/>
        <v/>
      </c>
      <c r="R539" s="46" t="str">
        <f t="shared" ca="1" si="194"/>
        <v/>
      </c>
      <c r="S539" s="47" t="str">
        <f t="shared" ca="1" si="195"/>
        <v/>
      </c>
      <c r="T539" s="79" t="str">
        <f t="shared" ref="T539:T602" ca="1" si="199">IF(ISERROR(B539-2),"",C539+D539-F539-G539-I539-J539+L539+M539+O539+P539+R539+S539+$J$9)</f>
        <v/>
      </c>
      <c r="AH539" s="172" t="str">
        <f t="shared" si="197"/>
        <v/>
      </c>
      <c r="AI539" s="172" t="str">
        <f t="shared" si="196"/>
        <v/>
      </c>
    </row>
    <row r="540" spans="1:35">
      <c r="A540" s="173" t="str">
        <f t="shared" ca="1" si="178"/>
        <v/>
      </c>
      <c r="B540" s="45" t="str">
        <f t="shared" ca="1" si="179"/>
        <v/>
      </c>
      <c r="C540" s="46" t="str">
        <f t="shared" ca="1" si="198"/>
        <v/>
      </c>
      <c r="D540" s="46" t="str">
        <f t="shared" ca="1" si="180"/>
        <v/>
      </c>
      <c r="E540" s="45" t="str">
        <f t="shared" ca="1" si="181"/>
        <v/>
      </c>
      <c r="F540" s="46" t="str">
        <f t="shared" ca="1" si="182"/>
        <v/>
      </c>
      <c r="G540" s="47" t="str">
        <f t="shared" ca="1" si="183"/>
        <v/>
      </c>
      <c r="H540" s="45" t="str">
        <f t="shared" ca="1" si="184"/>
        <v/>
      </c>
      <c r="I540" s="46" t="str">
        <f t="shared" ca="1" si="185"/>
        <v/>
      </c>
      <c r="J540" s="47" t="str">
        <f t="shared" ca="1" si="186"/>
        <v/>
      </c>
      <c r="K540" s="45" t="str">
        <f t="shared" ca="1" si="187"/>
        <v/>
      </c>
      <c r="L540" s="46" t="str">
        <f t="shared" ca="1" si="188"/>
        <v/>
      </c>
      <c r="M540" s="47" t="str">
        <f t="shared" ca="1" si="189"/>
        <v/>
      </c>
      <c r="N540" s="45" t="str">
        <f t="shared" ca="1" si="190"/>
        <v/>
      </c>
      <c r="O540" s="46" t="str">
        <f t="shared" ca="1" si="191"/>
        <v/>
      </c>
      <c r="P540" s="47" t="str">
        <f t="shared" ca="1" si="192"/>
        <v/>
      </c>
      <c r="Q540" s="45" t="str">
        <f t="shared" ca="1" si="193"/>
        <v/>
      </c>
      <c r="R540" s="46" t="str">
        <f t="shared" ca="1" si="194"/>
        <v/>
      </c>
      <c r="S540" s="47" t="str">
        <f t="shared" ca="1" si="195"/>
        <v/>
      </c>
      <c r="T540" s="79" t="str">
        <f t="shared" ca="1" si="199"/>
        <v/>
      </c>
      <c r="AH540" s="172" t="str">
        <f t="shared" si="197"/>
        <v/>
      </c>
      <c r="AI540" s="172" t="str">
        <f t="shared" si="196"/>
        <v/>
      </c>
    </row>
    <row r="541" spans="1:35">
      <c r="A541" s="173" t="str">
        <f t="shared" ca="1" si="178"/>
        <v/>
      </c>
      <c r="B541" s="45" t="str">
        <f t="shared" ca="1" si="179"/>
        <v/>
      </c>
      <c r="C541" s="46" t="str">
        <f t="shared" ca="1" si="198"/>
        <v/>
      </c>
      <c r="D541" s="46" t="str">
        <f t="shared" ca="1" si="180"/>
        <v/>
      </c>
      <c r="E541" s="45" t="str">
        <f t="shared" ca="1" si="181"/>
        <v/>
      </c>
      <c r="F541" s="46" t="str">
        <f t="shared" ca="1" si="182"/>
        <v/>
      </c>
      <c r="G541" s="47" t="str">
        <f t="shared" ca="1" si="183"/>
        <v/>
      </c>
      <c r="H541" s="45" t="str">
        <f t="shared" ca="1" si="184"/>
        <v/>
      </c>
      <c r="I541" s="46" t="str">
        <f t="shared" ca="1" si="185"/>
        <v/>
      </c>
      <c r="J541" s="47" t="str">
        <f t="shared" ca="1" si="186"/>
        <v/>
      </c>
      <c r="K541" s="45" t="str">
        <f t="shared" ca="1" si="187"/>
        <v/>
      </c>
      <c r="L541" s="46" t="str">
        <f t="shared" ca="1" si="188"/>
        <v/>
      </c>
      <c r="M541" s="47" t="str">
        <f t="shared" ca="1" si="189"/>
        <v/>
      </c>
      <c r="N541" s="45" t="str">
        <f t="shared" ca="1" si="190"/>
        <v/>
      </c>
      <c r="O541" s="46" t="str">
        <f t="shared" ca="1" si="191"/>
        <v/>
      </c>
      <c r="P541" s="47" t="str">
        <f t="shared" ca="1" si="192"/>
        <v/>
      </c>
      <c r="Q541" s="45" t="str">
        <f t="shared" ca="1" si="193"/>
        <v/>
      </c>
      <c r="R541" s="46" t="str">
        <f t="shared" ca="1" si="194"/>
        <v/>
      </c>
      <c r="S541" s="47" t="str">
        <f t="shared" ca="1" si="195"/>
        <v/>
      </c>
      <c r="T541" s="79" t="str">
        <f t="shared" ca="1" si="199"/>
        <v/>
      </c>
      <c r="AH541" s="172" t="str">
        <f t="shared" si="197"/>
        <v/>
      </c>
      <c r="AI541" s="172" t="str">
        <f t="shared" si="196"/>
        <v/>
      </c>
    </row>
    <row r="542" spans="1:35">
      <c r="A542" s="173" t="str">
        <f t="shared" ca="1" si="178"/>
        <v/>
      </c>
      <c r="B542" s="45" t="str">
        <f t="shared" ca="1" si="179"/>
        <v/>
      </c>
      <c r="C542" s="46" t="str">
        <f t="shared" ca="1" si="198"/>
        <v/>
      </c>
      <c r="D542" s="46" t="str">
        <f t="shared" ca="1" si="180"/>
        <v/>
      </c>
      <c r="E542" s="45" t="str">
        <f t="shared" ca="1" si="181"/>
        <v/>
      </c>
      <c r="F542" s="46" t="str">
        <f t="shared" ca="1" si="182"/>
        <v/>
      </c>
      <c r="G542" s="47" t="str">
        <f t="shared" ca="1" si="183"/>
        <v/>
      </c>
      <c r="H542" s="45" t="str">
        <f t="shared" ca="1" si="184"/>
        <v/>
      </c>
      <c r="I542" s="46" t="str">
        <f t="shared" ca="1" si="185"/>
        <v/>
      </c>
      <c r="J542" s="47" t="str">
        <f t="shared" ca="1" si="186"/>
        <v/>
      </c>
      <c r="K542" s="45" t="str">
        <f t="shared" ca="1" si="187"/>
        <v/>
      </c>
      <c r="L542" s="46" t="str">
        <f t="shared" ca="1" si="188"/>
        <v/>
      </c>
      <c r="M542" s="47" t="str">
        <f t="shared" ca="1" si="189"/>
        <v/>
      </c>
      <c r="N542" s="45" t="str">
        <f t="shared" ca="1" si="190"/>
        <v/>
      </c>
      <c r="O542" s="46" t="str">
        <f t="shared" ca="1" si="191"/>
        <v/>
      </c>
      <c r="P542" s="47" t="str">
        <f t="shared" ca="1" si="192"/>
        <v/>
      </c>
      <c r="Q542" s="45" t="str">
        <f t="shared" ca="1" si="193"/>
        <v/>
      </c>
      <c r="R542" s="46" t="str">
        <f t="shared" ca="1" si="194"/>
        <v/>
      </c>
      <c r="S542" s="47" t="str">
        <f t="shared" ca="1" si="195"/>
        <v/>
      </c>
      <c r="T542" s="79" t="str">
        <f t="shared" ca="1" si="199"/>
        <v/>
      </c>
      <c r="AH542" s="172" t="str">
        <f t="shared" si="197"/>
        <v/>
      </c>
      <c r="AI542" s="172" t="str">
        <f t="shared" si="196"/>
        <v/>
      </c>
    </row>
    <row r="543" spans="1:35">
      <c r="A543" s="173" t="str">
        <f t="shared" ca="1" si="178"/>
        <v/>
      </c>
      <c r="B543" s="45" t="str">
        <f t="shared" ca="1" si="179"/>
        <v/>
      </c>
      <c r="C543" s="46" t="str">
        <f t="shared" ca="1" si="198"/>
        <v/>
      </c>
      <c r="D543" s="46" t="str">
        <f t="shared" ca="1" si="180"/>
        <v/>
      </c>
      <c r="E543" s="45" t="str">
        <f t="shared" ca="1" si="181"/>
        <v/>
      </c>
      <c r="F543" s="46" t="str">
        <f t="shared" ca="1" si="182"/>
        <v/>
      </c>
      <c r="G543" s="47" t="str">
        <f t="shared" ca="1" si="183"/>
        <v/>
      </c>
      <c r="H543" s="45" t="str">
        <f t="shared" ca="1" si="184"/>
        <v/>
      </c>
      <c r="I543" s="46" t="str">
        <f t="shared" ca="1" si="185"/>
        <v/>
      </c>
      <c r="J543" s="47" t="str">
        <f t="shared" ca="1" si="186"/>
        <v/>
      </c>
      <c r="K543" s="45" t="str">
        <f t="shared" ca="1" si="187"/>
        <v/>
      </c>
      <c r="L543" s="46" t="str">
        <f t="shared" ca="1" si="188"/>
        <v/>
      </c>
      <c r="M543" s="47" t="str">
        <f t="shared" ca="1" si="189"/>
        <v/>
      </c>
      <c r="N543" s="45" t="str">
        <f t="shared" ca="1" si="190"/>
        <v/>
      </c>
      <c r="O543" s="46" t="str">
        <f t="shared" ca="1" si="191"/>
        <v/>
      </c>
      <c r="P543" s="47" t="str">
        <f t="shared" ca="1" si="192"/>
        <v/>
      </c>
      <c r="Q543" s="45" t="str">
        <f t="shared" ca="1" si="193"/>
        <v/>
      </c>
      <c r="R543" s="46" t="str">
        <f t="shared" ca="1" si="194"/>
        <v/>
      </c>
      <c r="S543" s="47" t="str">
        <f t="shared" ca="1" si="195"/>
        <v/>
      </c>
      <c r="T543" s="79" t="str">
        <f t="shared" ca="1" si="199"/>
        <v/>
      </c>
      <c r="AH543" s="172" t="str">
        <f t="shared" si="197"/>
        <v/>
      </c>
      <c r="AI543" s="172" t="str">
        <f t="shared" si="196"/>
        <v/>
      </c>
    </row>
    <row r="544" spans="1:35">
      <c r="A544" s="173" t="str">
        <f t="shared" ca="1" si="178"/>
        <v/>
      </c>
      <c r="B544" s="45" t="str">
        <f t="shared" ca="1" si="179"/>
        <v/>
      </c>
      <c r="C544" s="46" t="str">
        <f t="shared" ca="1" si="198"/>
        <v/>
      </c>
      <c r="D544" s="46" t="str">
        <f t="shared" ca="1" si="180"/>
        <v/>
      </c>
      <c r="E544" s="45" t="str">
        <f t="shared" ca="1" si="181"/>
        <v/>
      </c>
      <c r="F544" s="46" t="str">
        <f t="shared" ca="1" si="182"/>
        <v/>
      </c>
      <c r="G544" s="47" t="str">
        <f t="shared" ca="1" si="183"/>
        <v/>
      </c>
      <c r="H544" s="45" t="str">
        <f t="shared" ca="1" si="184"/>
        <v/>
      </c>
      <c r="I544" s="46" t="str">
        <f t="shared" ca="1" si="185"/>
        <v/>
      </c>
      <c r="J544" s="47" t="str">
        <f t="shared" ca="1" si="186"/>
        <v/>
      </c>
      <c r="K544" s="45" t="str">
        <f t="shared" ca="1" si="187"/>
        <v/>
      </c>
      <c r="L544" s="46" t="str">
        <f t="shared" ca="1" si="188"/>
        <v/>
      </c>
      <c r="M544" s="47" t="str">
        <f t="shared" ca="1" si="189"/>
        <v/>
      </c>
      <c r="N544" s="45" t="str">
        <f t="shared" ca="1" si="190"/>
        <v/>
      </c>
      <c r="O544" s="46" t="str">
        <f t="shared" ca="1" si="191"/>
        <v/>
      </c>
      <c r="P544" s="47" t="str">
        <f t="shared" ca="1" si="192"/>
        <v/>
      </c>
      <c r="Q544" s="45" t="str">
        <f t="shared" ca="1" si="193"/>
        <v/>
      </c>
      <c r="R544" s="46" t="str">
        <f t="shared" ca="1" si="194"/>
        <v/>
      </c>
      <c r="S544" s="47" t="str">
        <f t="shared" ca="1" si="195"/>
        <v/>
      </c>
      <c r="T544" s="79" t="str">
        <f t="shared" ca="1" si="199"/>
        <v/>
      </c>
      <c r="AH544" s="172" t="str">
        <f t="shared" si="197"/>
        <v/>
      </c>
      <c r="AI544" s="172" t="str">
        <f t="shared" si="196"/>
        <v/>
      </c>
    </row>
    <row r="545" spans="1:35">
      <c r="A545" s="173" t="str">
        <f t="shared" ca="1" si="178"/>
        <v/>
      </c>
      <c r="B545" s="45" t="str">
        <f t="shared" ca="1" si="179"/>
        <v/>
      </c>
      <c r="C545" s="46" t="str">
        <f t="shared" ca="1" si="198"/>
        <v/>
      </c>
      <c r="D545" s="46" t="str">
        <f t="shared" ca="1" si="180"/>
        <v/>
      </c>
      <c r="E545" s="45" t="str">
        <f t="shared" ca="1" si="181"/>
        <v/>
      </c>
      <c r="F545" s="46" t="str">
        <f t="shared" ca="1" si="182"/>
        <v/>
      </c>
      <c r="G545" s="47" t="str">
        <f t="shared" ca="1" si="183"/>
        <v/>
      </c>
      <c r="H545" s="45" t="str">
        <f t="shared" ca="1" si="184"/>
        <v/>
      </c>
      <c r="I545" s="46" t="str">
        <f t="shared" ca="1" si="185"/>
        <v/>
      </c>
      <c r="J545" s="47" t="str">
        <f t="shared" ca="1" si="186"/>
        <v/>
      </c>
      <c r="K545" s="45" t="str">
        <f t="shared" ca="1" si="187"/>
        <v/>
      </c>
      <c r="L545" s="46" t="str">
        <f t="shared" ca="1" si="188"/>
        <v/>
      </c>
      <c r="M545" s="47" t="str">
        <f t="shared" ca="1" si="189"/>
        <v/>
      </c>
      <c r="N545" s="45" t="str">
        <f t="shared" ca="1" si="190"/>
        <v/>
      </c>
      <c r="O545" s="46" t="str">
        <f t="shared" ca="1" si="191"/>
        <v/>
      </c>
      <c r="P545" s="47" t="str">
        <f t="shared" ca="1" si="192"/>
        <v/>
      </c>
      <c r="Q545" s="45" t="str">
        <f t="shared" ca="1" si="193"/>
        <v/>
      </c>
      <c r="R545" s="46" t="str">
        <f t="shared" ca="1" si="194"/>
        <v/>
      </c>
      <c r="S545" s="47" t="str">
        <f t="shared" ca="1" si="195"/>
        <v/>
      </c>
      <c r="T545" s="79" t="str">
        <f t="shared" ca="1" si="199"/>
        <v/>
      </c>
      <c r="AH545" s="172" t="str">
        <f t="shared" si="197"/>
        <v/>
      </c>
      <c r="AI545" s="172" t="str">
        <f t="shared" si="196"/>
        <v/>
      </c>
    </row>
    <row r="546" spans="1:35">
      <c r="A546" s="173" t="str">
        <f t="shared" ca="1" si="178"/>
        <v/>
      </c>
      <c r="B546" s="45" t="str">
        <f t="shared" ca="1" si="179"/>
        <v/>
      </c>
      <c r="C546" s="46" t="str">
        <f t="shared" ca="1" si="198"/>
        <v/>
      </c>
      <c r="D546" s="46" t="str">
        <f t="shared" ca="1" si="180"/>
        <v/>
      </c>
      <c r="E546" s="45" t="str">
        <f t="shared" ca="1" si="181"/>
        <v/>
      </c>
      <c r="F546" s="46" t="str">
        <f t="shared" ca="1" si="182"/>
        <v/>
      </c>
      <c r="G546" s="47" t="str">
        <f t="shared" ca="1" si="183"/>
        <v/>
      </c>
      <c r="H546" s="45" t="str">
        <f t="shared" ca="1" si="184"/>
        <v/>
      </c>
      <c r="I546" s="46" t="str">
        <f t="shared" ca="1" si="185"/>
        <v/>
      </c>
      <c r="J546" s="47" t="str">
        <f t="shared" ca="1" si="186"/>
        <v/>
      </c>
      <c r="K546" s="45" t="str">
        <f t="shared" ca="1" si="187"/>
        <v/>
      </c>
      <c r="L546" s="46" t="str">
        <f t="shared" ca="1" si="188"/>
        <v/>
      </c>
      <c r="M546" s="47" t="str">
        <f t="shared" ca="1" si="189"/>
        <v/>
      </c>
      <c r="N546" s="45" t="str">
        <f t="shared" ca="1" si="190"/>
        <v/>
      </c>
      <c r="O546" s="46" t="str">
        <f t="shared" ca="1" si="191"/>
        <v/>
      </c>
      <c r="P546" s="47" t="str">
        <f t="shared" ca="1" si="192"/>
        <v/>
      </c>
      <c r="Q546" s="45" t="str">
        <f t="shared" ca="1" si="193"/>
        <v/>
      </c>
      <c r="R546" s="46" t="str">
        <f t="shared" ca="1" si="194"/>
        <v/>
      </c>
      <c r="S546" s="47" t="str">
        <f t="shared" ca="1" si="195"/>
        <v/>
      </c>
      <c r="T546" s="79" t="str">
        <f t="shared" ca="1" si="199"/>
        <v/>
      </c>
      <c r="AH546" s="172" t="str">
        <f t="shared" si="197"/>
        <v/>
      </c>
      <c r="AI546" s="172" t="str">
        <f t="shared" si="196"/>
        <v/>
      </c>
    </row>
    <row r="547" spans="1:35">
      <c r="A547" s="173" t="str">
        <f t="shared" ca="1" si="178"/>
        <v/>
      </c>
      <c r="B547" s="45" t="str">
        <f t="shared" ca="1" si="179"/>
        <v/>
      </c>
      <c r="C547" s="46" t="str">
        <f t="shared" ca="1" si="198"/>
        <v/>
      </c>
      <c r="D547" s="46" t="str">
        <f t="shared" ca="1" si="180"/>
        <v/>
      </c>
      <c r="E547" s="45" t="str">
        <f t="shared" ca="1" si="181"/>
        <v/>
      </c>
      <c r="F547" s="46" t="str">
        <f t="shared" ca="1" si="182"/>
        <v/>
      </c>
      <c r="G547" s="47" t="str">
        <f t="shared" ca="1" si="183"/>
        <v/>
      </c>
      <c r="H547" s="45" t="str">
        <f t="shared" ca="1" si="184"/>
        <v/>
      </c>
      <c r="I547" s="46" t="str">
        <f t="shared" ca="1" si="185"/>
        <v/>
      </c>
      <c r="J547" s="47" t="str">
        <f t="shared" ca="1" si="186"/>
        <v/>
      </c>
      <c r="K547" s="45" t="str">
        <f t="shared" ca="1" si="187"/>
        <v/>
      </c>
      <c r="L547" s="46" t="str">
        <f t="shared" ca="1" si="188"/>
        <v/>
      </c>
      <c r="M547" s="47" t="str">
        <f t="shared" ca="1" si="189"/>
        <v/>
      </c>
      <c r="N547" s="45" t="str">
        <f t="shared" ca="1" si="190"/>
        <v/>
      </c>
      <c r="O547" s="46" t="str">
        <f t="shared" ca="1" si="191"/>
        <v/>
      </c>
      <c r="P547" s="47" t="str">
        <f t="shared" ca="1" si="192"/>
        <v/>
      </c>
      <c r="Q547" s="45" t="str">
        <f t="shared" ca="1" si="193"/>
        <v/>
      </c>
      <c r="R547" s="46" t="str">
        <f t="shared" ca="1" si="194"/>
        <v/>
      </c>
      <c r="S547" s="47" t="str">
        <f t="shared" ca="1" si="195"/>
        <v/>
      </c>
      <c r="T547" s="79" t="str">
        <f t="shared" ca="1" si="199"/>
        <v/>
      </c>
      <c r="AH547" s="172" t="str">
        <f t="shared" si="197"/>
        <v/>
      </c>
      <c r="AI547" s="172" t="str">
        <f t="shared" si="196"/>
        <v/>
      </c>
    </row>
    <row r="548" spans="1:35">
      <c r="A548" s="173" t="str">
        <f t="shared" ca="1" si="178"/>
        <v/>
      </c>
      <c r="B548" s="45" t="str">
        <f t="shared" ca="1" si="179"/>
        <v/>
      </c>
      <c r="C548" s="46" t="str">
        <f t="shared" ca="1" si="198"/>
        <v/>
      </c>
      <c r="D548" s="46" t="str">
        <f t="shared" ca="1" si="180"/>
        <v/>
      </c>
      <c r="E548" s="45" t="str">
        <f t="shared" ca="1" si="181"/>
        <v/>
      </c>
      <c r="F548" s="46" t="str">
        <f t="shared" ca="1" si="182"/>
        <v/>
      </c>
      <c r="G548" s="47" t="str">
        <f t="shared" ca="1" si="183"/>
        <v/>
      </c>
      <c r="H548" s="45" t="str">
        <f t="shared" ca="1" si="184"/>
        <v/>
      </c>
      <c r="I548" s="46" t="str">
        <f t="shared" ca="1" si="185"/>
        <v/>
      </c>
      <c r="J548" s="47" t="str">
        <f t="shared" ca="1" si="186"/>
        <v/>
      </c>
      <c r="K548" s="45" t="str">
        <f t="shared" ca="1" si="187"/>
        <v/>
      </c>
      <c r="L548" s="46" t="str">
        <f t="shared" ca="1" si="188"/>
        <v/>
      </c>
      <c r="M548" s="47" t="str">
        <f t="shared" ca="1" si="189"/>
        <v/>
      </c>
      <c r="N548" s="45" t="str">
        <f t="shared" ca="1" si="190"/>
        <v/>
      </c>
      <c r="O548" s="46" t="str">
        <f t="shared" ca="1" si="191"/>
        <v/>
      </c>
      <c r="P548" s="47" t="str">
        <f t="shared" ca="1" si="192"/>
        <v/>
      </c>
      <c r="Q548" s="45" t="str">
        <f t="shared" ca="1" si="193"/>
        <v/>
      </c>
      <c r="R548" s="46" t="str">
        <f t="shared" ca="1" si="194"/>
        <v/>
      </c>
      <c r="S548" s="47" t="str">
        <f t="shared" ca="1" si="195"/>
        <v/>
      </c>
      <c r="T548" s="79" t="str">
        <f t="shared" ca="1" si="199"/>
        <v/>
      </c>
      <c r="AH548" s="172" t="str">
        <f t="shared" si="197"/>
        <v/>
      </c>
      <c r="AI548" s="172" t="str">
        <f t="shared" si="196"/>
        <v/>
      </c>
    </row>
    <row r="549" spans="1:35">
      <c r="A549" s="173" t="str">
        <f t="shared" ca="1" si="178"/>
        <v/>
      </c>
      <c r="B549" s="45" t="str">
        <f t="shared" ca="1" si="179"/>
        <v/>
      </c>
      <c r="C549" s="46" t="str">
        <f t="shared" ca="1" si="198"/>
        <v/>
      </c>
      <c r="D549" s="46" t="str">
        <f t="shared" ca="1" si="180"/>
        <v/>
      </c>
      <c r="E549" s="45" t="str">
        <f t="shared" ca="1" si="181"/>
        <v/>
      </c>
      <c r="F549" s="46" t="str">
        <f t="shared" ca="1" si="182"/>
        <v/>
      </c>
      <c r="G549" s="47" t="str">
        <f t="shared" ca="1" si="183"/>
        <v/>
      </c>
      <c r="H549" s="45" t="str">
        <f t="shared" ca="1" si="184"/>
        <v/>
      </c>
      <c r="I549" s="46" t="str">
        <f t="shared" ca="1" si="185"/>
        <v/>
      </c>
      <c r="J549" s="47" t="str">
        <f t="shared" ca="1" si="186"/>
        <v/>
      </c>
      <c r="K549" s="45" t="str">
        <f t="shared" ca="1" si="187"/>
        <v/>
      </c>
      <c r="L549" s="46" t="str">
        <f t="shared" ca="1" si="188"/>
        <v/>
      </c>
      <c r="M549" s="47" t="str">
        <f t="shared" ca="1" si="189"/>
        <v/>
      </c>
      <c r="N549" s="45" t="str">
        <f t="shared" ca="1" si="190"/>
        <v/>
      </c>
      <c r="O549" s="46" t="str">
        <f t="shared" ca="1" si="191"/>
        <v/>
      </c>
      <c r="P549" s="47" t="str">
        <f t="shared" ca="1" si="192"/>
        <v/>
      </c>
      <c r="Q549" s="45" t="str">
        <f t="shared" ca="1" si="193"/>
        <v/>
      </c>
      <c r="R549" s="46" t="str">
        <f t="shared" ca="1" si="194"/>
        <v/>
      </c>
      <c r="S549" s="47" t="str">
        <f t="shared" ca="1" si="195"/>
        <v/>
      </c>
      <c r="T549" s="79" t="str">
        <f t="shared" ca="1" si="199"/>
        <v/>
      </c>
      <c r="AH549" s="172" t="str">
        <f t="shared" si="197"/>
        <v/>
      </c>
      <c r="AI549" s="172" t="str">
        <f t="shared" si="196"/>
        <v/>
      </c>
    </row>
    <row r="550" spans="1:35">
      <c r="A550" s="173" t="str">
        <f t="shared" ca="1" si="178"/>
        <v/>
      </c>
      <c r="B550" s="45" t="str">
        <f t="shared" ca="1" si="179"/>
        <v/>
      </c>
      <c r="C550" s="46" t="str">
        <f t="shared" ca="1" si="198"/>
        <v/>
      </c>
      <c r="D550" s="46" t="str">
        <f t="shared" ca="1" si="180"/>
        <v/>
      </c>
      <c r="E550" s="45" t="str">
        <f t="shared" ca="1" si="181"/>
        <v/>
      </c>
      <c r="F550" s="46" t="str">
        <f t="shared" ca="1" si="182"/>
        <v/>
      </c>
      <c r="G550" s="47" t="str">
        <f t="shared" ca="1" si="183"/>
        <v/>
      </c>
      <c r="H550" s="45" t="str">
        <f t="shared" ca="1" si="184"/>
        <v/>
      </c>
      <c r="I550" s="46" t="str">
        <f t="shared" ca="1" si="185"/>
        <v/>
      </c>
      <c r="J550" s="47" t="str">
        <f t="shared" ca="1" si="186"/>
        <v/>
      </c>
      <c r="K550" s="45" t="str">
        <f t="shared" ca="1" si="187"/>
        <v/>
      </c>
      <c r="L550" s="46" t="str">
        <f t="shared" ca="1" si="188"/>
        <v/>
      </c>
      <c r="M550" s="47" t="str">
        <f t="shared" ca="1" si="189"/>
        <v/>
      </c>
      <c r="N550" s="45" t="str">
        <f t="shared" ca="1" si="190"/>
        <v/>
      </c>
      <c r="O550" s="46" t="str">
        <f t="shared" ca="1" si="191"/>
        <v/>
      </c>
      <c r="P550" s="47" t="str">
        <f t="shared" ca="1" si="192"/>
        <v/>
      </c>
      <c r="Q550" s="45" t="str">
        <f t="shared" ca="1" si="193"/>
        <v/>
      </c>
      <c r="R550" s="46" t="str">
        <f t="shared" ca="1" si="194"/>
        <v/>
      </c>
      <c r="S550" s="47" t="str">
        <f t="shared" ca="1" si="195"/>
        <v/>
      </c>
      <c r="T550" s="79" t="str">
        <f t="shared" ca="1" si="199"/>
        <v/>
      </c>
      <c r="AH550" s="172" t="str">
        <f t="shared" si="197"/>
        <v/>
      </c>
      <c r="AI550" s="172" t="str">
        <f t="shared" si="196"/>
        <v/>
      </c>
    </row>
    <row r="551" spans="1:35">
      <c r="A551" s="173" t="str">
        <f t="shared" ca="1" si="178"/>
        <v/>
      </c>
      <c r="B551" s="45" t="str">
        <f t="shared" ca="1" si="179"/>
        <v/>
      </c>
      <c r="C551" s="46" t="str">
        <f t="shared" ca="1" si="198"/>
        <v/>
      </c>
      <c r="D551" s="46" t="str">
        <f t="shared" ca="1" si="180"/>
        <v/>
      </c>
      <c r="E551" s="45" t="str">
        <f t="shared" ca="1" si="181"/>
        <v/>
      </c>
      <c r="F551" s="46" t="str">
        <f t="shared" ca="1" si="182"/>
        <v/>
      </c>
      <c r="G551" s="47" t="str">
        <f t="shared" ca="1" si="183"/>
        <v/>
      </c>
      <c r="H551" s="45" t="str">
        <f t="shared" ca="1" si="184"/>
        <v/>
      </c>
      <c r="I551" s="46" t="str">
        <f t="shared" ca="1" si="185"/>
        <v/>
      </c>
      <c r="J551" s="47" t="str">
        <f t="shared" ca="1" si="186"/>
        <v/>
      </c>
      <c r="K551" s="45" t="str">
        <f t="shared" ca="1" si="187"/>
        <v/>
      </c>
      <c r="L551" s="46" t="str">
        <f t="shared" ca="1" si="188"/>
        <v/>
      </c>
      <c r="M551" s="47" t="str">
        <f t="shared" ca="1" si="189"/>
        <v/>
      </c>
      <c r="N551" s="45" t="str">
        <f t="shared" ca="1" si="190"/>
        <v/>
      </c>
      <c r="O551" s="46" t="str">
        <f t="shared" ca="1" si="191"/>
        <v/>
      </c>
      <c r="P551" s="47" t="str">
        <f t="shared" ca="1" si="192"/>
        <v/>
      </c>
      <c r="Q551" s="45" t="str">
        <f t="shared" ca="1" si="193"/>
        <v/>
      </c>
      <c r="R551" s="46" t="str">
        <f t="shared" ca="1" si="194"/>
        <v/>
      </c>
      <c r="S551" s="47" t="str">
        <f t="shared" ca="1" si="195"/>
        <v/>
      </c>
      <c r="T551" s="79" t="str">
        <f t="shared" ca="1" si="199"/>
        <v/>
      </c>
      <c r="AH551" s="172" t="str">
        <f t="shared" si="197"/>
        <v/>
      </c>
      <c r="AI551" s="172" t="str">
        <f t="shared" si="196"/>
        <v/>
      </c>
    </row>
    <row r="552" spans="1:35">
      <c r="A552" s="173" t="str">
        <f t="shared" ca="1" si="178"/>
        <v/>
      </c>
      <c r="B552" s="45" t="str">
        <f t="shared" ca="1" si="179"/>
        <v/>
      </c>
      <c r="C552" s="46" t="str">
        <f t="shared" ca="1" si="198"/>
        <v/>
      </c>
      <c r="D552" s="46" t="str">
        <f t="shared" ca="1" si="180"/>
        <v/>
      </c>
      <c r="E552" s="45" t="str">
        <f t="shared" ca="1" si="181"/>
        <v/>
      </c>
      <c r="F552" s="46" t="str">
        <f t="shared" ca="1" si="182"/>
        <v/>
      </c>
      <c r="G552" s="47" t="str">
        <f t="shared" ca="1" si="183"/>
        <v/>
      </c>
      <c r="H552" s="45" t="str">
        <f t="shared" ca="1" si="184"/>
        <v/>
      </c>
      <c r="I552" s="46" t="str">
        <f t="shared" ca="1" si="185"/>
        <v/>
      </c>
      <c r="J552" s="47" t="str">
        <f t="shared" ca="1" si="186"/>
        <v/>
      </c>
      <c r="K552" s="45" t="str">
        <f t="shared" ca="1" si="187"/>
        <v/>
      </c>
      <c r="L552" s="46" t="str">
        <f t="shared" ca="1" si="188"/>
        <v/>
      </c>
      <c r="M552" s="47" t="str">
        <f t="shared" ca="1" si="189"/>
        <v/>
      </c>
      <c r="N552" s="45" t="str">
        <f t="shared" ca="1" si="190"/>
        <v/>
      </c>
      <c r="O552" s="46" t="str">
        <f t="shared" ca="1" si="191"/>
        <v/>
      </c>
      <c r="P552" s="47" t="str">
        <f t="shared" ca="1" si="192"/>
        <v/>
      </c>
      <c r="Q552" s="45" t="str">
        <f t="shared" ca="1" si="193"/>
        <v/>
      </c>
      <c r="R552" s="46" t="str">
        <f t="shared" ca="1" si="194"/>
        <v/>
      </c>
      <c r="S552" s="47" t="str">
        <f t="shared" ca="1" si="195"/>
        <v/>
      </c>
      <c r="T552" s="79" t="str">
        <f t="shared" ca="1" si="199"/>
        <v/>
      </c>
      <c r="AH552" s="172" t="str">
        <f t="shared" si="197"/>
        <v/>
      </c>
      <c r="AI552" s="172" t="str">
        <f t="shared" si="196"/>
        <v/>
      </c>
    </row>
    <row r="553" spans="1:35">
      <c r="A553" s="173" t="str">
        <f t="shared" ca="1" si="178"/>
        <v/>
      </c>
      <c r="B553" s="45" t="str">
        <f t="shared" ca="1" si="179"/>
        <v/>
      </c>
      <c r="C553" s="46" t="str">
        <f t="shared" ca="1" si="198"/>
        <v/>
      </c>
      <c r="D553" s="46" t="str">
        <f t="shared" ca="1" si="180"/>
        <v/>
      </c>
      <c r="E553" s="45" t="str">
        <f t="shared" ca="1" si="181"/>
        <v/>
      </c>
      <c r="F553" s="46" t="str">
        <f t="shared" ca="1" si="182"/>
        <v/>
      </c>
      <c r="G553" s="47" t="str">
        <f t="shared" ca="1" si="183"/>
        <v/>
      </c>
      <c r="H553" s="45" t="str">
        <f t="shared" ca="1" si="184"/>
        <v/>
      </c>
      <c r="I553" s="46" t="str">
        <f t="shared" ca="1" si="185"/>
        <v/>
      </c>
      <c r="J553" s="47" t="str">
        <f t="shared" ca="1" si="186"/>
        <v/>
      </c>
      <c r="K553" s="45" t="str">
        <f t="shared" ca="1" si="187"/>
        <v/>
      </c>
      <c r="L553" s="46" t="str">
        <f t="shared" ca="1" si="188"/>
        <v/>
      </c>
      <c r="M553" s="47" t="str">
        <f t="shared" ca="1" si="189"/>
        <v/>
      </c>
      <c r="N553" s="45" t="str">
        <f t="shared" ca="1" si="190"/>
        <v/>
      </c>
      <c r="O553" s="46" t="str">
        <f t="shared" ca="1" si="191"/>
        <v/>
      </c>
      <c r="P553" s="47" t="str">
        <f t="shared" ca="1" si="192"/>
        <v/>
      </c>
      <c r="Q553" s="45" t="str">
        <f t="shared" ca="1" si="193"/>
        <v/>
      </c>
      <c r="R553" s="46" t="str">
        <f t="shared" ca="1" si="194"/>
        <v/>
      </c>
      <c r="S553" s="47" t="str">
        <f t="shared" ca="1" si="195"/>
        <v/>
      </c>
      <c r="T553" s="79" t="str">
        <f t="shared" ca="1" si="199"/>
        <v/>
      </c>
      <c r="AH553" s="172" t="str">
        <f t="shared" si="197"/>
        <v/>
      </c>
      <c r="AI553" s="172" t="str">
        <f t="shared" si="196"/>
        <v/>
      </c>
    </row>
    <row r="554" spans="1:35">
      <c r="A554" s="173" t="str">
        <f t="shared" ca="1" si="178"/>
        <v/>
      </c>
      <c r="B554" s="45" t="str">
        <f t="shared" ca="1" si="179"/>
        <v/>
      </c>
      <c r="C554" s="46" t="str">
        <f t="shared" ca="1" si="198"/>
        <v/>
      </c>
      <c r="D554" s="46" t="str">
        <f t="shared" ca="1" si="180"/>
        <v/>
      </c>
      <c r="E554" s="45" t="str">
        <f t="shared" ca="1" si="181"/>
        <v/>
      </c>
      <c r="F554" s="46" t="str">
        <f t="shared" ca="1" si="182"/>
        <v/>
      </c>
      <c r="G554" s="47" t="str">
        <f t="shared" ca="1" si="183"/>
        <v/>
      </c>
      <c r="H554" s="45" t="str">
        <f t="shared" ca="1" si="184"/>
        <v/>
      </c>
      <c r="I554" s="46" t="str">
        <f t="shared" ca="1" si="185"/>
        <v/>
      </c>
      <c r="J554" s="47" t="str">
        <f t="shared" ca="1" si="186"/>
        <v/>
      </c>
      <c r="K554" s="45" t="str">
        <f t="shared" ca="1" si="187"/>
        <v/>
      </c>
      <c r="L554" s="46" t="str">
        <f t="shared" ca="1" si="188"/>
        <v/>
      </c>
      <c r="M554" s="47" t="str">
        <f t="shared" ca="1" si="189"/>
        <v/>
      </c>
      <c r="N554" s="45" t="str">
        <f t="shared" ca="1" si="190"/>
        <v/>
      </c>
      <c r="O554" s="46" t="str">
        <f t="shared" ca="1" si="191"/>
        <v/>
      </c>
      <c r="P554" s="47" t="str">
        <f t="shared" ca="1" si="192"/>
        <v/>
      </c>
      <c r="Q554" s="45" t="str">
        <f t="shared" ca="1" si="193"/>
        <v/>
      </c>
      <c r="R554" s="46" t="str">
        <f t="shared" ca="1" si="194"/>
        <v/>
      </c>
      <c r="S554" s="47" t="str">
        <f t="shared" ca="1" si="195"/>
        <v/>
      </c>
      <c r="T554" s="79" t="str">
        <f t="shared" ca="1" si="199"/>
        <v/>
      </c>
      <c r="AH554" s="172" t="str">
        <f t="shared" si="197"/>
        <v/>
      </c>
      <c r="AI554" s="172" t="str">
        <f t="shared" si="196"/>
        <v/>
      </c>
    </row>
    <row r="555" spans="1:35">
      <c r="A555" s="173" t="str">
        <f t="shared" ca="1" si="178"/>
        <v/>
      </c>
      <c r="B555" s="45" t="str">
        <f t="shared" ca="1" si="179"/>
        <v/>
      </c>
      <c r="C555" s="46" t="str">
        <f t="shared" ca="1" si="198"/>
        <v/>
      </c>
      <c r="D555" s="46" t="str">
        <f t="shared" ca="1" si="180"/>
        <v/>
      </c>
      <c r="E555" s="45" t="str">
        <f t="shared" ca="1" si="181"/>
        <v/>
      </c>
      <c r="F555" s="46" t="str">
        <f t="shared" ca="1" si="182"/>
        <v/>
      </c>
      <c r="G555" s="47" t="str">
        <f t="shared" ca="1" si="183"/>
        <v/>
      </c>
      <c r="H555" s="45" t="str">
        <f t="shared" ca="1" si="184"/>
        <v/>
      </c>
      <c r="I555" s="46" t="str">
        <f t="shared" ca="1" si="185"/>
        <v/>
      </c>
      <c r="J555" s="47" t="str">
        <f t="shared" ca="1" si="186"/>
        <v/>
      </c>
      <c r="K555" s="45" t="str">
        <f t="shared" ca="1" si="187"/>
        <v/>
      </c>
      <c r="L555" s="46" t="str">
        <f t="shared" ca="1" si="188"/>
        <v/>
      </c>
      <c r="M555" s="47" t="str">
        <f t="shared" ca="1" si="189"/>
        <v/>
      </c>
      <c r="N555" s="45" t="str">
        <f t="shared" ca="1" si="190"/>
        <v/>
      </c>
      <c r="O555" s="46" t="str">
        <f t="shared" ca="1" si="191"/>
        <v/>
      </c>
      <c r="P555" s="47" t="str">
        <f t="shared" ca="1" si="192"/>
        <v/>
      </c>
      <c r="Q555" s="45" t="str">
        <f t="shared" ca="1" si="193"/>
        <v/>
      </c>
      <c r="R555" s="46" t="str">
        <f t="shared" ca="1" si="194"/>
        <v/>
      </c>
      <c r="S555" s="47" t="str">
        <f t="shared" ca="1" si="195"/>
        <v/>
      </c>
      <c r="T555" s="79" t="str">
        <f t="shared" ca="1" si="199"/>
        <v/>
      </c>
      <c r="AH555" s="172" t="str">
        <f t="shared" si="197"/>
        <v/>
      </c>
      <c r="AI555" s="172" t="str">
        <f t="shared" si="196"/>
        <v/>
      </c>
    </row>
    <row r="556" spans="1:35">
      <c r="A556" s="173" t="str">
        <f t="shared" ca="1" si="178"/>
        <v/>
      </c>
      <c r="B556" s="45" t="str">
        <f t="shared" ca="1" si="179"/>
        <v/>
      </c>
      <c r="C556" s="46" t="str">
        <f t="shared" ca="1" si="198"/>
        <v/>
      </c>
      <c r="D556" s="46" t="str">
        <f t="shared" ca="1" si="180"/>
        <v/>
      </c>
      <c r="E556" s="45" t="str">
        <f t="shared" ca="1" si="181"/>
        <v/>
      </c>
      <c r="F556" s="46" t="str">
        <f t="shared" ca="1" si="182"/>
        <v/>
      </c>
      <c r="G556" s="47" t="str">
        <f t="shared" ca="1" si="183"/>
        <v/>
      </c>
      <c r="H556" s="45" t="str">
        <f t="shared" ca="1" si="184"/>
        <v/>
      </c>
      <c r="I556" s="46" t="str">
        <f t="shared" ca="1" si="185"/>
        <v/>
      </c>
      <c r="J556" s="47" t="str">
        <f t="shared" ca="1" si="186"/>
        <v/>
      </c>
      <c r="K556" s="45" t="str">
        <f t="shared" ca="1" si="187"/>
        <v/>
      </c>
      <c r="L556" s="46" t="str">
        <f t="shared" ca="1" si="188"/>
        <v/>
      </c>
      <c r="M556" s="47" t="str">
        <f t="shared" ca="1" si="189"/>
        <v/>
      </c>
      <c r="N556" s="45" t="str">
        <f t="shared" ca="1" si="190"/>
        <v/>
      </c>
      <c r="O556" s="46" t="str">
        <f t="shared" ca="1" si="191"/>
        <v/>
      </c>
      <c r="P556" s="47" t="str">
        <f t="shared" ca="1" si="192"/>
        <v/>
      </c>
      <c r="Q556" s="45" t="str">
        <f t="shared" ca="1" si="193"/>
        <v/>
      </c>
      <c r="R556" s="46" t="str">
        <f t="shared" ca="1" si="194"/>
        <v/>
      </c>
      <c r="S556" s="47" t="str">
        <f t="shared" ca="1" si="195"/>
        <v/>
      </c>
      <c r="T556" s="79" t="str">
        <f t="shared" ca="1" si="199"/>
        <v/>
      </c>
      <c r="AH556" s="172" t="str">
        <f t="shared" si="197"/>
        <v/>
      </c>
      <c r="AI556" s="172" t="str">
        <f t="shared" si="196"/>
        <v/>
      </c>
    </row>
    <row r="557" spans="1:35">
      <c r="A557" s="173" t="str">
        <f t="shared" ca="1" si="178"/>
        <v/>
      </c>
      <c r="B557" s="45" t="str">
        <f t="shared" ca="1" si="179"/>
        <v/>
      </c>
      <c r="C557" s="46" t="str">
        <f t="shared" ca="1" si="198"/>
        <v/>
      </c>
      <c r="D557" s="46" t="str">
        <f t="shared" ca="1" si="180"/>
        <v/>
      </c>
      <c r="E557" s="45" t="str">
        <f t="shared" ca="1" si="181"/>
        <v/>
      </c>
      <c r="F557" s="46" t="str">
        <f t="shared" ca="1" si="182"/>
        <v/>
      </c>
      <c r="G557" s="47" t="str">
        <f t="shared" ca="1" si="183"/>
        <v/>
      </c>
      <c r="H557" s="45" t="str">
        <f t="shared" ca="1" si="184"/>
        <v/>
      </c>
      <c r="I557" s="46" t="str">
        <f t="shared" ca="1" si="185"/>
        <v/>
      </c>
      <c r="J557" s="47" t="str">
        <f t="shared" ca="1" si="186"/>
        <v/>
      </c>
      <c r="K557" s="45" t="str">
        <f t="shared" ca="1" si="187"/>
        <v/>
      </c>
      <c r="L557" s="46" t="str">
        <f t="shared" ca="1" si="188"/>
        <v/>
      </c>
      <c r="M557" s="47" t="str">
        <f t="shared" ca="1" si="189"/>
        <v/>
      </c>
      <c r="N557" s="45" t="str">
        <f t="shared" ca="1" si="190"/>
        <v/>
      </c>
      <c r="O557" s="46" t="str">
        <f t="shared" ca="1" si="191"/>
        <v/>
      </c>
      <c r="P557" s="47" t="str">
        <f t="shared" ca="1" si="192"/>
        <v/>
      </c>
      <c r="Q557" s="45" t="str">
        <f t="shared" ca="1" si="193"/>
        <v/>
      </c>
      <c r="R557" s="46" t="str">
        <f t="shared" ca="1" si="194"/>
        <v/>
      </c>
      <c r="S557" s="47" t="str">
        <f t="shared" ca="1" si="195"/>
        <v/>
      </c>
      <c r="T557" s="79" t="str">
        <f t="shared" ca="1" si="199"/>
        <v/>
      </c>
      <c r="AH557" s="172" t="str">
        <f t="shared" si="197"/>
        <v/>
      </c>
      <c r="AI557" s="172" t="str">
        <f t="shared" si="196"/>
        <v/>
      </c>
    </row>
    <row r="558" spans="1:35">
      <c r="A558" s="173" t="str">
        <f t="shared" ca="1" si="178"/>
        <v/>
      </c>
      <c r="B558" s="45" t="str">
        <f t="shared" ca="1" si="179"/>
        <v/>
      </c>
      <c r="C558" s="46" t="str">
        <f t="shared" ca="1" si="198"/>
        <v/>
      </c>
      <c r="D558" s="46" t="str">
        <f t="shared" ca="1" si="180"/>
        <v/>
      </c>
      <c r="E558" s="45" t="str">
        <f t="shared" ca="1" si="181"/>
        <v/>
      </c>
      <c r="F558" s="46" t="str">
        <f t="shared" ca="1" si="182"/>
        <v/>
      </c>
      <c r="G558" s="47" t="str">
        <f t="shared" ca="1" si="183"/>
        <v/>
      </c>
      <c r="H558" s="45" t="str">
        <f t="shared" ca="1" si="184"/>
        <v/>
      </c>
      <c r="I558" s="46" t="str">
        <f t="shared" ca="1" si="185"/>
        <v/>
      </c>
      <c r="J558" s="47" t="str">
        <f t="shared" ca="1" si="186"/>
        <v/>
      </c>
      <c r="K558" s="45" t="str">
        <f t="shared" ca="1" si="187"/>
        <v/>
      </c>
      <c r="L558" s="46" t="str">
        <f t="shared" ca="1" si="188"/>
        <v/>
      </c>
      <c r="M558" s="47" t="str">
        <f t="shared" ca="1" si="189"/>
        <v/>
      </c>
      <c r="N558" s="45" t="str">
        <f t="shared" ca="1" si="190"/>
        <v/>
      </c>
      <c r="O558" s="46" t="str">
        <f t="shared" ca="1" si="191"/>
        <v/>
      </c>
      <c r="P558" s="47" t="str">
        <f t="shared" ca="1" si="192"/>
        <v/>
      </c>
      <c r="Q558" s="45" t="str">
        <f t="shared" ca="1" si="193"/>
        <v/>
      </c>
      <c r="R558" s="46" t="str">
        <f t="shared" ca="1" si="194"/>
        <v/>
      </c>
      <c r="S558" s="47" t="str">
        <f t="shared" ca="1" si="195"/>
        <v/>
      </c>
      <c r="T558" s="79" t="str">
        <f t="shared" ca="1" si="199"/>
        <v/>
      </c>
      <c r="AH558" s="172" t="str">
        <f t="shared" si="197"/>
        <v/>
      </c>
      <c r="AI558" s="172" t="str">
        <f t="shared" si="196"/>
        <v/>
      </c>
    </row>
    <row r="559" spans="1:35">
      <c r="A559" s="173" t="str">
        <f t="shared" ca="1" si="178"/>
        <v/>
      </c>
      <c r="B559" s="45" t="str">
        <f t="shared" ca="1" si="179"/>
        <v/>
      </c>
      <c r="C559" s="46" t="str">
        <f t="shared" ca="1" si="198"/>
        <v/>
      </c>
      <c r="D559" s="46" t="str">
        <f t="shared" ca="1" si="180"/>
        <v/>
      </c>
      <c r="E559" s="45" t="str">
        <f t="shared" ca="1" si="181"/>
        <v/>
      </c>
      <c r="F559" s="46" t="str">
        <f t="shared" ca="1" si="182"/>
        <v/>
      </c>
      <c r="G559" s="47" t="str">
        <f t="shared" ca="1" si="183"/>
        <v/>
      </c>
      <c r="H559" s="45" t="str">
        <f t="shared" ca="1" si="184"/>
        <v/>
      </c>
      <c r="I559" s="46" t="str">
        <f t="shared" ca="1" si="185"/>
        <v/>
      </c>
      <c r="J559" s="47" t="str">
        <f t="shared" ca="1" si="186"/>
        <v/>
      </c>
      <c r="K559" s="45" t="str">
        <f t="shared" ca="1" si="187"/>
        <v/>
      </c>
      <c r="L559" s="46" t="str">
        <f t="shared" ca="1" si="188"/>
        <v/>
      </c>
      <c r="M559" s="47" t="str">
        <f t="shared" ca="1" si="189"/>
        <v/>
      </c>
      <c r="N559" s="45" t="str">
        <f t="shared" ca="1" si="190"/>
        <v/>
      </c>
      <c r="O559" s="46" t="str">
        <f t="shared" ca="1" si="191"/>
        <v/>
      </c>
      <c r="P559" s="47" t="str">
        <f t="shared" ca="1" si="192"/>
        <v/>
      </c>
      <c r="Q559" s="45" t="str">
        <f t="shared" ca="1" si="193"/>
        <v/>
      </c>
      <c r="R559" s="46" t="str">
        <f t="shared" ca="1" si="194"/>
        <v/>
      </c>
      <c r="S559" s="47" t="str">
        <f t="shared" ca="1" si="195"/>
        <v/>
      </c>
      <c r="T559" s="79" t="str">
        <f t="shared" ca="1" si="199"/>
        <v/>
      </c>
      <c r="AH559" s="172" t="str">
        <f t="shared" si="197"/>
        <v/>
      </c>
      <c r="AI559" s="172" t="str">
        <f t="shared" si="196"/>
        <v/>
      </c>
    </row>
    <row r="560" spans="1:35">
      <c r="A560" s="173" t="str">
        <f t="shared" ca="1" si="178"/>
        <v/>
      </c>
      <c r="B560" s="45" t="str">
        <f t="shared" ca="1" si="179"/>
        <v/>
      </c>
      <c r="C560" s="46" t="str">
        <f t="shared" ca="1" si="198"/>
        <v/>
      </c>
      <c r="D560" s="46" t="str">
        <f t="shared" ca="1" si="180"/>
        <v/>
      </c>
      <c r="E560" s="45" t="str">
        <f t="shared" ca="1" si="181"/>
        <v/>
      </c>
      <c r="F560" s="46" t="str">
        <f t="shared" ca="1" si="182"/>
        <v/>
      </c>
      <c r="G560" s="47" t="str">
        <f t="shared" ca="1" si="183"/>
        <v/>
      </c>
      <c r="H560" s="45" t="str">
        <f t="shared" ca="1" si="184"/>
        <v/>
      </c>
      <c r="I560" s="46" t="str">
        <f t="shared" ca="1" si="185"/>
        <v/>
      </c>
      <c r="J560" s="47" t="str">
        <f t="shared" ca="1" si="186"/>
        <v/>
      </c>
      <c r="K560" s="45" t="str">
        <f t="shared" ca="1" si="187"/>
        <v/>
      </c>
      <c r="L560" s="46" t="str">
        <f t="shared" ca="1" si="188"/>
        <v/>
      </c>
      <c r="M560" s="47" t="str">
        <f t="shared" ca="1" si="189"/>
        <v/>
      </c>
      <c r="N560" s="45" t="str">
        <f t="shared" ca="1" si="190"/>
        <v/>
      </c>
      <c r="O560" s="46" t="str">
        <f t="shared" ca="1" si="191"/>
        <v/>
      </c>
      <c r="P560" s="47" t="str">
        <f t="shared" ca="1" si="192"/>
        <v/>
      </c>
      <c r="Q560" s="45" t="str">
        <f t="shared" ca="1" si="193"/>
        <v/>
      </c>
      <c r="R560" s="46" t="str">
        <f t="shared" ca="1" si="194"/>
        <v/>
      </c>
      <c r="S560" s="47" t="str">
        <f t="shared" ca="1" si="195"/>
        <v/>
      </c>
      <c r="T560" s="79" t="str">
        <f t="shared" ca="1" si="199"/>
        <v/>
      </c>
      <c r="AH560" s="172" t="str">
        <f t="shared" si="197"/>
        <v/>
      </c>
      <c r="AI560" s="172" t="str">
        <f t="shared" si="196"/>
        <v/>
      </c>
    </row>
    <row r="561" spans="1:35">
      <c r="A561" s="173" t="str">
        <f t="shared" ref="A561:A624" ca="1" si="200">IF(AND(ISBLANK(AJ550), A560 = $AJ$1),NOW(),IF(ISBLANK(AJ550),"",AJ550))</f>
        <v/>
      </c>
      <c r="B561" s="45" t="str">
        <f t="shared" ref="B561:B624" ca="1" si="201">IF(COUNTIF(V:V,A561)=1,VLOOKUP(A561,V:W,2), IF(COUNTIF(V:V,A561)=0,$B$10,""))</f>
        <v/>
      </c>
      <c r="C561" s="46" t="str">
        <f t="shared" ca="1" si="198"/>
        <v/>
      </c>
      <c r="D561" s="46" t="str">
        <f t="shared" ref="D561:D624" ca="1" si="202">IF(ISERROR(B561-2),"",-1*ROUNDUP(A561-$A$14,0)/360*$B$7*$B$5)</f>
        <v/>
      </c>
      <c r="E561" s="45" t="str">
        <f t="shared" ref="E561:E624" ca="1" si="203">IF(COUNTIF(V:V,A561)=1,VLOOKUP(A561,X:Y,2), IF(COUNTIF(V:V,A561)=0,$C$10,""))</f>
        <v/>
      </c>
      <c r="F561" s="46" t="str">
        <f t="shared" ref="F561:F624" ca="1" si="204">IF(ISERROR(B561-2),"",(E561-$E$14)/100*$C$5)</f>
        <v/>
      </c>
      <c r="G561" s="47" t="str">
        <f t="shared" ref="G561:G624" ca="1" si="205">IF(ISERROR(B561-2),"",ROUNDUP(A561-$A$14,0)/360*$C$6*$C$5-ROUNDUP(A561-$A$14,0)/360*$C$7*$C$5*$E$14/100)</f>
        <v/>
      </c>
      <c r="H561" s="45" t="str">
        <f t="shared" ref="H561:H624" ca="1" si="206">IF(COUNTIF(V:V,A561)=1,VLOOKUP(A561,Z:AA,2), IF(COUNTIF(V:V,A561)=0,$D$10,""))</f>
        <v/>
      </c>
      <c r="I561" s="46" t="str">
        <f t="shared" ref="I561:I624" ca="1" si="207">IF(ISERROR(B561-2),"",(H561/$H$14-1)*$D$5)</f>
        <v/>
      </c>
      <c r="J561" s="47" t="str">
        <f t="shared" ref="J561:J624" ca="1" si="208">IF(ISERROR(B561-2),"",-1*ROUNDUP(A561-$A$14,0)/360*$D$7*$D$5)</f>
        <v/>
      </c>
      <c r="K561" s="45" t="str">
        <f t="shared" ref="K561:K624" ca="1" si="209">IF(COUNTIF(V:V,A561)=1,VLOOKUP(A561,AB:AC,2), IF(COUNTIF(V:V,A561)=0,$E$10,""))</f>
        <v/>
      </c>
      <c r="L561" s="46" t="str">
        <f t="shared" ref="L561:L624" ca="1" si="210">IF(ISERROR(B561-2),"",(K561-$K$14)/100*$E$5)</f>
        <v/>
      </c>
      <c r="M561" s="47" t="str">
        <f t="shared" ref="M561:M624" ca="1" si="211">IF(ISERROR(B561-2),"",ROUNDUP(A561-$A$14,0)/360*$E$6*$E$5-ROUNDUP(A561-$A$14,0)/360*$E$7*$E$5*$N$14/100)</f>
        <v/>
      </c>
      <c r="N561" s="45" t="str">
        <f t="shared" ref="N561:N624" ca="1" si="212">IF(COUNTIF(V:V,A561)=1,VLOOKUP(A561,AD:AE,2), IF(COUNTIF(V:V,A561)=0,$F$10,""))</f>
        <v/>
      </c>
      <c r="O561" s="46" t="str">
        <f t="shared" ref="O561:O624" ca="1" si="213">IF(ISERROR(B561-2),"",(N561-$N$14)/100*$F$5)</f>
        <v/>
      </c>
      <c r="P561" s="47" t="str">
        <f t="shared" ref="P561:P624" ca="1" si="214">IF(ISERROR(B561-2),"",ROUNDUP(A561-$A$14,0)/360*$F$6*$F$5-ROUNDUP(A561-$A$14,0)/360*$F$7*$F$5*$N$14/100)</f>
        <v/>
      </c>
      <c r="Q561" s="45" t="str">
        <f t="shared" ref="Q561:Q624" ca="1" si="215">IF(COUNTIF(V:V,A561)=1,VLOOKUP(A561,AF:AG,2), IF(COUNTIF(V:V,A561)=0,$G$10,""))</f>
        <v/>
      </c>
      <c r="R561" s="46" t="str">
        <f t="shared" ref="R561:R624" ca="1" si="216">IF(ISERROR(B561-2),"",(Q561-$Q$14)/100*$G$5)</f>
        <v/>
      </c>
      <c r="S561" s="47" t="str">
        <f t="shared" ref="S561:S624" ca="1" si="217">IF(ISERROR(B561-2),"",ROUNDUP(A561-$A$14,0)/360*$G$6*$G$5-ROUNDUP(A561-$A$14,0)/360*$G$7*$G$5*$Q$14/100)</f>
        <v/>
      </c>
      <c r="T561" s="79" t="str">
        <f t="shared" ca="1" si="199"/>
        <v/>
      </c>
      <c r="AH561" s="172" t="str">
        <f t="shared" si="197"/>
        <v/>
      </c>
      <c r="AI561" s="172" t="str">
        <f t="shared" si="196"/>
        <v/>
      </c>
    </row>
    <row r="562" spans="1:35">
      <c r="A562" s="173" t="str">
        <f t="shared" ca="1" si="200"/>
        <v/>
      </c>
      <c r="B562" s="45" t="str">
        <f t="shared" ca="1" si="201"/>
        <v/>
      </c>
      <c r="C562" s="46" t="str">
        <f t="shared" ca="1" si="198"/>
        <v/>
      </c>
      <c r="D562" s="46" t="str">
        <f t="shared" ca="1" si="202"/>
        <v/>
      </c>
      <c r="E562" s="45" t="str">
        <f t="shared" ca="1" si="203"/>
        <v/>
      </c>
      <c r="F562" s="46" t="str">
        <f t="shared" ca="1" si="204"/>
        <v/>
      </c>
      <c r="G562" s="47" t="str">
        <f t="shared" ca="1" si="205"/>
        <v/>
      </c>
      <c r="H562" s="45" t="str">
        <f t="shared" ca="1" si="206"/>
        <v/>
      </c>
      <c r="I562" s="46" t="str">
        <f t="shared" ca="1" si="207"/>
        <v/>
      </c>
      <c r="J562" s="47" t="str">
        <f t="shared" ca="1" si="208"/>
        <v/>
      </c>
      <c r="K562" s="45" t="str">
        <f t="shared" ca="1" si="209"/>
        <v/>
      </c>
      <c r="L562" s="46" t="str">
        <f t="shared" ca="1" si="210"/>
        <v/>
      </c>
      <c r="M562" s="47" t="str">
        <f t="shared" ca="1" si="211"/>
        <v/>
      </c>
      <c r="N562" s="45" t="str">
        <f t="shared" ca="1" si="212"/>
        <v/>
      </c>
      <c r="O562" s="46" t="str">
        <f t="shared" ca="1" si="213"/>
        <v/>
      </c>
      <c r="P562" s="47" t="str">
        <f t="shared" ca="1" si="214"/>
        <v/>
      </c>
      <c r="Q562" s="45" t="str">
        <f t="shared" ca="1" si="215"/>
        <v/>
      </c>
      <c r="R562" s="46" t="str">
        <f t="shared" ca="1" si="216"/>
        <v/>
      </c>
      <c r="S562" s="47" t="str">
        <f t="shared" ca="1" si="217"/>
        <v/>
      </c>
      <c r="T562" s="79" t="str">
        <f t="shared" ca="1" si="199"/>
        <v/>
      </c>
      <c r="AH562" s="172" t="str">
        <f t="shared" si="197"/>
        <v/>
      </c>
      <c r="AI562" s="172" t="str">
        <f t="shared" si="196"/>
        <v/>
      </c>
    </row>
    <row r="563" spans="1:35">
      <c r="A563" s="173" t="str">
        <f t="shared" ca="1" si="200"/>
        <v/>
      </c>
      <c r="B563" s="45" t="str">
        <f t="shared" ca="1" si="201"/>
        <v/>
      </c>
      <c r="C563" s="46" t="str">
        <f t="shared" ca="1" si="198"/>
        <v/>
      </c>
      <c r="D563" s="46" t="str">
        <f t="shared" ca="1" si="202"/>
        <v/>
      </c>
      <c r="E563" s="45" t="str">
        <f t="shared" ca="1" si="203"/>
        <v/>
      </c>
      <c r="F563" s="46" t="str">
        <f t="shared" ca="1" si="204"/>
        <v/>
      </c>
      <c r="G563" s="47" t="str">
        <f t="shared" ca="1" si="205"/>
        <v/>
      </c>
      <c r="H563" s="45" t="str">
        <f t="shared" ca="1" si="206"/>
        <v/>
      </c>
      <c r="I563" s="46" t="str">
        <f t="shared" ca="1" si="207"/>
        <v/>
      </c>
      <c r="J563" s="47" t="str">
        <f t="shared" ca="1" si="208"/>
        <v/>
      </c>
      <c r="K563" s="45" t="str">
        <f t="shared" ca="1" si="209"/>
        <v/>
      </c>
      <c r="L563" s="46" t="str">
        <f t="shared" ca="1" si="210"/>
        <v/>
      </c>
      <c r="M563" s="47" t="str">
        <f t="shared" ca="1" si="211"/>
        <v/>
      </c>
      <c r="N563" s="45" t="str">
        <f t="shared" ca="1" si="212"/>
        <v/>
      </c>
      <c r="O563" s="46" t="str">
        <f t="shared" ca="1" si="213"/>
        <v/>
      </c>
      <c r="P563" s="47" t="str">
        <f t="shared" ca="1" si="214"/>
        <v/>
      </c>
      <c r="Q563" s="45" t="str">
        <f t="shared" ca="1" si="215"/>
        <v/>
      </c>
      <c r="R563" s="46" t="str">
        <f t="shared" ca="1" si="216"/>
        <v/>
      </c>
      <c r="S563" s="47" t="str">
        <f t="shared" ca="1" si="217"/>
        <v/>
      </c>
      <c r="T563" s="79" t="str">
        <f t="shared" ca="1" si="199"/>
        <v/>
      </c>
      <c r="AH563" s="172" t="str">
        <f t="shared" si="197"/>
        <v/>
      </c>
      <c r="AI563" s="172" t="str">
        <f t="shared" si="196"/>
        <v/>
      </c>
    </row>
    <row r="564" spans="1:35">
      <c r="A564" s="173" t="str">
        <f t="shared" ca="1" si="200"/>
        <v/>
      </c>
      <c r="B564" s="45" t="str">
        <f t="shared" ca="1" si="201"/>
        <v/>
      </c>
      <c r="C564" s="46" t="str">
        <f t="shared" ca="1" si="198"/>
        <v/>
      </c>
      <c r="D564" s="46" t="str">
        <f t="shared" ca="1" si="202"/>
        <v/>
      </c>
      <c r="E564" s="45" t="str">
        <f t="shared" ca="1" si="203"/>
        <v/>
      </c>
      <c r="F564" s="46" t="str">
        <f t="shared" ca="1" si="204"/>
        <v/>
      </c>
      <c r="G564" s="47" t="str">
        <f t="shared" ca="1" si="205"/>
        <v/>
      </c>
      <c r="H564" s="45" t="str">
        <f t="shared" ca="1" si="206"/>
        <v/>
      </c>
      <c r="I564" s="46" t="str">
        <f t="shared" ca="1" si="207"/>
        <v/>
      </c>
      <c r="J564" s="47" t="str">
        <f t="shared" ca="1" si="208"/>
        <v/>
      </c>
      <c r="K564" s="45" t="str">
        <f t="shared" ca="1" si="209"/>
        <v/>
      </c>
      <c r="L564" s="46" t="str">
        <f t="shared" ca="1" si="210"/>
        <v/>
      </c>
      <c r="M564" s="47" t="str">
        <f t="shared" ca="1" si="211"/>
        <v/>
      </c>
      <c r="N564" s="45" t="str">
        <f t="shared" ca="1" si="212"/>
        <v/>
      </c>
      <c r="O564" s="46" t="str">
        <f t="shared" ca="1" si="213"/>
        <v/>
      </c>
      <c r="P564" s="47" t="str">
        <f t="shared" ca="1" si="214"/>
        <v/>
      </c>
      <c r="Q564" s="45" t="str">
        <f t="shared" ca="1" si="215"/>
        <v/>
      </c>
      <c r="R564" s="46" t="str">
        <f t="shared" ca="1" si="216"/>
        <v/>
      </c>
      <c r="S564" s="47" t="str">
        <f t="shared" ca="1" si="217"/>
        <v/>
      </c>
      <c r="T564" s="79" t="str">
        <f t="shared" ca="1" si="199"/>
        <v/>
      </c>
      <c r="AH564" s="172" t="str">
        <f t="shared" si="197"/>
        <v/>
      </c>
      <c r="AI564" s="172" t="str">
        <f t="shared" si="196"/>
        <v/>
      </c>
    </row>
    <row r="565" spans="1:35">
      <c r="A565" s="173" t="str">
        <f t="shared" ca="1" si="200"/>
        <v/>
      </c>
      <c r="B565" s="45" t="str">
        <f t="shared" ca="1" si="201"/>
        <v/>
      </c>
      <c r="C565" s="46" t="str">
        <f t="shared" ca="1" si="198"/>
        <v/>
      </c>
      <c r="D565" s="46" t="str">
        <f t="shared" ca="1" si="202"/>
        <v/>
      </c>
      <c r="E565" s="45" t="str">
        <f t="shared" ca="1" si="203"/>
        <v/>
      </c>
      <c r="F565" s="46" t="str">
        <f t="shared" ca="1" si="204"/>
        <v/>
      </c>
      <c r="G565" s="47" t="str">
        <f t="shared" ca="1" si="205"/>
        <v/>
      </c>
      <c r="H565" s="45" t="str">
        <f t="shared" ca="1" si="206"/>
        <v/>
      </c>
      <c r="I565" s="46" t="str">
        <f t="shared" ca="1" si="207"/>
        <v/>
      </c>
      <c r="J565" s="47" t="str">
        <f t="shared" ca="1" si="208"/>
        <v/>
      </c>
      <c r="K565" s="45" t="str">
        <f t="shared" ca="1" si="209"/>
        <v/>
      </c>
      <c r="L565" s="46" t="str">
        <f t="shared" ca="1" si="210"/>
        <v/>
      </c>
      <c r="M565" s="47" t="str">
        <f t="shared" ca="1" si="211"/>
        <v/>
      </c>
      <c r="N565" s="45" t="str">
        <f t="shared" ca="1" si="212"/>
        <v/>
      </c>
      <c r="O565" s="46" t="str">
        <f t="shared" ca="1" si="213"/>
        <v/>
      </c>
      <c r="P565" s="47" t="str">
        <f t="shared" ca="1" si="214"/>
        <v/>
      </c>
      <c r="Q565" s="45" t="str">
        <f t="shared" ca="1" si="215"/>
        <v/>
      </c>
      <c r="R565" s="46" t="str">
        <f t="shared" ca="1" si="216"/>
        <v/>
      </c>
      <c r="S565" s="47" t="str">
        <f t="shared" ca="1" si="217"/>
        <v/>
      </c>
      <c r="T565" s="79" t="str">
        <f t="shared" ca="1" si="199"/>
        <v/>
      </c>
      <c r="AH565" s="172" t="str">
        <f t="shared" si="197"/>
        <v/>
      </c>
      <c r="AI565" s="172" t="str">
        <f t="shared" si="196"/>
        <v/>
      </c>
    </row>
    <row r="566" spans="1:35">
      <c r="A566" s="173" t="str">
        <f t="shared" ca="1" si="200"/>
        <v/>
      </c>
      <c r="B566" s="45" t="str">
        <f t="shared" ca="1" si="201"/>
        <v/>
      </c>
      <c r="C566" s="46" t="str">
        <f t="shared" ca="1" si="198"/>
        <v/>
      </c>
      <c r="D566" s="46" t="str">
        <f t="shared" ca="1" si="202"/>
        <v/>
      </c>
      <c r="E566" s="45" t="str">
        <f t="shared" ca="1" si="203"/>
        <v/>
      </c>
      <c r="F566" s="46" t="str">
        <f t="shared" ca="1" si="204"/>
        <v/>
      </c>
      <c r="G566" s="47" t="str">
        <f t="shared" ca="1" si="205"/>
        <v/>
      </c>
      <c r="H566" s="45" t="str">
        <f t="shared" ca="1" si="206"/>
        <v/>
      </c>
      <c r="I566" s="46" t="str">
        <f t="shared" ca="1" si="207"/>
        <v/>
      </c>
      <c r="J566" s="47" t="str">
        <f t="shared" ca="1" si="208"/>
        <v/>
      </c>
      <c r="K566" s="45" t="str">
        <f t="shared" ca="1" si="209"/>
        <v/>
      </c>
      <c r="L566" s="46" t="str">
        <f t="shared" ca="1" si="210"/>
        <v/>
      </c>
      <c r="M566" s="47" t="str">
        <f t="shared" ca="1" si="211"/>
        <v/>
      </c>
      <c r="N566" s="45" t="str">
        <f t="shared" ca="1" si="212"/>
        <v/>
      </c>
      <c r="O566" s="46" t="str">
        <f t="shared" ca="1" si="213"/>
        <v/>
      </c>
      <c r="P566" s="47" t="str">
        <f t="shared" ca="1" si="214"/>
        <v/>
      </c>
      <c r="Q566" s="45" t="str">
        <f t="shared" ca="1" si="215"/>
        <v/>
      </c>
      <c r="R566" s="46" t="str">
        <f t="shared" ca="1" si="216"/>
        <v/>
      </c>
      <c r="S566" s="47" t="str">
        <f t="shared" ca="1" si="217"/>
        <v/>
      </c>
      <c r="T566" s="79" t="str">
        <f t="shared" ca="1" si="199"/>
        <v/>
      </c>
      <c r="AH566" s="172" t="str">
        <f t="shared" si="197"/>
        <v/>
      </c>
      <c r="AI566" s="172" t="str">
        <f t="shared" si="196"/>
        <v/>
      </c>
    </row>
    <row r="567" spans="1:35">
      <c r="A567" s="173" t="str">
        <f t="shared" ca="1" si="200"/>
        <v/>
      </c>
      <c r="B567" s="45" t="str">
        <f t="shared" ca="1" si="201"/>
        <v/>
      </c>
      <c r="C567" s="46" t="str">
        <f t="shared" ca="1" si="198"/>
        <v/>
      </c>
      <c r="D567" s="46" t="str">
        <f t="shared" ca="1" si="202"/>
        <v/>
      </c>
      <c r="E567" s="45" t="str">
        <f t="shared" ca="1" si="203"/>
        <v/>
      </c>
      <c r="F567" s="46" t="str">
        <f t="shared" ca="1" si="204"/>
        <v/>
      </c>
      <c r="G567" s="47" t="str">
        <f t="shared" ca="1" si="205"/>
        <v/>
      </c>
      <c r="H567" s="45" t="str">
        <f t="shared" ca="1" si="206"/>
        <v/>
      </c>
      <c r="I567" s="46" t="str">
        <f t="shared" ca="1" si="207"/>
        <v/>
      </c>
      <c r="J567" s="47" t="str">
        <f t="shared" ca="1" si="208"/>
        <v/>
      </c>
      <c r="K567" s="45" t="str">
        <f t="shared" ca="1" si="209"/>
        <v/>
      </c>
      <c r="L567" s="46" t="str">
        <f t="shared" ca="1" si="210"/>
        <v/>
      </c>
      <c r="M567" s="47" t="str">
        <f t="shared" ca="1" si="211"/>
        <v/>
      </c>
      <c r="N567" s="45" t="str">
        <f t="shared" ca="1" si="212"/>
        <v/>
      </c>
      <c r="O567" s="46" t="str">
        <f t="shared" ca="1" si="213"/>
        <v/>
      </c>
      <c r="P567" s="47" t="str">
        <f t="shared" ca="1" si="214"/>
        <v/>
      </c>
      <c r="Q567" s="45" t="str">
        <f t="shared" ca="1" si="215"/>
        <v/>
      </c>
      <c r="R567" s="46" t="str">
        <f t="shared" ca="1" si="216"/>
        <v/>
      </c>
      <c r="S567" s="47" t="str">
        <f t="shared" ca="1" si="217"/>
        <v/>
      </c>
      <c r="T567" s="79" t="str">
        <f t="shared" ca="1" si="199"/>
        <v/>
      </c>
      <c r="AH567" s="172" t="str">
        <f t="shared" si="197"/>
        <v/>
      </c>
      <c r="AI567" s="172" t="str">
        <f t="shared" si="196"/>
        <v/>
      </c>
    </row>
    <row r="568" spans="1:35">
      <c r="A568" s="173" t="str">
        <f t="shared" ca="1" si="200"/>
        <v/>
      </c>
      <c r="B568" s="45" t="str">
        <f t="shared" ca="1" si="201"/>
        <v/>
      </c>
      <c r="C568" s="46" t="str">
        <f t="shared" ca="1" si="198"/>
        <v/>
      </c>
      <c r="D568" s="46" t="str">
        <f t="shared" ca="1" si="202"/>
        <v/>
      </c>
      <c r="E568" s="45" t="str">
        <f t="shared" ca="1" si="203"/>
        <v/>
      </c>
      <c r="F568" s="46" t="str">
        <f t="shared" ca="1" si="204"/>
        <v/>
      </c>
      <c r="G568" s="47" t="str">
        <f t="shared" ca="1" si="205"/>
        <v/>
      </c>
      <c r="H568" s="45" t="str">
        <f t="shared" ca="1" si="206"/>
        <v/>
      </c>
      <c r="I568" s="46" t="str">
        <f t="shared" ca="1" si="207"/>
        <v/>
      </c>
      <c r="J568" s="47" t="str">
        <f t="shared" ca="1" si="208"/>
        <v/>
      </c>
      <c r="K568" s="45" t="str">
        <f t="shared" ca="1" si="209"/>
        <v/>
      </c>
      <c r="L568" s="46" t="str">
        <f t="shared" ca="1" si="210"/>
        <v/>
      </c>
      <c r="M568" s="47" t="str">
        <f t="shared" ca="1" si="211"/>
        <v/>
      </c>
      <c r="N568" s="45" t="str">
        <f t="shared" ca="1" si="212"/>
        <v/>
      </c>
      <c r="O568" s="46" t="str">
        <f t="shared" ca="1" si="213"/>
        <v/>
      </c>
      <c r="P568" s="47" t="str">
        <f t="shared" ca="1" si="214"/>
        <v/>
      </c>
      <c r="Q568" s="45" t="str">
        <f t="shared" ca="1" si="215"/>
        <v/>
      </c>
      <c r="R568" s="46" t="str">
        <f t="shared" ca="1" si="216"/>
        <v/>
      </c>
      <c r="S568" s="47" t="str">
        <f t="shared" ca="1" si="217"/>
        <v/>
      </c>
      <c r="T568" s="79" t="str">
        <f t="shared" ca="1" si="199"/>
        <v/>
      </c>
      <c r="AH568" s="172" t="str">
        <f t="shared" si="197"/>
        <v/>
      </c>
      <c r="AI568" s="172" t="str">
        <f t="shared" si="196"/>
        <v/>
      </c>
    </row>
    <row r="569" spans="1:35">
      <c r="A569" s="173" t="str">
        <f t="shared" ca="1" si="200"/>
        <v/>
      </c>
      <c r="B569" s="45" t="str">
        <f t="shared" ca="1" si="201"/>
        <v/>
      </c>
      <c r="C569" s="46" t="str">
        <f t="shared" ca="1" si="198"/>
        <v/>
      </c>
      <c r="D569" s="46" t="str">
        <f t="shared" ca="1" si="202"/>
        <v/>
      </c>
      <c r="E569" s="45" t="str">
        <f t="shared" ca="1" si="203"/>
        <v/>
      </c>
      <c r="F569" s="46" t="str">
        <f t="shared" ca="1" si="204"/>
        <v/>
      </c>
      <c r="G569" s="47" t="str">
        <f t="shared" ca="1" si="205"/>
        <v/>
      </c>
      <c r="H569" s="45" t="str">
        <f t="shared" ca="1" si="206"/>
        <v/>
      </c>
      <c r="I569" s="46" t="str">
        <f t="shared" ca="1" si="207"/>
        <v/>
      </c>
      <c r="J569" s="47" t="str">
        <f t="shared" ca="1" si="208"/>
        <v/>
      </c>
      <c r="K569" s="45" t="str">
        <f t="shared" ca="1" si="209"/>
        <v/>
      </c>
      <c r="L569" s="46" t="str">
        <f t="shared" ca="1" si="210"/>
        <v/>
      </c>
      <c r="M569" s="47" t="str">
        <f t="shared" ca="1" si="211"/>
        <v/>
      </c>
      <c r="N569" s="45" t="str">
        <f t="shared" ca="1" si="212"/>
        <v/>
      </c>
      <c r="O569" s="46" t="str">
        <f t="shared" ca="1" si="213"/>
        <v/>
      </c>
      <c r="P569" s="47" t="str">
        <f t="shared" ca="1" si="214"/>
        <v/>
      </c>
      <c r="Q569" s="45" t="str">
        <f t="shared" ca="1" si="215"/>
        <v/>
      </c>
      <c r="R569" s="46" t="str">
        <f t="shared" ca="1" si="216"/>
        <v/>
      </c>
      <c r="S569" s="47" t="str">
        <f t="shared" ca="1" si="217"/>
        <v/>
      </c>
      <c r="T569" s="79" t="str">
        <f t="shared" ca="1" si="199"/>
        <v/>
      </c>
      <c r="AH569" s="172" t="str">
        <f t="shared" si="197"/>
        <v/>
      </c>
      <c r="AI569" s="172" t="str">
        <f t="shared" si="196"/>
        <v/>
      </c>
    </row>
    <row r="570" spans="1:35">
      <c r="A570" s="173" t="str">
        <f t="shared" ca="1" si="200"/>
        <v/>
      </c>
      <c r="B570" s="45" t="str">
        <f t="shared" ca="1" si="201"/>
        <v/>
      </c>
      <c r="C570" s="46" t="str">
        <f t="shared" ca="1" si="198"/>
        <v/>
      </c>
      <c r="D570" s="46" t="str">
        <f t="shared" ca="1" si="202"/>
        <v/>
      </c>
      <c r="E570" s="45" t="str">
        <f t="shared" ca="1" si="203"/>
        <v/>
      </c>
      <c r="F570" s="46" t="str">
        <f t="shared" ca="1" si="204"/>
        <v/>
      </c>
      <c r="G570" s="47" t="str">
        <f t="shared" ca="1" si="205"/>
        <v/>
      </c>
      <c r="H570" s="45" t="str">
        <f t="shared" ca="1" si="206"/>
        <v/>
      </c>
      <c r="I570" s="46" t="str">
        <f t="shared" ca="1" si="207"/>
        <v/>
      </c>
      <c r="J570" s="47" t="str">
        <f t="shared" ca="1" si="208"/>
        <v/>
      </c>
      <c r="K570" s="45" t="str">
        <f t="shared" ca="1" si="209"/>
        <v/>
      </c>
      <c r="L570" s="46" t="str">
        <f t="shared" ca="1" si="210"/>
        <v/>
      </c>
      <c r="M570" s="47" t="str">
        <f t="shared" ca="1" si="211"/>
        <v/>
      </c>
      <c r="N570" s="45" t="str">
        <f t="shared" ca="1" si="212"/>
        <v/>
      </c>
      <c r="O570" s="46" t="str">
        <f t="shared" ca="1" si="213"/>
        <v/>
      </c>
      <c r="P570" s="47" t="str">
        <f t="shared" ca="1" si="214"/>
        <v/>
      </c>
      <c r="Q570" s="45" t="str">
        <f t="shared" ca="1" si="215"/>
        <v/>
      </c>
      <c r="R570" s="46" t="str">
        <f t="shared" ca="1" si="216"/>
        <v/>
      </c>
      <c r="S570" s="47" t="str">
        <f t="shared" ca="1" si="217"/>
        <v/>
      </c>
      <c r="T570" s="79" t="str">
        <f t="shared" ca="1" si="199"/>
        <v/>
      </c>
      <c r="AH570" s="172" t="str">
        <f t="shared" si="197"/>
        <v/>
      </c>
      <c r="AI570" s="172" t="str">
        <f t="shared" si="196"/>
        <v/>
      </c>
    </row>
    <row r="571" spans="1:35">
      <c r="A571" s="173" t="str">
        <f t="shared" ca="1" si="200"/>
        <v/>
      </c>
      <c r="B571" s="45" t="str">
        <f t="shared" ca="1" si="201"/>
        <v/>
      </c>
      <c r="C571" s="46" t="str">
        <f t="shared" ca="1" si="198"/>
        <v/>
      </c>
      <c r="D571" s="46" t="str">
        <f t="shared" ca="1" si="202"/>
        <v/>
      </c>
      <c r="E571" s="45" t="str">
        <f t="shared" ca="1" si="203"/>
        <v/>
      </c>
      <c r="F571" s="46" t="str">
        <f t="shared" ca="1" si="204"/>
        <v/>
      </c>
      <c r="G571" s="47" t="str">
        <f t="shared" ca="1" si="205"/>
        <v/>
      </c>
      <c r="H571" s="45" t="str">
        <f t="shared" ca="1" si="206"/>
        <v/>
      </c>
      <c r="I571" s="46" t="str">
        <f t="shared" ca="1" si="207"/>
        <v/>
      </c>
      <c r="J571" s="47" t="str">
        <f t="shared" ca="1" si="208"/>
        <v/>
      </c>
      <c r="K571" s="45" t="str">
        <f t="shared" ca="1" si="209"/>
        <v/>
      </c>
      <c r="L571" s="46" t="str">
        <f t="shared" ca="1" si="210"/>
        <v/>
      </c>
      <c r="M571" s="47" t="str">
        <f t="shared" ca="1" si="211"/>
        <v/>
      </c>
      <c r="N571" s="45" t="str">
        <f t="shared" ca="1" si="212"/>
        <v/>
      </c>
      <c r="O571" s="46" t="str">
        <f t="shared" ca="1" si="213"/>
        <v/>
      </c>
      <c r="P571" s="47" t="str">
        <f t="shared" ca="1" si="214"/>
        <v/>
      </c>
      <c r="Q571" s="45" t="str">
        <f t="shared" ca="1" si="215"/>
        <v/>
      </c>
      <c r="R571" s="46" t="str">
        <f t="shared" ca="1" si="216"/>
        <v/>
      </c>
      <c r="S571" s="47" t="str">
        <f t="shared" ca="1" si="217"/>
        <v/>
      </c>
      <c r="T571" s="79" t="str">
        <f t="shared" ca="1" si="199"/>
        <v/>
      </c>
      <c r="AH571" s="172" t="str">
        <f t="shared" si="197"/>
        <v/>
      </c>
      <c r="AI571" s="172" t="str">
        <f t="shared" si="196"/>
        <v/>
      </c>
    </row>
    <row r="572" spans="1:35">
      <c r="A572" s="173" t="str">
        <f t="shared" ca="1" si="200"/>
        <v/>
      </c>
      <c r="B572" s="45" t="str">
        <f t="shared" ca="1" si="201"/>
        <v/>
      </c>
      <c r="C572" s="46" t="str">
        <f t="shared" ca="1" si="198"/>
        <v/>
      </c>
      <c r="D572" s="46" t="str">
        <f t="shared" ca="1" si="202"/>
        <v/>
      </c>
      <c r="E572" s="45" t="str">
        <f t="shared" ca="1" si="203"/>
        <v/>
      </c>
      <c r="F572" s="46" t="str">
        <f t="shared" ca="1" si="204"/>
        <v/>
      </c>
      <c r="G572" s="47" t="str">
        <f t="shared" ca="1" si="205"/>
        <v/>
      </c>
      <c r="H572" s="45" t="str">
        <f t="shared" ca="1" si="206"/>
        <v/>
      </c>
      <c r="I572" s="46" t="str">
        <f t="shared" ca="1" si="207"/>
        <v/>
      </c>
      <c r="J572" s="47" t="str">
        <f t="shared" ca="1" si="208"/>
        <v/>
      </c>
      <c r="K572" s="45" t="str">
        <f t="shared" ca="1" si="209"/>
        <v/>
      </c>
      <c r="L572" s="46" t="str">
        <f t="shared" ca="1" si="210"/>
        <v/>
      </c>
      <c r="M572" s="47" t="str">
        <f t="shared" ca="1" si="211"/>
        <v/>
      </c>
      <c r="N572" s="45" t="str">
        <f t="shared" ca="1" si="212"/>
        <v/>
      </c>
      <c r="O572" s="46" t="str">
        <f t="shared" ca="1" si="213"/>
        <v/>
      </c>
      <c r="P572" s="47" t="str">
        <f t="shared" ca="1" si="214"/>
        <v/>
      </c>
      <c r="Q572" s="45" t="str">
        <f t="shared" ca="1" si="215"/>
        <v/>
      </c>
      <c r="R572" s="46" t="str">
        <f t="shared" ca="1" si="216"/>
        <v/>
      </c>
      <c r="S572" s="47" t="str">
        <f t="shared" ca="1" si="217"/>
        <v/>
      </c>
      <c r="T572" s="79" t="str">
        <f t="shared" ca="1" si="199"/>
        <v/>
      </c>
      <c r="AH572" s="172" t="str">
        <f t="shared" si="197"/>
        <v/>
      </c>
      <c r="AI572" s="172" t="str">
        <f t="shared" si="196"/>
        <v/>
      </c>
    </row>
    <row r="573" spans="1:35">
      <c r="A573" s="173" t="str">
        <f t="shared" ca="1" si="200"/>
        <v/>
      </c>
      <c r="B573" s="45" t="str">
        <f t="shared" ca="1" si="201"/>
        <v/>
      </c>
      <c r="C573" s="46" t="str">
        <f t="shared" ca="1" si="198"/>
        <v/>
      </c>
      <c r="D573" s="46" t="str">
        <f t="shared" ca="1" si="202"/>
        <v/>
      </c>
      <c r="E573" s="45" t="str">
        <f t="shared" ca="1" si="203"/>
        <v/>
      </c>
      <c r="F573" s="46" t="str">
        <f t="shared" ca="1" si="204"/>
        <v/>
      </c>
      <c r="G573" s="47" t="str">
        <f t="shared" ca="1" si="205"/>
        <v/>
      </c>
      <c r="H573" s="45" t="str">
        <f t="shared" ca="1" si="206"/>
        <v/>
      </c>
      <c r="I573" s="46" t="str">
        <f t="shared" ca="1" si="207"/>
        <v/>
      </c>
      <c r="J573" s="47" t="str">
        <f t="shared" ca="1" si="208"/>
        <v/>
      </c>
      <c r="K573" s="45" t="str">
        <f t="shared" ca="1" si="209"/>
        <v/>
      </c>
      <c r="L573" s="46" t="str">
        <f t="shared" ca="1" si="210"/>
        <v/>
      </c>
      <c r="M573" s="47" t="str">
        <f t="shared" ca="1" si="211"/>
        <v/>
      </c>
      <c r="N573" s="45" t="str">
        <f t="shared" ca="1" si="212"/>
        <v/>
      </c>
      <c r="O573" s="46" t="str">
        <f t="shared" ca="1" si="213"/>
        <v/>
      </c>
      <c r="P573" s="47" t="str">
        <f t="shared" ca="1" si="214"/>
        <v/>
      </c>
      <c r="Q573" s="45" t="str">
        <f t="shared" ca="1" si="215"/>
        <v/>
      </c>
      <c r="R573" s="46" t="str">
        <f t="shared" ca="1" si="216"/>
        <v/>
      </c>
      <c r="S573" s="47" t="str">
        <f t="shared" ca="1" si="217"/>
        <v/>
      </c>
      <c r="T573" s="79" t="str">
        <f t="shared" ca="1" si="199"/>
        <v/>
      </c>
      <c r="AH573" s="172" t="str">
        <f t="shared" si="197"/>
        <v/>
      </c>
      <c r="AI573" s="172" t="str">
        <f t="shared" si="196"/>
        <v/>
      </c>
    </row>
    <row r="574" spans="1:35">
      <c r="A574" s="173" t="str">
        <f t="shared" ca="1" si="200"/>
        <v/>
      </c>
      <c r="B574" s="45" t="str">
        <f t="shared" ca="1" si="201"/>
        <v/>
      </c>
      <c r="C574" s="46" t="str">
        <f t="shared" ca="1" si="198"/>
        <v/>
      </c>
      <c r="D574" s="46" t="str">
        <f t="shared" ca="1" si="202"/>
        <v/>
      </c>
      <c r="E574" s="45" t="str">
        <f t="shared" ca="1" si="203"/>
        <v/>
      </c>
      <c r="F574" s="46" t="str">
        <f t="shared" ca="1" si="204"/>
        <v/>
      </c>
      <c r="G574" s="47" t="str">
        <f t="shared" ca="1" si="205"/>
        <v/>
      </c>
      <c r="H574" s="45" t="str">
        <f t="shared" ca="1" si="206"/>
        <v/>
      </c>
      <c r="I574" s="46" t="str">
        <f t="shared" ca="1" si="207"/>
        <v/>
      </c>
      <c r="J574" s="47" t="str">
        <f t="shared" ca="1" si="208"/>
        <v/>
      </c>
      <c r="K574" s="45" t="str">
        <f t="shared" ca="1" si="209"/>
        <v/>
      </c>
      <c r="L574" s="46" t="str">
        <f t="shared" ca="1" si="210"/>
        <v/>
      </c>
      <c r="M574" s="47" t="str">
        <f t="shared" ca="1" si="211"/>
        <v/>
      </c>
      <c r="N574" s="45" t="str">
        <f t="shared" ca="1" si="212"/>
        <v/>
      </c>
      <c r="O574" s="46" t="str">
        <f t="shared" ca="1" si="213"/>
        <v/>
      </c>
      <c r="P574" s="47" t="str">
        <f t="shared" ca="1" si="214"/>
        <v/>
      </c>
      <c r="Q574" s="45" t="str">
        <f t="shared" ca="1" si="215"/>
        <v/>
      </c>
      <c r="R574" s="46" t="str">
        <f t="shared" ca="1" si="216"/>
        <v/>
      </c>
      <c r="S574" s="47" t="str">
        <f t="shared" ca="1" si="217"/>
        <v/>
      </c>
      <c r="T574" s="79" t="str">
        <f t="shared" ca="1" si="199"/>
        <v/>
      </c>
      <c r="AH574" s="172" t="str">
        <f t="shared" si="197"/>
        <v/>
      </c>
      <c r="AI574" s="172" t="str">
        <f t="shared" si="196"/>
        <v/>
      </c>
    </row>
    <row r="575" spans="1:35">
      <c r="A575" s="173" t="str">
        <f t="shared" ca="1" si="200"/>
        <v/>
      </c>
      <c r="B575" s="45" t="str">
        <f t="shared" ca="1" si="201"/>
        <v/>
      </c>
      <c r="C575" s="46" t="str">
        <f t="shared" ca="1" si="198"/>
        <v/>
      </c>
      <c r="D575" s="46" t="str">
        <f t="shared" ca="1" si="202"/>
        <v/>
      </c>
      <c r="E575" s="45" t="str">
        <f t="shared" ca="1" si="203"/>
        <v/>
      </c>
      <c r="F575" s="46" t="str">
        <f t="shared" ca="1" si="204"/>
        <v/>
      </c>
      <c r="G575" s="47" t="str">
        <f t="shared" ca="1" si="205"/>
        <v/>
      </c>
      <c r="H575" s="45" t="str">
        <f t="shared" ca="1" si="206"/>
        <v/>
      </c>
      <c r="I575" s="46" t="str">
        <f t="shared" ca="1" si="207"/>
        <v/>
      </c>
      <c r="J575" s="47" t="str">
        <f t="shared" ca="1" si="208"/>
        <v/>
      </c>
      <c r="K575" s="45" t="str">
        <f t="shared" ca="1" si="209"/>
        <v/>
      </c>
      <c r="L575" s="46" t="str">
        <f t="shared" ca="1" si="210"/>
        <v/>
      </c>
      <c r="M575" s="47" t="str">
        <f t="shared" ca="1" si="211"/>
        <v/>
      </c>
      <c r="N575" s="45" t="str">
        <f t="shared" ca="1" si="212"/>
        <v/>
      </c>
      <c r="O575" s="46" t="str">
        <f t="shared" ca="1" si="213"/>
        <v/>
      </c>
      <c r="P575" s="47" t="str">
        <f t="shared" ca="1" si="214"/>
        <v/>
      </c>
      <c r="Q575" s="45" t="str">
        <f t="shared" ca="1" si="215"/>
        <v/>
      </c>
      <c r="R575" s="46" t="str">
        <f t="shared" ca="1" si="216"/>
        <v/>
      </c>
      <c r="S575" s="47" t="str">
        <f t="shared" ca="1" si="217"/>
        <v/>
      </c>
      <c r="T575" s="79" t="str">
        <f t="shared" ca="1" si="199"/>
        <v/>
      </c>
      <c r="AH575" s="172" t="str">
        <f t="shared" si="197"/>
        <v/>
      </c>
      <c r="AI575" s="172" t="str">
        <f t="shared" si="196"/>
        <v/>
      </c>
    </row>
    <row r="576" spans="1:35">
      <c r="A576" s="173" t="str">
        <f t="shared" ca="1" si="200"/>
        <v/>
      </c>
      <c r="B576" s="45" t="str">
        <f t="shared" ca="1" si="201"/>
        <v/>
      </c>
      <c r="C576" s="46" t="str">
        <f t="shared" ca="1" si="198"/>
        <v/>
      </c>
      <c r="D576" s="46" t="str">
        <f t="shared" ca="1" si="202"/>
        <v/>
      </c>
      <c r="E576" s="45" t="str">
        <f t="shared" ca="1" si="203"/>
        <v/>
      </c>
      <c r="F576" s="46" t="str">
        <f t="shared" ca="1" si="204"/>
        <v/>
      </c>
      <c r="G576" s="47" t="str">
        <f t="shared" ca="1" si="205"/>
        <v/>
      </c>
      <c r="H576" s="45" t="str">
        <f t="shared" ca="1" si="206"/>
        <v/>
      </c>
      <c r="I576" s="46" t="str">
        <f t="shared" ca="1" si="207"/>
        <v/>
      </c>
      <c r="J576" s="47" t="str">
        <f t="shared" ca="1" si="208"/>
        <v/>
      </c>
      <c r="K576" s="45" t="str">
        <f t="shared" ca="1" si="209"/>
        <v/>
      </c>
      <c r="L576" s="46" t="str">
        <f t="shared" ca="1" si="210"/>
        <v/>
      </c>
      <c r="M576" s="47" t="str">
        <f t="shared" ca="1" si="211"/>
        <v/>
      </c>
      <c r="N576" s="45" t="str">
        <f t="shared" ca="1" si="212"/>
        <v/>
      </c>
      <c r="O576" s="46" t="str">
        <f t="shared" ca="1" si="213"/>
        <v/>
      </c>
      <c r="P576" s="47" t="str">
        <f t="shared" ca="1" si="214"/>
        <v/>
      </c>
      <c r="Q576" s="45" t="str">
        <f t="shared" ca="1" si="215"/>
        <v/>
      </c>
      <c r="R576" s="46" t="str">
        <f t="shared" ca="1" si="216"/>
        <v/>
      </c>
      <c r="S576" s="47" t="str">
        <f t="shared" ca="1" si="217"/>
        <v/>
      </c>
      <c r="T576" s="79" t="str">
        <f t="shared" ca="1" si="199"/>
        <v/>
      </c>
      <c r="AH576" s="172" t="str">
        <f t="shared" si="197"/>
        <v/>
      </c>
      <c r="AI576" s="172" t="str">
        <f t="shared" si="196"/>
        <v/>
      </c>
    </row>
    <row r="577" spans="1:35">
      <c r="A577" s="173" t="str">
        <f t="shared" ca="1" si="200"/>
        <v/>
      </c>
      <c r="B577" s="45" t="str">
        <f t="shared" ca="1" si="201"/>
        <v/>
      </c>
      <c r="C577" s="46" t="str">
        <f t="shared" ca="1" si="198"/>
        <v/>
      </c>
      <c r="D577" s="46" t="str">
        <f t="shared" ca="1" si="202"/>
        <v/>
      </c>
      <c r="E577" s="45" t="str">
        <f t="shared" ca="1" si="203"/>
        <v/>
      </c>
      <c r="F577" s="46" t="str">
        <f t="shared" ca="1" si="204"/>
        <v/>
      </c>
      <c r="G577" s="47" t="str">
        <f t="shared" ca="1" si="205"/>
        <v/>
      </c>
      <c r="H577" s="45" t="str">
        <f t="shared" ca="1" si="206"/>
        <v/>
      </c>
      <c r="I577" s="46" t="str">
        <f t="shared" ca="1" si="207"/>
        <v/>
      </c>
      <c r="J577" s="47" t="str">
        <f t="shared" ca="1" si="208"/>
        <v/>
      </c>
      <c r="K577" s="45" t="str">
        <f t="shared" ca="1" si="209"/>
        <v/>
      </c>
      <c r="L577" s="46" t="str">
        <f t="shared" ca="1" si="210"/>
        <v/>
      </c>
      <c r="M577" s="47" t="str">
        <f t="shared" ca="1" si="211"/>
        <v/>
      </c>
      <c r="N577" s="45" t="str">
        <f t="shared" ca="1" si="212"/>
        <v/>
      </c>
      <c r="O577" s="46" t="str">
        <f t="shared" ca="1" si="213"/>
        <v/>
      </c>
      <c r="P577" s="47" t="str">
        <f t="shared" ca="1" si="214"/>
        <v/>
      </c>
      <c r="Q577" s="45" t="str">
        <f t="shared" ca="1" si="215"/>
        <v/>
      </c>
      <c r="R577" s="46" t="str">
        <f t="shared" ca="1" si="216"/>
        <v/>
      </c>
      <c r="S577" s="47" t="str">
        <f t="shared" ca="1" si="217"/>
        <v/>
      </c>
      <c r="T577" s="79" t="str">
        <f t="shared" ca="1" si="199"/>
        <v/>
      </c>
      <c r="AH577" s="172" t="str">
        <f t="shared" si="197"/>
        <v/>
      </c>
      <c r="AI577" s="172" t="str">
        <f t="shared" si="196"/>
        <v/>
      </c>
    </row>
    <row r="578" spans="1:35">
      <c r="A578" s="173" t="str">
        <f t="shared" ca="1" si="200"/>
        <v/>
      </c>
      <c r="B578" s="45" t="str">
        <f t="shared" ca="1" si="201"/>
        <v/>
      </c>
      <c r="C578" s="46" t="str">
        <f t="shared" ca="1" si="198"/>
        <v/>
      </c>
      <c r="D578" s="46" t="str">
        <f t="shared" ca="1" si="202"/>
        <v/>
      </c>
      <c r="E578" s="45" t="str">
        <f t="shared" ca="1" si="203"/>
        <v/>
      </c>
      <c r="F578" s="46" t="str">
        <f t="shared" ca="1" si="204"/>
        <v/>
      </c>
      <c r="G578" s="47" t="str">
        <f t="shared" ca="1" si="205"/>
        <v/>
      </c>
      <c r="H578" s="45" t="str">
        <f t="shared" ca="1" si="206"/>
        <v/>
      </c>
      <c r="I578" s="46" t="str">
        <f t="shared" ca="1" si="207"/>
        <v/>
      </c>
      <c r="J578" s="47" t="str">
        <f t="shared" ca="1" si="208"/>
        <v/>
      </c>
      <c r="K578" s="45" t="str">
        <f t="shared" ca="1" si="209"/>
        <v/>
      </c>
      <c r="L578" s="46" t="str">
        <f t="shared" ca="1" si="210"/>
        <v/>
      </c>
      <c r="M578" s="47" t="str">
        <f t="shared" ca="1" si="211"/>
        <v/>
      </c>
      <c r="N578" s="45" t="str">
        <f t="shared" ca="1" si="212"/>
        <v/>
      </c>
      <c r="O578" s="46" t="str">
        <f t="shared" ca="1" si="213"/>
        <v/>
      </c>
      <c r="P578" s="47" t="str">
        <f t="shared" ca="1" si="214"/>
        <v/>
      </c>
      <c r="Q578" s="45" t="str">
        <f t="shared" ca="1" si="215"/>
        <v/>
      </c>
      <c r="R578" s="46" t="str">
        <f t="shared" ca="1" si="216"/>
        <v/>
      </c>
      <c r="S578" s="47" t="str">
        <f t="shared" ca="1" si="217"/>
        <v/>
      </c>
      <c r="T578" s="79" t="str">
        <f t="shared" ca="1" si="199"/>
        <v/>
      </c>
      <c r="AH578" s="172" t="str">
        <f t="shared" si="197"/>
        <v/>
      </c>
      <c r="AI578" s="172" t="str">
        <f t="shared" si="196"/>
        <v/>
      </c>
    </row>
    <row r="579" spans="1:35">
      <c r="A579" s="173" t="str">
        <f t="shared" ca="1" si="200"/>
        <v/>
      </c>
      <c r="B579" s="45" t="str">
        <f t="shared" ca="1" si="201"/>
        <v/>
      </c>
      <c r="C579" s="46" t="str">
        <f t="shared" ca="1" si="198"/>
        <v/>
      </c>
      <c r="D579" s="46" t="str">
        <f t="shared" ca="1" si="202"/>
        <v/>
      </c>
      <c r="E579" s="45" t="str">
        <f t="shared" ca="1" si="203"/>
        <v/>
      </c>
      <c r="F579" s="46" t="str">
        <f t="shared" ca="1" si="204"/>
        <v/>
      </c>
      <c r="G579" s="47" t="str">
        <f t="shared" ca="1" si="205"/>
        <v/>
      </c>
      <c r="H579" s="45" t="str">
        <f t="shared" ca="1" si="206"/>
        <v/>
      </c>
      <c r="I579" s="46" t="str">
        <f t="shared" ca="1" si="207"/>
        <v/>
      </c>
      <c r="J579" s="47" t="str">
        <f t="shared" ca="1" si="208"/>
        <v/>
      </c>
      <c r="K579" s="45" t="str">
        <f t="shared" ca="1" si="209"/>
        <v/>
      </c>
      <c r="L579" s="46" t="str">
        <f t="shared" ca="1" si="210"/>
        <v/>
      </c>
      <c r="M579" s="47" t="str">
        <f t="shared" ca="1" si="211"/>
        <v/>
      </c>
      <c r="N579" s="45" t="str">
        <f t="shared" ca="1" si="212"/>
        <v/>
      </c>
      <c r="O579" s="46" t="str">
        <f t="shared" ca="1" si="213"/>
        <v/>
      </c>
      <c r="P579" s="47" t="str">
        <f t="shared" ca="1" si="214"/>
        <v/>
      </c>
      <c r="Q579" s="45" t="str">
        <f t="shared" ca="1" si="215"/>
        <v/>
      </c>
      <c r="R579" s="46" t="str">
        <f t="shared" ca="1" si="216"/>
        <v/>
      </c>
      <c r="S579" s="47" t="str">
        <f t="shared" ca="1" si="217"/>
        <v/>
      </c>
      <c r="T579" s="79" t="str">
        <f t="shared" ca="1" si="199"/>
        <v/>
      </c>
      <c r="AH579" s="172" t="str">
        <f t="shared" si="197"/>
        <v/>
      </c>
      <c r="AI579" s="172" t="str">
        <f t="shared" si="196"/>
        <v/>
      </c>
    </row>
    <row r="580" spans="1:35">
      <c r="A580" s="173" t="str">
        <f t="shared" ca="1" si="200"/>
        <v/>
      </c>
      <c r="B580" s="45" t="str">
        <f t="shared" ca="1" si="201"/>
        <v/>
      </c>
      <c r="C580" s="46" t="str">
        <f t="shared" ca="1" si="198"/>
        <v/>
      </c>
      <c r="D580" s="46" t="str">
        <f t="shared" ca="1" si="202"/>
        <v/>
      </c>
      <c r="E580" s="45" t="str">
        <f t="shared" ca="1" si="203"/>
        <v/>
      </c>
      <c r="F580" s="46" t="str">
        <f t="shared" ca="1" si="204"/>
        <v/>
      </c>
      <c r="G580" s="47" t="str">
        <f t="shared" ca="1" si="205"/>
        <v/>
      </c>
      <c r="H580" s="45" t="str">
        <f t="shared" ca="1" si="206"/>
        <v/>
      </c>
      <c r="I580" s="46" t="str">
        <f t="shared" ca="1" si="207"/>
        <v/>
      </c>
      <c r="J580" s="47" t="str">
        <f t="shared" ca="1" si="208"/>
        <v/>
      </c>
      <c r="K580" s="45" t="str">
        <f t="shared" ca="1" si="209"/>
        <v/>
      </c>
      <c r="L580" s="46" t="str">
        <f t="shared" ca="1" si="210"/>
        <v/>
      </c>
      <c r="M580" s="47" t="str">
        <f t="shared" ca="1" si="211"/>
        <v/>
      </c>
      <c r="N580" s="45" t="str">
        <f t="shared" ca="1" si="212"/>
        <v/>
      </c>
      <c r="O580" s="46" t="str">
        <f t="shared" ca="1" si="213"/>
        <v/>
      </c>
      <c r="P580" s="47" t="str">
        <f t="shared" ca="1" si="214"/>
        <v/>
      </c>
      <c r="Q580" s="45" t="str">
        <f t="shared" ca="1" si="215"/>
        <v/>
      </c>
      <c r="R580" s="46" t="str">
        <f t="shared" ca="1" si="216"/>
        <v/>
      </c>
      <c r="S580" s="47" t="str">
        <f t="shared" ca="1" si="217"/>
        <v/>
      </c>
      <c r="T580" s="79" t="str">
        <f t="shared" ca="1" si="199"/>
        <v/>
      </c>
      <c r="AH580" s="172" t="str">
        <f t="shared" si="197"/>
        <v/>
      </c>
      <c r="AI580" s="172" t="str">
        <f t="shared" ref="AI580:AI643" si="218">IF(AH580&gt;$A$14,AH580,"")</f>
        <v/>
      </c>
    </row>
    <row r="581" spans="1:35">
      <c r="A581" s="173" t="str">
        <f t="shared" ca="1" si="200"/>
        <v/>
      </c>
      <c r="B581" s="45" t="str">
        <f t="shared" ca="1" si="201"/>
        <v/>
      </c>
      <c r="C581" s="46" t="str">
        <f t="shared" ca="1" si="198"/>
        <v/>
      </c>
      <c r="D581" s="46" t="str">
        <f t="shared" ca="1" si="202"/>
        <v/>
      </c>
      <c r="E581" s="45" t="str">
        <f t="shared" ca="1" si="203"/>
        <v/>
      </c>
      <c r="F581" s="46" t="str">
        <f t="shared" ca="1" si="204"/>
        <v/>
      </c>
      <c r="G581" s="47" t="str">
        <f t="shared" ca="1" si="205"/>
        <v/>
      </c>
      <c r="H581" s="45" t="str">
        <f t="shared" ca="1" si="206"/>
        <v/>
      </c>
      <c r="I581" s="46" t="str">
        <f t="shared" ca="1" si="207"/>
        <v/>
      </c>
      <c r="J581" s="47" t="str">
        <f t="shared" ca="1" si="208"/>
        <v/>
      </c>
      <c r="K581" s="45" t="str">
        <f t="shared" ca="1" si="209"/>
        <v/>
      </c>
      <c r="L581" s="46" t="str">
        <f t="shared" ca="1" si="210"/>
        <v/>
      </c>
      <c r="M581" s="47" t="str">
        <f t="shared" ca="1" si="211"/>
        <v/>
      </c>
      <c r="N581" s="45" t="str">
        <f t="shared" ca="1" si="212"/>
        <v/>
      </c>
      <c r="O581" s="46" t="str">
        <f t="shared" ca="1" si="213"/>
        <v/>
      </c>
      <c r="P581" s="47" t="str">
        <f t="shared" ca="1" si="214"/>
        <v/>
      </c>
      <c r="Q581" s="45" t="str">
        <f t="shared" ca="1" si="215"/>
        <v/>
      </c>
      <c r="R581" s="46" t="str">
        <f t="shared" ca="1" si="216"/>
        <v/>
      </c>
      <c r="S581" s="47" t="str">
        <f t="shared" ca="1" si="217"/>
        <v/>
      </c>
      <c r="T581" s="79" t="str">
        <f t="shared" ca="1" si="199"/>
        <v/>
      </c>
      <c r="AH581" s="172" t="str">
        <f t="shared" ref="AH581:AH644" si="219">IF(COUNTIF(X:X,V581)*COUNTIF(Z:Z,V581)*COUNTIF(AB:AB,V581)*COUNTIF(AD:AD,V581)*COUNTIF(AF:AF,V581),V581,"")</f>
        <v/>
      </c>
      <c r="AI581" s="172" t="str">
        <f t="shared" si="218"/>
        <v/>
      </c>
    </row>
    <row r="582" spans="1:35">
      <c r="A582" s="173" t="str">
        <f t="shared" ca="1" si="200"/>
        <v/>
      </c>
      <c r="B582" s="45" t="str">
        <f t="shared" ca="1" si="201"/>
        <v/>
      </c>
      <c r="C582" s="46" t="str">
        <f t="shared" ca="1" si="198"/>
        <v/>
      </c>
      <c r="D582" s="46" t="str">
        <f t="shared" ca="1" si="202"/>
        <v/>
      </c>
      <c r="E582" s="45" t="str">
        <f t="shared" ca="1" si="203"/>
        <v/>
      </c>
      <c r="F582" s="46" t="str">
        <f t="shared" ca="1" si="204"/>
        <v/>
      </c>
      <c r="G582" s="47" t="str">
        <f t="shared" ca="1" si="205"/>
        <v/>
      </c>
      <c r="H582" s="45" t="str">
        <f t="shared" ca="1" si="206"/>
        <v/>
      </c>
      <c r="I582" s="46" t="str">
        <f t="shared" ca="1" si="207"/>
        <v/>
      </c>
      <c r="J582" s="47" t="str">
        <f t="shared" ca="1" si="208"/>
        <v/>
      </c>
      <c r="K582" s="45" t="str">
        <f t="shared" ca="1" si="209"/>
        <v/>
      </c>
      <c r="L582" s="46" t="str">
        <f t="shared" ca="1" si="210"/>
        <v/>
      </c>
      <c r="M582" s="47" t="str">
        <f t="shared" ca="1" si="211"/>
        <v/>
      </c>
      <c r="N582" s="45" t="str">
        <f t="shared" ca="1" si="212"/>
        <v/>
      </c>
      <c r="O582" s="46" t="str">
        <f t="shared" ca="1" si="213"/>
        <v/>
      </c>
      <c r="P582" s="47" t="str">
        <f t="shared" ca="1" si="214"/>
        <v/>
      </c>
      <c r="Q582" s="45" t="str">
        <f t="shared" ca="1" si="215"/>
        <v/>
      </c>
      <c r="R582" s="46" t="str">
        <f t="shared" ca="1" si="216"/>
        <v/>
      </c>
      <c r="S582" s="47" t="str">
        <f t="shared" ca="1" si="217"/>
        <v/>
      </c>
      <c r="T582" s="79" t="str">
        <f t="shared" ca="1" si="199"/>
        <v/>
      </c>
      <c r="AH582" s="172" t="str">
        <f t="shared" si="219"/>
        <v/>
      </c>
      <c r="AI582" s="172" t="str">
        <f t="shared" si="218"/>
        <v/>
      </c>
    </row>
    <row r="583" spans="1:35">
      <c r="A583" s="173" t="str">
        <f t="shared" ca="1" si="200"/>
        <v/>
      </c>
      <c r="B583" s="45" t="str">
        <f t="shared" ca="1" si="201"/>
        <v/>
      </c>
      <c r="C583" s="46" t="str">
        <f t="shared" ca="1" si="198"/>
        <v/>
      </c>
      <c r="D583" s="46" t="str">
        <f t="shared" ca="1" si="202"/>
        <v/>
      </c>
      <c r="E583" s="45" t="str">
        <f t="shared" ca="1" si="203"/>
        <v/>
      </c>
      <c r="F583" s="46" t="str">
        <f t="shared" ca="1" si="204"/>
        <v/>
      </c>
      <c r="G583" s="47" t="str">
        <f t="shared" ca="1" si="205"/>
        <v/>
      </c>
      <c r="H583" s="45" t="str">
        <f t="shared" ca="1" si="206"/>
        <v/>
      </c>
      <c r="I583" s="46" t="str">
        <f t="shared" ca="1" si="207"/>
        <v/>
      </c>
      <c r="J583" s="47" t="str">
        <f t="shared" ca="1" si="208"/>
        <v/>
      </c>
      <c r="K583" s="45" t="str">
        <f t="shared" ca="1" si="209"/>
        <v/>
      </c>
      <c r="L583" s="46" t="str">
        <f t="shared" ca="1" si="210"/>
        <v/>
      </c>
      <c r="M583" s="47" t="str">
        <f t="shared" ca="1" si="211"/>
        <v/>
      </c>
      <c r="N583" s="45" t="str">
        <f t="shared" ca="1" si="212"/>
        <v/>
      </c>
      <c r="O583" s="46" t="str">
        <f t="shared" ca="1" si="213"/>
        <v/>
      </c>
      <c r="P583" s="47" t="str">
        <f t="shared" ca="1" si="214"/>
        <v/>
      </c>
      <c r="Q583" s="45" t="str">
        <f t="shared" ca="1" si="215"/>
        <v/>
      </c>
      <c r="R583" s="46" t="str">
        <f t="shared" ca="1" si="216"/>
        <v/>
      </c>
      <c r="S583" s="47" t="str">
        <f t="shared" ca="1" si="217"/>
        <v/>
      </c>
      <c r="T583" s="79" t="str">
        <f t="shared" ca="1" si="199"/>
        <v/>
      </c>
      <c r="AH583" s="172" t="str">
        <f t="shared" si="219"/>
        <v/>
      </c>
      <c r="AI583" s="172" t="str">
        <f t="shared" si="218"/>
        <v/>
      </c>
    </row>
    <row r="584" spans="1:35">
      <c r="A584" s="173" t="str">
        <f t="shared" ca="1" si="200"/>
        <v/>
      </c>
      <c r="B584" s="45" t="str">
        <f t="shared" ca="1" si="201"/>
        <v/>
      </c>
      <c r="C584" s="46" t="str">
        <f t="shared" ca="1" si="198"/>
        <v/>
      </c>
      <c r="D584" s="46" t="str">
        <f t="shared" ca="1" si="202"/>
        <v/>
      </c>
      <c r="E584" s="45" t="str">
        <f t="shared" ca="1" si="203"/>
        <v/>
      </c>
      <c r="F584" s="46" t="str">
        <f t="shared" ca="1" si="204"/>
        <v/>
      </c>
      <c r="G584" s="47" t="str">
        <f t="shared" ca="1" si="205"/>
        <v/>
      </c>
      <c r="H584" s="45" t="str">
        <f t="shared" ca="1" si="206"/>
        <v/>
      </c>
      <c r="I584" s="46" t="str">
        <f t="shared" ca="1" si="207"/>
        <v/>
      </c>
      <c r="J584" s="47" t="str">
        <f t="shared" ca="1" si="208"/>
        <v/>
      </c>
      <c r="K584" s="45" t="str">
        <f t="shared" ca="1" si="209"/>
        <v/>
      </c>
      <c r="L584" s="46" t="str">
        <f t="shared" ca="1" si="210"/>
        <v/>
      </c>
      <c r="M584" s="47" t="str">
        <f t="shared" ca="1" si="211"/>
        <v/>
      </c>
      <c r="N584" s="45" t="str">
        <f t="shared" ca="1" si="212"/>
        <v/>
      </c>
      <c r="O584" s="46" t="str">
        <f t="shared" ca="1" si="213"/>
        <v/>
      </c>
      <c r="P584" s="47" t="str">
        <f t="shared" ca="1" si="214"/>
        <v/>
      </c>
      <c r="Q584" s="45" t="str">
        <f t="shared" ca="1" si="215"/>
        <v/>
      </c>
      <c r="R584" s="46" t="str">
        <f t="shared" ca="1" si="216"/>
        <v/>
      </c>
      <c r="S584" s="47" t="str">
        <f t="shared" ca="1" si="217"/>
        <v/>
      </c>
      <c r="T584" s="79" t="str">
        <f t="shared" ca="1" si="199"/>
        <v/>
      </c>
      <c r="AH584" s="172" t="str">
        <f t="shared" si="219"/>
        <v/>
      </c>
      <c r="AI584" s="172" t="str">
        <f t="shared" si="218"/>
        <v/>
      </c>
    </row>
    <row r="585" spans="1:35">
      <c r="A585" s="173" t="str">
        <f t="shared" ca="1" si="200"/>
        <v/>
      </c>
      <c r="B585" s="45" t="str">
        <f t="shared" ca="1" si="201"/>
        <v/>
      </c>
      <c r="C585" s="46" t="str">
        <f t="shared" ca="1" si="198"/>
        <v/>
      </c>
      <c r="D585" s="46" t="str">
        <f t="shared" ca="1" si="202"/>
        <v/>
      </c>
      <c r="E585" s="45" t="str">
        <f t="shared" ca="1" si="203"/>
        <v/>
      </c>
      <c r="F585" s="46" t="str">
        <f t="shared" ca="1" si="204"/>
        <v/>
      </c>
      <c r="G585" s="47" t="str">
        <f t="shared" ca="1" si="205"/>
        <v/>
      </c>
      <c r="H585" s="45" t="str">
        <f t="shared" ca="1" si="206"/>
        <v/>
      </c>
      <c r="I585" s="46" t="str">
        <f t="shared" ca="1" si="207"/>
        <v/>
      </c>
      <c r="J585" s="47" t="str">
        <f t="shared" ca="1" si="208"/>
        <v/>
      </c>
      <c r="K585" s="45" t="str">
        <f t="shared" ca="1" si="209"/>
        <v/>
      </c>
      <c r="L585" s="46" t="str">
        <f t="shared" ca="1" si="210"/>
        <v/>
      </c>
      <c r="M585" s="47" t="str">
        <f t="shared" ca="1" si="211"/>
        <v/>
      </c>
      <c r="N585" s="45" t="str">
        <f t="shared" ca="1" si="212"/>
        <v/>
      </c>
      <c r="O585" s="46" t="str">
        <f t="shared" ca="1" si="213"/>
        <v/>
      </c>
      <c r="P585" s="47" t="str">
        <f t="shared" ca="1" si="214"/>
        <v/>
      </c>
      <c r="Q585" s="45" t="str">
        <f t="shared" ca="1" si="215"/>
        <v/>
      </c>
      <c r="R585" s="46" t="str">
        <f t="shared" ca="1" si="216"/>
        <v/>
      </c>
      <c r="S585" s="47" t="str">
        <f t="shared" ca="1" si="217"/>
        <v/>
      </c>
      <c r="T585" s="79" t="str">
        <f t="shared" ca="1" si="199"/>
        <v/>
      </c>
      <c r="AH585" s="172" t="str">
        <f t="shared" si="219"/>
        <v/>
      </c>
      <c r="AI585" s="172" t="str">
        <f t="shared" si="218"/>
        <v/>
      </c>
    </row>
    <row r="586" spans="1:35">
      <c r="A586" s="173" t="str">
        <f t="shared" ca="1" si="200"/>
        <v/>
      </c>
      <c r="B586" s="45" t="str">
        <f t="shared" ca="1" si="201"/>
        <v/>
      </c>
      <c r="C586" s="46" t="str">
        <f t="shared" ca="1" si="198"/>
        <v/>
      </c>
      <c r="D586" s="46" t="str">
        <f t="shared" ca="1" si="202"/>
        <v/>
      </c>
      <c r="E586" s="45" t="str">
        <f t="shared" ca="1" si="203"/>
        <v/>
      </c>
      <c r="F586" s="46" t="str">
        <f t="shared" ca="1" si="204"/>
        <v/>
      </c>
      <c r="G586" s="47" t="str">
        <f t="shared" ca="1" si="205"/>
        <v/>
      </c>
      <c r="H586" s="45" t="str">
        <f t="shared" ca="1" si="206"/>
        <v/>
      </c>
      <c r="I586" s="46" t="str">
        <f t="shared" ca="1" si="207"/>
        <v/>
      </c>
      <c r="J586" s="47" t="str">
        <f t="shared" ca="1" si="208"/>
        <v/>
      </c>
      <c r="K586" s="45" t="str">
        <f t="shared" ca="1" si="209"/>
        <v/>
      </c>
      <c r="L586" s="46" t="str">
        <f t="shared" ca="1" si="210"/>
        <v/>
      </c>
      <c r="M586" s="47" t="str">
        <f t="shared" ca="1" si="211"/>
        <v/>
      </c>
      <c r="N586" s="45" t="str">
        <f t="shared" ca="1" si="212"/>
        <v/>
      </c>
      <c r="O586" s="46" t="str">
        <f t="shared" ca="1" si="213"/>
        <v/>
      </c>
      <c r="P586" s="47" t="str">
        <f t="shared" ca="1" si="214"/>
        <v/>
      </c>
      <c r="Q586" s="45" t="str">
        <f t="shared" ca="1" si="215"/>
        <v/>
      </c>
      <c r="R586" s="46" t="str">
        <f t="shared" ca="1" si="216"/>
        <v/>
      </c>
      <c r="S586" s="47" t="str">
        <f t="shared" ca="1" si="217"/>
        <v/>
      </c>
      <c r="T586" s="79" t="str">
        <f t="shared" ca="1" si="199"/>
        <v/>
      </c>
      <c r="AH586" s="172" t="str">
        <f t="shared" si="219"/>
        <v/>
      </c>
      <c r="AI586" s="172" t="str">
        <f t="shared" si="218"/>
        <v/>
      </c>
    </row>
    <row r="587" spans="1:35">
      <c r="A587" s="173" t="str">
        <f t="shared" ca="1" si="200"/>
        <v/>
      </c>
      <c r="B587" s="45" t="str">
        <f t="shared" ca="1" si="201"/>
        <v/>
      </c>
      <c r="C587" s="46" t="str">
        <f t="shared" ca="1" si="198"/>
        <v/>
      </c>
      <c r="D587" s="46" t="str">
        <f t="shared" ca="1" si="202"/>
        <v/>
      </c>
      <c r="E587" s="45" t="str">
        <f t="shared" ca="1" si="203"/>
        <v/>
      </c>
      <c r="F587" s="46" t="str">
        <f t="shared" ca="1" si="204"/>
        <v/>
      </c>
      <c r="G587" s="47" t="str">
        <f t="shared" ca="1" si="205"/>
        <v/>
      </c>
      <c r="H587" s="45" t="str">
        <f t="shared" ca="1" si="206"/>
        <v/>
      </c>
      <c r="I587" s="46" t="str">
        <f t="shared" ca="1" si="207"/>
        <v/>
      </c>
      <c r="J587" s="47" t="str">
        <f t="shared" ca="1" si="208"/>
        <v/>
      </c>
      <c r="K587" s="45" t="str">
        <f t="shared" ca="1" si="209"/>
        <v/>
      </c>
      <c r="L587" s="46" t="str">
        <f t="shared" ca="1" si="210"/>
        <v/>
      </c>
      <c r="M587" s="47" t="str">
        <f t="shared" ca="1" si="211"/>
        <v/>
      </c>
      <c r="N587" s="45" t="str">
        <f t="shared" ca="1" si="212"/>
        <v/>
      </c>
      <c r="O587" s="46" t="str">
        <f t="shared" ca="1" si="213"/>
        <v/>
      </c>
      <c r="P587" s="47" t="str">
        <f t="shared" ca="1" si="214"/>
        <v/>
      </c>
      <c r="Q587" s="45" t="str">
        <f t="shared" ca="1" si="215"/>
        <v/>
      </c>
      <c r="R587" s="46" t="str">
        <f t="shared" ca="1" si="216"/>
        <v/>
      </c>
      <c r="S587" s="47" t="str">
        <f t="shared" ca="1" si="217"/>
        <v/>
      </c>
      <c r="T587" s="79" t="str">
        <f t="shared" ca="1" si="199"/>
        <v/>
      </c>
      <c r="AH587" s="172" t="str">
        <f t="shared" si="219"/>
        <v/>
      </c>
      <c r="AI587" s="172" t="str">
        <f t="shared" si="218"/>
        <v/>
      </c>
    </row>
    <row r="588" spans="1:35">
      <c r="A588" s="173" t="str">
        <f t="shared" ca="1" si="200"/>
        <v/>
      </c>
      <c r="B588" s="45" t="str">
        <f t="shared" ca="1" si="201"/>
        <v/>
      </c>
      <c r="C588" s="46" t="str">
        <f t="shared" ca="1" si="198"/>
        <v/>
      </c>
      <c r="D588" s="46" t="str">
        <f t="shared" ca="1" si="202"/>
        <v/>
      </c>
      <c r="E588" s="45" t="str">
        <f t="shared" ca="1" si="203"/>
        <v/>
      </c>
      <c r="F588" s="46" t="str">
        <f t="shared" ca="1" si="204"/>
        <v/>
      </c>
      <c r="G588" s="47" t="str">
        <f t="shared" ca="1" si="205"/>
        <v/>
      </c>
      <c r="H588" s="45" t="str">
        <f t="shared" ca="1" si="206"/>
        <v/>
      </c>
      <c r="I588" s="46" t="str">
        <f t="shared" ca="1" si="207"/>
        <v/>
      </c>
      <c r="J588" s="47" t="str">
        <f t="shared" ca="1" si="208"/>
        <v/>
      </c>
      <c r="K588" s="45" t="str">
        <f t="shared" ca="1" si="209"/>
        <v/>
      </c>
      <c r="L588" s="46" t="str">
        <f t="shared" ca="1" si="210"/>
        <v/>
      </c>
      <c r="M588" s="47" t="str">
        <f t="shared" ca="1" si="211"/>
        <v/>
      </c>
      <c r="N588" s="45" t="str">
        <f t="shared" ca="1" si="212"/>
        <v/>
      </c>
      <c r="O588" s="46" t="str">
        <f t="shared" ca="1" si="213"/>
        <v/>
      </c>
      <c r="P588" s="47" t="str">
        <f t="shared" ca="1" si="214"/>
        <v/>
      </c>
      <c r="Q588" s="45" t="str">
        <f t="shared" ca="1" si="215"/>
        <v/>
      </c>
      <c r="R588" s="46" t="str">
        <f t="shared" ca="1" si="216"/>
        <v/>
      </c>
      <c r="S588" s="47" t="str">
        <f t="shared" ca="1" si="217"/>
        <v/>
      </c>
      <c r="T588" s="79" t="str">
        <f t="shared" ca="1" si="199"/>
        <v/>
      </c>
      <c r="AH588" s="172" t="str">
        <f t="shared" si="219"/>
        <v/>
      </c>
      <c r="AI588" s="172" t="str">
        <f t="shared" si="218"/>
        <v/>
      </c>
    </row>
    <row r="589" spans="1:35">
      <c r="A589" s="173" t="str">
        <f t="shared" ca="1" si="200"/>
        <v/>
      </c>
      <c r="B589" s="45" t="str">
        <f t="shared" ca="1" si="201"/>
        <v/>
      </c>
      <c r="C589" s="46" t="str">
        <f t="shared" ca="1" si="198"/>
        <v/>
      </c>
      <c r="D589" s="46" t="str">
        <f t="shared" ca="1" si="202"/>
        <v/>
      </c>
      <c r="E589" s="45" t="str">
        <f t="shared" ca="1" si="203"/>
        <v/>
      </c>
      <c r="F589" s="46" t="str">
        <f t="shared" ca="1" si="204"/>
        <v/>
      </c>
      <c r="G589" s="47" t="str">
        <f t="shared" ca="1" si="205"/>
        <v/>
      </c>
      <c r="H589" s="45" t="str">
        <f t="shared" ca="1" si="206"/>
        <v/>
      </c>
      <c r="I589" s="46" t="str">
        <f t="shared" ca="1" si="207"/>
        <v/>
      </c>
      <c r="J589" s="47" t="str">
        <f t="shared" ca="1" si="208"/>
        <v/>
      </c>
      <c r="K589" s="45" t="str">
        <f t="shared" ca="1" si="209"/>
        <v/>
      </c>
      <c r="L589" s="46" t="str">
        <f t="shared" ca="1" si="210"/>
        <v/>
      </c>
      <c r="M589" s="47" t="str">
        <f t="shared" ca="1" si="211"/>
        <v/>
      </c>
      <c r="N589" s="45" t="str">
        <f t="shared" ca="1" si="212"/>
        <v/>
      </c>
      <c r="O589" s="46" t="str">
        <f t="shared" ca="1" si="213"/>
        <v/>
      </c>
      <c r="P589" s="47" t="str">
        <f t="shared" ca="1" si="214"/>
        <v/>
      </c>
      <c r="Q589" s="45" t="str">
        <f t="shared" ca="1" si="215"/>
        <v/>
      </c>
      <c r="R589" s="46" t="str">
        <f t="shared" ca="1" si="216"/>
        <v/>
      </c>
      <c r="S589" s="47" t="str">
        <f t="shared" ca="1" si="217"/>
        <v/>
      </c>
      <c r="T589" s="79" t="str">
        <f t="shared" ca="1" si="199"/>
        <v/>
      </c>
      <c r="AH589" s="172" t="str">
        <f t="shared" si="219"/>
        <v/>
      </c>
      <c r="AI589" s="172" t="str">
        <f t="shared" si="218"/>
        <v/>
      </c>
    </row>
    <row r="590" spans="1:35">
      <c r="A590" s="173" t="str">
        <f t="shared" ca="1" si="200"/>
        <v/>
      </c>
      <c r="B590" s="45" t="str">
        <f t="shared" ca="1" si="201"/>
        <v/>
      </c>
      <c r="C590" s="46" t="str">
        <f t="shared" ca="1" si="198"/>
        <v/>
      </c>
      <c r="D590" s="46" t="str">
        <f t="shared" ca="1" si="202"/>
        <v/>
      </c>
      <c r="E590" s="45" t="str">
        <f t="shared" ca="1" si="203"/>
        <v/>
      </c>
      <c r="F590" s="46" t="str">
        <f t="shared" ca="1" si="204"/>
        <v/>
      </c>
      <c r="G590" s="47" t="str">
        <f t="shared" ca="1" si="205"/>
        <v/>
      </c>
      <c r="H590" s="45" t="str">
        <f t="shared" ca="1" si="206"/>
        <v/>
      </c>
      <c r="I590" s="46" t="str">
        <f t="shared" ca="1" si="207"/>
        <v/>
      </c>
      <c r="J590" s="47" t="str">
        <f t="shared" ca="1" si="208"/>
        <v/>
      </c>
      <c r="K590" s="45" t="str">
        <f t="shared" ca="1" si="209"/>
        <v/>
      </c>
      <c r="L590" s="46" t="str">
        <f t="shared" ca="1" si="210"/>
        <v/>
      </c>
      <c r="M590" s="47" t="str">
        <f t="shared" ca="1" si="211"/>
        <v/>
      </c>
      <c r="N590" s="45" t="str">
        <f t="shared" ca="1" si="212"/>
        <v/>
      </c>
      <c r="O590" s="46" t="str">
        <f t="shared" ca="1" si="213"/>
        <v/>
      </c>
      <c r="P590" s="47" t="str">
        <f t="shared" ca="1" si="214"/>
        <v/>
      </c>
      <c r="Q590" s="45" t="str">
        <f t="shared" ca="1" si="215"/>
        <v/>
      </c>
      <c r="R590" s="46" t="str">
        <f t="shared" ca="1" si="216"/>
        <v/>
      </c>
      <c r="S590" s="47" t="str">
        <f t="shared" ca="1" si="217"/>
        <v/>
      </c>
      <c r="T590" s="79" t="str">
        <f t="shared" ca="1" si="199"/>
        <v/>
      </c>
      <c r="AH590" s="172" t="str">
        <f t="shared" si="219"/>
        <v/>
      </c>
      <c r="AI590" s="172" t="str">
        <f t="shared" si="218"/>
        <v/>
      </c>
    </row>
    <row r="591" spans="1:35">
      <c r="A591" s="173" t="str">
        <f t="shared" ca="1" si="200"/>
        <v/>
      </c>
      <c r="B591" s="45" t="str">
        <f t="shared" ca="1" si="201"/>
        <v/>
      </c>
      <c r="C591" s="46" t="str">
        <f t="shared" ca="1" si="198"/>
        <v/>
      </c>
      <c r="D591" s="46" t="str">
        <f t="shared" ca="1" si="202"/>
        <v/>
      </c>
      <c r="E591" s="45" t="str">
        <f t="shared" ca="1" si="203"/>
        <v/>
      </c>
      <c r="F591" s="46" t="str">
        <f t="shared" ca="1" si="204"/>
        <v/>
      </c>
      <c r="G591" s="47" t="str">
        <f t="shared" ca="1" si="205"/>
        <v/>
      </c>
      <c r="H591" s="45" t="str">
        <f t="shared" ca="1" si="206"/>
        <v/>
      </c>
      <c r="I591" s="46" t="str">
        <f t="shared" ca="1" si="207"/>
        <v/>
      </c>
      <c r="J591" s="47" t="str">
        <f t="shared" ca="1" si="208"/>
        <v/>
      </c>
      <c r="K591" s="45" t="str">
        <f t="shared" ca="1" si="209"/>
        <v/>
      </c>
      <c r="L591" s="46" t="str">
        <f t="shared" ca="1" si="210"/>
        <v/>
      </c>
      <c r="M591" s="47" t="str">
        <f t="shared" ca="1" si="211"/>
        <v/>
      </c>
      <c r="N591" s="45" t="str">
        <f t="shared" ca="1" si="212"/>
        <v/>
      </c>
      <c r="O591" s="46" t="str">
        <f t="shared" ca="1" si="213"/>
        <v/>
      </c>
      <c r="P591" s="47" t="str">
        <f t="shared" ca="1" si="214"/>
        <v/>
      </c>
      <c r="Q591" s="45" t="str">
        <f t="shared" ca="1" si="215"/>
        <v/>
      </c>
      <c r="R591" s="46" t="str">
        <f t="shared" ca="1" si="216"/>
        <v/>
      </c>
      <c r="S591" s="47" t="str">
        <f t="shared" ca="1" si="217"/>
        <v/>
      </c>
      <c r="T591" s="79" t="str">
        <f t="shared" ca="1" si="199"/>
        <v/>
      </c>
      <c r="AH591" s="172" t="str">
        <f t="shared" si="219"/>
        <v/>
      </c>
      <c r="AI591" s="172" t="str">
        <f t="shared" si="218"/>
        <v/>
      </c>
    </row>
    <row r="592" spans="1:35">
      <c r="A592" s="173" t="str">
        <f t="shared" ca="1" si="200"/>
        <v/>
      </c>
      <c r="B592" s="45" t="str">
        <f t="shared" ca="1" si="201"/>
        <v/>
      </c>
      <c r="C592" s="46" t="str">
        <f t="shared" ref="C592:C655" ca="1" si="220">IF(ISERROR(B592-2),"",(B592/$B$14-1)*$B$5)</f>
        <v/>
      </c>
      <c r="D592" s="46" t="str">
        <f t="shared" ca="1" si="202"/>
        <v/>
      </c>
      <c r="E592" s="45" t="str">
        <f t="shared" ca="1" si="203"/>
        <v/>
      </c>
      <c r="F592" s="46" t="str">
        <f t="shared" ca="1" si="204"/>
        <v/>
      </c>
      <c r="G592" s="47" t="str">
        <f t="shared" ca="1" si="205"/>
        <v/>
      </c>
      <c r="H592" s="45" t="str">
        <f t="shared" ca="1" si="206"/>
        <v/>
      </c>
      <c r="I592" s="46" t="str">
        <f t="shared" ca="1" si="207"/>
        <v/>
      </c>
      <c r="J592" s="47" t="str">
        <f t="shared" ca="1" si="208"/>
        <v/>
      </c>
      <c r="K592" s="45" t="str">
        <f t="shared" ca="1" si="209"/>
        <v/>
      </c>
      <c r="L592" s="46" t="str">
        <f t="shared" ca="1" si="210"/>
        <v/>
      </c>
      <c r="M592" s="47" t="str">
        <f t="shared" ca="1" si="211"/>
        <v/>
      </c>
      <c r="N592" s="45" t="str">
        <f t="shared" ca="1" si="212"/>
        <v/>
      </c>
      <c r="O592" s="46" t="str">
        <f t="shared" ca="1" si="213"/>
        <v/>
      </c>
      <c r="P592" s="47" t="str">
        <f t="shared" ca="1" si="214"/>
        <v/>
      </c>
      <c r="Q592" s="45" t="str">
        <f t="shared" ca="1" si="215"/>
        <v/>
      </c>
      <c r="R592" s="46" t="str">
        <f t="shared" ca="1" si="216"/>
        <v/>
      </c>
      <c r="S592" s="47" t="str">
        <f t="shared" ca="1" si="217"/>
        <v/>
      </c>
      <c r="T592" s="79" t="str">
        <f t="shared" ca="1" si="199"/>
        <v/>
      </c>
      <c r="AH592" s="172" t="str">
        <f t="shared" si="219"/>
        <v/>
      </c>
      <c r="AI592" s="172" t="str">
        <f t="shared" si="218"/>
        <v/>
      </c>
    </row>
    <row r="593" spans="1:35">
      <c r="A593" s="173" t="str">
        <f t="shared" ca="1" si="200"/>
        <v/>
      </c>
      <c r="B593" s="45" t="str">
        <f t="shared" ca="1" si="201"/>
        <v/>
      </c>
      <c r="C593" s="46" t="str">
        <f t="shared" ca="1" si="220"/>
        <v/>
      </c>
      <c r="D593" s="46" t="str">
        <f t="shared" ca="1" si="202"/>
        <v/>
      </c>
      <c r="E593" s="45" t="str">
        <f t="shared" ca="1" si="203"/>
        <v/>
      </c>
      <c r="F593" s="46" t="str">
        <f t="shared" ca="1" si="204"/>
        <v/>
      </c>
      <c r="G593" s="47" t="str">
        <f t="shared" ca="1" si="205"/>
        <v/>
      </c>
      <c r="H593" s="45" t="str">
        <f t="shared" ca="1" si="206"/>
        <v/>
      </c>
      <c r="I593" s="46" t="str">
        <f t="shared" ca="1" si="207"/>
        <v/>
      </c>
      <c r="J593" s="47" t="str">
        <f t="shared" ca="1" si="208"/>
        <v/>
      </c>
      <c r="K593" s="45" t="str">
        <f t="shared" ca="1" si="209"/>
        <v/>
      </c>
      <c r="L593" s="46" t="str">
        <f t="shared" ca="1" si="210"/>
        <v/>
      </c>
      <c r="M593" s="47" t="str">
        <f t="shared" ca="1" si="211"/>
        <v/>
      </c>
      <c r="N593" s="45" t="str">
        <f t="shared" ca="1" si="212"/>
        <v/>
      </c>
      <c r="O593" s="46" t="str">
        <f t="shared" ca="1" si="213"/>
        <v/>
      </c>
      <c r="P593" s="47" t="str">
        <f t="shared" ca="1" si="214"/>
        <v/>
      </c>
      <c r="Q593" s="45" t="str">
        <f t="shared" ca="1" si="215"/>
        <v/>
      </c>
      <c r="R593" s="46" t="str">
        <f t="shared" ca="1" si="216"/>
        <v/>
      </c>
      <c r="S593" s="47" t="str">
        <f t="shared" ca="1" si="217"/>
        <v/>
      </c>
      <c r="T593" s="79" t="str">
        <f t="shared" ca="1" si="199"/>
        <v/>
      </c>
      <c r="AH593" s="172" t="str">
        <f t="shared" si="219"/>
        <v/>
      </c>
      <c r="AI593" s="172" t="str">
        <f t="shared" si="218"/>
        <v/>
      </c>
    </row>
    <row r="594" spans="1:35">
      <c r="A594" s="173" t="str">
        <f t="shared" ca="1" si="200"/>
        <v/>
      </c>
      <c r="B594" s="45" t="str">
        <f t="shared" ca="1" si="201"/>
        <v/>
      </c>
      <c r="C594" s="46" t="str">
        <f t="shared" ca="1" si="220"/>
        <v/>
      </c>
      <c r="D594" s="46" t="str">
        <f t="shared" ca="1" si="202"/>
        <v/>
      </c>
      <c r="E594" s="45" t="str">
        <f t="shared" ca="1" si="203"/>
        <v/>
      </c>
      <c r="F594" s="46" t="str">
        <f t="shared" ca="1" si="204"/>
        <v/>
      </c>
      <c r="G594" s="47" t="str">
        <f t="shared" ca="1" si="205"/>
        <v/>
      </c>
      <c r="H594" s="45" t="str">
        <f t="shared" ca="1" si="206"/>
        <v/>
      </c>
      <c r="I594" s="46" t="str">
        <f t="shared" ca="1" si="207"/>
        <v/>
      </c>
      <c r="J594" s="47" t="str">
        <f t="shared" ca="1" si="208"/>
        <v/>
      </c>
      <c r="K594" s="45" t="str">
        <f t="shared" ca="1" si="209"/>
        <v/>
      </c>
      <c r="L594" s="46" t="str">
        <f t="shared" ca="1" si="210"/>
        <v/>
      </c>
      <c r="M594" s="47" t="str">
        <f t="shared" ca="1" si="211"/>
        <v/>
      </c>
      <c r="N594" s="45" t="str">
        <f t="shared" ca="1" si="212"/>
        <v/>
      </c>
      <c r="O594" s="46" t="str">
        <f t="shared" ca="1" si="213"/>
        <v/>
      </c>
      <c r="P594" s="47" t="str">
        <f t="shared" ca="1" si="214"/>
        <v/>
      </c>
      <c r="Q594" s="45" t="str">
        <f t="shared" ca="1" si="215"/>
        <v/>
      </c>
      <c r="R594" s="46" t="str">
        <f t="shared" ca="1" si="216"/>
        <v/>
      </c>
      <c r="S594" s="47" t="str">
        <f t="shared" ca="1" si="217"/>
        <v/>
      </c>
      <c r="T594" s="79" t="str">
        <f t="shared" ca="1" si="199"/>
        <v/>
      </c>
      <c r="AH594" s="172" t="str">
        <f t="shared" si="219"/>
        <v/>
      </c>
      <c r="AI594" s="172" t="str">
        <f t="shared" si="218"/>
        <v/>
      </c>
    </row>
    <row r="595" spans="1:35">
      <c r="A595" s="173" t="str">
        <f t="shared" ca="1" si="200"/>
        <v/>
      </c>
      <c r="B595" s="45" t="str">
        <f t="shared" ca="1" si="201"/>
        <v/>
      </c>
      <c r="C595" s="46" t="str">
        <f t="shared" ca="1" si="220"/>
        <v/>
      </c>
      <c r="D595" s="46" t="str">
        <f t="shared" ca="1" si="202"/>
        <v/>
      </c>
      <c r="E595" s="45" t="str">
        <f t="shared" ca="1" si="203"/>
        <v/>
      </c>
      <c r="F595" s="46" t="str">
        <f t="shared" ca="1" si="204"/>
        <v/>
      </c>
      <c r="G595" s="47" t="str">
        <f t="shared" ca="1" si="205"/>
        <v/>
      </c>
      <c r="H595" s="45" t="str">
        <f t="shared" ca="1" si="206"/>
        <v/>
      </c>
      <c r="I595" s="46" t="str">
        <f t="shared" ca="1" si="207"/>
        <v/>
      </c>
      <c r="J595" s="47" t="str">
        <f t="shared" ca="1" si="208"/>
        <v/>
      </c>
      <c r="K595" s="45" t="str">
        <f t="shared" ca="1" si="209"/>
        <v/>
      </c>
      <c r="L595" s="46" t="str">
        <f t="shared" ca="1" si="210"/>
        <v/>
      </c>
      <c r="M595" s="47" t="str">
        <f t="shared" ca="1" si="211"/>
        <v/>
      </c>
      <c r="N595" s="45" t="str">
        <f t="shared" ca="1" si="212"/>
        <v/>
      </c>
      <c r="O595" s="46" t="str">
        <f t="shared" ca="1" si="213"/>
        <v/>
      </c>
      <c r="P595" s="47" t="str">
        <f t="shared" ca="1" si="214"/>
        <v/>
      </c>
      <c r="Q595" s="45" t="str">
        <f t="shared" ca="1" si="215"/>
        <v/>
      </c>
      <c r="R595" s="46" t="str">
        <f t="shared" ca="1" si="216"/>
        <v/>
      </c>
      <c r="S595" s="47" t="str">
        <f t="shared" ca="1" si="217"/>
        <v/>
      </c>
      <c r="T595" s="79" t="str">
        <f t="shared" ca="1" si="199"/>
        <v/>
      </c>
      <c r="AH595" s="172" t="str">
        <f t="shared" si="219"/>
        <v/>
      </c>
      <c r="AI595" s="172" t="str">
        <f t="shared" si="218"/>
        <v/>
      </c>
    </row>
    <row r="596" spans="1:35">
      <c r="A596" s="173" t="str">
        <f t="shared" ca="1" si="200"/>
        <v/>
      </c>
      <c r="B596" s="45" t="str">
        <f t="shared" ca="1" si="201"/>
        <v/>
      </c>
      <c r="C596" s="46" t="str">
        <f t="shared" ca="1" si="220"/>
        <v/>
      </c>
      <c r="D596" s="46" t="str">
        <f t="shared" ca="1" si="202"/>
        <v/>
      </c>
      <c r="E596" s="45" t="str">
        <f t="shared" ca="1" si="203"/>
        <v/>
      </c>
      <c r="F596" s="46" t="str">
        <f t="shared" ca="1" si="204"/>
        <v/>
      </c>
      <c r="G596" s="47" t="str">
        <f t="shared" ca="1" si="205"/>
        <v/>
      </c>
      <c r="H596" s="45" t="str">
        <f t="shared" ca="1" si="206"/>
        <v/>
      </c>
      <c r="I596" s="46" t="str">
        <f t="shared" ca="1" si="207"/>
        <v/>
      </c>
      <c r="J596" s="47" t="str">
        <f t="shared" ca="1" si="208"/>
        <v/>
      </c>
      <c r="K596" s="45" t="str">
        <f t="shared" ca="1" si="209"/>
        <v/>
      </c>
      <c r="L596" s="46" t="str">
        <f t="shared" ca="1" si="210"/>
        <v/>
      </c>
      <c r="M596" s="47" t="str">
        <f t="shared" ca="1" si="211"/>
        <v/>
      </c>
      <c r="N596" s="45" t="str">
        <f t="shared" ca="1" si="212"/>
        <v/>
      </c>
      <c r="O596" s="46" t="str">
        <f t="shared" ca="1" si="213"/>
        <v/>
      </c>
      <c r="P596" s="47" t="str">
        <f t="shared" ca="1" si="214"/>
        <v/>
      </c>
      <c r="Q596" s="45" t="str">
        <f t="shared" ca="1" si="215"/>
        <v/>
      </c>
      <c r="R596" s="46" t="str">
        <f t="shared" ca="1" si="216"/>
        <v/>
      </c>
      <c r="S596" s="47" t="str">
        <f t="shared" ca="1" si="217"/>
        <v/>
      </c>
      <c r="T596" s="79" t="str">
        <f t="shared" ca="1" si="199"/>
        <v/>
      </c>
      <c r="AH596" s="172" t="str">
        <f t="shared" si="219"/>
        <v/>
      </c>
      <c r="AI596" s="172" t="str">
        <f t="shared" si="218"/>
        <v/>
      </c>
    </row>
    <row r="597" spans="1:35">
      <c r="A597" s="173" t="str">
        <f t="shared" ca="1" si="200"/>
        <v/>
      </c>
      <c r="B597" s="45" t="str">
        <f t="shared" ca="1" si="201"/>
        <v/>
      </c>
      <c r="C597" s="46" t="str">
        <f t="shared" ca="1" si="220"/>
        <v/>
      </c>
      <c r="D597" s="46" t="str">
        <f t="shared" ca="1" si="202"/>
        <v/>
      </c>
      <c r="E597" s="45" t="str">
        <f t="shared" ca="1" si="203"/>
        <v/>
      </c>
      <c r="F597" s="46" t="str">
        <f t="shared" ca="1" si="204"/>
        <v/>
      </c>
      <c r="G597" s="47" t="str">
        <f t="shared" ca="1" si="205"/>
        <v/>
      </c>
      <c r="H597" s="45" t="str">
        <f t="shared" ca="1" si="206"/>
        <v/>
      </c>
      <c r="I597" s="46" t="str">
        <f t="shared" ca="1" si="207"/>
        <v/>
      </c>
      <c r="J597" s="47" t="str">
        <f t="shared" ca="1" si="208"/>
        <v/>
      </c>
      <c r="K597" s="45" t="str">
        <f t="shared" ca="1" si="209"/>
        <v/>
      </c>
      <c r="L597" s="46" t="str">
        <f t="shared" ca="1" si="210"/>
        <v/>
      </c>
      <c r="M597" s="47" t="str">
        <f t="shared" ca="1" si="211"/>
        <v/>
      </c>
      <c r="N597" s="45" t="str">
        <f t="shared" ca="1" si="212"/>
        <v/>
      </c>
      <c r="O597" s="46" t="str">
        <f t="shared" ca="1" si="213"/>
        <v/>
      </c>
      <c r="P597" s="47" t="str">
        <f t="shared" ca="1" si="214"/>
        <v/>
      </c>
      <c r="Q597" s="45" t="str">
        <f t="shared" ca="1" si="215"/>
        <v/>
      </c>
      <c r="R597" s="46" t="str">
        <f t="shared" ca="1" si="216"/>
        <v/>
      </c>
      <c r="S597" s="47" t="str">
        <f t="shared" ca="1" si="217"/>
        <v/>
      </c>
      <c r="T597" s="79" t="str">
        <f t="shared" ca="1" si="199"/>
        <v/>
      </c>
      <c r="AH597" s="172" t="str">
        <f t="shared" si="219"/>
        <v/>
      </c>
      <c r="AI597" s="172" t="str">
        <f t="shared" si="218"/>
        <v/>
      </c>
    </row>
    <row r="598" spans="1:35">
      <c r="A598" s="173" t="str">
        <f t="shared" ca="1" si="200"/>
        <v/>
      </c>
      <c r="B598" s="45" t="str">
        <f t="shared" ca="1" si="201"/>
        <v/>
      </c>
      <c r="C598" s="46" t="str">
        <f t="shared" ca="1" si="220"/>
        <v/>
      </c>
      <c r="D598" s="46" t="str">
        <f t="shared" ca="1" si="202"/>
        <v/>
      </c>
      <c r="E598" s="45" t="str">
        <f t="shared" ca="1" si="203"/>
        <v/>
      </c>
      <c r="F598" s="46" t="str">
        <f t="shared" ca="1" si="204"/>
        <v/>
      </c>
      <c r="G598" s="47" t="str">
        <f t="shared" ca="1" si="205"/>
        <v/>
      </c>
      <c r="H598" s="45" t="str">
        <f t="shared" ca="1" si="206"/>
        <v/>
      </c>
      <c r="I598" s="46" t="str">
        <f t="shared" ca="1" si="207"/>
        <v/>
      </c>
      <c r="J598" s="47" t="str">
        <f t="shared" ca="1" si="208"/>
        <v/>
      </c>
      <c r="K598" s="45" t="str">
        <f t="shared" ca="1" si="209"/>
        <v/>
      </c>
      <c r="L598" s="46" t="str">
        <f t="shared" ca="1" si="210"/>
        <v/>
      </c>
      <c r="M598" s="47" t="str">
        <f t="shared" ca="1" si="211"/>
        <v/>
      </c>
      <c r="N598" s="45" t="str">
        <f t="shared" ca="1" si="212"/>
        <v/>
      </c>
      <c r="O598" s="46" t="str">
        <f t="shared" ca="1" si="213"/>
        <v/>
      </c>
      <c r="P598" s="47" t="str">
        <f t="shared" ca="1" si="214"/>
        <v/>
      </c>
      <c r="Q598" s="45" t="str">
        <f t="shared" ca="1" si="215"/>
        <v/>
      </c>
      <c r="R598" s="46" t="str">
        <f t="shared" ca="1" si="216"/>
        <v/>
      </c>
      <c r="S598" s="47" t="str">
        <f t="shared" ca="1" si="217"/>
        <v/>
      </c>
      <c r="T598" s="79" t="str">
        <f t="shared" ca="1" si="199"/>
        <v/>
      </c>
      <c r="AH598" s="172" t="str">
        <f t="shared" si="219"/>
        <v/>
      </c>
      <c r="AI598" s="172" t="str">
        <f t="shared" si="218"/>
        <v/>
      </c>
    </row>
    <row r="599" spans="1:35">
      <c r="A599" s="173" t="str">
        <f t="shared" ca="1" si="200"/>
        <v/>
      </c>
      <c r="B599" s="45" t="str">
        <f t="shared" ca="1" si="201"/>
        <v/>
      </c>
      <c r="C599" s="46" t="str">
        <f t="shared" ca="1" si="220"/>
        <v/>
      </c>
      <c r="D599" s="46" t="str">
        <f t="shared" ca="1" si="202"/>
        <v/>
      </c>
      <c r="E599" s="45" t="str">
        <f t="shared" ca="1" si="203"/>
        <v/>
      </c>
      <c r="F599" s="46" t="str">
        <f t="shared" ca="1" si="204"/>
        <v/>
      </c>
      <c r="G599" s="47" t="str">
        <f t="shared" ca="1" si="205"/>
        <v/>
      </c>
      <c r="H599" s="45" t="str">
        <f t="shared" ca="1" si="206"/>
        <v/>
      </c>
      <c r="I599" s="46" t="str">
        <f t="shared" ca="1" si="207"/>
        <v/>
      </c>
      <c r="J599" s="47" t="str">
        <f t="shared" ca="1" si="208"/>
        <v/>
      </c>
      <c r="K599" s="45" t="str">
        <f t="shared" ca="1" si="209"/>
        <v/>
      </c>
      <c r="L599" s="46" t="str">
        <f t="shared" ca="1" si="210"/>
        <v/>
      </c>
      <c r="M599" s="47" t="str">
        <f t="shared" ca="1" si="211"/>
        <v/>
      </c>
      <c r="N599" s="45" t="str">
        <f t="shared" ca="1" si="212"/>
        <v/>
      </c>
      <c r="O599" s="46" t="str">
        <f t="shared" ca="1" si="213"/>
        <v/>
      </c>
      <c r="P599" s="47" t="str">
        <f t="shared" ca="1" si="214"/>
        <v/>
      </c>
      <c r="Q599" s="45" t="str">
        <f t="shared" ca="1" si="215"/>
        <v/>
      </c>
      <c r="R599" s="46" t="str">
        <f t="shared" ca="1" si="216"/>
        <v/>
      </c>
      <c r="S599" s="47" t="str">
        <f t="shared" ca="1" si="217"/>
        <v/>
      </c>
      <c r="T599" s="79" t="str">
        <f t="shared" ca="1" si="199"/>
        <v/>
      </c>
      <c r="AH599" s="172" t="str">
        <f t="shared" si="219"/>
        <v/>
      </c>
      <c r="AI599" s="172" t="str">
        <f t="shared" si="218"/>
        <v/>
      </c>
    </row>
    <row r="600" spans="1:35">
      <c r="A600" s="173" t="str">
        <f t="shared" ca="1" si="200"/>
        <v/>
      </c>
      <c r="B600" s="45" t="str">
        <f t="shared" ca="1" si="201"/>
        <v/>
      </c>
      <c r="C600" s="46" t="str">
        <f t="shared" ca="1" si="220"/>
        <v/>
      </c>
      <c r="D600" s="46" t="str">
        <f t="shared" ca="1" si="202"/>
        <v/>
      </c>
      <c r="E600" s="45" t="str">
        <f t="shared" ca="1" si="203"/>
        <v/>
      </c>
      <c r="F600" s="46" t="str">
        <f t="shared" ca="1" si="204"/>
        <v/>
      </c>
      <c r="G600" s="47" t="str">
        <f t="shared" ca="1" si="205"/>
        <v/>
      </c>
      <c r="H600" s="45" t="str">
        <f t="shared" ca="1" si="206"/>
        <v/>
      </c>
      <c r="I600" s="46" t="str">
        <f t="shared" ca="1" si="207"/>
        <v/>
      </c>
      <c r="J600" s="47" t="str">
        <f t="shared" ca="1" si="208"/>
        <v/>
      </c>
      <c r="K600" s="45" t="str">
        <f t="shared" ca="1" si="209"/>
        <v/>
      </c>
      <c r="L600" s="46" t="str">
        <f t="shared" ca="1" si="210"/>
        <v/>
      </c>
      <c r="M600" s="47" t="str">
        <f t="shared" ca="1" si="211"/>
        <v/>
      </c>
      <c r="N600" s="45" t="str">
        <f t="shared" ca="1" si="212"/>
        <v/>
      </c>
      <c r="O600" s="46" t="str">
        <f t="shared" ca="1" si="213"/>
        <v/>
      </c>
      <c r="P600" s="47" t="str">
        <f t="shared" ca="1" si="214"/>
        <v/>
      </c>
      <c r="Q600" s="45" t="str">
        <f t="shared" ca="1" si="215"/>
        <v/>
      </c>
      <c r="R600" s="46" t="str">
        <f t="shared" ca="1" si="216"/>
        <v/>
      </c>
      <c r="S600" s="47" t="str">
        <f t="shared" ca="1" si="217"/>
        <v/>
      </c>
      <c r="T600" s="79" t="str">
        <f t="shared" ca="1" si="199"/>
        <v/>
      </c>
      <c r="AH600" s="172" t="str">
        <f t="shared" si="219"/>
        <v/>
      </c>
      <c r="AI600" s="172" t="str">
        <f t="shared" si="218"/>
        <v/>
      </c>
    </row>
    <row r="601" spans="1:35">
      <c r="A601" s="173" t="str">
        <f t="shared" ca="1" si="200"/>
        <v/>
      </c>
      <c r="B601" s="45" t="str">
        <f t="shared" ca="1" si="201"/>
        <v/>
      </c>
      <c r="C601" s="46" t="str">
        <f t="shared" ca="1" si="220"/>
        <v/>
      </c>
      <c r="D601" s="46" t="str">
        <f t="shared" ca="1" si="202"/>
        <v/>
      </c>
      <c r="E601" s="45" t="str">
        <f t="shared" ca="1" si="203"/>
        <v/>
      </c>
      <c r="F601" s="46" t="str">
        <f t="shared" ca="1" si="204"/>
        <v/>
      </c>
      <c r="G601" s="47" t="str">
        <f t="shared" ca="1" si="205"/>
        <v/>
      </c>
      <c r="H601" s="45" t="str">
        <f t="shared" ca="1" si="206"/>
        <v/>
      </c>
      <c r="I601" s="46" t="str">
        <f t="shared" ca="1" si="207"/>
        <v/>
      </c>
      <c r="J601" s="47" t="str">
        <f t="shared" ca="1" si="208"/>
        <v/>
      </c>
      <c r="K601" s="45" t="str">
        <f t="shared" ca="1" si="209"/>
        <v/>
      </c>
      <c r="L601" s="46" t="str">
        <f t="shared" ca="1" si="210"/>
        <v/>
      </c>
      <c r="M601" s="47" t="str">
        <f t="shared" ca="1" si="211"/>
        <v/>
      </c>
      <c r="N601" s="45" t="str">
        <f t="shared" ca="1" si="212"/>
        <v/>
      </c>
      <c r="O601" s="46" t="str">
        <f t="shared" ca="1" si="213"/>
        <v/>
      </c>
      <c r="P601" s="47" t="str">
        <f t="shared" ca="1" si="214"/>
        <v/>
      </c>
      <c r="Q601" s="45" t="str">
        <f t="shared" ca="1" si="215"/>
        <v/>
      </c>
      <c r="R601" s="46" t="str">
        <f t="shared" ca="1" si="216"/>
        <v/>
      </c>
      <c r="S601" s="47" t="str">
        <f t="shared" ca="1" si="217"/>
        <v/>
      </c>
      <c r="T601" s="79" t="str">
        <f t="shared" ca="1" si="199"/>
        <v/>
      </c>
      <c r="AH601" s="172" t="str">
        <f t="shared" si="219"/>
        <v/>
      </c>
      <c r="AI601" s="172" t="str">
        <f t="shared" si="218"/>
        <v/>
      </c>
    </row>
    <row r="602" spans="1:35">
      <c r="A602" s="173" t="str">
        <f t="shared" ca="1" si="200"/>
        <v/>
      </c>
      <c r="B602" s="45" t="str">
        <f t="shared" ca="1" si="201"/>
        <v/>
      </c>
      <c r="C602" s="46" t="str">
        <f t="shared" ca="1" si="220"/>
        <v/>
      </c>
      <c r="D602" s="46" t="str">
        <f t="shared" ca="1" si="202"/>
        <v/>
      </c>
      <c r="E602" s="45" t="str">
        <f t="shared" ca="1" si="203"/>
        <v/>
      </c>
      <c r="F602" s="46" t="str">
        <f t="shared" ca="1" si="204"/>
        <v/>
      </c>
      <c r="G602" s="47" t="str">
        <f t="shared" ca="1" si="205"/>
        <v/>
      </c>
      <c r="H602" s="45" t="str">
        <f t="shared" ca="1" si="206"/>
        <v/>
      </c>
      <c r="I602" s="46" t="str">
        <f t="shared" ca="1" si="207"/>
        <v/>
      </c>
      <c r="J602" s="47" t="str">
        <f t="shared" ca="1" si="208"/>
        <v/>
      </c>
      <c r="K602" s="45" t="str">
        <f t="shared" ca="1" si="209"/>
        <v/>
      </c>
      <c r="L602" s="46" t="str">
        <f t="shared" ca="1" si="210"/>
        <v/>
      </c>
      <c r="M602" s="47" t="str">
        <f t="shared" ca="1" si="211"/>
        <v/>
      </c>
      <c r="N602" s="45" t="str">
        <f t="shared" ca="1" si="212"/>
        <v/>
      </c>
      <c r="O602" s="46" t="str">
        <f t="shared" ca="1" si="213"/>
        <v/>
      </c>
      <c r="P602" s="47" t="str">
        <f t="shared" ca="1" si="214"/>
        <v/>
      </c>
      <c r="Q602" s="45" t="str">
        <f t="shared" ca="1" si="215"/>
        <v/>
      </c>
      <c r="R602" s="46" t="str">
        <f t="shared" ca="1" si="216"/>
        <v/>
      </c>
      <c r="S602" s="47" t="str">
        <f t="shared" ca="1" si="217"/>
        <v/>
      </c>
      <c r="T602" s="79" t="str">
        <f t="shared" ca="1" si="199"/>
        <v/>
      </c>
      <c r="AH602" s="172" t="str">
        <f t="shared" si="219"/>
        <v/>
      </c>
      <c r="AI602" s="172" t="str">
        <f t="shared" si="218"/>
        <v/>
      </c>
    </row>
    <row r="603" spans="1:35">
      <c r="A603" s="173" t="str">
        <f t="shared" ca="1" si="200"/>
        <v/>
      </c>
      <c r="B603" s="45" t="str">
        <f t="shared" ca="1" si="201"/>
        <v/>
      </c>
      <c r="C603" s="46" t="str">
        <f t="shared" ca="1" si="220"/>
        <v/>
      </c>
      <c r="D603" s="46" t="str">
        <f t="shared" ca="1" si="202"/>
        <v/>
      </c>
      <c r="E603" s="45" t="str">
        <f t="shared" ca="1" si="203"/>
        <v/>
      </c>
      <c r="F603" s="46" t="str">
        <f t="shared" ca="1" si="204"/>
        <v/>
      </c>
      <c r="G603" s="47" t="str">
        <f t="shared" ca="1" si="205"/>
        <v/>
      </c>
      <c r="H603" s="45" t="str">
        <f t="shared" ca="1" si="206"/>
        <v/>
      </c>
      <c r="I603" s="46" t="str">
        <f t="shared" ca="1" si="207"/>
        <v/>
      </c>
      <c r="J603" s="47" t="str">
        <f t="shared" ca="1" si="208"/>
        <v/>
      </c>
      <c r="K603" s="45" t="str">
        <f t="shared" ca="1" si="209"/>
        <v/>
      </c>
      <c r="L603" s="46" t="str">
        <f t="shared" ca="1" si="210"/>
        <v/>
      </c>
      <c r="M603" s="47" t="str">
        <f t="shared" ca="1" si="211"/>
        <v/>
      </c>
      <c r="N603" s="45" t="str">
        <f t="shared" ca="1" si="212"/>
        <v/>
      </c>
      <c r="O603" s="46" t="str">
        <f t="shared" ca="1" si="213"/>
        <v/>
      </c>
      <c r="P603" s="47" t="str">
        <f t="shared" ca="1" si="214"/>
        <v/>
      </c>
      <c r="Q603" s="45" t="str">
        <f t="shared" ca="1" si="215"/>
        <v/>
      </c>
      <c r="R603" s="46" t="str">
        <f t="shared" ca="1" si="216"/>
        <v/>
      </c>
      <c r="S603" s="47" t="str">
        <f t="shared" ca="1" si="217"/>
        <v/>
      </c>
      <c r="T603" s="79" t="str">
        <f t="shared" ref="T603:T666" ca="1" si="221">IF(ISERROR(B603-2),"",C603+D603-F603-G603-I603-J603+L603+M603+O603+P603+R603+S603+$J$9)</f>
        <v/>
      </c>
      <c r="AH603" s="172" t="str">
        <f t="shared" si="219"/>
        <v/>
      </c>
      <c r="AI603" s="172" t="str">
        <f t="shared" si="218"/>
        <v/>
      </c>
    </row>
    <row r="604" spans="1:35">
      <c r="A604" s="173" t="str">
        <f t="shared" ca="1" si="200"/>
        <v/>
      </c>
      <c r="B604" s="45" t="str">
        <f t="shared" ca="1" si="201"/>
        <v/>
      </c>
      <c r="C604" s="46" t="str">
        <f t="shared" ca="1" si="220"/>
        <v/>
      </c>
      <c r="D604" s="46" t="str">
        <f t="shared" ca="1" si="202"/>
        <v/>
      </c>
      <c r="E604" s="45" t="str">
        <f t="shared" ca="1" si="203"/>
        <v/>
      </c>
      <c r="F604" s="46" t="str">
        <f t="shared" ca="1" si="204"/>
        <v/>
      </c>
      <c r="G604" s="47" t="str">
        <f t="shared" ca="1" si="205"/>
        <v/>
      </c>
      <c r="H604" s="45" t="str">
        <f t="shared" ca="1" si="206"/>
        <v/>
      </c>
      <c r="I604" s="46" t="str">
        <f t="shared" ca="1" si="207"/>
        <v/>
      </c>
      <c r="J604" s="47" t="str">
        <f t="shared" ca="1" si="208"/>
        <v/>
      </c>
      <c r="K604" s="45" t="str">
        <f t="shared" ca="1" si="209"/>
        <v/>
      </c>
      <c r="L604" s="46" t="str">
        <f t="shared" ca="1" si="210"/>
        <v/>
      </c>
      <c r="M604" s="47" t="str">
        <f t="shared" ca="1" si="211"/>
        <v/>
      </c>
      <c r="N604" s="45" t="str">
        <f t="shared" ca="1" si="212"/>
        <v/>
      </c>
      <c r="O604" s="46" t="str">
        <f t="shared" ca="1" si="213"/>
        <v/>
      </c>
      <c r="P604" s="47" t="str">
        <f t="shared" ca="1" si="214"/>
        <v/>
      </c>
      <c r="Q604" s="45" t="str">
        <f t="shared" ca="1" si="215"/>
        <v/>
      </c>
      <c r="R604" s="46" t="str">
        <f t="shared" ca="1" si="216"/>
        <v/>
      </c>
      <c r="S604" s="47" t="str">
        <f t="shared" ca="1" si="217"/>
        <v/>
      </c>
      <c r="T604" s="79" t="str">
        <f t="shared" ca="1" si="221"/>
        <v/>
      </c>
      <c r="AH604" s="172" t="str">
        <f t="shared" si="219"/>
        <v/>
      </c>
      <c r="AI604" s="172" t="str">
        <f t="shared" si="218"/>
        <v/>
      </c>
    </row>
    <row r="605" spans="1:35">
      <c r="A605" s="173" t="str">
        <f t="shared" ca="1" si="200"/>
        <v/>
      </c>
      <c r="B605" s="45" t="str">
        <f t="shared" ca="1" si="201"/>
        <v/>
      </c>
      <c r="C605" s="46" t="str">
        <f t="shared" ca="1" si="220"/>
        <v/>
      </c>
      <c r="D605" s="46" t="str">
        <f t="shared" ca="1" si="202"/>
        <v/>
      </c>
      <c r="E605" s="45" t="str">
        <f t="shared" ca="1" si="203"/>
        <v/>
      </c>
      <c r="F605" s="46" t="str">
        <f t="shared" ca="1" si="204"/>
        <v/>
      </c>
      <c r="G605" s="47" t="str">
        <f t="shared" ca="1" si="205"/>
        <v/>
      </c>
      <c r="H605" s="45" t="str">
        <f t="shared" ca="1" si="206"/>
        <v/>
      </c>
      <c r="I605" s="46" t="str">
        <f t="shared" ca="1" si="207"/>
        <v/>
      </c>
      <c r="J605" s="47" t="str">
        <f t="shared" ca="1" si="208"/>
        <v/>
      </c>
      <c r="K605" s="45" t="str">
        <f t="shared" ca="1" si="209"/>
        <v/>
      </c>
      <c r="L605" s="46" t="str">
        <f t="shared" ca="1" si="210"/>
        <v/>
      </c>
      <c r="M605" s="47" t="str">
        <f t="shared" ca="1" si="211"/>
        <v/>
      </c>
      <c r="N605" s="45" t="str">
        <f t="shared" ca="1" si="212"/>
        <v/>
      </c>
      <c r="O605" s="46" t="str">
        <f t="shared" ca="1" si="213"/>
        <v/>
      </c>
      <c r="P605" s="47" t="str">
        <f t="shared" ca="1" si="214"/>
        <v/>
      </c>
      <c r="Q605" s="45" t="str">
        <f t="shared" ca="1" si="215"/>
        <v/>
      </c>
      <c r="R605" s="46" t="str">
        <f t="shared" ca="1" si="216"/>
        <v/>
      </c>
      <c r="S605" s="47" t="str">
        <f t="shared" ca="1" si="217"/>
        <v/>
      </c>
      <c r="T605" s="79" t="str">
        <f t="shared" ca="1" si="221"/>
        <v/>
      </c>
      <c r="AH605" s="172" t="str">
        <f t="shared" si="219"/>
        <v/>
      </c>
      <c r="AI605" s="172" t="str">
        <f t="shared" si="218"/>
        <v/>
      </c>
    </row>
    <row r="606" spans="1:35">
      <c r="A606" s="173" t="str">
        <f t="shared" ca="1" si="200"/>
        <v/>
      </c>
      <c r="B606" s="45" t="str">
        <f t="shared" ca="1" si="201"/>
        <v/>
      </c>
      <c r="C606" s="46" t="str">
        <f t="shared" ca="1" si="220"/>
        <v/>
      </c>
      <c r="D606" s="46" t="str">
        <f t="shared" ca="1" si="202"/>
        <v/>
      </c>
      <c r="E606" s="45" t="str">
        <f t="shared" ca="1" si="203"/>
        <v/>
      </c>
      <c r="F606" s="46" t="str">
        <f t="shared" ca="1" si="204"/>
        <v/>
      </c>
      <c r="G606" s="47" t="str">
        <f t="shared" ca="1" si="205"/>
        <v/>
      </c>
      <c r="H606" s="45" t="str">
        <f t="shared" ca="1" si="206"/>
        <v/>
      </c>
      <c r="I606" s="46" t="str">
        <f t="shared" ca="1" si="207"/>
        <v/>
      </c>
      <c r="J606" s="47" t="str">
        <f t="shared" ca="1" si="208"/>
        <v/>
      </c>
      <c r="K606" s="45" t="str">
        <f t="shared" ca="1" si="209"/>
        <v/>
      </c>
      <c r="L606" s="46" t="str">
        <f t="shared" ca="1" si="210"/>
        <v/>
      </c>
      <c r="M606" s="47" t="str">
        <f t="shared" ca="1" si="211"/>
        <v/>
      </c>
      <c r="N606" s="45" t="str">
        <f t="shared" ca="1" si="212"/>
        <v/>
      </c>
      <c r="O606" s="46" t="str">
        <f t="shared" ca="1" si="213"/>
        <v/>
      </c>
      <c r="P606" s="47" t="str">
        <f t="shared" ca="1" si="214"/>
        <v/>
      </c>
      <c r="Q606" s="45" t="str">
        <f t="shared" ca="1" si="215"/>
        <v/>
      </c>
      <c r="R606" s="46" t="str">
        <f t="shared" ca="1" si="216"/>
        <v/>
      </c>
      <c r="S606" s="47" t="str">
        <f t="shared" ca="1" si="217"/>
        <v/>
      </c>
      <c r="T606" s="79" t="str">
        <f t="shared" ca="1" si="221"/>
        <v/>
      </c>
      <c r="AH606" s="172" t="str">
        <f t="shared" si="219"/>
        <v/>
      </c>
      <c r="AI606" s="172" t="str">
        <f t="shared" si="218"/>
        <v/>
      </c>
    </row>
    <row r="607" spans="1:35">
      <c r="A607" s="173" t="str">
        <f t="shared" ca="1" si="200"/>
        <v/>
      </c>
      <c r="B607" s="45" t="str">
        <f t="shared" ca="1" si="201"/>
        <v/>
      </c>
      <c r="C607" s="46" t="str">
        <f t="shared" ca="1" si="220"/>
        <v/>
      </c>
      <c r="D607" s="46" t="str">
        <f t="shared" ca="1" si="202"/>
        <v/>
      </c>
      <c r="E607" s="45" t="str">
        <f t="shared" ca="1" si="203"/>
        <v/>
      </c>
      <c r="F607" s="46" t="str">
        <f t="shared" ca="1" si="204"/>
        <v/>
      </c>
      <c r="G607" s="47" t="str">
        <f t="shared" ca="1" si="205"/>
        <v/>
      </c>
      <c r="H607" s="45" t="str">
        <f t="shared" ca="1" si="206"/>
        <v/>
      </c>
      <c r="I607" s="46" t="str">
        <f t="shared" ca="1" si="207"/>
        <v/>
      </c>
      <c r="J607" s="47" t="str">
        <f t="shared" ca="1" si="208"/>
        <v/>
      </c>
      <c r="K607" s="45" t="str">
        <f t="shared" ca="1" si="209"/>
        <v/>
      </c>
      <c r="L607" s="46" t="str">
        <f t="shared" ca="1" si="210"/>
        <v/>
      </c>
      <c r="M607" s="47" t="str">
        <f t="shared" ca="1" si="211"/>
        <v/>
      </c>
      <c r="N607" s="45" t="str">
        <f t="shared" ca="1" si="212"/>
        <v/>
      </c>
      <c r="O607" s="46" t="str">
        <f t="shared" ca="1" si="213"/>
        <v/>
      </c>
      <c r="P607" s="47" t="str">
        <f t="shared" ca="1" si="214"/>
        <v/>
      </c>
      <c r="Q607" s="45" t="str">
        <f t="shared" ca="1" si="215"/>
        <v/>
      </c>
      <c r="R607" s="46" t="str">
        <f t="shared" ca="1" si="216"/>
        <v/>
      </c>
      <c r="S607" s="47" t="str">
        <f t="shared" ca="1" si="217"/>
        <v/>
      </c>
      <c r="T607" s="79" t="str">
        <f t="shared" ca="1" si="221"/>
        <v/>
      </c>
      <c r="AH607" s="172" t="str">
        <f t="shared" si="219"/>
        <v/>
      </c>
      <c r="AI607" s="172" t="str">
        <f t="shared" si="218"/>
        <v/>
      </c>
    </row>
    <row r="608" spans="1:35">
      <c r="A608" s="173" t="str">
        <f t="shared" ca="1" si="200"/>
        <v/>
      </c>
      <c r="B608" s="45" t="str">
        <f t="shared" ca="1" si="201"/>
        <v/>
      </c>
      <c r="C608" s="46" t="str">
        <f t="shared" ca="1" si="220"/>
        <v/>
      </c>
      <c r="D608" s="46" t="str">
        <f t="shared" ca="1" si="202"/>
        <v/>
      </c>
      <c r="E608" s="45" t="str">
        <f t="shared" ca="1" si="203"/>
        <v/>
      </c>
      <c r="F608" s="46" t="str">
        <f t="shared" ca="1" si="204"/>
        <v/>
      </c>
      <c r="G608" s="47" t="str">
        <f t="shared" ca="1" si="205"/>
        <v/>
      </c>
      <c r="H608" s="45" t="str">
        <f t="shared" ca="1" si="206"/>
        <v/>
      </c>
      <c r="I608" s="46" t="str">
        <f t="shared" ca="1" si="207"/>
        <v/>
      </c>
      <c r="J608" s="47" t="str">
        <f t="shared" ca="1" si="208"/>
        <v/>
      </c>
      <c r="K608" s="45" t="str">
        <f t="shared" ca="1" si="209"/>
        <v/>
      </c>
      <c r="L608" s="46" t="str">
        <f t="shared" ca="1" si="210"/>
        <v/>
      </c>
      <c r="M608" s="47" t="str">
        <f t="shared" ca="1" si="211"/>
        <v/>
      </c>
      <c r="N608" s="45" t="str">
        <f t="shared" ca="1" si="212"/>
        <v/>
      </c>
      <c r="O608" s="46" t="str">
        <f t="shared" ca="1" si="213"/>
        <v/>
      </c>
      <c r="P608" s="47" t="str">
        <f t="shared" ca="1" si="214"/>
        <v/>
      </c>
      <c r="Q608" s="45" t="str">
        <f t="shared" ca="1" si="215"/>
        <v/>
      </c>
      <c r="R608" s="46" t="str">
        <f t="shared" ca="1" si="216"/>
        <v/>
      </c>
      <c r="S608" s="47" t="str">
        <f t="shared" ca="1" si="217"/>
        <v/>
      </c>
      <c r="T608" s="79" t="str">
        <f t="shared" ca="1" si="221"/>
        <v/>
      </c>
      <c r="AH608" s="172" t="str">
        <f t="shared" si="219"/>
        <v/>
      </c>
      <c r="AI608" s="172" t="str">
        <f t="shared" si="218"/>
        <v/>
      </c>
    </row>
    <row r="609" spans="1:35">
      <c r="A609" s="173" t="str">
        <f t="shared" ca="1" si="200"/>
        <v/>
      </c>
      <c r="B609" s="45" t="str">
        <f t="shared" ca="1" si="201"/>
        <v/>
      </c>
      <c r="C609" s="46" t="str">
        <f t="shared" ca="1" si="220"/>
        <v/>
      </c>
      <c r="D609" s="46" t="str">
        <f t="shared" ca="1" si="202"/>
        <v/>
      </c>
      <c r="E609" s="45" t="str">
        <f t="shared" ca="1" si="203"/>
        <v/>
      </c>
      <c r="F609" s="46" t="str">
        <f t="shared" ca="1" si="204"/>
        <v/>
      </c>
      <c r="G609" s="47" t="str">
        <f t="shared" ca="1" si="205"/>
        <v/>
      </c>
      <c r="H609" s="45" t="str">
        <f t="shared" ca="1" si="206"/>
        <v/>
      </c>
      <c r="I609" s="46" t="str">
        <f t="shared" ca="1" si="207"/>
        <v/>
      </c>
      <c r="J609" s="47" t="str">
        <f t="shared" ca="1" si="208"/>
        <v/>
      </c>
      <c r="K609" s="45" t="str">
        <f t="shared" ca="1" si="209"/>
        <v/>
      </c>
      <c r="L609" s="46" t="str">
        <f t="shared" ca="1" si="210"/>
        <v/>
      </c>
      <c r="M609" s="47" t="str">
        <f t="shared" ca="1" si="211"/>
        <v/>
      </c>
      <c r="N609" s="45" t="str">
        <f t="shared" ca="1" si="212"/>
        <v/>
      </c>
      <c r="O609" s="46" t="str">
        <f t="shared" ca="1" si="213"/>
        <v/>
      </c>
      <c r="P609" s="47" t="str">
        <f t="shared" ca="1" si="214"/>
        <v/>
      </c>
      <c r="Q609" s="45" t="str">
        <f t="shared" ca="1" si="215"/>
        <v/>
      </c>
      <c r="R609" s="46" t="str">
        <f t="shared" ca="1" si="216"/>
        <v/>
      </c>
      <c r="S609" s="47" t="str">
        <f t="shared" ca="1" si="217"/>
        <v/>
      </c>
      <c r="T609" s="79" t="str">
        <f t="shared" ca="1" si="221"/>
        <v/>
      </c>
      <c r="AH609" s="172" t="str">
        <f t="shared" si="219"/>
        <v/>
      </c>
      <c r="AI609" s="172" t="str">
        <f t="shared" si="218"/>
        <v/>
      </c>
    </row>
    <row r="610" spans="1:35">
      <c r="A610" s="173" t="str">
        <f t="shared" ca="1" si="200"/>
        <v/>
      </c>
      <c r="B610" s="45" t="str">
        <f t="shared" ca="1" si="201"/>
        <v/>
      </c>
      <c r="C610" s="46" t="str">
        <f t="shared" ca="1" si="220"/>
        <v/>
      </c>
      <c r="D610" s="46" t="str">
        <f t="shared" ca="1" si="202"/>
        <v/>
      </c>
      <c r="E610" s="45" t="str">
        <f t="shared" ca="1" si="203"/>
        <v/>
      </c>
      <c r="F610" s="46" t="str">
        <f t="shared" ca="1" si="204"/>
        <v/>
      </c>
      <c r="G610" s="47" t="str">
        <f t="shared" ca="1" si="205"/>
        <v/>
      </c>
      <c r="H610" s="45" t="str">
        <f t="shared" ca="1" si="206"/>
        <v/>
      </c>
      <c r="I610" s="46" t="str">
        <f t="shared" ca="1" si="207"/>
        <v/>
      </c>
      <c r="J610" s="47" t="str">
        <f t="shared" ca="1" si="208"/>
        <v/>
      </c>
      <c r="K610" s="45" t="str">
        <f t="shared" ca="1" si="209"/>
        <v/>
      </c>
      <c r="L610" s="46" t="str">
        <f t="shared" ca="1" si="210"/>
        <v/>
      </c>
      <c r="M610" s="47" t="str">
        <f t="shared" ca="1" si="211"/>
        <v/>
      </c>
      <c r="N610" s="45" t="str">
        <f t="shared" ca="1" si="212"/>
        <v/>
      </c>
      <c r="O610" s="46" t="str">
        <f t="shared" ca="1" si="213"/>
        <v/>
      </c>
      <c r="P610" s="47" t="str">
        <f t="shared" ca="1" si="214"/>
        <v/>
      </c>
      <c r="Q610" s="45" t="str">
        <f t="shared" ca="1" si="215"/>
        <v/>
      </c>
      <c r="R610" s="46" t="str">
        <f t="shared" ca="1" si="216"/>
        <v/>
      </c>
      <c r="S610" s="47" t="str">
        <f t="shared" ca="1" si="217"/>
        <v/>
      </c>
      <c r="T610" s="79" t="str">
        <f t="shared" ca="1" si="221"/>
        <v/>
      </c>
      <c r="AH610" s="172" t="str">
        <f t="shared" si="219"/>
        <v/>
      </c>
      <c r="AI610" s="172" t="str">
        <f t="shared" si="218"/>
        <v/>
      </c>
    </row>
    <row r="611" spans="1:35">
      <c r="A611" s="173" t="str">
        <f t="shared" ca="1" si="200"/>
        <v/>
      </c>
      <c r="B611" s="45" t="str">
        <f t="shared" ca="1" si="201"/>
        <v/>
      </c>
      <c r="C611" s="46" t="str">
        <f t="shared" ca="1" si="220"/>
        <v/>
      </c>
      <c r="D611" s="46" t="str">
        <f t="shared" ca="1" si="202"/>
        <v/>
      </c>
      <c r="E611" s="45" t="str">
        <f t="shared" ca="1" si="203"/>
        <v/>
      </c>
      <c r="F611" s="46" t="str">
        <f t="shared" ca="1" si="204"/>
        <v/>
      </c>
      <c r="G611" s="47" t="str">
        <f t="shared" ca="1" si="205"/>
        <v/>
      </c>
      <c r="H611" s="45" t="str">
        <f t="shared" ca="1" si="206"/>
        <v/>
      </c>
      <c r="I611" s="46" t="str">
        <f t="shared" ca="1" si="207"/>
        <v/>
      </c>
      <c r="J611" s="47" t="str">
        <f t="shared" ca="1" si="208"/>
        <v/>
      </c>
      <c r="K611" s="45" t="str">
        <f t="shared" ca="1" si="209"/>
        <v/>
      </c>
      <c r="L611" s="46" t="str">
        <f t="shared" ca="1" si="210"/>
        <v/>
      </c>
      <c r="M611" s="47" t="str">
        <f t="shared" ca="1" si="211"/>
        <v/>
      </c>
      <c r="N611" s="45" t="str">
        <f t="shared" ca="1" si="212"/>
        <v/>
      </c>
      <c r="O611" s="46" t="str">
        <f t="shared" ca="1" si="213"/>
        <v/>
      </c>
      <c r="P611" s="47" t="str">
        <f t="shared" ca="1" si="214"/>
        <v/>
      </c>
      <c r="Q611" s="45" t="str">
        <f t="shared" ca="1" si="215"/>
        <v/>
      </c>
      <c r="R611" s="46" t="str">
        <f t="shared" ca="1" si="216"/>
        <v/>
      </c>
      <c r="S611" s="47" t="str">
        <f t="shared" ca="1" si="217"/>
        <v/>
      </c>
      <c r="T611" s="79" t="str">
        <f t="shared" ca="1" si="221"/>
        <v/>
      </c>
      <c r="AH611" s="172" t="str">
        <f t="shared" si="219"/>
        <v/>
      </c>
      <c r="AI611" s="172" t="str">
        <f t="shared" si="218"/>
        <v/>
      </c>
    </row>
    <row r="612" spans="1:35">
      <c r="A612" s="173" t="str">
        <f t="shared" ca="1" si="200"/>
        <v/>
      </c>
      <c r="B612" s="45" t="str">
        <f t="shared" ca="1" si="201"/>
        <v/>
      </c>
      <c r="C612" s="46" t="str">
        <f t="shared" ca="1" si="220"/>
        <v/>
      </c>
      <c r="D612" s="46" t="str">
        <f t="shared" ca="1" si="202"/>
        <v/>
      </c>
      <c r="E612" s="45" t="str">
        <f t="shared" ca="1" si="203"/>
        <v/>
      </c>
      <c r="F612" s="46" t="str">
        <f t="shared" ca="1" si="204"/>
        <v/>
      </c>
      <c r="G612" s="47" t="str">
        <f t="shared" ca="1" si="205"/>
        <v/>
      </c>
      <c r="H612" s="45" t="str">
        <f t="shared" ca="1" si="206"/>
        <v/>
      </c>
      <c r="I612" s="46" t="str">
        <f t="shared" ca="1" si="207"/>
        <v/>
      </c>
      <c r="J612" s="47" t="str">
        <f t="shared" ca="1" si="208"/>
        <v/>
      </c>
      <c r="K612" s="45" t="str">
        <f t="shared" ca="1" si="209"/>
        <v/>
      </c>
      <c r="L612" s="46" t="str">
        <f t="shared" ca="1" si="210"/>
        <v/>
      </c>
      <c r="M612" s="47" t="str">
        <f t="shared" ca="1" si="211"/>
        <v/>
      </c>
      <c r="N612" s="45" t="str">
        <f t="shared" ca="1" si="212"/>
        <v/>
      </c>
      <c r="O612" s="46" t="str">
        <f t="shared" ca="1" si="213"/>
        <v/>
      </c>
      <c r="P612" s="47" t="str">
        <f t="shared" ca="1" si="214"/>
        <v/>
      </c>
      <c r="Q612" s="45" t="str">
        <f t="shared" ca="1" si="215"/>
        <v/>
      </c>
      <c r="R612" s="46" t="str">
        <f t="shared" ca="1" si="216"/>
        <v/>
      </c>
      <c r="S612" s="47" t="str">
        <f t="shared" ca="1" si="217"/>
        <v/>
      </c>
      <c r="T612" s="79" t="str">
        <f t="shared" ca="1" si="221"/>
        <v/>
      </c>
      <c r="AH612" s="172" t="str">
        <f t="shared" si="219"/>
        <v/>
      </c>
      <c r="AI612" s="172" t="str">
        <f t="shared" si="218"/>
        <v/>
      </c>
    </row>
    <row r="613" spans="1:35">
      <c r="A613" s="173" t="str">
        <f t="shared" ca="1" si="200"/>
        <v/>
      </c>
      <c r="B613" s="45" t="str">
        <f t="shared" ca="1" si="201"/>
        <v/>
      </c>
      <c r="C613" s="46" t="str">
        <f t="shared" ca="1" si="220"/>
        <v/>
      </c>
      <c r="D613" s="46" t="str">
        <f t="shared" ca="1" si="202"/>
        <v/>
      </c>
      <c r="E613" s="45" t="str">
        <f t="shared" ca="1" si="203"/>
        <v/>
      </c>
      <c r="F613" s="46" t="str">
        <f t="shared" ca="1" si="204"/>
        <v/>
      </c>
      <c r="G613" s="47" t="str">
        <f t="shared" ca="1" si="205"/>
        <v/>
      </c>
      <c r="H613" s="45" t="str">
        <f t="shared" ca="1" si="206"/>
        <v/>
      </c>
      <c r="I613" s="46" t="str">
        <f t="shared" ca="1" si="207"/>
        <v/>
      </c>
      <c r="J613" s="47" t="str">
        <f t="shared" ca="1" si="208"/>
        <v/>
      </c>
      <c r="K613" s="45" t="str">
        <f t="shared" ca="1" si="209"/>
        <v/>
      </c>
      <c r="L613" s="46" t="str">
        <f t="shared" ca="1" si="210"/>
        <v/>
      </c>
      <c r="M613" s="47" t="str">
        <f t="shared" ca="1" si="211"/>
        <v/>
      </c>
      <c r="N613" s="45" t="str">
        <f t="shared" ca="1" si="212"/>
        <v/>
      </c>
      <c r="O613" s="46" t="str">
        <f t="shared" ca="1" si="213"/>
        <v/>
      </c>
      <c r="P613" s="47" t="str">
        <f t="shared" ca="1" si="214"/>
        <v/>
      </c>
      <c r="Q613" s="45" t="str">
        <f t="shared" ca="1" si="215"/>
        <v/>
      </c>
      <c r="R613" s="46" t="str">
        <f t="shared" ca="1" si="216"/>
        <v/>
      </c>
      <c r="S613" s="47" t="str">
        <f t="shared" ca="1" si="217"/>
        <v/>
      </c>
      <c r="T613" s="79" t="str">
        <f t="shared" ca="1" si="221"/>
        <v/>
      </c>
      <c r="AH613" s="172" t="str">
        <f t="shared" si="219"/>
        <v/>
      </c>
      <c r="AI613" s="172" t="str">
        <f t="shared" si="218"/>
        <v/>
      </c>
    </row>
    <row r="614" spans="1:35">
      <c r="A614" s="173" t="str">
        <f t="shared" ca="1" si="200"/>
        <v/>
      </c>
      <c r="B614" s="45" t="str">
        <f t="shared" ca="1" si="201"/>
        <v/>
      </c>
      <c r="C614" s="46" t="str">
        <f t="shared" ca="1" si="220"/>
        <v/>
      </c>
      <c r="D614" s="46" t="str">
        <f t="shared" ca="1" si="202"/>
        <v/>
      </c>
      <c r="E614" s="45" t="str">
        <f t="shared" ca="1" si="203"/>
        <v/>
      </c>
      <c r="F614" s="46" t="str">
        <f t="shared" ca="1" si="204"/>
        <v/>
      </c>
      <c r="G614" s="47" t="str">
        <f t="shared" ca="1" si="205"/>
        <v/>
      </c>
      <c r="H614" s="45" t="str">
        <f t="shared" ca="1" si="206"/>
        <v/>
      </c>
      <c r="I614" s="46" t="str">
        <f t="shared" ca="1" si="207"/>
        <v/>
      </c>
      <c r="J614" s="47" t="str">
        <f t="shared" ca="1" si="208"/>
        <v/>
      </c>
      <c r="K614" s="45" t="str">
        <f t="shared" ca="1" si="209"/>
        <v/>
      </c>
      <c r="L614" s="46" t="str">
        <f t="shared" ca="1" si="210"/>
        <v/>
      </c>
      <c r="M614" s="47" t="str">
        <f t="shared" ca="1" si="211"/>
        <v/>
      </c>
      <c r="N614" s="45" t="str">
        <f t="shared" ca="1" si="212"/>
        <v/>
      </c>
      <c r="O614" s="46" t="str">
        <f t="shared" ca="1" si="213"/>
        <v/>
      </c>
      <c r="P614" s="47" t="str">
        <f t="shared" ca="1" si="214"/>
        <v/>
      </c>
      <c r="Q614" s="45" t="str">
        <f t="shared" ca="1" si="215"/>
        <v/>
      </c>
      <c r="R614" s="46" t="str">
        <f t="shared" ca="1" si="216"/>
        <v/>
      </c>
      <c r="S614" s="47" t="str">
        <f t="shared" ca="1" si="217"/>
        <v/>
      </c>
      <c r="T614" s="79" t="str">
        <f t="shared" ca="1" si="221"/>
        <v/>
      </c>
      <c r="AH614" s="172" t="str">
        <f t="shared" si="219"/>
        <v/>
      </c>
      <c r="AI614" s="172" t="str">
        <f t="shared" si="218"/>
        <v/>
      </c>
    </row>
    <row r="615" spans="1:35">
      <c r="A615" s="173" t="str">
        <f t="shared" ca="1" si="200"/>
        <v/>
      </c>
      <c r="B615" s="45" t="str">
        <f t="shared" ca="1" si="201"/>
        <v/>
      </c>
      <c r="C615" s="46" t="str">
        <f t="shared" ca="1" si="220"/>
        <v/>
      </c>
      <c r="D615" s="46" t="str">
        <f t="shared" ca="1" si="202"/>
        <v/>
      </c>
      <c r="E615" s="45" t="str">
        <f t="shared" ca="1" si="203"/>
        <v/>
      </c>
      <c r="F615" s="46" t="str">
        <f t="shared" ca="1" si="204"/>
        <v/>
      </c>
      <c r="G615" s="47" t="str">
        <f t="shared" ca="1" si="205"/>
        <v/>
      </c>
      <c r="H615" s="45" t="str">
        <f t="shared" ca="1" si="206"/>
        <v/>
      </c>
      <c r="I615" s="46" t="str">
        <f t="shared" ca="1" si="207"/>
        <v/>
      </c>
      <c r="J615" s="47" t="str">
        <f t="shared" ca="1" si="208"/>
        <v/>
      </c>
      <c r="K615" s="45" t="str">
        <f t="shared" ca="1" si="209"/>
        <v/>
      </c>
      <c r="L615" s="46" t="str">
        <f t="shared" ca="1" si="210"/>
        <v/>
      </c>
      <c r="M615" s="47" t="str">
        <f t="shared" ca="1" si="211"/>
        <v/>
      </c>
      <c r="N615" s="45" t="str">
        <f t="shared" ca="1" si="212"/>
        <v/>
      </c>
      <c r="O615" s="46" t="str">
        <f t="shared" ca="1" si="213"/>
        <v/>
      </c>
      <c r="P615" s="47" t="str">
        <f t="shared" ca="1" si="214"/>
        <v/>
      </c>
      <c r="Q615" s="45" t="str">
        <f t="shared" ca="1" si="215"/>
        <v/>
      </c>
      <c r="R615" s="46" t="str">
        <f t="shared" ca="1" si="216"/>
        <v/>
      </c>
      <c r="S615" s="47" t="str">
        <f t="shared" ca="1" si="217"/>
        <v/>
      </c>
      <c r="T615" s="79" t="str">
        <f t="shared" ca="1" si="221"/>
        <v/>
      </c>
      <c r="AH615" s="172" t="str">
        <f t="shared" si="219"/>
        <v/>
      </c>
      <c r="AI615" s="172" t="str">
        <f t="shared" si="218"/>
        <v/>
      </c>
    </row>
    <row r="616" spans="1:35">
      <c r="A616" s="173" t="str">
        <f t="shared" ca="1" si="200"/>
        <v/>
      </c>
      <c r="B616" s="45" t="str">
        <f t="shared" ca="1" si="201"/>
        <v/>
      </c>
      <c r="C616" s="46" t="str">
        <f t="shared" ca="1" si="220"/>
        <v/>
      </c>
      <c r="D616" s="46" t="str">
        <f t="shared" ca="1" si="202"/>
        <v/>
      </c>
      <c r="E616" s="45" t="str">
        <f t="shared" ca="1" si="203"/>
        <v/>
      </c>
      <c r="F616" s="46" t="str">
        <f t="shared" ca="1" si="204"/>
        <v/>
      </c>
      <c r="G616" s="47" t="str">
        <f t="shared" ca="1" si="205"/>
        <v/>
      </c>
      <c r="H616" s="45" t="str">
        <f t="shared" ca="1" si="206"/>
        <v/>
      </c>
      <c r="I616" s="46" t="str">
        <f t="shared" ca="1" si="207"/>
        <v/>
      </c>
      <c r="J616" s="47" t="str">
        <f t="shared" ca="1" si="208"/>
        <v/>
      </c>
      <c r="K616" s="45" t="str">
        <f t="shared" ca="1" si="209"/>
        <v/>
      </c>
      <c r="L616" s="46" t="str">
        <f t="shared" ca="1" si="210"/>
        <v/>
      </c>
      <c r="M616" s="47" t="str">
        <f t="shared" ca="1" si="211"/>
        <v/>
      </c>
      <c r="N616" s="45" t="str">
        <f t="shared" ca="1" si="212"/>
        <v/>
      </c>
      <c r="O616" s="46" t="str">
        <f t="shared" ca="1" si="213"/>
        <v/>
      </c>
      <c r="P616" s="47" t="str">
        <f t="shared" ca="1" si="214"/>
        <v/>
      </c>
      <c r="Q616" s="45" t="str">
        <f t="shared" ca="1" si="215"/>
        <v/>
      </c>
      <c r="R616" s="46" t="str">
        <f t="shared" ca="1" si="216"/>
        <v/>
      </c>
      <c r="S616" s="47" t="str">
        <f t="shared" ca="1" si="217"/>
        <v/>
      </c>
      <c r="T616" s="79" t="str">
        <f t="shared" ca="1" si="221"/>
        <v/>
      </c>
      <c r="AH616" s="172" t="str">
        <f t="shared" si="219"/>
        <v/>
      </c>
      <c r="AI616" s="172" t="str">
        <f t="shared" si="218"/>
        <v/>
      </c>
    </row>
    <row r="617" spans="1:35">
      <c r="A617" s="173" t="str">
        <f t="shared" ca="1" si="200"/>
        <v/>
      </c>
      <c r="B617" s="45" t="str">
        <f t="shared" ca="1" si="201"/>
        <v/>
      </c>
      <c r="C617" s="46" t="str">
        <f t="shared" ca="1" si="220"/>
        <v/>
      </c>
      <c r="D617" s="46" t="str">
        <f t="shared" ca="1" si="202"/>
        <v/>
      </c>
      <c r="E617" s="45" t="str">
        <f t="shared" ca="1" si="203"/>
        <v/>
      </c>
      <c r="F617" s="46" t="str">
        <f t="shared" ca="1" si="204"/>
        <v/>
      </c>
      <c r="G617" s="47" t="str">
        <f t="shared" ca="1" si="205"/>
        <v/>
      </c>
      <c r="H617" s="45" t="str">
        <f t="shared" ca="1" si="206"/>
        <v/>
      </c>
      <c r="I617" s="46" t="str">
        <f t="shared" ca="1" si="207"/>
        <v/>
      </c>
      <c r="J617" s="47" t="str">
        <f t="shared" ca="1" si="208"/>
        <v/>
      </c>
      <c r="K617" s="45" t="str">
        <f t="shared" ca="1" si="209"/>
        <v/>
      </c>
      <c r="L617" s="46" t="str">
        <f t="shared" ca="1" si="210"/>
        <v/>
      </c>
      <c r="M617" s="47" t="str">
        <f t="shared" ca="1" si="211"/>
        <v/>
      </c>
      <c r="N617" s="45" t="str">
        <f t="shared" ca="1" si="212"/>
        <v/>
      </c>
      <c r="O617" s="46" t="str">
        <f t="shared" ca="1" si="213"/>
        <v/>
      </c>
      <c r="P617" s="47" t="str">
        <f t="shared" ca="1" si="214"/>
        <v/>
      </c>
      <c r="Q617" s="45" t="str">
        <f t="shared" ca="1" si="215"/>
        <v/>
      </c>
      <c r="R617" s="46" t="str">
        <f t="shared" ca="1" si="216"/>
        <v/>
      </c>
      <c r="S617" s="47" t="str">
        <f t="shared" ca="1" si="217"/>
        <v/>
      </c>
      <c r="T617" s="79" t="str">
        <f t="shared" ca="1" si="221"/>
        <v/>
      </c>
      <c r="AH617" s="172" t="str">
        <f t="shared" si="219"/>
        <v/>
      </c>
      <c r="AI617" s="172" t="str">
        <f t="shared" si="218"/>
        <v/>
      </c>
    </row>
    <row r="618" spans="1:35">
      <c r="A618" s="173" t="str">
        <f t="shared" ca="1" si="200"/>
        <v/>
      </c>
      <c r="B618" s="45" t="str">
        <f t="shared" ca="1" si="201"/>
        <v/>
      </c>
      <c r="C618" s="46" t="str">
        <f t="shared" ca="1" si="220"/>
        <v/>
      </c>
      <c r="D618" s="46" t="str">
        <f t="shared" ca="1" si="202"/>
        <v/>
      </c>
      <c r="E618" s="45" t="str">
        <f t="shared" ca="1" si="203"/>
        <v/>
      </c>
      <c r="F618" s="46" t="str">
        <f t="shared" ca="1" si="204"/>
        <v/>
      </c>
      <c r="G618" s="47" t="str">
        <f t="shared" ca="1" si="205"/>
        <v/>
      </c>
      <c r="H618" s="45" t="str">
        <f t="shared" ca="1" si="206"/>
        <v/>
      </c>
      <c r="I618" s="46" t="str">
        <f t="shared" ca="1" si="207"/>
        <v/>
      </c>
      <c r="J618" s="47" t="str">
        <f t="shared" ca="1" si="208"/>
        <v/>
      </c>
      <c r="K618" s="45" t="str">
        <f t="shared" ca="1" si="209"/>
        <v/>
      </c>
      <c r="L618" s="46" t="str">
        <f t="shared" ca="1" si="210"/>
        <v/>
      </c>
      <c r="M618" s="47" t="str">
        <f t="shared" ca="1" si="211"/>
        <v/>
      </c>
      <c r="N618" s="45" t="str">
        <f t="shared" ca="1" si="212"/>
        <v/>
      </c>
      <c r="O618" s="46" t="str">
        <f t="shared" ca="1" si="213"/>
        <v/>
      </c>
      <c r="P618" s="47" t="str">
        <f t="shared" ca="1" si="214"/>
        <v/>
      </c>
      <c r="Q618" s="45" t="str">
        <f t="shared" ca="1" si="215"/>
        <v/>
      </c>
      <c r="R618" s="46" t="str">
        <f t="shared" ca="1" si="216"/>
        <v/>
      </c>
      <c r="S618" s="47" t="str">
        <f t="shared" ca="1" si="217"/>
        <v/>
      </c>
      <c r="T618" s="79" t="str">
        <f t="shared" ca="1" si="221"/>
        <v/>
      </c>
      <c r="AH618" s="172" t="str">
        <f t="shared" si="219"/>
        <v/>
      </c>
      <c r="AI618" s="172" t="str">
        <f t="shared" si="218"/>
        <v/>
      </c>
    </row>
    <row r="619" spans="1:35">
      <c r="A619" s="173" t="str">
        <f t="shared" ca="1" si="200"/>
        <v/>
      </c>
      <c r="B619" s="45" t="str">
        <f t="shared" ca="1" si="201"/>
        <v/>
      </c>
      <c r="C619" s="46" t="str">
        <f t="shared" ca="1" si="220"/>
        <v/>
      </c>
      <c r="D619" s="46" t="str">
        <f t="shared" ca="1" si="202"/>
        <v/>
      </c>
      <c r="E619" s="45" t="str">
        <f t="shared" ca="1" si="203"/>
        <v/>
      </c>
      <c r="F619" s="46" t="str">
        <f t="shared" ca="1" si="204"/>
        <v/>
      </c>
      <c r="G619" s="47" t="str">
        <f t="shared" ca="1" si="205"/>
        <v/>
      </c>
      <c r="H619" s="45" t="str">
        <f t="shared" ca="1" si="206"/>
        <v/>
      </c>
      <c r="I619" s="46" t="str">
        <f t="shared" ca="1" si="207"/>
        <v/>
      </c>
      <c r="J619" s="47" t="str">
        <f t="shared" ca="1" si="208"/>
        <v/>
      </c>
      <c r="K619" s="45" t="str">
        <f t="shared" ca="1" si="209"/>
        <v/>
      </c>
      <c r="L619" s="46" t="str">
        <f t="shared" ca="1" si="210"/>
        <v/>
      </c>
      <c r="M619" s="47" t="str">
        <f t="shared" ca="1" si="211"/>
        <v/>
      </c>
      <c r="N619" s="45" t="str">
        <f t="shared" ca="1" si="212"/>
        <v/>
      </c>
      <c r="O619" s="46" t="str">
        <f t="shared" ca="1" si="213"/>
        <v/>
      </c>
      <c r="P619" s="47" t="str">
        <f t="shared" ca="1" si="214"/>
        <v/>
      </c>
      <c r="Q619" s="45" t="str">
        <f t="shared" ca="1" si="215"/>
        <v/>
      </c>
      <c r="R619" s="46" t="str">
        <f t="shared" ca="1" si="216"/>
        <v/>
      </c>
      <c r="S619" s="47" t="str">
        <f t="shared" ca="1" si="217"/>
        <v/>
      </c>
      <c r="T619" s="79" t="str">
        <f t="shared" ca="1" si="221"/>
        <v/>
      </c>
      <c r="AH619" s="172" t="str">
        <f t="shared" si="219"/>
        <v/>
      </c>
      <c r="AI619" s="172" t="str">
        <f t="shared" si="218"/>
        <v/>
      </c>
    </row>
    <row r="620" spans="1:35">
      <c r="A620" s="173" t="str">
        <f t="shared" ca="1" si="200"/>
        <v/>
      </c>
      <c r="B620" s="45" t="str">
        <f t="shared" ca="1" si="201"/>
        <v/>
      </c>
      <c r="C620" s="46" t="str">
        <f t="shared" ca="1" si="220"/>
        <v/>
      </c>
      <c r="D620" s="46" t="str">
        <f t="shared" ca="1" si="202"/>
        <v/>
      </c>
      <c r="E620" s="45" t="str">
        <f t="shared" ca="1" si="203"/>
        <v/>
      </c>
      <c r="F620" s="46" t="str">
        <f t="shared" ca="1" si="204"/>
        <v/>
      </c>
      <c r="G620" s="47" t="str">
        <f t="shared" ca="1" si="205"/>
        <v/>
      </c>
      <c r="H620" s="45" t="str">
        <f t="shared" ca="1" si="206"/>
        <v/>
      </c>
      <c r="I620" s="46" t="str">
        <f t="shared" ca="1" si="207"/>
        <v/>
      </c>
      <c r="J620" s="47" t="str">
        <f t="shared" ca="1" si="208"/>
        <v/>
      </c>
      <c r="K620" s="45" t="str">
        <f t="shared" ca="1" si="209"/>
        <v/>
      </c>
      <c r="L620" s="46" t="str">
        <f t="shared" ca="1" si="210"/>
        <v/>
      </c>
      <c r="M620" s="47" t="str">
        <f t="shared" ca="1" si="211"/>
        <v/>
      </c>
      <c r="N620" s="45" t="str">
        <f t="shared" ca="1" si="212"/>
        <v/>
      </c>
      <c r="O620" s="46" t="str">
        <f t="shared" ca="1" si="213"/>
        <v/>
      </c>
      <c r="P620" s="47" t="str">
        <f t="shared" ca="1" si="214"/>
        <v/>
      </c>
      <c r="Q620" s="45" t="str">
        <f t="shared" ca="1" si="215"/>
        <v/>
      </c>
      <c r="R620" s="46" t="str">
        <f t="shared" ca="1" si="216"/>
        <v/>
      </c>
      <c r="S620" s="47" t="str">
        <f t="shared" ca="1" si="217"/>
        <v/>
      </c>
      <c r="T620" s="79" t="str">
        <f t="shared" ca="1" si="221"/>
        <v/>
      </c>
      <c r="AH620" s="172" t="str">
        <f t="shared" si="219"/>
        <v/>
      </c>
      <c r="AI620" s="172" t="str">
        <f t="shared" si="218"/>
        <v/>
      </c>
    </row>
    <row r="621" spans="1:35">
      <c r="A621" s="173" t="str">
        <f t="shared" ca="1" si="200"/>
        <v/>
      </c>
      <c r="B621" s="45" t="str">
        <f t="shared" ca="1" si="201"/>
        <v/>
      </c>
      <c r="C621" s="46" t="str">
        <f t="shared" ca="1" si="220"/>
        <v/>
      </c>
      <c r="D621" s="46" t="str">
        <f t="shared" ca="1" si="202"/>
        <v/>
      </c>
      <c r="E621" s="45" t="str">
        <f t="shared" ca="1" si="203"/>
        <v/>
      </c>
      <c r="F621" s="46" t="str">
        <f t="shared" ca="1" si="204"/>
        <v/>
      </c>
      <c r="G621" s="47" t="str">
        <f t="shared" ca="1" si="205"/>
        <v/>
      </c>
      <c r="H621" s="45" t="str">
        <f t="shared" ca="1" si="206"/>
        <v/>
      </c>
      <c r="I621" s="46" t="str">
        <f t="shared" ca="1" si="207"/>
        <v/>
      </c>
      <c r="J621" s="47" t="str">
        <f t="shared" ca="1" si="208"/>
        <v/>
      </c>
      <c r="K621" s="45" t="str">
        <f t="shared" ca="1" si="209"/>
        <v/>
      </c>
      <c r="L621" s="46" t="str">
        <f t="shared" ca="1" si="210"/>
        <v/>
      </c>
      <c r="M621" s="47" t="str">
        <f t="shared" ca="1" si="211"/>
        <v/>
      </c>
      <c r="N621" s="45" t="str">
        <f t="shared" ca="1" si="212"/>
        <v/>
      </c>
      <c r="O621" s="46" t="str">
        <f t="shared" ca="1" si="213"/>
        <v/>
      </c>
      <c r="P621" s="47" t="str">
        <f t="shared" ca="1" si="214"/>
        <v/>
      </c>
      <c r="Q621" s="45" t="str">
        <f t="shared" ca="1" si="215"/>
        <v/>
      </c>
      <c r="R621" s="46" t="str">
        <f t="shared" ca="1" si="216"/>
        <v/>
      </c>
      <c r="S621" s="47" t="str">
        <f t="shared" ca="1" si="217"/>
        <v/>
      </c>
      <c r="T621" s="79" t="str">
        <f t="shared" ca="1" si="221"/>
        <v/>
      </c>
      <c r="AH621" s="172" t="str">
        <f t="shared" si="219"/>
        <v/>
      </c>
      <c r="AI621" s="172" t="str">
        <f t="shared" si="218"/>
        <v/>
      </c>
    </row>
    <row r="622" spans="1:35">
      <c r="A622" s="173" t="str">
        <f t="shared" ca="1" si="200"/>
        <v/>
      </c>
      <c r="B622" s="45" t="str">
        <f t="shared" ca="1" si="201"/>
        <v/>
      </c>
      <c r="C622" s="46" t="str">
        <f t="shared" ca="1" si="220"/>
        <v/>
      </c>
      <c r="D622" s="46" t="str">
        <f t="shared" ca="1" si="202"/>
        <v/>
      </c>
      <c r="E622" s="45" t="str">
        <f t="shared" ca="1" si="203"/>
        <v/>
      </c>
      <c r="F622" s="46" t="str">
        <f t="shared" ca="1" si="204"/>
        <v/>
      </c>
      <c r="G622" s="47" t="str">
        <f t="shared" ca="1" si="205"/>
        <v/>
      </c>
      <c r="H622" s="45" t="str">
        <f t="shared" ca="1" si="206"/>
        <v/>
      </c>
      <c r="I622" s="46" t="str">
        <f t="shared" ca="1" si="207"/>
        <v/>
      </c>
      <c r="J622" s="47" t="str">
        <f t="shared" ca="1" si="208"/>
        <v/>
      </c>
      <c r="K622" s="45" t="str">
        <f t="shared" ca="1" si="209"/>
        <v/>
      </c>
      <c r="L622" s="46" t="str">
        <f t="shared" ca="1" si="210"/>
        <v/>
      </c>
      <c r="M622" s="47" t="str">
        <f t="shared" ca="1" si="211"/>
        <v/>
      </c>
      <c r="N622" s="45" t="str">
        <f t="shared" ca="1" si="212"/>
        <v/>
      </c>
      <c r="O622" s="46" t="str">
        <f t="shared" ca="1" si="213"/>
        <v/>
      </c>
      <c r="P622" s="47" t="str">
        <f t="shared" ca="1" si="214"/>
        <v/>
      </c>
      <c r="Q622" s="45" t="str">
        <f t="shared" ca="1" si="215"/>
        <v/>
      </c>
      <c r="R622" s="46" t="str">
        <f t="shared" ca="1" si="216"/>
        <v/>
      </c>
      <c r="S622" s="47" t="str">
        <f t="shared" ca="1" si="217"/>
        <v/>
      </c>
      <c r="T622" s="79" t="str">
        <f t="shared" ca="1" si="221"/>
        <v/>
      </c>
      <c r="AH622" s="172" t="str">
        <f t="shared" si="219"/>
        <v/>
      </c>
      <c r="AI622" s="172" t="str">
        <f t="shared" si="218"/>
        <v/>
      </c>
    </row>
    <row r="623" spans="1:35">
      <c r="A623" s="173" t="str">
        <f t="shared" ca="1" si="200"/>
        <v/>
      </c>
      <c r="B623" s="45" t="str">
        <f t="shared" ca="1" si="201"/>
        <v/>
      </c>
      <c r="C623" s="46" t="str">
        <f t="shared" ca="1" si="220"/>
        <v/>
      </c>
      <c r="D623" s="46" t="str">
        <f t="shared" ca="1" si="202"/>
        <v/>
      </c>
      <c r="E623" s="45" t="str">
        <f t="shared" ca="1" si="203"/>
        <v/>
      </c>
      <c r="F623" s="46" t="str">
        <f t="shared" ca="1" si="204"/>
        <v/>
      </c>
      <c r="G623" s="47" t="str">
        <f t="shared" ca="1" si="205"/>
        <v/>
      </c>
      <c r="H623" s="45" t="str">
        <f t="shared" ca="1" si="206"/>
        <v/>
      </c>
      <c r="I623" s="46" t="str">
        <f t="shared" ca="1" si="207"/>
        <v/>
      </c>
      <c r="J623" s="47" t="str">
        <f t="shared" ca="1" si="208"/>
        <v/>
      </c>
      <c r="K623" s="45" t="str">
        <f t="shared" ca="1" si="209"/>
        <v/>
      </c>
      <c r="L623" s="46" t="str">
        <f t="shared" ca="1" si="210"/>
        <v/>
      </c>
      <c r="M623" s="47" t="str">
        <f t="shared" ca="1" si="211"/>
        <v/>
      </c>
      <c r="N623" s="45" t="str">
        <f t="shared" ca="1" si="212"/>
        <v/>
      </c>
      <c r="O623" s="46" t="str">
        <f t="shared" ca="1" si="213"/>
        <v/>
      </c>
      <c r="P623" s="47" t="str">
        <f t="shared" ca="1" si="214"/>
        <v/>
      </c>
      <c r="Q623" s="45" t="str">
        <f t="shared" ca="1" si="215"/>
        <v/>
      </c>
      <c r="R623" s="46" t="str">
        <f t="shared" ca="1" si="216"/>
        <v/>
      </c>
      <c r="S623" s="47" t="str">
        <f t="shared" ca="1" si="217"/>
        <v/>
      </c>
      <c r="T623" s="79" t="str">
        <f t="shared" ca="1" si="221"/>
        <v/>
      </c>
      <c r="AH623" s="172" t="str">
        <f t="shared" si="219"/>
        <v/>
      </c>
      <c r="AI623" s="172" t="str">
        <f t="shared" si="218"/>
        <v/>
      </c>
    </row>
    <row r="624" spans="1:35">
      <c r="A624" s="173" t="str">
        <f t="shared" ca="1" si="200"/>
        <v/>
      </c>
      <c r="B624" s="45" t="str">
        <f t="shared" ca="1" si="201"/>
        <v/>
      </c>
      <c r="C624" s="46" t="str">
        <f t="shared" ca="1" si="220"/>
        <v/>
      </c>
      <c r="D624" s="46" t="str">
        <f t="shared" ca="1" si="202"/>
        <v/>
      </c>
      <c r="E624" s="45" t="str">
        <f t="shared" ca="1" si="203"/>
        <v/>
      </c>
      <c r="F624" s="46" t="str">
        <f t="shared" ca="1" si="204"/>
        <v/>
      </c>
      <c r="G624" s="47" t="str">
        <f t="shared" ca="1" si="205"/>
        <v/>
      </c>
      <c r="H624" s="45" t="str">
        <f t="shared" ca="1" si="206"/>
        <v/>
      </c>
      <c r="I624" s="46" t="str">
        <f t="shared" ca="1" si="207"/>
        <v/>
      </c>
      <c r="J624" s="47" t="str">
        <f t="shared" ca="1" si="208"/>
        <v/>
      </c>
      <c r="K624" s="45" t="str">
        <f t="shared" ca="1" si="209"/>
        <v/>
      </c>
      <c r="L624" s="46" t="str">
        <f t="shared" ca="1" si="210"/>
        <v/>
      </c>
      <c r="M624" s="47" t="str">
        <f t="shared" ca="1" si="211"/>
        <v/>
      </c>
      <c r="N624" s="45" t="str">
        <f t="shared" ca="1" si="212"/>
        <v/>
      </c>
      <c r="O624" s="46" t="str">
        <f t="shared" ca="1" si="213"/>
        <v/>
      </c>
      <c r="P624" s="47" t="str">
        <f t="shared" ca="1" si="214"/>
        <v/>
      </c>
      <c r="Q624" s="45" t="str">
        <f t="shared" ca="1" si="215"/>
        <v/>
      </c>
      <c r="R624" s="46" t="str">
        <f t="shared" ca="1" si="216"/>
        <v/>
      </c>
      <c r="S624" s="47" t="str">
        <f t="shared" ca="1" si="217"/>
        <v/>
      </c>
      <c r="T624" s="79" t="str">
        <f t="shared" ca="1" si="221"/>
        <v/>
      </c>
      <c r="AH624" s="172" t="str">
        <f t="shared" si="219"/>
        <v/>
      </c>
      <c r="AI624" s="172" t="str">
        <f t="shared" si="218"/>
        <v/>
      </c>
    </row>
    <row r="625" spans="1:35">
      <c r="A625" s="173" t="str">
        <f t="shared" ref="A625:A688" ca="1" si="222">IF(AND(ISBLANK(AJ614), A624 = $AJ$1),NOW(),IF(ISBLANK(AJ614),"",AJ614))</f>
        <v/>
      </c>
      <c r="B625" s="45" t="str">
        <f t="shared" ref="B625:B688" ca="1" si="223">IF(COUNTIF(V:V,A625)=1,VLOOKUP(A625,V:W,2), IF(COUNTIF(V:V,A625)=0,$B$10,""))</f>
        <v/>
      </c>
      <c r="C625" s="46" t="str">
        <f t="shared" ca="1" si="220"/>
        <v/>
      </c>
      <c r="D625" s="46" t="str">
        <f t="shared" ref="D625:D688" ca="1" si="224">IF(ISERROR(B625-2),"",-1*ROUNDUP(A625-$A$14,0)/360*$B$7*$B$5)</f>
        <v/>
      </c>
      <c r="E625" s="45" t="str">
        <f t="shared" ref="E625:E688" ca="1" si="225">IF(COUNTIF(V:V,A625)=1,VLOOKUP(A625,X:Y,2), IF(COUNTIF(V:V,A625)=0,$C$10,""))</f>
        <v/>
      </c>
      <c r="F625" s="46" t="str">
        <f t="shared" ref="F625:F688" ca="1" si="226">IF(ISERROR(B625-2),"",(E625-$E$14)/100*$C$5)</f>
        <v/>
      </c>
      <c r="G625" s="47" t="str">
        <f t="shared" ref="G625:G688" ca="1" si="227">IF(ISERROR(B625-2),"",ROUNDUP(A625-$A$14,0)/360*$C$6*$C$5-ROUNDUP(A625-$A$14,0)/360*$C$7*$C$5*$E$14/100)</f>
        <v/>
      </c>
      <c r="H625" s="45" t="str">
        <f t="shared" ref="H625:H688" ca="1" si="228">IF(COUNTIF(V:V,A625)=1,VLOOKUP(A625,Z:AA,2), IF(COUNTIF(V:V,A625)=0,$D$10,""))</f>
        <v/>
      </c>
      <c r="I625" s="46" t="str">
        <f t="shared" ref="I625:I688" ca="1" si="229">IF(ISERROR(B625-2),"",(H625/$H$14-1)*$D$5)</f>
        <v/>
      </c>
      <c r="J625" s="47" t="str">
        <f t="shared" ref="J625:J688" ca="1" si="230">IF(ISERROR(B625-2),"",-1*ROUNDUP(A625-$A$14,0)/360*$D$7*$D$5)</f>
        <v/>
      </c>
      <c r="K625" s="45" t="str">
        <f t="shared" ref="K625:K688" ca="1" si="231">IF(COUNTIF(V:V,A625)=1,VLOOKUP(A625,AB:AC,2), IF(COUNTIF(V:V,A625)=0,$E$10,""))</f>
        <v/>
      </c>
      <c r="L625" s="46" t="str">
        <f t="shared" ref="L625:L688" ca="1" si="232">IF(ISERROR(B625-2),"",(K625-$K$14)/100*$E$5)</f>
        <v/>
      </c>
      <c r="M625" s="47" t="str">
        <f t="shared" ref="M625:M688" ca="1" si="233">IF(ISERROR(B625-2),"",ROUNDUP(A625-$A$14,0)/360*$E$6*$E$5-ROUNDUP(A625-$A$14,0)/360*$E$7*$E$5*$N$14/100)</f>
        <v/>
      </c>
      <c r="N625" s="45" t="str">
        <f t="shared" ref="N625:N688" ca="1" si="234">IF(COUNTIF(V:V,A625)=1,VLOOKUP(A625,AD:AE,2), IF(COUNTIF(V:V,A625)=0,$F$10,""))</f>
        <v/>
      </c>
      <c r="O625" s="46" t="str">
        <f t="shared" ref="O625:O688" ca="1" si="235">IF(ISERROR(B625-2),"",(N625-$N$14)/100*$F$5)</f>
        <v/>
      </c>
      <c r="P625" s="47" t="str">
        <f t="shared" ref="P625:P688" ca="1" si="236">IF(ISERROR(B625-2),"",ROUNDUP(A625-$A$14,0)/360*$F$6*$F$5-ROUNDUP(A625-$A$14,0)/360*$F$7*$F$5*$N$14/100)</f>
        <v/>
      </c>
      <c r="Q625" s="45" t="str">
        <f t="shared" ref="Q625:Q688" ca="1" si="237">IF(COUNTIF(V:V,A625)=1,VLOOKUP(A625,AF:AG,2), IF(COUNTIF(V:V,A625)=0,$G$10,""))</f>
        <v/>
      </c>
      <c r="R625" s="46" t="str">
        <f t="shared" ref="R625:R688" ca="1" si="238">IF(ISERROR(B625-2),"",(Q625-$Q$14)/100*$G$5)</f>
        <v/>
      </c>
      <c r="S625" s="47" t="str">
        <f t="shared" ref="S625:S688" ca="1" si="239">IF(ISERROR(B625-2),"",ROUNDUP(A625-$A$14,0)/360*$G$6*$G$5-ROUNDUP(A625-$A$14,0)/360*$G$7*$G$5*$Q$14/100)</f>
        <v/>
      </c>
      <c r="T625" s="79" t="str">
        <f t="shared" ca="1" si="221"/>
        <v/>
      </c>
      <c r="AH625" s="172" t="str">
        <f t="shared" si="219"/>
        <v/>
      </c>
      <c r="AI625" s="172" t="str">
        <f t="shared" si="218"/>
        <v/>
      </c>
    </row>
    <row r="626" spans="1:35">
      <c r="A626" s="173" t="str">
        <f t="shared" ca="1" si="222"/>
        <v/>
      </c>
      <c r="B626" s="45" t="str">
        <f t="shared" ca="1" si="223"/>
        <v/>
      </c>
      <c r="C626" s="46" t="str">
        <f t="shared" ca="1" si="220"/>
        <v/>
      </c>
      <c r="D626" s="46" t="str">
        <f t="shared" ca="1" si="224"/>
        <v/>
      </c>
      <c r="E626" s="45" t="str">
        <f t="shared" ca="1" si="225"/>
        <v/>
      </c>
      <c r="F626" s="46" t="str">
        <f t="shared" ca="1" si="226"/>
        <v/>
      </c>
      <c r="G626" s="47" t="str">
        <f t="shared" ca="1" si="227"/>
        <v/>
      </c>
      <c r="H626" s="45" t="str">
        <f t="shared" ca="1" si="228"/>
        <v/>
      </c>
      <c r="I626" s="46" t="str">
        <f t="shared" ca="1" si="229"/>
        <v/>
      </c>
      <c r="J626" s="47" t="str">
        <f t="shared" ca="1" si="230"/>
        <v/>
      </c>
      <c r="K626" s="45" t="str">
        <f t="shared" ca="1" si="231"/>
        <v/>
      </c>
      <c r="L626" s="46" t="str">
        <f t="shared" ca="1" si="232"/>
        <v/>
      </c>
      <c r="M626" s="47" t="str">
        <f t="shared" ca="1" si="233"/>
        <v/>
      </c>
      <c r="N626" s="45" t="str">
        <f t="shared" ca="1" si="234"/>
        <v/>
      </c>
      <c r="O626" s="46" t="str">
        <f t="shared" ca="1" si="235"/>
        <v/>
      </c>
      <c r="P626" s="47" t="str">
        <f t="shared" ca="1" si="236"/>
        <v/>
      </c>
      <c r="Q626" s="45" t="str">
        <f t="shared" ca="1" si="237"/>
        <v/>
      </c>
      <c r="R626" s="46" t="str">
        <f t="shared" ca="1" si="238"/>
        <v/>
      </c>
      <c r="S626" s="47" t="str">
        <f t="shared" ca="1" si="239"/>
        <v/>
      </c>
      <c r="T626" s="79" t="str">
        <f t="shared" ca="1" si="221"/>
        <v/>
      </c>
      <c r="AH626" s="172" t="str">
        <f t="shared" si="219"/>
        <v/>
      </c>
      <c r="AI626" s="172" t="str">
        <f t="shared" si="218"/>
        <v/>
      </c>
    </row>
    <row r="627" spans="1:35">
      <c r="A627" s="173" t="str">
        <f t="shared" ca="1" si="222"/>
        <v/>
      </c>
      <c r="B627" s="45" t="str">
        <f t="shared" ca="1" si="223"/>
        <v/>
      </c>
      <c r="C627" s="46" t="str">
        <f t="shared" ca="1" si="220"/>
        <v/>
      </c>
      <c r="D627" s="46" t="str">
        <f t="shared" ca="1" si="224"/>
        <v/>
      </c>
      <c r="E627" s="45" t="str">
        <f t="shared" ca="1" si="225"/>
        <v/>
      </c>
      <c r="F627" s="46" t="str">
        <f t="shared" ca="1" si="226"/>
        <v/>
      </c>
      <c r="G627" s="47" t="str">
        <f t="shared" ca="1" si="227"/>
        <v/>
      </c>
      <c r="H627" s="45" t="str">
        <f t="shared" ca="1" si="228"/>
        <v/>
      </c>
      <c r="I627" s="46" t="str">
        <f t="shared" ca="1" si="229"/>
        <v/>
      </c>
      <c r="J627" s="47" t="str">
        <f t="shared" ca="1" si="230"/>
        <v/>
      </c>
      <c r="K627" s="45" t="str">
        <f t="shared" ca="1" si="231"/>
        <v/>
      </c>
      <c r="L627" s="46" t="str">
        <f t="shared" ca="1" si="232"/>
        <v/>
      </c>
      <c r="M627" s="47" t="str">
        <f t="shared" ca="1" si="233"/>
        <v/>
      </c>
      <c r="N627" s="45" t="str">
        <f t="shared" ca="1" si="234"/>
        <v/>
      </c>
      <c r="O627" s="46" t="str">
        <f t="shared" ca="1" si="235"/>
        <v/>
      </c>
      <c r="P627" s="47" t="str">
        <f t="shared" ca="1" si="236"/>
        <v/>
      </c>
      <c r="Q627" s="45" t="str">
        <f t="shared" ca="1" si="237"/>
        <v/>
      </c>
      <c r="R627" s="46" t="str">
        <f t="shared" ca="1" si="238"/>
        <v/>
      </c>
      <c r="S627" s="47" t="str">
        <f t="shared" ca="1" si="239"/>
        <v/>
      </c>
      <c r="T627" s="79" t="str">
        <f t="shared" ca="1" si="221"/>
        <v/>
      </c>
      <c r="AH627" s="172" t="str">
        <f t="shared" si="219"/>
        <v/>
      </c>
      <c r="AI627" s="172" t="str">
        <f t="shared" si="218"/>
        <v/>
      </c>
    </row>
    <row r="628" spans="1:35">
      <c r="A628" s="173" t="str">
        <f t="shared" ca="1" si="222"/>
        <v/>
      </c>
      <c r="B628" s="45" t="str">
        <f t="shared" ca="1" si="223"/>
        <v/>
      </c>
      <c r="C628" s="46" t="str">
        <f t="shared" ca="1" si="220"/>
        <v/>
      </c>
      <c r="D628" s="46" t="str">
        <f t="shared" ca="1" si="224"/>
        <v/>
      </c>
      <c r="E628" s="45" t="str">
        <f t="shared" ca="1" si="225"/>
        <v/>
      </c>
      <c r="F628" s="46" t="str">
        <f t="shared" ca="1" si="226"/>
        <v/>
      </c>
      <c r="G628" s="47" t="str">
        <f t="shared" ca="1" si="227"/>
        <v/>
      </c>
      <c r="H628" s="45" t="str">
        <f t="shared" ca="1" si="228"/>
        <v/>
      </c>
      <c r="I628" s="46" t="str">
        <f t="shared" ca="1" si="229"/>
        <v/>
      </c>
      <c r="J628" s="47" t="str">
        <f t="shared" ca="1" si="230"/>
        <v/>
      </c>
      <c r="K628" s="45" t="str">
        <f t="shared" ca="1" si="231"/>
        <v/>
      </c>
      <c r="L628" s="46" t="str">
        <f t="shared" ca="1" si="232"/>
        <v/>
      </c>
      <c r="M628" s="47" t="str">
        <f t="shared" ca="1" si="233"/>
        <v/>
      </c>
      <c r="N628" s="45" t="str">
        <f t="shared" ca="1" si="234"/>
        <v/>
      </c>
      <c r="O628" s="46" t="str">
        <f t="shared" ca="1" si="235"/>
        <v/>
      </c>
      <c r="P628" s="47" t="str">
        <f t="shared" ca="1" si="236"/>
        <v/>
      </c>
      <c r="Q628" s="45" t="str">
        <f t="shared" ca="1" si="237"/>
        <v/>
      </c>
      <c r="R628" s="46" t="str">
        <f t="shared" ca="1" si="238"/>
        <v/>
      </c>
      <c r="S628" s="47" t="str">
        <f t="shared" ca="1" si="239"/>
        <v/>
      </c>
      <c r="T628" s="79" t="str">
        <f t="shared" ca="1" si="221"/>
        <v/>
      </c>
      <c r="AH628" s="172" t="str">
        <f t="shared" si="219"/>
        <v/>
      </c>
      <c r="AI628" s="172" t="str">
        <f t="shared" si="218"/>
        <v/>
      </c>
    </row>
    <row r="629" spans="1:35">
      <c r="A629" s="173" t="str">
        <f t="shared" ca="1" si="222"/>
        <v/>
      </c>
      <c r="B629" s="45" t="str">
        <f t="shared" ca="1" si="223"/>
        <v/>
      </c>
      <c r="C629" s="46" t="str">
        <f t="shared" ca="1" si="220"/>
        <v/>
      </c>
      <c r="D629" s="46" t="str">
        <f t="shared" ca="1" si="224"/>
        <v/>
      </c>
      <c r="E629" s="45" t="str">
        <f t="shared" ca="1" si="225"/>
        <v/>
      </c>
      <c r="F629" s="46" t="str">
        <f t="shared" ca="1" si="226"/>
        <v/>
      </c>
      <c r="G629" s="47" t="str">
        <f t="shared" ca="1" si="227"/>
        <v/>
      </c>
      <c r="H629" s="45" t="str">
        <f t="shared" ca="1" si="228"/>
        <v/>
      </c>
      <c r="I629" s="46" t="str">
        <f t="shared" ca="1" si="229"/>
        <v/>
      </c>
      <c r="J629" s="47" t="str">
        <f t="shared" ca="1" si="230"/>
        <v/>
      </c>
      <c r="K629" s="45" t="str">
        <f t="shared" ca="1" si="231"/>
        <v/>
      </c>
      <c r="L629" s="46" t="str">
        <f t="shared" ca="1" si="232"/>
        <v/>
      </c>
      <c r="M629" s="47" t="str">
        <f t="shared" ca="1" si="233"/>
        <v/>
      </c>
      <c r="N629" s="45" t="str">
        <f t="shared" ca="1" si="234"/>
        <v/>
      </c>
      <c r="O629" s="46" t="str">
        <f t="shared" ca="1" si="235"/>
        <v/>
      </c>
      <c r="P629" s="47" t="str">
        <f t="shared" ca="1" si="236"/>
        <v/>
      </c>
      <c r="Q629" s="45" t="str">
        <f t="shared" ca="1" si="237"/>
        <v/>
      </c>
      <c r="R629" s="46" t="str">
        <f t="shared" ca="1" si="238"/>
        <v/>
      </c>
      <c r="S629" s="47" t="str">
        <f t="shared" ca="1" si="239"/>
        <v/>
      </c>
      <c r="T629" s="79" t="str">
        <f t="shared" ca="1" si="221"/>
        <v/>
      </c>
      <c r="AH629" s="172" t="str">
        <f t="shared" si="219"/>
        <v/>
      </c>
      <c r="AI629" s="172" t="str">
        <f t="shared" si="218"/>
        <v/>
      </c>
    </row>
    <row r="630" spans="1:35">
      <c r="A630" s="173" t="str">
        <f t="shared" ca="1" si="222"/>
        <v/>
      </c>
      <c r="B630" s="45" t="str">
        <f t="shared" ca="1" si="223"/>
        <v/>
      </c>
      <c r="C630" s="46" t="str">
        <f t="shared" ca="1" si="220"/>
        <v/>
      </c>
      <c r="D630" s="46" t="str">
        <f t="shared" ca="1" si="224"/>
        <v/>
      </c>
      <c r="E630" s="45" t="str">
        <f t="shared" ca="1" si="225"/>
        <v/>
      </c>
      <c r="F630" s="46" t="str">
        <f t="shared" ca="1" si="226"/>
        <v/>
      </c>
      <c r="G630" s="47" t="str">
        <f t="shared" ca="1" si="227"/>
        <v/>
      </c>
      <c r="H630" s="45" t="str">
        <f t="shared" ca="1" si="228"/>
        <v/>
      </c>
      <c r="I630" s="46" t="str">
        <f t="shared" ca="1" si="229"/>
        <v/>
      </c>
      <c r="J630" s="47" t="str">
        <f t="shared" ca="1" si="230"/>
        <v/>
      </c>
      <c r="K630" s="45" t="str">
        <f t="shared" ca="1" si="231"/>
        <v/>
      </c>
      <c r="L630" s="46" t="str">
        <f t="shared" ca="1" si="232"/>
        <v/>
      </c>
      <c r="M630" s="47" t="str">
        <f t="shared" ca="1" si="233"/>
        <v/>
      </c>
      <c r="N630" s="45" t="str">
        <f t="shared" ca="1" si="234"/>
        <v/>
      </c>
      <c r="O630" s="46" t="str">
        <f t="shared" ca="1" si="235"/>
        <v/>
      </c>
      <c r="P630" s="47" t="str">
        <f t="shared" ca="1" si="236"/>
        <v/>
      </c>
      <c r="Q630" s="45" t="str">
        <f t="shared" ca="1" si="237"/>
        <v/>
      </c>
      <c r="R630" s="46" t="str">
        <f t="shared" ca="1" si="238"/>
        <v/>
      </c>
      <c r="S630" s="47" t="str">
        <f t="shared" ca="1" si="239"/>
        <v/>
      </c>
      <c r="T630" s="79" t="str">
        <f t="shared" ca="1" si="221"/>
        <v/>
      </c>
      <c r="AH630" s="172" t="str">
        <f t="shared" si="219"/>
        <v/>
      </c>
      <c r="AI630" s="172" t="str">
        <f t="shared" si="218"/>
        <v/>
      </c>
    </row>
    <row r="631" spans="1:35">
      <c r="A631" s="173" t="str">
        <f t="shared" ca="1" si="222"/>
        <v/>
      </c>
      <c r="B631" s="45" t="str">
        <f t="shared" ca="1" si="223"/>
        <v/>
      </c>
      <c r="C631" s="46" t="str">
        <f t="shared" ca="1" si="220"/>
        <v/>
      </c>
      <c r="D631" s="46" t="str">
        <f t="shared" ca="1" si="224"/>
        <v/>
      </c>
      <c r="E631" s="45" t="str">
        <f t="shared" ca="1" si="225"/>
        <v/>
      </c>
      <c r="F631" s="46" t="str">
        <f t="shared" ca="1" si="226"/>
        <v/>
      </c>
      <c r="G631" s="47" t="str">
        <f t="shared" ca="1" si="227"/>
        <v/>
      </c>
      <c r="H631" s="45" t="str">
        <f t="shared" ca="1" si="228"/>
        <v/>
      </c>
      <c r="I631" s="46" t="str">
        <f t="shared" ca="1" si="229"/>
        <v/>
      </c>
      <c r="J631" s="47" t="str">
        <f t="shared" ca="1" si="230"/>
        <v/>
      </c>
      <c r="K631" s="45" t="str">
        <f t="shared" ca="1" si="231"/>
        <v/>
      </c>
      <c r="L631" s="46" t="str">
        <f t="shared" ca="1" si="232"/>
        <v/>
      </c>
      <c r="M631" s="47" t="str">
        <f t="shared" ca="1" si="233"/>
        <v/>
      </c>
      <c r="N631" s="45" t="str">
        <f t="shared" ca="1" si="234"/>
        <v/>
      </c>
      <c r="O631" s="46" t="str">
        <f t="shared" ca="1" si="235"/>
        <v/>
      </c>
      <c r="P631" s="47" t="str">
        <f t="shared" ca="1" si="236"/>
        <v/>
      </c>
      <c r="Q631" s="45" t="str">
        <f t="shared" ca="1" si="237"/>
        <v/>
      </c>
      <c r="R631" s="46" t="str">
        <f t="shared" ca="1" si="238"/>
        <v/>
      </c>
      <c r="S631" s="47" t="str">
        <f t="shared" ca="1" si="239"/>
        <v/>
      </c>
      <c r="T631" s="79" t="str">
        <f t="shared" ca="1" si="221"/>
        <v/>
      </c>
      <c r="AH631" s="172" t="str">
        <f t="shared" si="219"/>
        <v/>
      </c>
      <c r="AI631" s="172" t="str">
        <f t="shared" si="218"/>
        <v/>
      </c>
    </row>
    <row r="632" spans="1:35">
      <c r="A632" s="173" t="str">
        <f t="shared" ca="1" si="222"/>
        <v/>
      </c>
      <c r="B632" s="45" t="str">
        <f t="shared" ca="1" si="223"/>
        <v/>
      </c>
      <c r="C632" s="46" t="str">
        <f t="shared" ca="1" si="220"/>
        <v/>
      </c>
      <c r="D632" s="46" t="str">
        <f t="shared" ca="1" si="224"/>
        <v/>
      </c>
      <c r="E632" s="45" t="str">
        <f t="shared" ca="1" si="225"/>
        <v/>
      </c>
      <c r="F632" s="46" t="str">
        <f t="shared" ca="1" si="226"/>
        <v/>
      </c>
      <c r="G632" s="47" t="str">
        <f t="shared" ca="1" si="227"/>
        <v/>
      </c>
      <c r="H632" s="45" t="str">
        <f t="shared" ca="1" si="228"/>
        <v/>
      </c>
      <c r="I632" s="46" t="str">
        <f t="shared" ca="1" si="229"/>
        <v/>
      </c>
      <c r="J632" s="47" t="str">
        <f t="shared" ca="1" si="230"/>
        <v/>
      </c>
      <c r="K632" s="45" t="str">
        <f t="shared" ca="1" si="231"/>
        <v/>
      </c>
      <c r="L632" s="46" t="str">
        <f t="shared" ca="1" si="232"/>
        <v/>
      </c>
      <c r="M632" s="47" t="str">
        <f t="shared" ca="1" si="233"/>
        <v/>
      </c>
      <c r="N632" s="45" t="str">
        <f t="shared" ca="1" si="234"/>
        <v/>
      </c>
      <c r="O632" s="46" t="str">
        <f t="shared" ca="1" si="235"/>
        <v/>
      </c>
      <c r="P632" s="47" t="str">
        <f t="shared" ca="1" si="236"/>
        <v/>
      </c>
      <c r="Q632" s="45" t="str">
        <f t="shared" ca="1" si="237"/>
        <v/>
      </c>
      <c r="R632" s="46" t="str">
        <f t="shared" ca="1" si="238"/>
        <v/>
      </c>
      <c r="S632" s="47" t="str">
        <f t="shared" ca="1" si="239"/>
        <v/>
      </c>
      <c r="T632" s="79" t="str">
        <f t="shared" ca="1" si="221"/>
        <v/>
      </c>
      <c r="AH632" s="172" t="str">
        <f t="shared" si="219"/>
        <v/>
      </c>
      <c r="AI632" s="172" t="str">
        <f t="shared" si="218"/>
        <v/>
      </c>
    </row>
    <row r="633" spans="1:35">
      <c r="A633" s="173" t="str">
        <f t="shared" ca="1" si="222"/>
        <v/>
      </c>
      <c r="B633" s="45" t="str">
        <f t="shared" ca="1" si="223"/>
        <v/>
      </c>
      <c r="C633" s="46" t="str">
        <f t="shared" ca="1" si="220"/>
        <v/>
      </c>
      <c r="D633" s="46" t="str">
        <f t="shared" ca="1" si="224"/>
        <v/>
      </c>
      <c r="E633" s="45" t="str">
        <f t="shared" ca="1" si="225"/>
        <v/>
      </c>
      <c r="F633" s="46" t="str">
        <f t="shared" ca="1" si="226"/>
        <v/>
      </c>
      <c r="G633" s="47" t="str">
        <f t="shared" ca="1" si="227"/>
        <v/>
      </c>
      <c r="H633" s="45" t="str">
        <f t="shared" ca="1" si="228"/>
        <v/>
      </c>
      <c r="I633" s="46" t="str">
        <f t="shared" ca="1" si="229"/>
        <v/>
      </c>
      <c r="J633" s="47" t="str">
        <f t="shared" ca="1" si="230"/>
        <v/>
      </c>
      <c r="K633" s="45" t="str">
        <f t="shared" ca="1" si="231"/>
        <v/>
      </c>
      <c r="L633" s="46" t="str">
        <f t="shared" ca="1" si="232"/>
        <v/>
      </c>
      <c r="M633" s="47" t="str">
        <f t="shared" ca="1" si="233"/>
        <v/>
      </c>
      <c r="N633" s="45" t="str">
        <f t="shared" ca="1" si="234"/>
        <v/>
      </c>
      <c r="O633" s="46" t="str">
        <f t="shared" ca="1" si="235"/>
        <v/>
      </c>
      <c r="P633" s="47" t="str">
        <f t="shared" ca="1" si="236"/>
        <v/>
      </c>
      <c r="Q633" s="45" t="str">
        <f t="shared" ca="1" si="237"/>
        <v/>
      </c>
      <c r="R633" s="46" t="str">
        <f t="shared" ca="1" si="238"/>
        <v/>
      </c>
      <c r="S633" s="47" t="str">
        <f t="shared" ca="1" si="239"/>
        <v/>
      </c>
      <c r="T633" s="79" t="str">
        <f t="shared" ca="1" si="221"/>
        <v/>
      </c>
      <c r="AH633" s="172" t="str">
        <f t="shared" si="219"/>
        <v/>
      </c>
      <c r="AI633" s="172" t="str">
        <f t="shared" si="218"/>
        <v/>
      </c>
    </row>
    <row r="634" spans="1:35">
      <c r="A634" s="173" t="str">
        <f t="shared" ca="1" si="222"/>
        <v/>
      </c>
      <c r="B634" s="45" t="str">
        <f t="shared" ca="1" si="223"/>
        <v/>
      </c>
      <c r="C634" s="46" t="str">
        <f t="shared" ca="1" si="220"/>
        <v/>
      </c>
      <c r="D634" s="46" t="str">
        <f t="shared" ca="1" si="224"/>
        <v/>
      </c>
      <c r="E634" s="45" t="str">
        <f t="shared" ca="1" si="225"/>
        <v/>
      </c>
      <c r="F634" s="46" t="str">
        <f t="shared" ca="1" si="226"/>
        <v/>
      </c>
      <c r="G634" s="47" t="str">
        <f t="shared" ca="1" si="227"/>
        <v/>
      </c>
      <c r="H634" s="45" t="str">
        <f t="shared" ca="1" si="228"/>
        <v/>
      </c>
      <c r="I634" s="46" t="str">
        <f t="shared" ca="1" si="229"/>
        <v/>
      </c>
      <c r="J634" s="47" t="str">
        <f t="shared" ca="1" si="230"/>
        <v/>
      </c>
      <c r="K634" s="45" t="str">
        <f t="shared" ca="1" si="231"/>
        <v/>
      </c>
      <c r="L634" s="46" t="str">
        <f t="shared" ca="1" si="232"/>
        <v/>
      </c>
      <c r="M634" s="47" t="str">
        <f t="shared" ca="1" si="233"/>
        <v/>
      </c>
      <c r="N634" s="45" t="str">
        <f t="shared" ca="1" si="234"/>
        <v/>
      </c>
      <c r="O634" s="46" t="str">
        <f t="shared" ca="1" si="235"/>
        <v/>
      </c>
      <c r="P634" s="47" t="str">
        <f t="shared" ca="1" si="236"/>
        <v/>
      </c>
      <c r="Q634" s="45" t="str">
        <f t="shared" ca="1" si="237"/>
        <v/>
      </c>
      <c r="R634" s="46" t="str">
        <f t="shared" ca="1" si="238"/>
        <v/>
      </c>
      <c r="S634" s="47" t="str">
        <f t="shared" ca="1" si="239"/>
        <v/>
      </c>
      <c r="T634" s="79" t="str">
        <f t="shared" ca="1" si="221"/>
        <v/>
      </c>
      <c r="AH634" s="172" t="str">
        <f t="shared" si="219"/>
        <v/>
      </c>
      <c r="AI634" s="172" t="str">
        <f t="shared" si="218"/>
        <v/>
      </c>
    </row>
    <row r="635" spans="1:35">
      <c r="A635" s="173" t="str">
        <f t="shared" ca="1" si="222"/>
        <v/>
      </c>
      <c r="B635" s="45" t="str">
        <f t="shared" ca="1" si="223"/>
        <v/>
      </c>
      <c r="C635" s="46" t="str">
        <f t="shared" ca="1" si="220"/>
        <v/>
      </c>
      <c r="D635" s="46" t="str">
        <f t="shared" ca="1" si="224"/>
        <v/>
      </c>
      <c r="E635" s="45" t="str">
        <f t="shared" ca="1" si="225"/>
        <v/>
      </c>
      <c r="F635" s="46" t="str">
        <f t="shared" ca="1" si="226"/>
        <v/>
      </c>
      <c r="G635" s="47" t="str">
        <f t="shared" ca="1" si="227"/>
        <v/>
      </c>
      <c r="H635" s="45" t="str">
        <f t="shared" ca="1" si="228"/>
        <v/>
      </c>
      <c r="I635" s="46" t="str">
        <f t="shared" ca="1" si="229"/>
        <v/>
      </c>
      <c r="J635" s="47" t="str">
        <f t="shared" ca="1" si="230"/>
        <v/>
      </c>
      <c r="K635" s="45" t="str">
        <f t="shared" ca="1" si="231"/>
        <v/>
      </c>
      <c r="L635" s="46" t="str">
        <f t="shared" ca="1" si="232"/>
        <v/>
      </c>
      <c r="M635" s="47" t="str">
        <f t="shared" ca="1" si="233"/>
        <v/>
      </c>
      <c r="N635" s="45" t="str">
        <f t="shared" ca="1" si="234"/>
        <v/>
      </c>
      <c r="O635" s="46" t="str">
        <f t="shared" ca="1" si="235"/>
        <v/>
      </c>
      <c r="P635" s="47" t="str">
        <f t="shared" ca="1" si="236"/>
        <v/>
      </c>
      <c r="Q635" s="45" t="str">
        <f t="shared" ca="1" si="237"/>
        <v/>
      </c>
      <c r="R635" s="46" t="str">
        <f t="shared" ca="1" si="238"/>
        <v/>
      </c>
      <c r="S635" s="47" t="str">
        <f t="shared" ca="1" si="239"/>
        <v/>
      </c>
      <c r="T635" s="79" t="str">
        <f t="shared" ca="1" si="221"/>
        <v/>
      </c>
      <c r="AH635" s="172" t="str">
        <f t="shared" si="219"/>
        <v/>
      </c>
      <c r="AI635" s="172" t="str">
        <f t="shared" si="218"/>
        <v/>
      </c>
    </row>
    <row r="636" spans="1:35">
      <c r="A636" s="173" t="str">
        <f t="shared" ca="1" si="222"/>
        <v/>
      </c>
      <c r="B636" s="45" t="str">
        <f t="shared" ca="1" si="223"/>
        <v/>
      </c>
      <c r="C636" s="46" t="str">
        <f t="shared" ca="1" si="220"/>
        <v/>
      </c>
      <c r="D636" s="46" t="str">
        <f t="shared" ca="1" si="224"/>
        <v/>
      </c>
      <c r="E636" s="45" t="str">
        <f t="shared" ca="1" si="225"/>
        <v/>
      </c>
      <c r="F636" s="46" t="str">
        <f t="shared" ca="1" si="226"/>
        <v/>
      </c>
      <c r="G636" s="47" t="str">
        <f t="shared" ca="1" si="227"/>
        <v/>
      </c>
      <c r="H636" s="45" t="str">
        <f t="shared" ca="1" si="228"/>
        <v/>
      </c>
      <c r="I636" s="46" t="str">
        <f t="shared" ca="1" si="229"/>
        <v/>
      </c>
      <c r="J636" s="47" t="str">
        <f t="shared" ca="1" si="230"/>
        <v/>
      </c>
      <c r="K636" s="45" t="str">
        <f t="shared" ca="1" si="231"/>
        <v/>
      </c>
      <c r="L636" s="46" t="str">
        <f t="shared" ca="1" si="232"/>
        <v/>
      </c>
      <c r="M636" s="47" t="str">
        <f t="shared" ca="1" si="233"/>
        <v/>
      </c>
      <c r="N636" s="45" t="str">
        <f t="shared" ca="1" si="234"/>
        <v/>
      </c>
      <c r="O636" s="46" t="str">
        <f t="shared" ca="1" si="235"/>
        <v/>
      </c>
      <c r="P636" s="47" t="str">
        <f t="shared" ca="1" si="236"/>
        <v/>
      </c>
      <c r="Q636" s="45" t="str">
        <f t="shared" ca="1" si="237"/>
        <v/>
      </c>
      <c r="R636" s="46" t="str">
        <f t="shared" ca="1" si="238"/>
        <v/>
      </c>
      <c r="S636" s="47" t="str">
        <f t="shared" ca="1" si="239"/>
        <v/>
      </c>
      <c r="T636" s="79" t="str">
        <f t="shared" ca="1" si="221"/>
        <v/>
      </c>
      <c r="AH636" s="172" t="str">
        <f t="shared" si="219"/>
        <v/>
      </c>
      <c r="AI636" s="172" t="str">
        <f t="shared" si="218"/>
        <v/>
      </c>
    </row>
    <row r="637" spans="1:35">
      <c r="A637" s="173" t="str">
        <f t="shared" ca="1" si="222"/>
        <v/>
      </c>
      <c r="B637" s="45" t="str">
        <f t="shared" ca="1" si="223"/>
        <v/>
      </c>
      <c r="C637" s="46" t="str">
        <f t="shared" ca="1" si="220"/>
        <v/>
      </c>
      <c r="D637" s="46" t="str">
        <f t="shared" ca="1" si="224"/>
        <v/>
      </c>
      <c r="E637" s="45" t="str">
        <f t="shared" ca="1" si="225"/>
        <v/>
      </c>
      <c r="F637" s="46" t="str">
        <f t="shared" ca="1" si="226"/>
        <v/>
      </c>
      <c r="G637" s="47" t="str">
        <f t="shared" ca="1" si="227"/>
        <v/>
      </c>
      <c r="H637" s="45" t="str">
        <f t="shared" ca="1" si="228"/>
        <v/>
      </c>
      <c r="I637" s="46" t="str">
        <f t="shared" ca="1" si="229"/>
        <v/>
      </c>
      <c r="J637" s="47" t="str">
        <f t="shared" ca="1" si="230"/>
        <v/>
      </c>
      <c r="K637" s="45" t="str">
        <f t="shared" ca="1" si="231"/>
        <v/>
      </c>
      <c r="L637" s="46" t="str">
        <f t="shared" ca="1" si="232"/>
        <v/>
      </c>
      <c r="M637" s="47" t="str">
        <f t="shared" ca="1" si="233"/>
        <v/>
      </c>
      <c r="N637" s="45" t="str">
        <f t="shared" ca="1" si="234"/>
        <v/>
      </c>
      <c r="O637" s="46" t="str">
        <f t="shared" ca="1" si="235"/>
        <v/>
      </c>
      <c r="P637" s="47" t="str">
        <f t="shared" ca="1" si="236"/>
        <v/>
      </c>
      <c r="Q637" s="45" t="str">
        <f t="shared" ca="1" si="237"/>
        <v/>
      </c>
      <c r="R637" s="46" t="str">
        <f t="shared" ca="1" si="238"/>
        <v/>
      </c>
      <c r="S637" s="47" t="str">
        <f t="shared" ca="1" si="239"/>
        <v/>
      </c>
      <c r="T637" s="79" t="str">
        <f t="shared" ca="1" si="221"/>
        <v/>
      </c>
      <c r="AH637" s="172" t="str">
        <f t="shared" si="219"/>
        <v/>
      </c>
      <c r="AI637" s="172" t="str">
        <f t="shared" si="218"/>
        <v/>
      </c>
    </row>
    <row r="638" spans="1:35">
      <c r="A638" s="173" t="str">
        <f t="shared" ca="1" si="222"/>
        <v/>
      </c>
      <c r="B638" s="45" t="str">
        <f t="shared" ca="1" si="223"/>
        <v/>
      </c>
      <c r="C638" s="46" t="str">
        <f t="shared" ca="1" si="220"/>
        <v/>
      </c>
      <c r="D638" s="46" t="str">
        <f t="shared" ca="1" si="224"/>
        <v/>
      </c>
      <c r="E638" s="45" t="str">
        <f t="shared" ca="1" si="225"/>
        <v/>
      </c>
      <c r="F638" s="46" t="str">
        <f t="shared" ca="1" si="226"/>
        <v/>
      </c>
      <c r="G638" s="47" t="str">
        <f t="shared" ca="1" si="227"/>
        <v/>
      </c>
      <c r="H638" s="45" t="str">
        <f t="shared" ca="1" si="228"/>
        <v/>
      </c>
      <c r="I638" s="46" t="str">
        <f t="shared" ca="1" si="229"/>
        <v/>
      </c>
      <c r="J638" s="47" t="str">
        <f t="shared" ca="1" si="230"/>
        <v/>
      </c>
      <c r="K638" s="45" t="str">
        <f t="shared" ca="1" si="231"/>
        <v/>
      </c>
      <c r="L638" s="46" t="str">
        <f t="shared" ca="1" si="232"/>
        <v/>
      </c>
      <c r="M638" s="47" t="str">
        <f t="shared" ca="1" si="233"/>
        <v/>
      </c>
      <c r="N638" s="45" t="str">
        <f t="shared" ca="1" si="234"/>
        <v/>
      </c>
      <c r="O638" s="46" t="str">
        <f t="shared" ca="1" si="235"/>
        <v/>
      </c>
      <c r="P638" s="47" t="str">
        <f t="shared" ca="1" si="236"/>
        <v/>
      </c>
      <c r="Q638" s="45" t="str">
        <f t="shared" ca="1" si="237"/>
        <v/>
      </c>
      <c r="R638" s="46" t="str">
        <f t="shared" ca="1" si="238"/>
        <v/>
      </c>
      <c r="S638" s="47" t="str">
        <f t="shared" ca="1" si="239"/>
        <v/>
      </c>
      <c r="T638" s="79" t="str">
        <f t="shared" ca="1" si="221"/>
        <v/>
      </c>
      <c r="AH638" s="172" t="str">
        <f t="shared" si="219"/>
        <v/>
      </c>
      <c r="AI638" s="172" t="str">
        <f t="shared" si="218"/>
        <v/>
      </c>
    </row>
    <row r="639" spans="1:35">
      <c r="A639" s="173" t="str">
        <f t="shared" ca="1" si="222"/>
        <v/>
      </c>
      <c r="B639" s="45" t="str">
        <f t="shared" ca="1" si="223"/>
        <v/>
      </c>
      <c r="C639" s="46" t="str">
        <f t="shared" ca="1" si="220"/>
        <v/>
      </c>
      <c r="D639" s="46" t="str">
        <f t="shared" ca="1" si="224"/>
        <v/>
      </c>
      <c r="E639" s="45" t="str">
        <f t="shared" ca="1" si="225"/>
        <v/>
      </c>
      <c r="F639" s="46" t="str">
        <f t="shared" ca="1" si="226"/>
        <v/>
      </c>
      <c r="G639" s="47" t="str">
        <f t="shared" ca="1" si="227"/>
        <v/>
      </c>
      <c r="H639" s="45" t="str">
        <f t="shared" ca="1" si="228"/>
        <v/>
      </c>
      <c r="I639" s="46" t="str">
        <f t="shared" ca="1" si="229"/>
        <v/>
      </c>
      <c r="J639" s="47" t="str">
        <f t="shared" ca="1" si="230"/>
        <v/>
      </c>
      <c r="K639" s="45" t="str">
        <f t="shared" ca="1" si="231"/>
        <v/>
      </c>
      <c r="L639" s="46" t="str">
        <f t="shared" ca="1" si="232"/>
        <v/>
      </c>
      <c r="M639" s="47" t="str">
        <f t="shared" ca="1" si="233"/>
        <v/>
      </c>
      <c r="N639" s="45" t="str">
        <f t="shared" ca="1" si="234"/>
        <v/>
      </c>
      <c r="O639" s="46" t="str">
        <f t="shared" ca="1" si="235"/>
        <v/>
      </c>
      <c r="P639" s="47" t="str">
        <f t="shared" ca="1" si="236"/>
        <v/>
      </c>
      <c r="Q639" s="45" t="str">
        <f t="shared" ca="1" si="237"/>
        <v/>
      </c>
      <c r="R639" s="46" t="str">
        <f t="shared" ca="1" si="238"/>
        <v/>
      </c>
      <c r="S639" s="47" t="str">
        <f t="shared" ca="1" si="239"/>
        <v/>
      </c>
      <c r="T639" s="79" t="str">
        <f t="shared" ca="1" si="221"/>
        <v/>
      </c>
      <c r="AH639" s="172" t="str">
        <f t="shared" si="219"/>
        <v/>
      </c>
      <c r="AI639" s="172" t="str">
        <f t="shared" si="218"/>
        <v/>
      </c>
    </row>
    <row r="640" spans="1:35">
      <c r="A640" s="173" t="str">
        <f t="shared" ca="1" si="222"/>
        <v/>
      </c>
      <c r="B640" s="45" t="str">
        <f t="shared" ca="1" si="223"/>
        <v/>
      </c>
      <c r="C640" s="46" t="str">
        <f t="shared" ca="1" si="220"/>
        <v/>
      </c>
      <c r="D640" s="46" t="str">
        <f t="shared" ca="1" si="224"/>
        <v/>
      </c>
      <c r="E640" s="45" t="str">
        <f t="shared" ca="1" si="225"/>
        <v/>
      </c>
      <c r="F640" s="46" t="str">
        <f t="shared" ca="1" si="226"/>
        <v/>
      </c>
      <c r="G640" s="47" t="str">
        <f t="shared" ca="1" si="227"/>
        <v/>
      </c>
      <c r="H640" s="45" t="str">
        <f t="shared" ca="1" si="228"/>
        <v/>
      </c>
      <c r="I640" s="46" t="str">
        <f t="shared" ca="1" si="229"/>
        <v/>
      </c>
      <c r="J640" s="47" t="str">
        <f t="shared" ca="1" si="230"/>
        <v/>
      </c>
      <c r="K640" s="45" t="str">
        <f t="shared" ca="1" si="231"/>
        <v/>
      </c>
      <c r="L640" s="46" t="str">
        <f t="shared" ca="1" si="232"/>
        <v/>
      </c>
      <c r="M640" s="47" t="str">
        <f t="shared" ca="1" si="233"/>
        <v/>
      </c>
      <c r="N640" s="45" t="str">
        <f t="shared" ca="1" si="234"/>
        <v/>
      </c>
      <c r="O640" s="46" t="str">
        <f t="shared" ca="1" si="235"/>
        <v/>
      </c>
      <c r="P640" s="47" t="str">
        <f t="shared" ca="1" si="236"/>
        <v/>
      </c>
      <c r="Q640" s="45" t="str">
        <f t="shared" ca="1" si="237"/>
        <v/>
      </c>
      <c r="R640" s="46" t="str">
        <f t="shared" ca="1" si="238"/>
        <v/>
      </c>
      <c r="S640" s="47" t="str">
        <f t="shared" ca="1" si="239"/>
        <v/>
      </c>
      <c r="T640" s="79" t="str">
        <f t="shared" ca="1" si="221"/>
        <v/>
      </c>
      <c r="AH640" s="172" t="str">
        <f t="shared" si="219"/>
        <v/>
      </c>
      <c r="AI640" s="172" t="str">
        <f t="shared" si="218"/>
        <v/>
      </c>
    </row>
    <row r="641" spans="1:35">
      <c r="A641" s="173" t="str">
        <f t="shared" ca="1" si="222"/>
        <v/>
      </c>
      <c r="B641" s="45" t="str">
        <f t="shared" ca="1" si="223"/>
        <v/>
      </c>
      <c r="C641" s="46" t="str">
        <f t="shared" ca="1" si="220"/>
        <v/>
      </c>
      <c r="D641" s="46" t="str">
        <f t="shared" ca="1" si="224"/>
        <v/>
      </c>
      <c r="E641" s="45" t="str">
        <f t="shared" ca="1" si="225"/>
        <v/>
      </c>
      <c r="F641" s="46" t="str">
        <f t="shared" ca="1" si="226"/>
        <v/>
      </c>
      <c r="G641" s="47" t="str">
        <f t="shared" ca="1" si="227"/>
        <v/>
      </c>
      <c r="H641" s="45" t="str">
        <f t="shared" ca="1" si="228"/>
        <v/>
      </c>
      <c r="I641" s="46" t="str">
        <f t="shared" ca="1" si="229"/>
        <v/>
      </c>
      <c r="J641" s="47" t="str">
        <f t="shared" ca="1" si="230"/>
        <v/>
      </c>
      <c r="K641" s="45" t="str">
        <f t="shared" ca="1" si="231"/>
        <v/>
      </c>
      <c r="L641" s="46" t="str">
        <f t="shared" ca="1" si="232"/>
        <v/>
      </c>
      <c r="M641" s="47" t="str">
        <f t="shared" ca="1" si="233"/>
        <v/>
      </c>
      <c r="N641" s="45" t="str">
        <f t="shared" ca="1" si="234"/>
        <v/>
      </c>
      <c r="O641" s="46" t="str">
        <f t="shared" ca="1" si="235"/>
        <v/>
      </c>
      <c r="P641" s="47" t="str">
        <f t="shared" ca="1" si="236"/>
        <v/>
      </c>
      <c r="Q641" s="45" t="str">
        <f t="shared" ca="1" si="237"/>
        <v/>
      </c>
      <c r="R641" s="46" t="str">
        <f t="shared" ca="1" si="238"/>
        <v/>
      </c>
      <c r="S641" s="47" t="str">
        <f t="shared" ca="1" si="239"/>
        <v/>
      </c>
      <c r="T641" s="79" t="str">
        <f t="shared" ca="1" si="221"/>
        <v/>
      </c>
      <c r="AH641" s="172" t="str">
        <f t="shared" si="219"/>
        <v/>
      </c>
      <c r="AI641" s="172" t="str">
        <f t="shared" si="218"/>
        <v/>
      </c>
    </row>
    <row r="642" spans="1:35">
      <c r="A642" s="173" t="str">
        <f t="shared" ca="1" si="222"/>
        <v/>
      </c>
      <c r="B642" s="45" t="str">
        <f t="shared" ca="1" si="223"/>
        <v/>
      </c>
      <c r="C642" s="46" t="str">
        <f t="shared" ca="1" si="220"/>
        <v/>
      </c>
      <c r="D642" s="46" t="str">
        <f t="shared" ca="1" si="224"/>
        <v/>
      </c>
      <c r="E642" s="45" t="str">
        <f t="shared" ca="1" si="225"/>
        <v/>
      </c>
      <c r="F642" s="46" t="str">
        <f t="shared" ca="1" si="226"/>
        <v/>
      </c>
      <c r="G642" s="47" t="str">
        <f t="shared" ca="1" si="227"/>
        <v/>
      </c>
      <c r="H642" s="45" t="str">
        <f t="shared" ca="1" si="228"/>
        <v/>
      </c>
      <c r="I642" s="46" t="str">
        <f t="shared" ca="1" si="229"/>
        <v/>
      </c>
      <c r="J642" s="47" t="str">
        <f t="shared" ca="1" si="230"/>
        <v/>
      </c>
      <c r="K642" s="45" t="str">
        <f t="shared" ca="1" si="231"/>
        <v/>
      </c>
      <c r="L642" s="46" t="str">
        <f t="shared" ca="1" si="232"/>
        <v/>
      </c>
      <c r="M642" s="47" t="str">
        <f t="shared" ca="1" si="233"/>
        <v/>
      </c>
      <c r="N642" s="45" t="str">
        <f t="shared" ca="1" si="234"/>
        <v/>
      </c>
      <c r="O642" s="46" t="str">
        <f t="shared" ca="1" si="235"/>
        <v/>
      </c>
      <c r="P642" s="47" t="str">
        <f t="shared" ca="1" si="236"/>
        <v/>
      </c>
      <c r="Q642" s="45" t="str">
        <f t="shared" ca="1" si="237"/>
        <v/>
      </c>
      <c r="R642" s="46" t="str">
        <f t="shared" ca="1" si="238"/>
        <v/>
      </c>
      <c r="S642" s="47" t="str">
        <f t="shared" ca="1" si="239"/>
        <v/>
      </c>
      <c r="T642" s="79" t="str">
        <f t="shared" ca="1" si="221"/>
        <v/>
      </c>
      <c r="AH642" s="172" t="str">
        <f t="shared" si="219"/>
        <v/>
      </c>
      <c r="AI642" s="172" t="str">
        <f t="shared" si="218"/>
        <v/>
      </c>
    </row>
    <row r="643" spans="1:35">
      <c r="A643" s="173" t="str">
        <f t="shared" ca="1" si="222"/>
        <v/>
      </c>
      <c r="B643" s="45" t="str">
        <f t="shared" ca="1" si="223"/>
        <v/>
      </c>
      <c r="C643" s="46" t="str">
        <f t="shared" ca="1" si="220"/>
        <v/>
      </c>
      <c r="D643" s="46" t="str">
        <f t="shared" ca="1" si="224"/>
        <v/>
      </c>
      <c r="E643" s="45" t="str">
        <f t="shared" ca="1" si="225"/>
        <v/>
      </c>
      <c r="F643" s="46" t="str">
        <f t="shared" ca="1" si="226"/>
        <v/>
      </c>
      <c r="G643" s="47" t="str">
        <f t="shared" ca="1" si="227"/>
        <v/>
      </c>
      <c r="H643" s="45" t="str">
        <f t="shared" ca="1" si="228"/>
        <v/>
      </c>
      <c r="I643" s="46" t="str">
        <f t="shared" ca="1" si="229"/>
        <v/>
      </c>
      <c r="J643" s="47" t="str">
        <f t="shared" ca="1" si="230"/>
        <v/>
      </c>
      <c r="K643" s="45" t="str">
        <f t="shared" ca="1" si="231"/>
        <v/>
      </c>
      <c r="L643" s="46" t="str">
        <f t="shared" ca="1" si="232"/>
        <v/>
      </c>
      <c r="M643" s="47" t="str">
        <f t="shared" ca="1" si="233"/>
        <v/>
      </c>
      <c r="N643" s="45" t="str">
        <f t="shared" ca="1" si="234"/>
        <v/>
      </c>
      <c r="O643" s="46" t="str">
        <f t="shared" ca="1" si="235"/>
        <v/>
      </c>
      <c r="P643" s="47" t="str">
        <f t="shared" ca="1" si="236"/>
        <v/>
      </c>
      <c r="Q643" s="45" t="str">
        <f t="shared" ca="1" si="237"/>
        <v/>
      </c>
      <c r="R643" s="46" t="str">
        <f t="shared" ca="1" si="238"/>
        <v/>
      </c>
      <c r="S643" s="47" t="str">
        <f t="shared" ca="1" si="239"/>
        <v/>
      </c>
      <c r="T643" s="79" t="str">
        <f t="shared" ca="1" si="221"/>
        <v/>
      </c>
      <c r="AH643" s="172" t="str">
        <f t="shared" si="219"/>
        <v/>
      </c>
      <c r="AI643" s="172" t="str">
        <f t="shared" si="218"/>
        <v/>
      </c>
    </row>
    <row r="644" spans="1:35">
      <c r="A644" s="173" t="str">
        <f t="shared" ca="1" si="222"/>
        <v/>
      </c>
      <c r="B644" s="45" t="str">
        <f t="shared" ca="1" si="223"/>
        <v/>
      </c>
      <c r="C644" s="46" t="str">
        <f t="shared" ca="1" si="220"/>
        <v/>
      </c>
      <c r="D644" s="46" t="str">
        <f t="shared" ca="1" si="224"/>
        <v/>
      </c>
      <c r="E644" s="45" t="str">
        <f t="shared" ca="1" si="225"/>
        <v/>
      </c>
      <c r="F644" s="46" t="str">
        <f t="shared" ca="1" si="226"/>
        <v/>
      </c>
      <c r="G644" s="47" t="str">
        <f t="shared" ca="1" si="227"/>
        <v/>
      </c>
      <c r="H644" s="45" t="str">
        <f t="shared" ca="1" si="228"/>
        <v/>
      </c>
      <c r="I644" s="46" t="str">
        <f t="shared" ca="1" si="229"/>
        <v/>
      </c>
      <c r="J644" s="47" t="str">
        <f t="shared" ca="1" si="230"/>
        <v/>
      </c>
      <c r="K644" s="45" t="str">
        <f t="shared" ca="1" si="231"/>
        <v/>
      </c>
      <c r="L644" s="46" t="str">
        <f t="shared" ca="1" si="232"/>
        <v/>
      </c>
      <c r="M644" s="47" t="str">
        <f t="shared" ca="1" si="233"/>
        <v/>
      </c>
      <c r="N644" s="45" t="str">
        <f t="shared" ca="1" si="234"/>
        <v/>
      </c>
      <c r="O644" s="46" t="str">
        <f t="shared" ca="1" si="235"/>
        <v/>
      </c>
      <c r="P644" s="47" t="str">
        <f t="shared" ca="1" si="236"/>
        <v/>
      </c>
      <c r="Q644" s="45" t="str">
        <f t="shared" ca="1" si="237"/>
        <v/>
      </c>
      <c r="R644" s="46" t="str">
        <f t="shared" ca="1" si="238"/>
        <v/>
      </c>
      <c r="S644" s="47" t="str">
        <f t="shared" ca="1" si="239"/>
        <v/>
      </c>
      <c r="T644" s="79" t="str">
        <f t="shared" ca="1" si="221"/>
        <v/>
      </c>
      <c r="AH644" s="172" t="str">
        <f t="shared" si="219"/>
        <v/>
      </c>
      <c r="AI644" s="172" t="str">
        <f t="shared" ref="AI644:AI707" si="240">IF(AH644&gt;$A$14,AH644,"")</f>
        <v/>
      </c>
    </row>
    <row r="645" spans="1:35">
      <c r="A645" s="173" t="str">
        <f t="shared" ca="1" si="222"/>
        <v/>
      </c>
      <c r="B645" s="45" t="str">
        <f t="shared" ca="1" si="223"/>
        <v/>
      </c>
      <c r="C645" s="46" t="str">
        <f t="shared" ca="1" si="220"/>
        <v/>
      </c>
      <c r="D645" s="46" t="str">
        <f t="shared" ca="1" si="224"/>
        <v/>
      </c>
      <c r="E645" s="45" t="str">
        <f t="shared" ca="1" si="225"/>
        <v/>
      </c>
      <c r="F645" s="46" t="str">
        <f t="shared" ca="1" si="226"/>
        <v/>
      </c>
      <c r="G645" s="47" t="str">
        <f t="shared" ca="1" si="227"/>
        <v/>
      </c>
      <c r="H645" s="45" t="str">
        <f t="shared" ca="1" si="228"/>
        <v/>
      </c>
      <c r="I645" s="46" t="str">
        <f t="shared" ca="1" si="229"/>
        <v/>
      </c>
      <c r="J645" s="47" t="str">
        <f t="shared" ca="1" si="230"/>
        <v/>
      </c>
      <c r="K645" s="45" t="str">
        <f t="shared" ca="1" si="231"/>
        <v/>
      </c>
      <c r="L645" s="46" t="str">
        <f t="shared" ca="1" si="232"/>
        <v/>
      </c>
      <c r="M645" s="47" t="str">
        <f t="shared" ca="1" si="233"/>
        <v/>
      </c>
      <c r="N645" s="45" t="str">
        <f t="shared" ca="1" si="234"/>
        <v/>
      </c>
      <c r="O645" s="46" t="str">
        <f t="shared" ca="1" si="235"/>
        <v/>
      </c>
      <c r="P645" s="47" t="str">
        <f t="shared" ca="1" si="236"/>
        <v/>
      </c>
      <c r="Q645" s="45" t="str">
        <f t="shared" ca="1" si="237"/>
        <v/>
      </c>
      <c r="R645" s="46" t="str">
        <f t="shared" ca="1" si="238"/>
        <v/>
      </c>
      <c r="S645" s="47" t="str">
        <f t="shared" ca="1" si="239"/>
        <v/>
      </c>
      <c r="T645" s="79" t="str">
        <f t="shared" ca="1" si="221"/>
        <v/>
      </c>
      <c r="AH645" s="172" t="str">
        <f t="shared" ref="AH645:AH708" si="241">IF(COUNTIF(X:X,V645)*COUNTIF(Z:Z,V645)*COUNTIF(AB:AB,V645)*COUNTIF(AD:AD,V645)*COUNTIF(AF:AF,V645),V645,"")</f>
        <v/>
      </c>
      <c r="AI645" s="172" t="str">
        <f t="shared" si="240"/>
        <v/>
      </c>
    </row>
    <row r="646" spans="1:35">
      <c r="A646" s="173" t="str">
        <f t="shared" ca="1" si="222"/>
        <v/>
      </c>
      <c r="B646" s="45" t="str">
        <f t="shared" ca="1" si="223"/>
        <v/>
      </c>
      <c r="C646" s="46" t="str">
        <f t="shared" ca="1" si="220"/>
        <v/>
      </c>
      <c r="D646" s="46" t="str">
        <f t="shared" ca="1" si="224"/>
        <v/>
      </c>
      <c r="E646" s="45" t="str">
        <f t="shared" ca="1" si="225"/>
        <v/>
      </c>
      <c r="F646" s="46" t="str">
        <f t="shared" ca="1" si="226"/>
        <v/>
      </c>
      <c r="G646" s="47" t="str">
        <f t="shared" ca="1" si="227"/>
        <v/>
      </c>
      <c r="H646" s="45" t="str">
        <f t="shared" ca="1" si="228"/>
        <v/>
      </c>
      <c r="I646" s="46" t="str">
        <f t="shared" ca="1" si="229"/>
        <v/>
      </c>
      <c r="J646" s="47" t="str">
        <f t="shared" ca="1" si="230"/>
        <v/>
      </c>
      <c r="K646" s="45" t="str">
        <f t="shared" ca="1" si="231"/>
        <v/>
      </c>
      <c r="L646" s="46" t="str">
        <f t="shared" ca="1" si="232"/>
        <v/>
      </c>
      <c r="M646" s="47" t="str">
        <f t="shared" ca="1" si="233"/>
        <v/>
      </c>
      <c r="N646" s="45" t="str">
        <f t="shared" ca="1" si="234"/>
        <v/>
      </c>
      <c r="O646" s="46" t="str">
        <f t="shared" ca="1" si="235"/>
        <v/>
      </c>
      <c r="P646" s="47" t="str">
        <f t="shared" ca="1" si="236"/>
        <v/>
      </c>
      <c r="Q646" s="45" t="str">
        <f t="shared" ca="1" si="237"/>
        <v/>
      </c>
      <c r="R646" s="46" t="str">
        <f t="shared" ca="1" si="238"/>
        <v/>
      </c>
      <c r="S646" s="47" t="str">
        <f t="shared" ca="1" si="239"/>
        <v/>
      </c>
      <c r="T646" s="79" t="str">
        <f t="shared" ca="1" si="221"/>
        <v/>
      </c>
      <c r="AH646" s="172" t="str">
        <f t="shared" si="241"/>
        <v/>
      </c>
      <c r="AI646" s="172" t="str">
        <f t="shared" si="240"/>
        <v/>
      </c>
    </row>
    <row r="647" spans="1:35">
      <c r="A647" s="173" t="str">
        <f t="shared" ca="1" si="222"/>
        <v/>
      </c>
      <c r="B647" s="45" t="str">
        <f t="shared" ca="1" si="223"/>
        <v/>
      </c>
      <c r="C647" s="46" t="str">
        <f t="shared" ca="1" si="220"/>
        <v/>
      </c>
      <c r="D647" s="46" t="str">
        <f t="shared" ca="1" si="224"/>
        <v/>
      </c>
      <c r="E647" s="45" t="str">
        <f t="shared" ca="1" si="225"/>
        <v/>
      </c>
      <c r="F647" s="46" t="str">
        <f t="shared" ca="1" si="226"/>
        <v/>
      </c>
      <c r="G647" s="47" t="str">
        <f t="shared" ca="1" si="227"/>
        <v/>
      </c>
      <c r="H647" s="45" t="str">
        <f t="shared" ca="1" si="228"/>
        <v/>
      </c>
      <c r="I647" s="46" t="str">
        <f t="shared" ca="1" si="229"/>
        <v/>
      </c>
      <c r="J647" s="47" t="str">
        <f t="shared" ca="1" si="230"/>
        <v/>
      </c>
      <c r="K647" s="45" t="str">
        <f t="shared" ca="1" si="231"/>
        <v/>
      </c>
      <c r="L647" s="46" t="str">
        <f t="shared" ca="1" si="232"/>
        <v/>
      </c>
      <c r="M647" s="47" t="str">
        <f t="shared" ca="1" si="233"/>
        <v/>
      </c>
      <c r="N647" s="45" t="str">
        <f t="shared" ca="1" si="234"/>
        <v/>
      </c>
      <c r="O647" s="46" t="str">
        <f t="shared" ca="1" si="235"/>
        <v/>
      </c>
      <c r="P647" s="47" t="str">
        <f t="shared" ca="1" si="236"/>
        <v/>
      </c>
      <c r="Q647" s="45" t="str">
        <f t="shared" ca="1" si="237"/>
        <v/>
      </c>
      <c r="R647" s="46" t="str">
        <f t="shared" ca="1" si="238"/>
        <v/>
      </c>
      <c r="S647" s="47" t="str">
        <f t="shared" ca="1" si="239"/>
        <v/>
      </c>
      <c r="T647" s="79" t="str">
        <f t="shared" ca="1" si="221"/>
        <v/>
      </c>
      <c r="AH647" s="172" t="str">
        <f t="shared" si="241"/>
        <v/>
      </c>
      <c r="AI647" s="172" t="str">
        <f t="shared" si="240"/>
        <v/>
      </c>
    </row>
    <row r="648" spans="1:35">
      <c r="A648" s="173" t="str">
        <f t="shared" ca="1" si="222"/>
        <v/>
      </c>
      <c r="B648" s="45" t="str">
        <f t="shared" ca="1" si="223"/>
        <v/>
      </c>
      <c r="C648" s="46" t="str">
        <f t="shared" ca="1" si="220"/>
        <v/>
      </c>
      <c r="D648" s="46" t="str">
        <f t="shared" ca="1" si="224"/>
        <v/>
      </c>
      <c r="E648" s="45" t="str">
        <f t="shared" ca="1" si="225"/>
        <v/>
      </c>
      <c r="F648" s="46" t="str">
        <f t="shared" ca="1" si="226"/>
        <v/>
      </c>
      <c r="G648" s="47" t="str">
        <f t="shared" ca="1" si="227"/>
        <v/>
      </c>
      <c r="H648" s="45" t="str">
        <f t="shared" ca="1" si="228"/>
        <v/>
      </c>
      <c r="I648" s="46" t="str">
        <f t="shared" ca="1" si="229"/>
        <v/>
      </c>
      <c r="J648" s="47" t="str">
        <f t="shared" ca="1" si="230"/>
        <v/>
      </c>
      <c r="K648" s="45" t="str">
        <f t="shared" ca="1" si="231"/>
        <v/>
      </c>
      <c r="L648" s="46" t="str">
        <f t="shared" ca="1" si="232"/>
        <v/>
      </c>
      <c r="M648" s="47" t="str">
        <f t="shared" ca="1" si="233"/>
        <v/>
      </c>
      <c r="N648" s="45" t="str">
        <f t="shared" ca="1" si="234"/>
        <v/>
      </c>
      <c r="O648" s="46" t="str">
        <f t="shared" ca="1" si="235"/>
        <v/>
      </c>
      <c r="P648" s="47" t="str">
        <f t="shared" ca="1" si="236"/>
        <v/>
      </c>
      <c r="Q648" s="45" t="str">
        <f t="shared" ca="1" si="237"/>
        <v/>
      </c>
      <c r="R648" s="46" t="str">
        <f t="shared" ca="1" si="238"/>
        <v/>
      </c>
      <c r="S648" s="47" t="str">
        <f t="shared" ca="1" si="239"/>
        <v/>
      </c>
      <c r="T648" s="79" t="str">
        <f t="shared" ca="1" si="221"/>
        <v/>
      </c>
      <c r="AH648" s="172" t="str">
        <f t="shared" si="241"/>
        <v/>
      </c>
      <c r="AI648" s="172" t="str">
        <f t="shared" si="240"/>
        <v/>
      </c>
    </row>
    <row r="649" spans="1:35">
      <c r="A649" s="173" t="str">
        <f t="shared" ca="1" si="222"/>
        <v/>
      </c>
      <c r="B649" s="45" t="str">
        <f t="shared" ca="1" si="223"/>
        <v/>
      </c>
      <c r="C649" s="46" t="str">
        <f t="shared" ca="1" si="220"/>
        <v/>
      </c>
      <c r="D649" s="46" t="str">
        <f t="shared" ca="1" si="224"/>
        <v/>
      </c>
      <c r="E649" s="45" t="str">
        <f t="shared" ca="1" si="225"/>
        <v/>
      </c>
      <c r="F649" s="46" t="str">
        <f t="shared" ca="1" si="226"/>
        <v/>
      </c>
      <c r="G649" s="47" t="str">
        <f t="shared" ca="1" si="227"/>
        <v/>
      </c>
      <c r="H649" s="45" t="str">
        <f t="shared" ca="1" si="228"/>
        <v/>
      </c>
      <c r="I649" s="46" t="str">
        <f t="shared" ca="1" si="229"/>
        <v/>
      </c>
      <c r="J649" s="47" t="str">
        <f t="shared" ca="1" si="230"/>
        <v/>
      </c>
      <c r="K649" s="45" t="str">
        <f t="shared" ca="1" si="231"/>
        <v/>
      </c>
      <c r="L649" s="46" t="str">
        <f t="shared" ca="1" si="232"/>
        <v/>
      </c>
      <c r="M649" s="47" t="str">
        <f t="shared" ca="1" si="233"/>
        <v/>
      </c>
      <c r="N649" s="45" t="str">
        <f t="shared" ca="1" si="234"/>
        <v/>
      </c>
      <c r="O649" s="46" t="str">
        <f t="shared" ca="1" si="235"/>
        <v/>
      </c>
      <c r="P649" s="47" t="str">
        <f t="shared" ca="1" si="236"/>
        <v/>
      </c>
      <c r="Q649" s="45" t="str">
        <f t="shared" ca="1" si="237"/>
        <v/>
      </c>
      <c r="R649" s="46" t="str">
        <f t="shared" ca="1" si="238"/>
        <v/>
      </c>
      <c r="S649" s="47" t="str">
        <f t="shared" ca="1" si="239"/>
        <v/>
      </c>
      <c r="T649" s="79" t="str">
        <f t="shared" ca="1" si="221"/>
        <v/>
      </c>
      <c r="AH649" s="172" t="str">
        <f t="shared" si="241"/>
        <v/>
      </c>
      <c r="AI649" s="172" t="str">
        <f t="shared" si="240"/>
        <v/>
      </c>
    </row>
    <row r="650" spans="1:35">
      <c r="A650" s="173" t="str">
        <f t="shared" ca="1" si="222"/>
        <v/>
      </c>
      <c r="B650" s="45" t="str">
        <f t="shared" ca="1" si="223"/>
        <v/>
      </c>
      <c r="C650" s="46" t="str">
        <f t="shared" ca="1" si="220"/>
        <v/>
      </c>
      <c r="D650" s="46" t="str">
        <f t="shared" ca="1" si="224"/>
        <v/>
      </c>
      <c r="E650" s="45" t="str">
        <f t="shared" ca="1" si="225"/>
        <v/>
      </c>
      <c r="F650" s="46" t="str">
        <f t="shared" ca="1" si="226"/>
        <v/>
      </c>
      <c r="G650" s="47" t="str">
        <f t="shared" ca="1" si="227"/>
        <v/>
      </c>
      <c r="H650" s="45" t="str">
        <f t="shared" ca="1" si="228"/>
        <v/>
      </c>
      <c r="I650" s="46" t="str">
        <f t="shared" ca="1" si="229"/>
        <v/>
      </c>
      <c r="J650" s="47" t="str">
        <f t="shared" ca="1" si="230"/>
        <v/>
      </c>
      <c r="K650" s="45" t="str">
        <f t="shared" ca="1" si="231"/>
        <v/>
      </c>
      <c r="L650" s="46" t="str">
        <f t="shared" ca="1" si="232"/>
        <v/>
      </c>
      <c r="M650" s="47" t="str">
        <f t="shared" ca="1" si="233"/>
        <v/>
      </c>
      <c r="N650" s="45" t="str">
        <f t="shared" ca="1" si="234"/>
        <v/>
      </c>
      <c r="O650" s="46" t="str">
        <f t="shared" ca="1" si="235"/>
        <v/>
      </c>
      <c r="P650" s="47" t="str">
        <f t="shared" ca="1" si="236"/>
        <v/>
      </c>
      <c r="Q650" s="45" t="str">
        <f t="shared" ca="1" si="237"/>
        <v/>
      </c>
      <c r="R650" s="46" t="str">
        <f t="shared" ca="1" si="238"/>
        <v/>
      </c>
      <c r="S650" s="47" t="str">
        <f t="shared" ca="1" si="239"/>
        <v/>
      </c>
      <c r="T650" s="79" t="str">
        <f t="shared" ca="1" si="221"/>
        <v/>
      </c>
      <c r="AH650" s="172" t="str">
        <f t="shared" si="241"/>
        <v/>
      </c>
      <c r="AI650" s="172" t="str">
        <f t="shared" si="240"/>
        <v/>
      </c>
    </row>
    <row r="651" spans="1:35">
      <c r="A651" s="173" t="str">
        <f t="shared" ca="1" si="222"/>
        <v/>
      </c>
      <c r="B651" s="45" t="str">
        <f t="shared" ca="1" si="223"/>
        <v/>
      </c>
      <c r="C651" s="46" t="str">
        <f t="shared" ca="1" si="220"/>
        <v/>
      </c>
      <c r="D651" s="46" t="str">
        <f t="shared" ca="1" si="224"/>
        <v/>
      </c>
      <c r="E651" s="45" t="str">
        <f t="shared" ca="1" si="225"/>
        <v/>
      </c>
      <c r="F651" s="46" t="str">
        <f t="shared" ca="1" si="226"/>
        <v/>
      </c>
      <c r="G651" s="47" t="str">
        <f t="shared" ca="1" si="227"/>
        <v/>
      </c>
      <c r="H651" s="45" t="str">
        <f t="shared" ca="1" si="228"/>
        <v/>
      </c>
      <c r="I651" s="46" t="str">
        <f t="shared" ca="1" si="229"/>
        <v/>
      </c>
      <c r="J651" s="47" t="str">
        <f t="shared" ca="1" si="230"/>
        <v/>
      </c>
      <c r="K651" s="45" t="str">
        <f t="shared" ca="1" si="231"/>
        <v/>
      </c>
      <c r="L651" s="46" t="str">
        <f t="shared" ca="1" si="232"/>
        <v/>
      </c>
      <c r="M651" s="47" t="str">
        <f t="shared" ca="1" si="233"/>
        <v/>
      </c>
      <c r="N651" s="45" t="str">
        <f t="shared" ca="1" si="234"/>
        <v/>
      </c>
      <c r="O651" s="46" t="str">
        <f t="shared" ca="1" si="235"/>
        <v/>
      </c>
      <c r="P651" s="47" t="str">
        <f t="shared" ca="1" si="236"/>
        <v/>
      </c>
      <c r="Q651" s="45" t="str">
        <f t="shared" ca="1" si="237"/>
        <v/>
      </c>
      <c r="R651" s="46" t="str">
        <f t="shared" ca="1" si="238"/>
        <v/>
      </c>
      <c r="S651" s="47" t="str">
        <f t="shared" ca="1" si="239"/>
        <v/>
      </c>
      <c r="T651" s="79" t="str">
        <f t="shared" ca="1" si="221"/>
        <v/>
      </c>
      <c r="AH651" s="172" t="str">
        <f t="shared" si="241"/>
        <v/>
      </c>
      <c r="AI651" s="172" t="str">
        <f t="shared" si="240"/>
        <v/>
      </c>
    </row>
    <row r="652" spans="1:35">
      <c r="A652" s="173" t="str">
        <f t="shared" ca="1" si="222"/>
        <v/>
      </c>
      <c r="B652" s="45" t="str">
        <f t="shared" ca="1" si="223"/>
        <v/>
      </c>
      <c r="C652" s="46" t="str">
        <f t="shared" ca="1" si="220"/>
        <v/>
      </c>
      <c r="D652" s="46" t="str">
        <f t="shared" ca="1" si="224"/>
        <v/>
      </c>
      <c r="E652" s="45" t="str">
        <f t="shared" ca="1" si="225"/>
        <v/>
      </c>
      <c r="F652" s="46" t="str">
        <f t="shared" ca="1" si="226"/>
        <v/>
      </c>
      <c r="G652" s="47" t="str">
        <f t="shared" ca="1" si="227"/>
        <v/>
      </c>
      <c r="H652" s="45" t="str">
        <f t="shared" ca="1" si="228"/>
        <v/>
      </c>
      <c r="I652" s="46" t="str">
        <f t="shared" ca="1" si="229"/>
        <v/>
      </c>
      <c r="J652" s="47" t="str">
        <f t="shared" ca="1" si="230"/>
        <v/>
      </c>
      <c r="K652" s="45" t="str">
        <f t="shared" ca="1" si="231"/>
        <v/>
      </c>
      <c r="L652" s="46" t="str">
        <f t="shared" ca="1" si="232"/>
        <v/>
      </c>
      <c r="M652" s="47" t="str">
        <f t="shared" ca="1" si="233"/>
        <v/>
      </c>
      <c r="N652" s="45" t="str">
        <f t="shared" ca="1" si="234"/>
        <v/>
      </c>
      <c r="O652" s="46" t="str">
        <f t="shared" ca="1" si="235"/>
        <v/>
      </c>
      <c r="P652" s="47" t="str">
        <f t="shared" ca="1" si="236"/>
        <v/>
      </c>
      <c r="Q652" s="45" t="str">
        <f t="shared" ca="1" si="237"/>
        <v/>
      </c>
      <c r="R652" s="46" t="str">
        <f t="shared" ca="1" si="238"/>
        <v/>
      </c>
      <c r="S652" s="47" t="str">
        <f t="shared" ca="1" si="239"/>
        <v/>
      </c>
      <c r="T652" s="79" t="str">
        <f t="shared" ca="1" si="221"/>
        <v/>
      </c>
      <c r="AH652" s="172" t="str">
        <f t="shared" si="241"/>
        <v/>
      </c>
      <c r="AI652" s="172" t="str">
        <f t="shared" si="240"/>
        <v/>
      </c>
    </row>
    <row r="653" spans="1:35">
      <c r="A653" s="173" t="str">
        <f t="shared" ca="1" si="222"/>
        <v/>
      </c>
      <c r="B653" s="45" t="str">
        <f t="shared" ca="1" si="223"/>
        <v/>
      </c>
      <c r="C653" s="46" t="str">
        <f t="shared" ca="1" si="220"/>
        <v/>
      </c>
      <c r="D653" s="46" t="str">
        <f t="shared" ca="1" si="224"/>
        <v/>
      </c>
      <c r="E653" s="45" t="str">
        <f t="shared" ca="1" si="225"/>
        <v/>
      </c>
      <c r="F653" s="46" t="str">
        <f t="shared" ca="1" si="226"/>
        <v/>
      </c>
      <c r="G653" s="47" t="str">
        <f t="shared" ca="1" si="227"/>
        <v/>
      </c>
      <c r="H653" s="45" t="str">
        <f t="shared" ca="1" si="228"/>
        <v/>
      </c>
      <c r="I653" s="46" t="str">
        <f t="shared" ca="1" si="229"/>
        <v/>
      </c>
      <c r="J653" s="47" t="str">
        <f t="shared" ca="1" si="230"/>
        <v/>
      </c>
      <c r="K653" s="45" t="str">
        <f t="shared" ca="1" si="231"/>
        <v/>
      </c>
      <c r="L653" s="46" t="str">
        <f t="shared" ca="1" si="232"/>
        <v/>
      </c>
      <c r="M653" s="47" t="str">
        <f t="shared" ca="1" si="233"/>
        <v/>
      </c>
      <c r="N653" s="45" t="str">
        <f t="shared" ca="1" si="234"/>
        <v/>
      </c>
      <c r="O653" s="46" t="str">
        <f t="shared" ca="1" si="235"/>
        <v/>
      </c>
      <c r="P653" s="47" t="str">
        <f t="shared" ca="1" si="236"/>
        <v/>
      </c>
      <c r="Q653" s="45" t="str">
        <f t="shared" ca="1" si="237"/>
        <v/>
      </c>
      <c r="R653" s="46" t="str">
        <f t="shared" ca="1" si="238"/>
        <v/>
      </c>
      <c r="S653" s="47" t="str">
        <f t="shared" ca="1" si="239"/>
        <v/>
      </c>
      <c r="T653" s="79" t="str">
        <f t="shared" ca="1" si="221"/>
        <v/>
      </c>
      <c r="AH653" s="172" t="str">
        <f t="shared" si="241"/>
        <v/>
      </c>
      <c r="AI653" s="172" t="str">
        <f t="shared" si="240"/>
        <v/>
      </c>
    </row>
    <row r="654" spans="1:35">
      <c r="A654" s="173" t="str">
        <f t="shared" ca="1" si="222"/>
        <v/>
      </c>
      <c r="B654" s="45" t="str">
        <f t="shared" ca="1" si="223"/>
        <v/>
      </c>
      <c r="C654" s="46" t="str">
        <f t="shared" ca="1" si="220"/>
        <v/>
      </c>
      <c r="D654" s="46" t="str">
        <f t="shared" ca="1" si="224"/>
        <v/>
      </c>
      <c r="E654" s="45" t="str">
        <f t="shared" ca="1" si="225"/>
        <v/>
      </c>
      <c r="F654" s="46" t="str">
        <f t="shared" ca="1" si="226"/>
        <v/>
      </c>
      <c r="G654" s="47" t="str">
        <f t="shared" ca="1" si="227"/>
        <v/>
      </c>
      <c r="H654" s="45" t="str">
        <f t="shared" ca="1" si="228"/>
        <v/>
      </c>
      <c r="I654" s="46" t="str">
        <f t="shared" ca="1" si="229"/>
        <v/>
      </c>
      <c r="J654" s="47" t="str">
        <f t="shared" ca="1" si="230"/>
        <v/>
      </c>
      <c r="K654" s="45" t="str">
        <f t="shared" ca="1" si="231"/>
        <v/>
      </c>
      <c r="L654" s="46" t="str">
        <f t="shared" ca="1" si="232"/>
        <v/>
      </c>
      <c r="M654" s="47" t="str">
        <f t="shared" ca="1" si="233"/>
        <v/>
      </c>
      <c r="N654" s="45" t="str">
        <f t="shared" ca="1" si="234"/>
        <v/>
      </c>
      <c r="O654" s="46" t="str">
        <f t="shared" ca="1" si="235"/>
        <v/>
      </c>
      <c r="P654" s="47" t="str">
        <f t="shared" ca="1" si="236"/>
        <v/>
      </c>
      <c r="Q654" s="45" t="str">
        <f t="shared" ca="1" si="237"/>
        <v/>
      </c>
      <c r="R654" s="46" t="str">
        <f t="shared" ca="1" si="238"/>
        <v/>
      </c>
      <c r="S654" s="47" t="str">
        <f t="shared" ca="1" si="239"/>
        <v/>
      </c>
      <c r="T654" s="79" t="str">
        <f t="shared" ca="1" si="221"/>
        <v/>
      </c>
      <c r="AH654" s="172" t="str">
        <f t="shared" si="241"/>
        <v/>
      </c>
      <c r="AI654" s="172" t="str">
        <f t="shared" si="240"/>
        <v/>
      </c>
    </row>
    <row r="655" spans="1:35">
      <c r="A655" s="173" t="str">
        <f t="shared" ca="1" si="222"/>
        <v/>
      </c>
      <c r="B655" s="45" t="str">
        <f t="shared" ca="1" si="223"/>
        <v/>
      </c>
      <c r="C655" s="46" t="str">
        <f t="shared" ca="1" si="220"/>
        <v/>
      </c>
      <c r="D655" s="46" t="str">
        <f t="shared" ca="1" si="224"/>
        <v/>
      </c>
      <c r="E655" s="45" t="str">
        <f t="shared" ca="1" si="225"/>
        <v/>
      </c>
      <c r="F655" s="46" t="str">
        <f t="shared" ca="1" si="226"/>
        <v/>
      </c>
      <c r="G655" s="47" t="str">
        <f t="shared" ca="1" si="227"/>
        <v/>
      </c>
      <c r="H655" s="45" t="str">
        <f t="shared" ca="1" si="228"/>
        <v/>
      </c>
      <c r="I655" s="46" t="str">
        <f t="shared" ca="1" si="229"/>
        <v/>
      </c>
      <c r="J655" s="47" t="str">
        <f t="shared" ca="1" si="230"/>
        <v/>
      </c>
      <c r="K655" s="45" t="str">
        <f t="shared" ca="1" si="231"/>
        <v/>
      </c>
      <c r="L655" s="46" t="str">
        <f t="shared" ca="1" si="232"/>
        <v/>
      </c>
      <c r="M655" s="47" t="str">
        <f t="shared" ca="1" si="233"/>
        <v/>
      </c>
      <c r="N655" s="45" t="str">
        <f t="shared" ca="1" si="234"/>
        <v/>
      </c>
      <c r="O655" s="46" t="str">
        <f t="shared" ca="1" si="235"/>
        <v/>
      </c>
      <c r="P655" s="47" t="str">
        <f t="shared" ca="1" si="236"/>
        <v/>
      </c>
      <c r="Q655" s="45" t="str">
        <f t="shared" ca="1" si="237"/>
        <v/>
      </c>
      <c r="R655" s="46" t="str">
        <f t="shared" ca="1" si="238"/>
        <v/>
      </c>
      <c r="S655" s="47" t="str">
        <f t="shared" ca="1" si="239"/>
        <v/>
      </c>
      <c r="T655" s="79" t="str">
        <f t="shared" ca="1" si="221"/>
        <v/>
      </c>
      <c r="AH655" s="172" t="str">
        <f t="shared" si="241"/>
        <v/>
      </c>
      <c r="AI655" s="172" t="str">
        <f t="shared" si="240"/>
        <v/>
      </c>
    </row>
    <row r="656" spans="1:35">
      <c r="A656" s="173" t="str">
        <f t="shared" ca="1" si="222"/>
        <v/>
      </c>
      <c r="B656" s="45" t="str">
        <f t="shared" ca="1" si="223"/>
        <v/>
      </c>
      <c r="C656" s="46" t="str">
        <f t="shared" ref="C656:C719" ca="1" si="242">IF(ISERROR(B656-2),"",(B656/$B$14-1)*$B$5)</f>
        <v/>
      </c>
      <c r="D656" s="46" t="str">
        <f t="shared" ca="1" si="224"/>
        <v/>
      </c>
      <c r="E656" s="45" t="str">
        <f t="shared" ca="1" si="225"/>
        <v/>
      </c>
      <c r="F656" s="46" t="str">
        <f t="shared" ca="1" si="226"/>
        <v/>
      </c>
      <c r="G656" s="47" t="str">
        <f t="shared" ca="1" si="227"/>
        <v/>
      </c>
      <c r="H656" s="45" t="str">
        <f t="shared" ca="1" si="228"/>
        <v/>
      </c>
      <c r="I656" s="46" t="str">
        <f t="shared" ca="1" si="229"/>
        <v/>
      </c>
      <c r="J656" s="47" t="str">
        <f t="shared" ca="1" si="230"/>
        <v/>
      </c>
      <c r="K656" s="45" t="str">
        <f t="shared" ca="1" si="231"/>
        <v/>
      </c>
      <c r="L656" s="46" t="str">
        <f t="shared" ca="1" si="232"/>
        <v/>
      </c>
      <c r="M656" s="47" t="str">
        <f t="shared" ca="1" si="233"/>
        <v/>
      </c>
      <c r="N656" s="45" t="str">
        <f t="shared" ca="1" si="234"/>
        <v/>
      </c>
      <c r="O656" s="46" t="str">
        <f t="shared" ca="1" si="235"/>
        <v/>
      </c>
      <c r="P656" s="47" t="str">
        <f t="shared" ca="1" si="236"/>
        <v/>
      </c>
      <c r="Q656" s="45" t="str">
        <f t="shared" ca="1" si="237"/>
        <v/>
      </c>
      <c r="R656" s="46" t="str">
        <f t="shared" ca="1" si="238"/>
        <v/>
      </c>
      <c r="S656" s="47" t="str">
        <f t="shared" ca="1" si="239"/>
        <v/>
      </c>
      <c r="T656" s="79" t="str">
        <f t="shared" ca="1" si="221"/>
        <v/>
      </c>
      <c r="AH656" s="172" t="str">
        <f t="shared" si="241"/>
        <v/>
      </c>
      <c r="AI656" s="172" t="str">
        <f t="shared" si="240"/>
        <v/>
      </c>
    </row>
    <row r="657" spans="1:35">
      <c r="A657" s="173" t="str">
        <f t="shared" ca="1" si="222"/>
        <v/>
      </c>
      <c r="B657" s="45" t="str">
        <f t="shared" ca="1" si="223"/>
        <v/>
      </c>
      <c r="C657" s="46" t="str">
        <f t="shared" ca="1" si="242"/>
        <v/>
      </c>
      <c r="D657" s="46" t="str">
        <f t="shared" ca="1" si="224"/>
        <v/>
      </c>
      <c r="E657" s="45" t="str">
        <f t="shared" ca="1" si="225"/>
        <v/>
      </c>
      <c r="F657" s="46" t="str">
        <f t="shared" ca="1" si="226"/>
        <v/>
      </c>
      <c r="G657" s="47" t="str">
        <f t="shared" ca="1" si="227"/>
        <v/>
      </c>
      <c r="H657" s="45" t="str">
        <f t="shared" ca="1" si="228"/>
        <v/>
      </c>
      <c r="I657" s="46" t="str">
        <f t="shared" ca="1" si="229"/>
        <v/>
      </c>
      <c r="J657" s="47" t="str">
        <f t="shared" ca="1" si="230"/>
        <v/>
      </c>
      <c r="K657" s="45" t="str">
        <f t="shared" ca="1" si="231"/>
        <v/>
      </c>
      <c r="L657" s="46" t="str">
        <f t="shared" ca="1" si="232"/>
        <v/>
      </c>
      <c r="M657" s="47" t="str">
        <f t="shared" ca="1" si="233"/>
        <v/>
      </c>
      <c r="N657" s="45" t="str">
        <f t="shared" ca="1" si="234"/>
        <v/>
      </c>
      <c r="O657" s="46" t="str">
        <f t="shared" ca="1" si="235"/>
        <v/>
      </c>
      <c r="P657" s="47" t="str">
        <f t="shared" ca="1" si="236"/>
        <v/>
      </c>
      <c r="Q657" s="45" t="str">
        <f t="shared" ca="1" si="237"/>
        <v/>
      </c>
      <c r="R657" s="46" t="str">
        <f t="shared" ca="1" si="238"/>
        <v/>
      </c>
      <c r="S657" s="47" t="str">
        <f t="shared" ca="1" si="239"/>
        <v/>
      </c>
      <c r="T657" s="79" t="str">
        <f t="shared" ca="1" si="221"/>
        <v/>
      </c>
      <c r="AH657" s="172" t="str">
        <f t="shared" si="241"/>
        <v/>
      </c>
      <c r="AI657" s="172" t="str">
        <f t="shared" si="240"/>
        <v/>
      </c>
    </row>
    <row r="658" spans="1:35">
      <c r="A658" s="173" t="str">
        <f t="shared" ca="1" si="222"/>
        <v/>
      </c>
      <c r="B658" s="45" t="str">
        <f t="shared" ca="1" si="223"/>
        <v/>
      </c>
      <c r="C658" s="46" t="str">
        <f t="shared" ca="1" si="242"/>
        <v/>
      </c>
      <c r="D658" s="46" t="str">
        <f t="shared" ca="1" si="224"/>
        <v/>
      </c>
      <c r="E658" s="45" t="str">
        <f t="shared" ca="1" si="225"/>
        <v/>
      </c>
      <c r="F658" s="46" t="str">
        <f t="shared" ca="1" si="226"/>
        <v/>
      </c>
      <c r="G658" s="47" t="str">
        <f t="shared" ca="1" si="227"/>
        <v/>
      </c>
      <c r="H658" s="45" t="str">
        <f t="shared" ca="1" si="228"/>
        <v/>
      </c>
      <c r="I658" s="46" t="str">
        <f t="shared" ca="1" si="229"/>
        <v/>
      </c>
      <c r="J658" s="47" t="str">
        <f t="shared" ca="1" si="230"/>
        <v/>
      </c>
      <c r="K658" s="45" t="str">
        <f t="shared" ca="1" si="231"/>
        <v/>
      </c>
      <c r="L658" s="46" t="str">
        <f t="shared" ca="1" si="232"/>
        <v/>
      </c>
      <c r="M658" s="47" t="str">
        <f t="shared" ca="1" si="233"/>
        <v/>
      </c>
      <c r="N658" s="45" t="str">
        <f t="shared" ca="1" si="234"/>
        <v/>
      </c>
      <c r="O658" s="46" t="str">
        <f t="shared" ca="1" si="235"/>
        <v/>
      </c>
      <c r="P658" s="47" t="str">
        <f t="shared" ca="1" si="236"/>
        <v/>
      </c>
      <c r="Q658" s="45" t="str">
        <f t="shared" ca="1" si="237"/>
        <v/>
      </c>
      <c r="R658" s="46" t="str">
        <f t="shared" ca="1" si="238"/>
        <v/>
      </c>
      <c r="S658" s="47" t="str">
        <f t="shared" ca="1" si="239"/>
        <v/>
      </c>
      <c r="T658" s="79" t="str">
        <f t="shared" ca="1" si="221"/>
        <v/>
      </c>
      <c r="AH658" s="172" t="str">
        <f t="shared" si="241"/>
        <v/>
      </c>
      <c r="AI658" s="172" t="str">
        <f t="shared" si="240"/>
        <v/>
      </c>
    </row>
    <row r="659" spans="1:35">
      <c r="A659" s="173" t="str">
        <f t="shared" ca="1" si="222"/>
        <v/>
      </c>
      <c r="B659" s="45" t="str">
        <f t="shared" ca="1" si="223"/>
        <v/>
      </c>
      <c r="C659" s="46" t="str">
        <f t="shared" ca="1" si="242"/>
        <v/>
      </c>
      <c r="D659" s="46" t="str">
        <f t="shared" ca="1" si="224"/>
        <v/>
      </c>
      <c r="E659" s="45" t="str">
        <f t="shared" ca="1" si="225"/>
        <v/>
      </c>
      <c r="F659" s="46" t="str">
        <f t="shared" ca="1" si="226"/>
        <v/>
      </c>
      <c r="G659" s="47" t="str">
        <f t="shared" ca="1" si="227"/>
        <v/>
      </c>
      <c r="H659" s="45" t="str">
        <f t="shared" ca="1" si="228"/>
        <v/>
      </c>
      <c r="I659" s="46" t="str">
        <f t="shared" ca="1" si="229"/>
        <v/>
      </c>
      <c r="J659" s="47" t="str">
        <f t="shared" ca="1" si="230"/>
        <v/>
      </c>
      <c r="K659" s="45" t="str">
        <f t="shared" ca="1" si="231"/>
        <v/>
      </c>
      <c r="L659" s="46" t="str">
        <f t="shared" ca="1" si="232"/>
        <v/>
      </c>
      <c r="M659" s="47" t="str">
        <f t="shared" ca="1" si="233"/>
        <v/>
      </c>
      <c r="N659" s="45" t="str">
        <f t="shared" ca="1" si="234"/>
        <v/>
      </c>
      <c r="O659" s="46" t="str">
        <f t="shared" ca="1" si="235"/>
        <v/>
      </c>
      <c r="P659" s="47" t="str">
        <f t="shared" ca="1" si="236"/>
        <v/>
      </c>
      <c r="Q659" s="45" t="str">
        <f t="shared" ca="1" si="237"/>
        <v/>
      </c>
      <c r="R659" s="46" t="str">
        <f t="shared" ca="1" si="238"/>
        <v/>
      </c>
      <c r="S659" s="47" t="str">
        <f t="shared" ca="1" si="239"/>
        <v/>
      </c>
      <c r="T659" s="79" t="str">
        <f t="shared" ca="1" si="221"/>
        <v/>
      </c>
      <c r="AH659" s="172" t="str">
        <f t="shared" si="241"/>
        <v/>
      </c>
      <c r="AI659" s="172" t="str">
        <f t="shared" si="240"/>
        <v/>
      </c>
    </row>
    <row r="660" spans="1:35">
      <c r="A660" s="173" t="str">
        <f t="shared" ca="1" si="222"/>
        <v/>
      </c>
      <c r="B660" s="45" t="str">
        <f t="shared" ca="1" si="223"/>
        <v/>
      </c>
      <c r="C660" s="46" t="str">
        <f t="shared" ca="1" si="242"/>
        <v/>
      </c>
      <c r="D660" s="46" t="str">
        <f t="shared" ca="1" si="224"/>
        <v/>
      </c>
      <c r="E660" s="45" t="str">
        <f t="shared" ca="1" si="225"/>
        <v/>
      </c>
      <c r="F660" s="46" t="str">
        <f t="shared" ca="1" si="226"/>
        <v/>
      </c>
      <c r="G660" s="47" t="str">
        <f t="shared" ca="1" si="227"/>
        <v/>
      </c>
      <c r="H660" s="45" t="str">
        <f t="shared" ca="1" si="228"/>
        <v/>
      </c>
      <c r="I660" s="46" t="str">
        <f t="shared" ca="1" si="229"/>
        <v/>
      </c>
      <c r="J660" s="47" t="str">
        <f t="shared" ca="1" si="230"/>
        <v/>
      </c>
      <c r="K660" s="45" t="str">
        <f t="shared" ca="1" si="231"/>
        <v/>
      </c>
      <c r="L660" s="46" t="str">
        <f t="shared" ca="1" si="232"/>
        <v/>
      </c>
      <c r="M660" s="47" t="str">
        <f t="shared" ca="1" si="233"/>
        <v/>
      </c>
      <c r="N660" s="45" t="str">
        <f t="shared" ca="1" si="234"/>
        <v/>
      </c>
      <c r="O660" s="46" t="str">
        <f t="shared" ca="1" si="235"/>
        <v/>
      </c>
      <c r="P660" s="47" t="str">
        <f t="shared" ca="1" si="236"/>
        <v/>
      </c>
      <c r="Q660" s="45" t="str">
        <f t="shared" ca="1" si="237"/>
        <v/>
      </c>
      <c r="R660" s="46" t="str">
        <f t="shared" ca="1" si="238"/>
        <v/>
      </c>
      <c r="S660" s="47" t="str">
        <f t="shared" ca="1" si="239"/>
        <v/>
      </c>
      <c r="T660" s="79" t="str">
        <f t="shared" ca="1" si="221"/>
        <v/>
      </c>
      <c r="AH660" s="172" t="str">
        <f t="shared" si="241"/>
        <v/>
      </c>
      <c r="AI660" s="172" t="str">
        <f t="shared" si="240"/>
        <v/>
      </c>
    </row>
    <row r="661" spans="1:35">
      <c r="A661" s="173" t="str">
        <f t="shared" ca="1" si="222"/>
        <v/>
      </c>
      <c r="B661" s="45" t="str">
        <f t="shared" ca="1" si="223"/>
        <v/>
      </c>
      <c r="C661" s="46" t="str">
        <f t="shared" ca="1" si="242"/>
        <v/>
      </c>
      <c r="D661" s="46" t="str">
        <f t="shared" ca="1" si="224"/>
        <v/>
      </c>
      <c r="E661" s="45" t="str">
        <f t="shared" ca="1" si="225"/>
        <v/>
      </c>
      <c r="F661" s="46" t="str">
        <f t="shared" ca="1" si="226"/>
        <v/>
      </c>
      <c r="G661" s="47" t="str">
        <f t="shared" ca="1" si="227"/>
        <v/>
      </c>
      <c r="H661" s="45" t="str">
        <f t="shared" ca="1" si="228"/>
        <v/>
      </c>
      <c r="I661" s="46" t="str">
        <f t="shared" ca="1" si="229"/>
        <v/>
      </c>
      <c r="J661" s="47" t="str">
        <f t="shared" ca="1" si="230"/>
        <v/>
      </c>
      <c r="K661" s="45" t="str">
        <f t="shared" ca="1" si="231"/>
        <v/>
      </c>
      <c r="L661" s="46" t="str">
        <f t="shared" ca="1" si="232"/>
        <v/>
      </c>
      <c r="M661" s="47" t="str">
        <f t="shared" ca="1" si="233"/>
        <v/>
      </c>
      <c r="N661" s="45" t="str">
        <f t="shared" ca="1" si="234"/>
        <v/>
      </c>
      <c r="O661" s="46" t="str">
        <f t="shared" ca="1" si="235"/>
        <v/>
      </c>
      <c r="P661" s="47" t="str">
        <f t="shared" ca="1" si="236"/>
        <v/>
      </c>
      <c r="Q661" s="45" t="str">
        <f t="shared" ca="1" si="237"/>
        <v/>
      </c>
      <c r="R661" s="46" t="str">
        <f t="shared" ca="1" si="238"/>
        <v/>
      </c>
      <c r="S661" s="47" t="str">
        <f t="shared" ca="1" si="239"/>
        <v/>
      </c>
      <c r="T661" s="79" t="str">
        <f t="shared" ca="1" si="221"/>
        <v/>
      </c>
      <c r="AH661" s="172" t="str">
        <f t="shared" si="241"/>
        <v/>
      </c>
      <c r="AI661" s="172" t="str">
        <f t="shared" si="240"/>
        <v/>
      </c>
    </row>
    <row r="662" spans="1:35">
      <c r="A662" s="173" t="str">
        <f t="shared" ca="1" si="222"/>
        <v/>
      </c>
      <c r="B662" s="45" t="str">
        <f t="shared" ca="1" si="223"/>
        <v/>
      </c>
      <c r="C662" s="46" t="str">
        <f t="shared" ca="1" si="242"/>
        <v/>
      </c>
      <c r="D662" s="46" t="str">
        <f t="shared" ca="1" si="224"/>
        <v/>
      </c>
      <c r="E662" s="45" t="str">
        <f t="shared" ca="1" si="225"/>
        <v/>
      </c>
      <c r="F662" s="46" t="str">
        <f t="shared" ca="1" si="226"/>
        <v/>
      </c>
      <c r="G662" s="47" t="str">
        <f t="shared" ca="1" si="227"/>
        <v/>
      </c>
      <c r="H662" s="45" t="str">
        <f t="shared" ca="1" si="228"/>
        <v/>
      </c>
      <c r="I662" s="46" t="str">
        <f t="shared" ca="1" si="229"/>
        <v/>
      </c>
      <c r="J662" s="47" t="str">
        <f t="shared" ca="1" si="230"/>
        <v/>
      </c>
      <c r="K662" s="45" t="str">
        <f t="shared" ca="1" si="231"/>
        <v/>
      </c>
      <c r="L662" s="46" t="str">
        <f t="shared" ca="1" si="232"/>
        <v/>
      </c>
      <c r="M662" s="47" t="str">
        <f t="shared" ca="1" si="233"/>
        <v/>
      </c>
      <c r="N662" s="45" t="str">
        <f t="shared" ca="1" si="234"/>
        <v/>
      </c>
      <c r="O662" s="46" t="str">
        <f t="shared" ca="1" si="235"/>
        <v/>
      </c>
      <c r="P662" s="47" t="str">
        <f t="shared" ca="1" si="236"/>
        <v/>
      </c>
      <c r="Q662" s="45" t="str">
        <f t="shared" ca="1" si="237"/>
        <v/>
      </c>
      <c r="R662" s="46" t="str">
        <f t="shared" ca="1" si="238"/>
        <v/>
      </c>
      <c r="S662" s="47" t="str">
        <f t="shared" ca="1" si="239"/>
        <v/>
      </c>
      <c r="T662" s="79" t="str">
        <f t="shared" ca="1" si="221"/>
        <v/>
      </c>
      <c r="AH662" s="172" t="str">
        <f t="shared" si="241"/>
        <v/>
      </c>
      <c r="AI662" s="172" t="str">
        <f t="shared" si="240"/>
        <v/>
      </c>
    </row>
    <row r="663" spans="1:35">
      <c r="A663" s="173" t="str">
        <f t="shared" ca="1" si="222"/>
        <v/>
      </c>
      <c r="B663" s="45" t="str">
        <f t="shared" ca="1" si="223"/>
        <v/>
      </c>
      <c r="C663" s="46" t="str">
        <f t="shared" ca="1" si="242"/>
        <v/>
      </c>
      <c r="D663" s="46" t="str">
        <f t="shared" ca="1" si="224"/>
        <v/>
      </c>
      <c r="E663" s="45" t="str">
        <f t="shared" ca="1" si="225"/>
        <v/>
      </c>
      <c r="F663" s="46" t="str">
        <f t="shared" ca="1" si="226"/>
        <v/>
      </c>
      <c r="G663" s="47" t="str">
        <f t="shared" ca="1" si="227"/>
        <v/>
      </c>
      <c r="H663" s="45" t="str">
        <f t="shared" ca="1" si="228"/>
        <v/>
      </c>
      <c r="I663" s="46" t="str">
        <f t="shared" ca="1" si="229"/>
        <v/>
      </c>
      <c r="J663" s="47" t="str">
        <f t="shared" ca="1" si="230"/>
        <v/>
      </c>
      <c r="K663" s="45" t="str">
        <f t="shared" ca="1" si="231"/>
        <v/>
      </c>
      <c r="L663" s="46" t="str">
        <f t="shared" ca="1" si="232"/>
        <v/>
      </c>
      <c r="M663" s="47" t="str">
        <f t="shared" ca="1" si="233"/>
        <v/>
      </c>
      <c r="N663" s="45" t="str">
        <f t="shared" ca="1" si="234"/>
        <v/>
      </c>
      <c r="O663" s="46" t="str">
        <f t="shared" ca="1" si="235"/>
        <v/>
      </c>
      <c r="P663" s="47" t="str">
        <f t="shared" ca="1" si="236"/>
        <v/>
      </c>
      <c r="Q663" s="45" t="str">
        <f t="shared" ca="1" si="237"/>
        <v/>
      </c>
      <c r="R663" s="46" t="str">
        <f t="shared" ca="1" si="238"/>
        <v/>
      </c>
      <c r="S663" s="47" t="str">
        <f t="shared" ca="1" si="239"/>
        <v/>
      </c>
      <c r="T663" s="79" t="str">
        <f t="shared" ca="1" si="221"/>
        <v/>
      </c>
      <c r="AH663" s="172" t="str">
        <f t="shared" si="241"/>
        <v/>
      </c>
      <c r="AI663" s="172" t="str">
        <f t="shared" si="240"/>
        <v/>
      </c>
    </row>
    <row r="664" spans="1:35">
      <c r="A664" s="173" t="str">
        <f t="shared" ca="1" si="222"/>
        <v/>
      </c>
      <c r="B664" s="45" t="str">
        <f t="shared" ca="1" si="223"/>
        <v/>
      </c>
      <c r="C664" s="46" t="str">
        <f t="shared" ca="1" si="242"/>
        <v/>
      </c>
      <c r="D664" s="46" t="str">
        <f t="shared" ca="1" si="224"/>
        <v/>
      </c>
      <c r="E664" s="45" t="str">
        <f t="shared" ca="1" si="225"/>
        <v/>
      </c>
      <c r="F664" s="46" t="str">
        <f t="shared" ca="1" si="226"/>
        <v/>
      </c>
      <c r="G664" s="47" t="str">
        <f t="shared" ca="1" si="227"/>
        <v/>
      </c>
      <c r="H664" s="45" t="str">
        <f t="shared" ca="1" si="228"/>
        <v/>
      </c>
      <c r="I664" s="46" t="str">
        <f t="shared" ca="1" si="229"/>
        <v/>
      </c>
      <c r="J664" s="47" t="str">
        <f t="shared" ca="1" si="230"/>
        <v/>
      </c>
      <c r="K664" s="45" t="str">
        <f t="shared" ca="1" si="231"/>
        <v/>
      </c>
      <c r="L664" s="46" t="str">
        <f t="shared" ca="1" si="232"/>
        <v/>
      </c>
      <c r="M664" s="47" t="str">
        <f t="shared" ca="1" si="233"/>
        <v/>
      </c>
      <c r="N664" s="45" t="str">
        <f t="shared" ca="1" si="234"/>
        <v/>
      </c>
      <c r="O664" s="46" t="str">
        <f t="shared" ca="1" si="235"/>
        <v/>
      </c>
      <c r="P664" s="47" t="str">
        <f t="shared" ca="1" si="236"/>
        <v/>
      </c>
      <c r="Q664" s="45" t="str">
        <f t="shared" ca="1" si="237"/>
        <v/>
      </c>
      <c r="R664" s="46" t="str">
        <f t="shared" ca="1" si="238"/>
        <v/>
      </c>
      <c r="S664" s="47" t="str">
        <f t="shared" ca="1" si="239"/>
        <v/>
      </c>
      <c r="T664" s="79" t="str">
        <f t="shared" ca="1" si="221"/>
        <v/>
      </c>
      <c r="AH664" s="172" t="str">
        <f t="shared" si="241"/>
        <v/>
      </c>
      <c r="AI664" s="172" t="str">
        <f t="shared" si="240"/>
        <v/>
      </c>
    </row>
    <row r="665" spans="1:35">
      <c r="A665" s="173" t="str">
        <f t="shared" ca="1" si="222"/>
        <v/>
      </c>
      <c r="B665" s="45" t="str">
        <f t="shared" ca="1" si="223"/>
        <v/>
      </c>
      <c r="C665" s="46" t="str">
        <f t="shared" ca="1" si="242"/>
        <v/>
      </c>
      <c r="D665" s="46" t="str">
        <f t="shared" ca="1" si="224"/>
        <v/>
      </c>
      <c r="E665" s="45" t="str">
        <f t="shared" ca="1" si="225"/>
        <v/>
      </c>
      <c r="F665" s="46" t="str">
        <f t="shared" ca="1" si="226"/>
        <v/>
      </c>
      <c r="G665" s="47" t="str">
        <f t="shared" ca="1" si="227"/>
        <v/>
      </c>
      <c r="H665" s="45" t="str">
        <f t="shared" ca="1" si="228"/>
        <v/>
      </c>
      <c r="I665" s="46" t="str">
        <f t="shared" ca="1" si="229"/>
        <v/>
      </c>
      <c r="J665" s="47" t="str">
        <f t="shared" ca="1" si="230"/>
        <v/>
      </c>
      <c r="K665" s="45" t="str">
        <f t="shared" ca="1" si="231"/>
        <v/>
      </c>
      <c r="L665" s="46" t="str">
        <f t="shared" ca="1" si="232"/>
        <v/>
      </c>
      <c r="M665" s="47" t="str">
        <f t="shared" ca="1" si="233"/>
        <v/>
      </c>
      <c r="N665" s="45" t="str">
        <f t="shared" ca="1" si="234"/>
        <v/>
      </c>
      <c r="O665" s="46" t="str">
        <f t="shared" ca="1" si="235"/>
        <v/>
      </c>
      <c r="P665" s="47" t="str">
        <f t="shared" ca="1" si="236"/>
        <v/>
      </c>
      <c r="Q665" s="45" t="str">
        <f t="shared" ca="1" si="237"/>
        <v/>
      </c>
      <c r="R665" s="46" t="str">
        <f t="shared" ca="1" si="238"/>
        <v/>
      </c>
      <c r="S665" s="47" t="str">
        <f t="shared" ca="1" si="239"/>
        <v/>
      </c>
      <c r="T665" s="79" t="str">
        <f t="shared" ca="1" si="221"/>
        <v/>
      </c>
      <c r="AH665" s="172" t="str">
        <f t="shared" si="241"/>
        <v/>
      </c>
      <c r="AI665" s="172" t="str">
        <f t="shared" si="240"/>
        <v/>
      </c>
    </row>
    <row r="666" spans="1:35">
      <c r="A666" s="173" t="str">
        <f t="shared" ca="1" si="222"/>
        <v/>
      </c>
      <c r="B666" s="45" t="str">
        <f t="shared" ca="1" si="223"/>
        <v/>
      </c>
      <c r="C666" s="46" t="str">
        <f t="shared" ca="1" si="242"/>
        <v/>
      </c>
      <c r="D666" s="46" t="str">
        <f t="shared" ca="1" si="224"/>
        <v/>
      </c>
      <c r="E666" s="45" t="str">
        <f t="shared" ca="1" si="225"/>
        <v/>
      </c>
      <c r="F666" s="46" t="str">
        <f t="shared" ca="1" si="226"/>
        <v/>
      </c>
      <c r="G666" s="47" t="str">
        <f t="shared" ca="1" si="227"/>
        <v/>
      </c>
      <c r="H666" s="45" t="str">
        <f t="shared" ca="1" si="228"/>
        <v/>
      </c>
      <c r="I666" s="46" t="str">
        <f t="shared" ca="1" si="229"/>
        <v/>
      </c>
      <c r="J666" s="47" t="str">
        <f t="shared" ca="1" si="230"/>
        <v/>
      </c>
      <c r="K666" s="45" t="str">
        <f t="shared" ca="1" si="231"/>
        <v/>
      </c>
      <c r="L666" s="46" t="str">
        <f t="shared" ca="1" si="232"/>
        <v/>
      </c>
      <c r="M666" s="47" t="str">
        <f t="shared" ca="1" si="233"/>
        <v/>
      </c>
      <c r="N666" s="45" t="str">
        <f t="shared" ca="1" si="234"/>
        <v/>
      </c>
      <c r="O666" s="46" t="str">
        <f t="shared" ca="1" si="235"/>
        <v/>
      </c>
      <c r="P666" s="47" t="str">
        <f t="shared" ca="1" si="236"/>
        <v/>
      </c>
      <c r="Q666" s="45" t="str">
        <f t="shared" ca="1" si="237"/>
        <v/>
      </c>
      <c r="R666" s="46" t="str">
        <f t="shared" ca="1" si="238"/>
        <v/>
      </c>
      <c r="S666" s="47" t="str">
        <f t="shared" ca="1" si="239"/>
        <v/>
      </c>
      <c r="T666" s="79" t="str">
        <f t="shared" ca="1" si="221"/>
        <v/>
      </c>
      <c r="AH666" s="172" t="str">
        <f t="shared" si="241"/>
        <v/>
      </c>
      <c r="AI666" s="172" t="str">
        <f t="shared" si="240"/>
        <v/>
      </c>
    </row>
    <row r="667" spans="1:35">
      <c r="A667" s="173" t="str">
        <f t="shared" ca="1" si="222"/>
        <v/>
      </c>
      <c r="B667" s="45" t="str">
        <f t="shared" ca="1" si="223"/>
        <v/>
      </c>
      <c r="C667" s="46" t="str">
        <f t="shared" ca="1" si="242"/>
        <v/>
      </c>
      <c r="D667" s="46" t="str">
        <f t="shared" ca="1" si="224"/>
        <v/>
      </c>
      <c r="E667" s="45" t="str">
        <f t="shared" ca="1" si="225"/>
        <v/>
      </c>
      <c r="F667" s="46" t="str">
        <f t="shared" ca="1" si="226"/>
        <v/>
      </c>
      <c r="G667" s="47" t="str">
        <f t="shared" ca="1" si="227"/>
        <v/>
      </c>
      <c r="H667" s="45" t="str">
        <f t="shared" ca="1" si="228"/>
        <v/>
      </c>
      <c r="I667" s="46" t="str">
        <f t="shared" ca="1" si="229"/>
        <v/>
      </c>
      <c r="J667" s="47" t="str">
        <f t="shared" ca="1" si="230"/>
        <v/>
      </c>
      <c r="K667" s="45" t="str">
        <f t="shared" ca="1" si="231"/>
        <v/>
      </c>
      <c r="L667" s="46" t="str">
        <f t="shared" ca="1" si="232"/>
        <v/>
      </c>
      <c r="M667" s="47" t="str">
        <f t="shared" ca="1" si="233"/>
        <v/>
      </c>
      <c r="N667" s="45" t="str">
        <f t="shared" ca="1" si="234"/>
        <v/>
      </c>
      <c r="O667" s="46" t="str">
        <f t="shared" ca="1" si="235"/>
        <v/>
      </c>
      <c r="P667" s="47" t="str">
        <f t="shared" ca="1" si="236"/>
        <v/>
      </c>
      <c r="Q667" s="45" t="str">
        <f t="shared" ca="1" si="237"/>
        <v/>
      </c>
      <c r="R667" s="46" t="str">
        <f t="shared" ca="1" si="238"/>
        <v/>
      </c>
      <c r="S667" s="47" t="str">
        <f t="shared" ca="1" si="239"/>
        <v/>
      </c>
      <c r="T667" s="79" t="str">
        <f t="shared" ref="T667:T730" ca="1" si="243">IF(ISERROR(B667-2),"",C667+D667-F667-G667-I667-J667+L667+M667+O667+P667+R667+S667+$J$9)</f>
        <v/>
      </c>
      <c r="AH667" s="172" t="str">
        <f t="shared" si="241"/>
        <v/>
      </c>
      <c r="AI667" s="172" t="str">
        <f t="shared" si="240"/>
        <v/>
      </c>
    </row>
    <row r="668" spans="1:35">
      <c r="A668" s="173" t="str">
        <f t="shared" ca="1" si="222"/>
        <v/>
      </c>
      <c r="B668" s="45" t="str">
        <f t="shared" ca="1" si="223"/>
        <v/>
      </c>
      <c r="C668" s="46" t="str">
        <f t="shared" ca="1" si="242"/>
        <v/>
      </c>
      <c r="D668" s="46" t="str">
        <f t="shared" ca="1" si="224"/>
        <v/>
      </c>
      <c r="E668" s="45" t="str">
        <f t="shared" ca="1" si="225"/>
        <v/>
      </c>
      <c r="F668" s="46" t="str">
        <f t="shared" ca="1" si="226"/>
        <v/>
      </c>
      <c r="G668" s="47" t="str">
        <f t="shared" ca="1" si="227"/>
        <v/>
      </c>
      <c r="H668" s="45" t="str">
        <f t="shared" ca="1" si="228"/>
        <v/>
      </c>
      <c r="I668" s="46" t="str">
        <f t="shared" ca="1" si="229"/>
        <v/>
      </c>
      <c r="J668" s="47" t="str">
        <f t="shared" ca="1" si="230"/>
        <v/>
      </c>
      <c r="K668" s="45" t="str">
        <f t="shared" ca="1" si="231"/>
        <v/>
      </c>
      <c r="L668" s="46" t="str">
        <f t="shared" ca="1" si="232"/>
        <v/>
      </c>
      <c r="M668" s="47" t="str">
        <f t="shared" ca="1" si="233"/>
        <v/>
      </c>
      <c r="N668" s="45" t="str">
        <f t="shared" ca="1" si="234"/>
        <v/>
      </c>
      <c r="O668" s="46" t="str">
        <f t="shared" ca="1" si="235"/>
        <v/>
      </c>
      <c r="P668" s="47" t="str">
        <f t="shared" ca="1" si="236"/>
        <v/>
      </c>
      <c r="Q668" s="45" t="str">
        <f t="shared" ca="1" si="237"/>
        <v/>
      </c>
      <c r="R668" s="46" t="str">
        <f t="shared" ca="1" si="238"/>
        <v/>
      </c>
      <c r="S668" s="47" t="str">
        <f t="shared" ca="1" si="239"/>
        <v/>
      </c>
      <c r="T668" s="79" t="str">
        <f t="shared" ca="1" si="243"/>
        <v/>
      </c>
      <c r="AH668" s="172" t="str">
        <f t="shared" si="241"/>
        <v/>
      </c>
      <c r="AI668" s="172" t="str">
        <f t="shared" si="240"/>
        <v/>
      </c>
    </row>
    <row r="669" spans="1:35">
      <c r="A669" s="173" t="str">
        <f t="shared" ca="1" si="222"/>
        <v/>
      </c>
      <c r="B669" s="45" t="str">
        <f t="shared" ca="1" si="223"/>
        <v/>
      </c>
      <c r="C669" s="46" t="str">
        <f t="shared" ca="1" si="242"/>
        <v/>
      </c>
      <c r="D669" s="46" t="str">
        <f t="shared" ca="1" si="224"/>
        <v/>
      </c>
      <c r="E669" s="45" t="str">
        <f t="shared" ca="1" si="225"/>
        <v/>
      </c>
      <c r="F669" s="46" t="str">
        <f t="shared" ca="1" si="226"/>
        <v/>
      </c>
      <c r="G669" s="47" t="str">
        <f t="shared" ca="1" si="227"/>
        <v/>
      </c>
      <c r="H669" s="45" t="str">
        <f t="shared" ca="1" si="228"/>
        <v/>
      </c>
      <c r="I669" s="46" t="str">
        <f t="shared" ca="1" si="229"/>
        <v/>
      </c>
      <c r="J669" s="47" t="str">
        <f t="shared" ca="1" si="230"/>
        <v/>
      </c>
      <c r="K669" s="45" t="str">
        <f t="shared" ca="1" si="231"/>
        <v/>
      </c>
      <c r="L669" s="46" t="str">
        <f t="shared" ca="1" si="232"/>
        <v/>
      </c>
      <c r="M669" s="47" t="str">
        <f t="shared" ca="1" si="233"/>
        <v/>
      </c>
      <c r="N669" s="45" t="str">
        <f t="shared" ca="1" si="234"/>
        <v/>
      </c>
      <c r="O669" s="46" t="str">
        <f t="shared" ca="1" si="235"/>
        <v/>
      </c>
      <c r="P669" s="47" t="str">
        <f t="shared" ca="1" si="236"/>
        <v/>
      </c>
      <c r="Q669" s="45" t="str">
        <f t="shared" ca="1" si="237"/>
        <v/>
      </c>
      <c r="R669" s="46" t="str">
        <f t="shared" ca="1" si="238"/>
        <v/>
      </c>
      <c r="S669" s="47" t="str">
        <f t="shared" ca="1" si="239"/>
        <v/>
      </c>
      <c r="T669" s="79" t="str">
        <f t="shared" ca="1" si="243"/>
        <v/>
      </c>
      <c r="AH669" s="172" t="str">
        <f t="shared" si="241"/>
        <v/>
      </c>
      <c r="AI669" s="172" t="str">
        <f t="shared" si="240"/>
        <v/>
      </c>
    </row>
    <row r="670" spans="1:35">
      <c r="A670" s="173" t="str">
        <f t="shared" ca="1" si="222"/>
        <v/>
      </c>
      <c r="B670" s="45" t="str">
        <f t="shared" ca="1" si="223"/>
        <v/>
      </c>
      <c r="C670" s="46" t="str">
        <f t="shared" ca="1" si="242"/>
        <v/>
      </c>
      <c r="D670" s="46" t="str">
        <f t="shared" ca="1" si="224"/>
        <v/>
      </c>
      <c r="E670" s="45" t="str">
        <f t="shared" ca="1" si="225"/>
        <v/>
      </c>
      <c r="F670" s="46" t="str">
        <f t="shared" ca="1" si="226"/>
        <v/>
      </c>
      <c r="G670" s="47" t="str">
        <f t="shared" ca="1" si="227"/>
        <v/>
      </c>
      <c r="H670" s="45" t="str">
        <f t="shared" ca="1" si="228"/>
        <v/>
      </c>
      <c r="I670" s="46" t="str">
        <f t="shared" ca="1" si="229"/>
        <v/>
      </c>
      <c r="J670" s="47" t="str">
        <f t="shared" ca="1" si="230"/>
        <v/>
      </c>
      <c r="K670" s="45" t="str">
        <f t="shared" ca="1" si="231"/>
        <v/>
      </c>
      <c r="L670" s="46" t="str">
        <f t="shared" ca="1" si="232"/>
        <v/>
      </c>
      <c r="M670" s="47" t="str">
        <f t="shared" ca="1" si="233"/>
        <v/>
      </c>
      <c r="N670" s="45" t="str">
        <f t="shared" ca="1" si="234"/>
        <v/>
      </c>
      <c r="O670" s="46" t="str">
        <f t="shared" ca="1" si="235"/>
        <v/>
      </c>
      <c r="P670" s="47" t="str">
        <f t="shared" ca="1" si="236"/>
        <v/>
      </c>
      <c r="Q670" s="45" t="str">
        <f t="shared" ca="1" si="237"/>
        <v/>
      </c>
      <c r="R670" s="46" t="str">
        <f t="shared" ca="1" si="238"/>
        <v/>
      </c>
      <c r="S670" s="47" t="str">
        <f t="shared" ca="1" si="239"/>
        <v/>
      </c>
      <c r="T670" s="79" t="str">
        <f t="shared" ca="1" si="243"/>
        <v/>
      </c>
      <c r="AH670" s="172" t="str">
        <f t="shared" si="241"/>
        <v/>
      </c>
      <c r="AI670" s="172" t="str">
        <f t="shared" si="240"/>
        <v/>
      </c>
    </row>
    <row r="671" spans="1:35">
      <c r="A671" s="173" t="str">
        <f t="shared" ca="1" si="222"/>
        <v/>
      </c>
      <c r="B671" s="45" t="str">
        <f t="shared" ca="1" si="223"/>
        <v/>
      </c>
      <c r="C671" s="46" t="str">
        <f t="shared" ca="1" si="242"/>
        <v/>
      </c>
      <c r="D671" s="46" t="str">
        <f t="shared" ca="1" si="224"/>
        <v/>
      </c>
      <c r="E671" s="45" t="str">
        <f t="shared" ca="1" si="225"/>
        <v/>
      </c>
      <c r="F671" s="46" t="str">
        <f t="shared" ca="1" si="226"/>
        <v/>
      </c>
      <c r="G671" s="47" t="str">
        <f t="shared" ca="1" si="227"/>
        <v/>
      </c>
      <c r="H671" s="45" t="str">
        <f t="shared" ca="1" si="228"/>
        <v/>
      </c>
      <c r="I671" s="46" t="str">
        <f t="shared" ca="1" si="229"/>
        <v/>
      </c>
      <c r="J671" s="47" t="str">
        <f t="shared" ca="1" si="230"/>
        <v/>
      </c>
      <c r="K671" s="45" t="str">
        <f t="shared" ca="1" si="231"/>
        <v/>
      </c>
      <c r="L671" s="46" t="str">
        <f t="shared" ca="1" si="232"/>
        <v/>
      </c>
      <c r="M671" s="47" t="str">
        <f t="shared" ca="1" si="233"/>
        <v/>
      </c>
      <c r="N671" s="45" t="str">
        <f t="shared" ca="1" si="234"/>
        <v/>
      </c>
      <c r="O671" s="46" t="str">
        <f t="shared" ca="1" si="235"/>
        <v/>
      </c>
      <c r="P671" s="47" t="str">
        <f t="shared" ca="1" si="236"/>
        <v/>
      </c>
      <c r="Q671" s="45" t="str">
        <f t="shared" ca="1" si="237"/>
        <v/>
      </c>
      <c r="R671" s="46" t="str">
        <f t="shared" ca="1" si="238"/>
        <v/>
      </c>
      <c r="S671" s="47" t="str">
        <f t="shared" ca="1" si="239"/>
        <v/>
      </c>
      <c r="T671" s="79" t="str">
        <f t="shared" ca="1" si="243"/>
        <v/>
      </c>
      <c r="AH671" s="172" t="str">
        <f t="shared" si="241"/>
        <v/>
      </c>
      <c r="AI671" s="172" t="str">
        <f t="shared" si="240"/>
        <v/>
      </c>
    </row>
    <row r="672" spans="1:35">
      <c r="A672" s="173" t="str">
        <f t="shared" ca="1" si="222"/>
        <v/>
      </c>
      <c r="B672" s="45" t="str">
        <f t="shared" ca="1" si="223"/>
        <v/>
      </c>
      <c r="C672" s="46" t="str">
        <f t="shared" ca="1" si="242"/>
        <v/>
      </c>
      <c r="D672" s="46" t="str">
        <f t="shared" ca="1" si="224"/>
        <v/>
      </c>
      <c r="E672" s="45" t="str">
        <f t="shared" ca="1" si="225"/>
        <v/>
      </c>
      <c r="F672" s="46" t="str">
        <f t="shared" ca="1" si="226"/>
        <v/>
      </c>
      <c r="G672" s="47" t="str">
        <f t="shared" ca="1" si="227"/>
        <v/>
      </c>
      <c r="H672" s="45" t="str">
        <f t="shared" ca="1" si="228"/>
        <v/>
      </c>
      <c r="I672" s="46" t="str">
        <f t="shared" ca="1" si="229"/>
        <v/>
      </c>
      <c r="J672" s="47" t="str">
        <f t="shared" ca="1" si="230"/>
        <v/>
      </c>
      <c r="K672" s="45" t="str">
        <f t="shared" ca="1" si="231"/>
        <v/>
      </c>
      <c r="L672" s="46" t="str">
        <f t="shared" ca="1" si="232"/>
        <v/>
      </c>
      <c r="M672" s="47" t="str">
        <f t="shared" ca="1" si="233"/>
        <v/>
      </c>
      <c r="N672" s="45" t="str">
        <f t="shared" ca="1" si="234"/>
        <v/>
      </c>
      <c r="O672" s="46" t="str">
        <f t="shared" ca="1" si="235"/>
        <v/>
      </c>
      <c r="P672" s="47" t="str">
        <f t="shared" ca="1" si="236"/>
        <v/>
      </c>
      <c r="Q672" s="45" t="str">
        <f t="shared" ca="1" si="237"/>
        <v/>
      </c>
      <c r="R672" s="46" t="str">
        <f t="shared" ca="1" si="238"/>
        <v/>
      </c>
      <c r="S672" s="47" t="str">
        <f t="shared" ca="1" si="239"/>
        <v/>
      </c>
      <c r="T672" s="79" t="str">
        <f t="shared" ca="1" si="243"/>
        <v/>
      </c>
      <c r="AH672" s="172" t="str">
        <f t="shared" si="241"/>
        <v/>
      </c>
      <c r="AI672" s="172" t="str">
        <f t="shared" si="240"/>
        <v/>
      </c>
    </row>
    <row r="673" spans="1:35">
      <c r="A673" s="173" t="str">
        <f t="shared" ca="1" si="222"/>
        <v/>
      </c>
      <c r="B673" s="45" t="str">
        <f t="shared" ca="1" si="223"/>
        <v/>
      </c>
      <c r="C673" s="46" t="str">
        <f t="shared" ca="1" si="242"/>
        <v/>
      </c>
      <c r="D673" s="46" t="str">
        <f t="shared" ca="1" si="224"/>
        <v/>
      </c>
      <c r="E673" s="45" t="str">
        <f t="shared" ca="1" si="225"/>
        <v/>
      </c>
      <c r="F673" s="46" t="str">
        <f t="shared" ca="1" si="226"/>
        <v/>
      </c>
      <c r="G673" s="47" t="str">
        <f t="shared" ca="1" si="227"/>
        <v/>
      </c>
      <c r="H673" s="45" t="str">
        <f t="shared" ca="1" si="228"/>
        <v/>
      </c>
      <c r="I673" s="46" t="str">
        <f t="shared" ca="1" si="229"/>
        <v/>
      </c>
      <c r="J673" s="47" t="str">
        <f t="shared" ca="1" si="230"/>
        <v/>
      </c>
      <c r="K673" s="45" t="str">
        <f t="shared" ca="1" si="231"/>
        <v/>
      </c>
      <c r="L673" s="46" t="str">
        <f t="shared" ca="1" si="232"/>
        <v/>
      </c>
      <c r="M673" s="47" t="str">
        <f t="shared" ca="1" si="233"/>
        <v/>
      </c>
      <c r="N673" s="45" t="str">
        <f t="shared" ca="1" si="234"/>
        <v/>
      </c>
      <c r="O673" s="46" t="str">
        <f t="shared" ca="1" si="235"/>
        <v/>
      </c>
      <c r="P673" s="47" t="str">
        <f t="shared" ca="1" si="236"/>
        <v/>
      </c>
      <c r="Q673" s="45" t="str">
        <f t="shared" ca="1" si="237"/>
        <v/>
      </c>
      <c r="R673" s="46" t="str">
        <f t="shared" ca="1" si="238"/>
        <v/>
      </c>
      <c r="S673" s="47" t="str">
        <f t="shared" ca="1" si="239"/>
        <v/>
      </c>
      <c r="T673" s="79" t="str">
        <f t="shared" ca="1" si="243"/>
        <v/>
      </c>
      <c r="AH673" s="172" t="str">
        <f t="shared" si="241"/>
        <v/>
      </c>
      <c r="AI673" s="172" t="str">
        <f t="shared" si="240"/>
        <v/>
      </c>
    </row>
    <row r="674" spans="1:35">
      <c r="A674" s="173" t="str">
        <f t="shared" ca="1" si="222"/>
        <v/>
      </c>
      <c r="B674" s="45" t="str">
        <f t="shared" ca="1" si="223"/>
        <v/>
      </c>
      <c r="C674" s="46" t="str">
        <f t="shared" ca="1" si="242"/>
        <v/>
      </c>
      <c r="D674" s="46" t="str">
        <f t="shared" ca="1" si="224"/>
        <v/>
      </c>
      <c r="E674" s="45" t="str">
        <f t="shared" ca="1" si="225"/>
        <v/>
      </c>
      <c r="F674" s="46" t="str">
        <f t="shared" ca="1" si="226"/>
        <v/>
      </c>
      <c r="G674" s="47" t="str">
        <f t="shared" ca="1" si="227"/>
        <v/>
      </c>
      <c r="H674" s="45" t="str">
        <f t="shared" ca="1" si="228"/>
        <v/>
      </c>
      <c r="I674" s="46" t="str">
        <f t="shared" ca="1" si="229"/>
        <v/>
      </c>
      <c r="J674" s="47" t="str">
        <f t="shared" ca="1" si="230"/>
        <v/>
      </c>
      <c r="K674" s="45" t="str">
        <f t="shared" ca="1" si="231"/>
        <v/>
      </c>
      <c r="L674" s="46" t="str">
        <f t="shared" ca="1" si="232"/>
        <v/>
      </c>
      <c r="M674" s="47" t="str">
        <f t="shared" ca="1" si="233"/>
        <v/>
      </c>
      <c r="N674" s="45" t="str">
        <f t="shared" ca="1" si="234"/>
        <v/>
      </c>
      <c r="O674" s="46" t="str">
        <f t="shared" ca="1" si="235"/>
        <v/>
      </c>
      <c r="P674" s="47" t="str">
        <f t="shared" ca="1" si="236"/>
        <v/>
      </c>
      <c r="Q674" s="45" t="str">
        <f t="shared" ca="1" si="237"/>
        <v/>
      </c>
      <c r="R674" s="46" t="str">
        <f t="shared" ca="1" si="238"/>
        <v/>
      </c>
      <c r="S674" s="47" t="str">
        <f t="shared" ca="1" si="239"/>
        <v/>
      </c>
      <c r="T674" s="79" t="str">
        <f t="shared" ca="1" si="243"/>
        <v/>
      </c>
      <c r="AH674" s="172" t="str">
        <f t="shared" si="241"/>
        <v/>
      </c>
      <c r="AI674" s="172" t="str">
        <f t="shared" si="240"/>
        <v/>
      </c>
    </row>
    <row r="675" spans="1:35">
      <c r="A675" s="173" t="str">
        <f t="shared" ca="1" si="222"/>
        <v/>
      </c>
      <c r="B675" s="45" t="str">
        <f t="shared" ca="1" si="223"/>
        <v/>
      </c>
      <c r="C675" s="46" t="str">
        <f t="shared" ca="1" si="242"/>
        <v/>
      </c>
      <c r="D675" s="46" t="str">
        <f t="shared" ca="1" si="224"/>
        <v/>
      </c>
      <c r="E675" s="45" t="str">
        <f t="shared" ca="1" si="225"/>
        <v/>
      </c>
      <c r="F675" s="46" t="str">
        <f t="shared" ca="1" si="226"/>
        <v/>
      </c>
      <c r="G675" s="47" t="str">
        <f t="shared" ca="1" si="227"/>
        <v/>
      </c>
      <c r="H675" s="45" t="str">
        <f t="shared" ca="1" si="228"/>
        <v/>
      </c>
      <c r="I675" s="46" t="str">
        <f t="shared" ca="1" si="229"/>
        <v/>
      </c>
      <c r="J675" s="47" t="str">
        <f t="shared" ca="1" si="230"/>
        <v/>
      </c>
      <c r="K675" s="45" t="str">
        <f t="shared" ca="1" si="231"/>
        <v/>
      </c>
      <c r="L675" s="46" t="str">
        <f t="shared" ca="1" si="232"/>
        <v/>
      </c>
      <c r="M675" s="47" t="str">
        <f t="shared" ca="1" si="233"/>
        <v/>
      </c>
      <c r="N675" s="45" t="str">
        <f t="shared" ca="1" si="234"/>
        <v/>
      </c>
      <c r="O675" s="46" t="str">
        <f t="shared" ca="1" si="235"/>
        <v/>
      </c>
      <c r="P675" s="47" t="str">
        <f t="shared" ca="1" si="236"/>
        <v/>
      </c>
      <c r="Q675" s="45" t="str">
        <f t="shared" ca="1" si="237"/>
        <v/>
      </c>
      <c r="R675" s="46" t="str">
        <f t="shared" ca="1" si="238"/>
        <v/>
      </c>
      <c r="S675" s="47" t="str">
        <f t="shared" ca="1" si="239"/>
        <v/>
      </c>
      <c r="T675" s="79" t="str">
        <f t="shared" ca="1" si="243"/>
        <v/>
      </c>
      <c r="AH675" s="172" t="str">
        <f t="shared" si="241"/>
        <v/>
      </c>
      <c r="AI675" s="172" t="str">
        <f t="shared" si="240"/>
        <v/>
      </c>
    </row>
    <row r="676" spans="1:35">
      <c r="A676" s="173" t="str">
        <f t="shared" ca="1" si="222"/>
        <v/>
      </c>
      <c r="B676" s="45" t="str">
        <f t="shared" ca="1" si="223"/>
        <v/>
      </c>
      <c r="C676" s="46" t="str">
        <f t="shared" ca="1" si="242"/>
        <v/>
      </c>
      <c r="D676" s="46" t="str">
        <f t="shared" ca="1" si="224"/>
        <v/>
      </c>
      <c r="E676" s="45" t="str">
        <f t="shared" ca="1" si="225"/>
        <v/>
      </c>
      <c r="F676" s="46" t="str">
        <f t="shared" ca="1" si="226"/>
        <v/>
      </c>
      <c r="G676" s="47" t="str">
        <f t="shared" ca="1" si="227"/>
        <v/>
      </c>
      <c r="H676" s="45" t="str">
        <f t="shared" ca="1" si="228"/>
        <v/>
      </c>
      <c r="I676" s="46" t="str">
        <f t="shared" ca="1" si="229"/>
        <v/>
      </c>
      <c r="J676" s="47" t="str">
        <f t="shared" ca="1" si="230"/>
        <v/>
      </c>
      <c r="K676" s="45" t="str">
        <f t="shared" ca="1" si="231"/>
        <v/>
      </c>
      <c r="L676" s="46" t="str">
        <f t="shared" ca="1" si="232"/>
        <v/>
      </c>
      <c r="M676" s="47" t="str">
        <f t="shared" ca="1" si="233"/>
        <v/>
      </c>
      <c r="N676" s="45" t="str">
        <f t="shared" ca="1" si="234"/>
        <v/>
      </c>
      <c r="O676" s="46" t="str">
        <f t="shared" ca="1" si="235"/>
        <v/>
      </c>
      <c r="P676" s="47" t="str">
        <f t="shared" ca="1" si="236"/>
        <v/>
      </c>
      <c r="Q676" s="45" t="str">
        <f t="shared" ca="1" si="237"/>
        <v/>
      </c>
      <c r="R676" s="46" t="str">
        <f t="shared" ca="1" si="238"/>
        <v/>
      </c>
      <c r="S676" s="47" t="str">
        <f t="shared" ca="1" si="239"/>
        <v/>
      </c>
      <c r="T676" s="79" t="str">
        <f t="shared" ca="1" si="243"/>
        <v/>
      </c>
      <c r="AH676" s="172" t="str">
        <f t="shared" si="241"/>
        <v/>
      </c>
      <c r="AI676" s="172" t="str">
        <f t="shared" si="240"/>
        <v/>
      </c>
    </row>
    <row r="677" spans="1:35">
      <c r="A677" s="173" t="str">
        <f t="shared" ca="1" si="222"/>
        <v/>
      </c>
      <c r="B677" s="45" t="str">
        <f t="shared" ca="1" si="223"/>
        <v/>
      </c>
      <c r="C677" s="46" t="str">
        <f t="shared" ca="1" si="242"/>
        <v/>
      </c>
      <c r="D677" s="46" t="str">
        <f t="shared" ca="1" si="224"/>
        <v/>
      </c>
      <c r="E677" s="45" t="str">
        <f t="shared" ca="1" si="225"/>
        <v/>
      </c>
      <c r="F677" s="46" t="str">
        <f t="shared" ca="1" si="226"/>
        <v/>
      </c>
      <c r="G677" s="47" t="str">
        <f t="shared" ca="1" si="227"/>
        <v/>
      </c>
      <c r="H677" s="45" t="str">
        <f t="shared" ca="1" si="228"/>
        <v/>
      </c>
      <c r="I677" s="46" t="str">
        <f t="shared" ca="1" si="229"/>
        <v/>
      </c>
      <c r="J677" s="47" t="str">
        <f t="shared" ca="1" si="230"/>
        <v/>
      </c>
      <c r="K677" s="45" t="str">
        <f t="shared" ca="1" si="231"/>
        <v/>
      </c>
      <c r="L677" s="46" t="str">
        <f t="shared" ca="1" si="232"/>
        <v/>
      </c>
      <c r="M677" s="47" t="str">
        <f t="shared" ca="1" si="233"/>
        <v/>
      </c>
      <c r="N677" s="45" t="str">
        <f t="shared" ca="1" si="234"/>
        <v/>
      </c>
      <c r="O677" s="46" t="str">
        <f t="shared" ca="1" si="235"/>
        <v/>
      </c>
      <c r="P677" s="47" t="str">
        <f t="shared" ca="1" si="236"/>
        <v/>
      </c>
      <c r="Q677" s="45" t="str">
        <f t="shared" ca="1" si="237"/>
        <v/>
      </c>
      <c r="R677" s="46" t="str">
        <f t="shared" ca="1" si="238"/>
        <v/>
      </c>
      <c r="S677" s="47" t="str">
        <f t="shared" ca="1" si="239"/>
        <v/>
      </c>
      <c r="T677" s="79" t="str">
        <f t="shared" ca="1" si="243"/>
        <v/>
      </c>
      <c r="AH677" s="172" t="str">
        <f t="shared" si="241"/>
        <v/>
      </c>
      <c r="AI677" s="172" t="str">
        <f t="shared" si="240"/>
        <v/>
      </c>
    </row>
    <row r="678" spans="1:35">
      <c r="A678" s="173" t="str">
        <f t="shared" ca="1" si="222"/>
        <v/>
      </c>
      <c r="B678" s="45" t="str">
        <f t="shared" ca="1" si="223"/>
        <v/>
      </c>
      <c r="C678" s="46" t="str">
        <f t="shared" ca="1" si="242"/>
        <v/>
      </c>
      <c r="D678" s="46" t="str">
        <f t="shared" ca="1" si="224"/>
        <v/>
      </c>
      <c r="E678" s="45" t="str">
        <f t="shared" ca="1" si="225"/>
        <v/>
      </c>
      <c r="F678" s="46" t="str">
        <f t="shared" ca="1" si="226"/>
        <v/>
      </c>
      <c r="G678" s="47" t="str">
        <f t="shared" ca="1" si="227"/>
        <v/>
      </c>
      <c r="H678" s="45" t="str">
        <f t="shared" ca="1" si="228"/>
        <v/>
      </c>
      <c r="I678" s="46" t="str">
        <f t="shared" ca="1" si="229"/>
        <v/>
      </c>
      <c r="J678" s="47" t="str">
        <f t="shared" ca="1" si="230"/>
        <v/>
      </c>
      <c r="K678" s="45" t="str">
        <f t="shared" ca="1" si="231"/>
        <v/>
      </c>
      <c r="L678" s="46" t="str">
        <f t="shared" ca="1" si="232"/>
        <v/>
      </c>
      <c r="M678" s="47" t="str">
        <f t="shared" ca="1" si="233"/>
        <v/>
      </c>
      <c r="N678" s="45" t="str">
        <f t="shared" ca="1" si="234"/>
        <v/>
      </c>
      <c r="O678" s="46" t="str">
        <f t="shared" ca="1" si="235"/>
        <v/>
      </c>
      <c r="P678" s="47" t="str">
        <f t="shared" ca="1" si="236"/>
        <v/>
      </c>
      <c r="Q678" s="45" t="str">
        <f t="shared" ca="1" si="237"/>
        <v/>
      </c>
      <c r="R678" s="46" t="str">
        <f t="shared" ca="1" si="238"/>
        <v/>
      </c>
      <c r="S678" s="47" t="str">
        <f t="shared" ca="1" si="239"/>
        <v/>
      </c>
      <c r="T678" s="79" t="str">
        <f t="shared" ca="1" si="243"/>
        <v/>
      </c>
      <c r="AH678" s="172" t="str">
        <f t="shared" si="241"/>
        <v/>
      </c>
      <c r="AI678" s="172" t="str">
        <f t="shared" si="240"/>
        <v/>
      </c>
    </row>
    <row r="679" spans="1:35">
      <c r="A679" s="173" t="str">
        <f t="shared" ca="1" si="222"/>
        <v/>
      </c>
      <c r="B679" s="45" t="str">
        <f t="shared" ca="1" si="223"/>
        <v/>
      </c>
      <c r="C679" s="46" t="str">
        <f t="shared" ca="1" si="242"/>
        <v/>
      </c>
      <c r="D679" s="46" t="str">
        <f t="shared" ca="1" si="224"/>
        <v/>
      </c>
      <c r="E679" s="45" t="str">
        <f t="shared" ca="1" si="225"/>
        <v/>
      </c>
      <c r="F679" s="46" t="str">
        <f t="shared" ca="1" si="226"/>
        <v/>
      </c>
      <c r="G679" s="47" t="str">
        <f t="shared" ca="1" si="227"/>
        <v/>
      </c>
      <c r="H679" s="45" t="str">
        <f t="shared" ca="1" si="228"/>
        <v/>
      </c>
      <c r="I679" s="46" t="str">
        <f t="shared" ca="1" si="229"/>
        <v/>
      </c>
      <c r="J679" s="47" t="str">
        <f t="shared" ca="1" si="230"/>
        <v/>
      </c>
      <c r="K679" s="45" t="str">
        <f t="shared" ca="1" si="231"/>
        <v/>
      </c>
      <c r="L679" s="46" t="str">
        <f t="shared" ca="1" si="232"/>
        <v/>
      </c>
      <c r="M679" s="47" t="str">
        <f t="shared" ca="1" si="233"/>
        <v/>
      </c>
      <c r="N679" s="45" t="str">
        <f t="shared" ca="1" si="234"/>
        <v/>
      </c>
      <c r="O679" s="46" t="str">
        <f t="shared" ca="1" si="235"/>
        <v/>
      </c>
      <c r="P679" s="47" t="str">
        <f t="shared" ca="1" si="236"/>
        <v/>
      </c>
      <c r="Q679" s="45" t="str">
        <f t="shared" ca="1" si="237"/>
        <v/>
      </c>
      <c r="R679" s="46" t="str">
        <f t="shared" ca="1" si="238"/>
        <v/>
      </c>
      <c r="S679" s="47" t="str">
        <f t="shared" ca="1" si="239"/>
        <v/>
      </c>
      <c r="T679" s="79" t="str">
        <f t="shared" ca="1" si="243"/>
        <v/>
      </c>
      <c r="AH679" s="172" t="str">
        <f t="shared" si="241"/>
        <v/>
      </c>
      <c r="AI679" s="172" t="str">
        <f t="shared" si="240"/>
        <v/>
      </c>
    </row>
    <row r="680" spans="1:35">
      <c r="A680" s="173" t="str">
        <f t="shared" ca="1" si="222"/>
        <v/>
      </c>
      <c r="B680" s="45" t="str">
        <f t="shared" ca="1" si="223"/>
        <v/>
      </c>
      <c r="C680" s="46" t="str">
        <f t="shared" ca="1" si="242"/>
        <v/>
      </c>
      <c r="D680" s="46" t="str">
        <f t="shared" ca="1" si="224"/>
        <v/>
      </c>
      <c r="E680" s="45" t="str">
        <f t="shared" ca="1" si="225"/>
        <v/>
      </c>
      <c r="F680" s="46" t="str">
        <f t="shared" ca="1" si="226"/>
        <v/>
      </c>
      <c r="G680" s="47" t="str">
        <f t="shared" ca="1" si="227"/>
        <v/>
      </c>
      <c r="H680" s="45" t="str">
        <f t="shared" ca="1" si="228"/>
        <v/>
      </c>
      <c r="I680" s="46" t="str">
        <f t="shared" ca="1" si="229"/>
        <v/>
      </c>
      <c r="J680" s="47" t="str">
        <f t="shared" ca="1" si="230"/>
        <v/>
      </c>
      <c r="K680" s="45" t="str">
        <f t="shared" ca="1" si="231"/>
        <v/>
      </c>
      <c r="L680" s="46" t="str">
        <f t="shared" ca="1" si="232"/>
        <v/>
      </c>
      <c r="M680" s="47" t="str">
        <f t="shared" ca="1" si="233"/>
        <v/>
      </c>
      <c r="N680" s="45" t="str">
        <f t="shared" ca="1" si="234"/>
        <v/>
      </c>
      <c r="O680" s="46" t="str">
        <f t="shared" ca="1" si="235"/>
        <v/>
      </c>
      <c r="P680" s="47" t="str">
        <f t="shared" ca="1" si="236"/>
        <v/>
      </c>
      <c r="Q680" s="45" t="str">
        <f t="shared" ca="1" si="237"/>
        <v/>
      </c>
      <c r="R680" s="46" t="str">
        <f t="shared" ca="1" si="238"/>
        <v/>
      </c>
      <c r="S680" s="47" t="str">
        <f t="shared" ca="1" si="239"/>
        <v/>
      </c>
      <c r="T680" s="79" t="str">
        <f t="shared" ca="1" si="243"/>
        <v/>
      </c>
      <c r="AH680" s="172" t="str">
        <f t="shared" si="241"/>
        <v/>
      </c>
      <c r="AI680" s="172" t="str">
        <f t="shared" si="240"/>
        <v/>
      </c>
    </row>
    <row r="681" spans="1:35">
      <c r="A681" s="173" t="str">
        <f t="shared" ca="1" si="222"/>
        <v/>
      </c>
      <c r="B681" s="45" t="str">
        <f t="shared" ca="1" si="223"/>
        <v/>
      </c>
      <c r="C681" s="46" t="str">
        <f t="shared" ca="1" si="242"/>
        <v/>
      </c>
      <c r="D681" s="46" t="str">
        <f t="shared" ca="1" si="224"/>
        <v/>
      </c>
      <c r="E681" s="45" t="str">
        <f t="shared" ca="1" si="225"/>
        <v/>
      </c>
      <c r="F681" s="46" t="str">
        <f t="shared" ca="1" si="226"/>
        <v/>
      </c>
      <c r="G681" s="47" t="str">
        <f t="shared" ca="1" si="227"/>
        <v/>
      </c>
      <c r="H681" s="45" t="str">
        <f t="shared" ca="1" si="228"/>
        <v/>
      </c>
      <c r="I681" s="46" t="str">
        <f t="shared" ca="1" si="229"/>
        <v/>
      </c>
      <c r="J681" s="47" t="str">
        <f t="shared" ca="1" si="230"/>
        <v/>
      </c>
      <c r="K681" s="45" t="str">
        <f t="shared" ca="1" si="231"/>
        <v/>
      </c>
      <c r="L681" s="46" t="str">
        <f t="shared" ca="1" si="232"/>
        <v/>
      </c>
      <c r="M681" s="47" t="str">
        <f t="shared" ca="1" si="233"/>
        <v/>
      </c>
      <c r="N681" s="45" t="str">
        <f t="shared" ca="1" si="234"/>
        <v/>
      </c>
      <c r="O681" s="46" t="str">
        <f t="shared" ca="1" si="235"/>
        <v/>
      </c>
      <c r="P681" s="47" t="str">
        <f t="shared" ca="1" si="236"/>
        <v/>
      </c>
      <c r="Q681" s="45" t="str">
        <f t="shared" ca="1" si="237"/>
        <v/>
      </c>
      <c r="R681" s="46" t="str">
        <f t="shared" ca="1" si="238"/>
        <v/>
      </c>
      <c r="S681" s="47" t="str">
        <f t="shared" ca="1" si="239"/>
        <v/>
      </c>
      <c r="T681" s="79" t="str">
        <f t="shared" ca="1" si="243"/>
        <v/>
      </c>
      <c r="AH681" s="172" t="str">
        <f t="shared" si="241"/>
        <v/>
      </c>
      <c r="AI681" s="172" t="str">
        <f t="shared" si="240"/>
        <v/>
      </c>
    </row>
    <row r="682" spans="1:35">
      <c r="A682" s="173" t="str">
        <f t="shared" ca="1" si="222"/>
        <v/>
      </c>
      <c r="B682" s="45" t="str">
        <f t="shared" ca="1" si="223"/>
        <v/>
      </c>
      <c r="C682" s="46" t="str">
        <f t="shared" ca="1" si="242"/>
        <v/>
      </c>
      <c r="D682" s="46" t="str">
        <f t="shared" ca="1" si="224"/>
        <v/>
      </c>
      <c r="E682" s="45" t="str">
        <f t="shared" ca="1" si="225"/>
        <v/>
      </c>
      <c r="F682" s="46" t="str">
        <f t="shared" ca="1" si="226"/>
        <v/>
      </c>
      <c r="G682" s="47" t="str">
        <f t="shared" ca="1" si="227"/>
        <v/>
      </c>
      <c r="H682" s="45" t="str">
        <f t="shared" ca="1" si="228"/>
        <v/>
      </c>
      <c r="I682" s="46" t="str">
        <f t="shared" ca="1" si="229"/>
        <v/>
      </c>
      <c r="J682" s="47" t="str">
        <f t="shared" ca="1" si="230"/>
        <v/>
      </c>
      <c r="K682" s="45" t="str">
        <f t="shared" ca="1" si="231"/>
        <v/>
      </c>
      <c r="L682" s="46" t="str">
        <f t="shared" ca="1" si="232"/>
        <v/>
      </c>
      <c r="M682" s="47" t="str">
        <f t="shared" ca="1" si="233"/>
        <v/>
      </c>
      <c r="N682" s="45" t="str">
        <f t="shared" ca="1" si="234"/>
        <v/>
      </c>
      <c r="O682" s="46" t="str">
        <f t="shared" ca="1" si="235"/>
        <v/>
      </c>
      <c r="P682" s="47" t="str">
        <f t="shared" ca="1" si="236"/>
        <v/>
      </c>
      <c r="Q682" s="45" t="str">
        <f t="shared" ca="1" si="237"/>
        <v/>
      </c>
      <c r="R682" s="46" t="str">
        <f t="shared" ca="1" si="238"/>
        <v/>
      </c>
      <c r="S682" s="47" t="str">
        <f t="shared" ca="1" si="239"/>
        <v/>
      </c>
      <c r="T682" s="79" t="str">
        <f t="shared" ca="1" si="243"/>
        <v/>
      </c>
      <c r="AH682" s="172" t="str">
        <f t="shared" si="241"/>
        <v/>
      </c>
      <c r="AI682" s="172" t="str">
        <f t="shared" si="240"/>
        <v/>
      </c>
    </row>
    <row r="683" spans="1:35">
      <c r="A683" s="173" t="str">
        <f t="shared" ca="1" si="222"/>
        <v/>
      </c>
      <c r="B683" s="45" t="str">
        <f t="shared" ca="1" si="223"/>
        <v/>
      </c>
      <c r="C683" s="46" t="str">
        <f t="shared" ca="1" si="242"/>
        <v/>
      </c>
      <c r="D683" s="46" t="str">
        <f t="shared" ca="1" si="224"/>
        <v/>
      </c>
      <c r="E683" s="45" t="str">
        <f t="shared" ca="1" si="225"/>
        <v/>
      </c>
      <c r="F683" s="46" t="str">
        <f t="shared" ca="1" si="226"/>
        <v/>
      </c>
      <c r="G683" s="47" t="str">
        <f t="shared" ca="1" si="227"/>
        <v/>
      </c>
      <c r="H683" s="45" t="str">
        <f t="shared" ca="1" si="228"/>
        <v/>
      </c>
      <c r="I683" s="46" t="str">
        <f t="shared" ca="1" si="229"/>
        <v/>
      </c>
      <c r="J683" s="47" t="str">
        <f t="shared" ca="1" si="230"/>
        <v/>
      </c>
      <c r="K683" s="45" t="str">
        <f t="shared" ca="1" si="231"/>
        <v/>
      </c>
      <c r="L683" s="46" t="str">
        <f t="shared" ca="1" si="232"/>
        <v/>
      </c>
      <c r="M683" s="47" t="str">
        <f t="shared" ca="1" si="233"/>
        <v/>
      </c>
      <c r="N683" s="45" t="str">
        <f t="shared" ca="1" si="234"/>
        <v/>
      </c>
      <c r="O683" s="46" t="str">
        <f t="shared" ca="1" si="235"/>
        <v/>
      </c>
      <c r="P683" s="47" t="str">
        <f t="shared" ca="1" si="236"/>
        <v/>
      </c>
      <c r="Q683" s="45" t="str">
        <f t="shared" ca="1" si="237"/>
        <v/>
      </c>
      <c r="R683" s="46" t="str">
        <f t="shared" ca="1" si="238"/>
        <v/>
      </c>
      <c r="S683" s="47" t="str">
        <f t="shared" ca="1" si="239"/>
        <v/>
      </c>
      <c r="T683" s="79" t="str">
        <f t="shared" ca="1" si="243"/>
        <v/>
      </c>
      <c r="AH683" s="172" t="str">
        <f t="shared" si="241"/>
        <v/>
      </c>
      <c r="AI683" s="172" t="str">
        <f t="shared" si="240"/>
        <v/>
      </c>
    </row>
    <row r="684" spans="1:35">
      <c r="A684" s="173" t="str">
        <f t="shared" ca="1" si="222"/>
        <v/>
      </c>
      <c r="B684" s="45" t="str">
        <f t="shared" ca="1" si="223"/>
        <v/>
      </c>
      <c r="C684" s="46" t="str">
        <f t="shared" ca="1" si="242"/>
        <v/>
      </c>
      <c r="D684" s="46" t="str">
        <f t="shared" ca="1" si="224"/>
        <v/>
      </c>
      <c r="E684" s="45" t="str">
        <f t="shared" ca="1" si="225"/>
        <v/>
      </c>
      <c r="F684" s="46" t="str">
        <f t="shared" ca="1" si="226"/>
        <v/>
      </c>
      <c r="G684" s="47" t="str">
        <f t="shared" ca="1" si="227"/>
        <v/>
      </c>
      <c r="H684" s="45" t="str">
        <f t="shared" ca="1" si="228"/>
        <v/>
      </c>
      <c r="I684" s="46" t="str">
        <f t="shared" ca="1" si="229"/>
        <v/>
      </c>
      <c r="J684" s="47" t="str">
        <f t="shared" ca="1" si="230"/>
        <v/>
      </c>
      <c r="K684" s="45" t="str">
        <f t="shared" ca="1" si="231"/>
        <v/>
      </c>
      <c r="L684" s="46" t="str">
        <f t="shared" ca="1" si="232"/>
        <v/>
      </c>
      <c r="M684" s="47" t="str">
        <f t="shared" ca="1" si="233"/>
        <v/>
      </c>
      <c r="N684" s="45" t="str">
        <f t="shared" ca="1" si="234"/>
        <v/>
      </c>
      <c r="O684" s="46" t="str">
        <f t="shared" ca="1" si="235"/>
        <v/>
      </c>
      <c r="P684" s="47" t="str">
        <f t="shared" ca="1" si="236"/>
        <v/>
      </c>
      <c r="Q684" s="45" t="str">
        <f t="shared" ca="1" si="237"/>
        <v/>
      </c>
      <c r="R684" s="46" t="str">
        <f t="shared" ca="1" si="238"/>
        <v/>
      </c>
      <c r="S684" s="47" t="str">
        <f t="shared" ca="1" si="239"/>
        <v/>
      </c>
      <c r="T684" s="79" t="str">
        <f t="shared" ca="1" si="243"/>
        <v/>
      </c>
      <c r="AH684" s="172" t="str">
        <f t="shared" si="241"/>
        <v/>
      </c>
      <c r="AI684" s="172" t="str">
        <f t="shared" si="240"/>
        <v/>
      </c>
    </row>
    <row r="685" spans="1:35">
      <c r="A685" s="173" t="str">
        <f t="shared" ca="1" si="222"/>
        <v/>
      </c>
      <c r="B685" s="45" t="str">
        <f t="shared" ca="1" si="223"/>
        <v/>
      </c>
      <c r="C685" s="46" t="str">
        <f t="shared" ca="1" si="242"/>
        <v/>
      </c>
      <c r="D685" s="46" t="str">
        <f t="shared" ca="1" si="224"/>
        <v/>
      </c>
      <c r="E685" s="45" t="str">
        <f t="shared" ca="1" si="225"/>
        <v/>
      </c>
      <c r="F685" s="46" t="str">
        <f t="shared" ca="1" si="226"/>
        <v/>
      </c>
      <c r="G685" s="47" t="str">
        <f t="shared" ca="1" si="227"/>
        <v/>
      </c>
      <c r="H685" s="45" t="str">
        <f t="shared" ca="1" si="228"/>
        <v/>
      </c>
      <c r="I685" s="46" t="str">
        <f t="shared" ca="1" si="229"/>
        <v/>
      </c>
      <c r="J685" s="47" t="str">
        <f t="shared" ca="1" si="230"/>
        <v/>
      </c>
      <c r="K685" s="45" t="str">
        <f t="shared" ca="1" si="231"/>
        <v/>
      </c>
      <c r="L685" s="46" t="str">
        <f t="shared" ca="1" si="232"/>
        <v/>
      </c>
      <c r="M685" s="47" t="str">
        <f t="shared" ca="1" si="233"/>
        <v/>
      </c>
      <c r="N685" s="45" t="str">
        <f t="shared" ca="1" si="234"/>
        <v/>
      </c>
      <c r="O685" s="46" t="str">
        <f t="shared" ca="1" si="235"/>
        <v/>
      </c>
      <c r="P685" s="47" t="str">
        <f t="shared" ca="1" si="236"/>
        <v/>
      </c>
      <c r="Q685" s="45" t="str">
        <f t="shared" ca="1" si="237"/>
        <v/>
      </c>
      <c r="R685" s="46" t="str">
        <f t="shared" ca="1" si="238"/>
        <v/>
      </c>
      <c r="S685" s="47" t="str">
        <f t="shared" ca="1" si="239"/>
        <v/>
      </c>
      <c r="T685" s="79" t="str">
        <f t="shared" ca="1" si="243"/>
        <v/>
      </c>
      <c r="AH685" s="172" t="str">
        <f t="shared" si="241"/>
        <v/>
      </c>
      <c r="AI685" s="172" t="str">
        <f t="shared" si="240"/>
        <v/>
      </c>
    </row>
    <row r="686" spans="1:35">
      <c r="A686" s="173" t="str">
        <f t="shared" ca="1" si="222"/>
        <v/>
      </c>
      <c r="B686" s="45" t="str">
        <f t="shared" ca="1" si="223"/>
        <v/>
      </c>
      <c r="C686" s="46" t="str">
        <f t="shared" ca="1" si="242"/>
        <v/>
      </c>
      <c r="D686" s="46" t="str">
        <f t="shared" ca="1" si="224"/>
        <v/>
      </c>
      <c r="E686" s="45" t="str">
        <f t="shared" ca="1" si="225"/>
        <v/>
      </c>
      <c r="F686" s="46" t="str">
        <f t="shared" ca="1" si="226"/>
        <v/>
      </c>
      <c r="G686" s="47" t="str">
        <f t="shared" ca="1" si="227"/>
        <v/>
      </c>
      <c r="H686" s="45" t="str">
        <f t="shared" ca="1" si="228"/>
        <v/>
      </c>
      <c r="I686" s="46" t="str">
        <f t="shared" ca="1" si="229"/>
        <v/>
      </c>
      <c r="J686" s="47" t="str">
        <f t="shared" ca="1" si="230"/>
        <v/>
      </c>
      <c r="K686" s="45" t="str">
        <f t="shared" ca="1" si="231"/>
        <v/>
      </c>
      <c r="L686" s="46" t="str">
        <f t="shared" ca="1" si="232"/>
        <v/>
      </c>
      <c r="M686" s="47" t="str">
        <f t="shared" ca="1" si="233"/>
        <v/>
      </c>
      <c r="N686" s="45" t="str">
        <f t="shared" ca="1" si="234"/>
        <v/>
      </c>
      <c r="O686" s="46" t="str">
        <f t="shared" ca="1" si="235"/>
        <v/>
      </c>
      <c r="P686" s="47" t="str">
        <f t="shared" ca="1" si="236"/>
        <v/>
      </c>
      <c r="Q686" s="45" t="str">
        <f t="shared" ca="1" si="237"/>
        <v/>
      </c>
      <c r="R686" s="46" t="str">
        <f t="shared" ca="1" si="238"/>
        <v/>
      </c>
      <c r="S686" s="47" t="str">
        <f t="shared" ca="1" si="239"/>
        <v/>
      </c>
      <c r="T686" s="79" t="str">
        <f t="shared" ca="1" si="243"/>
        <v/>
      </c>
      <c r="AH686" s="172" t="str">
        <f t="shared" si="241"/>
        <v/>
      </c>
      <c r="AI686" s="172" t="str">
        <f t="shared" si="240"/>
        <v/>
      </c>
    </row>
    <row r="687" spans="1:35">
      <c r="A687" s="173" t="str">
        <f t="shared" ca="1" si="222"/>
        <v/>
      </c>
      <c r="B687" s="45" t="str">
        <f t="shared" ca="1" si="223"/>
        <v/>
      </c>
      <c r="C687" s="46" t="str">
        <f t="shared" ca="1" si="242"/>
        <v/>
      </c>
      <c r="D687" s="46" t="str">
        <f t="shared" ca="1" si="224"/>
        <v/>
      </c>
      <c r="E687" s="45" t="str">
        <f t="shared" ca="1" si="225"/>
        <v/>
      </c>
      <c r="F687" s="46" t="str">
        <f t="shared" ca="1" si="226"/>
        <v/>
      </c>
      <c r="G687" s="47" t="str">
        <f t="shared" ca="1" si="227"/>
        <v/>
      </c>
      <c r="H687" s="45" t="str">
        <f t="shared" ca="1" si="228"/>
        <v/>
      </c>
      <c r="I687" s="46" t="str">
        <f t="shared" ca="1" si="229"/>
        <v/>
      </c>
      <c r="J687" s="47" t="str">
        <f t="shared" ca="1" si="230"/>
        <v/>
      </c>
      <c r="K687" s="45" t="str">
        <f t="shared" ca="1" si="231"/>
        <v/>
      </c>
      <c r="L687" s="46" t="str">
        <f t="shared" ca="1" si="232"/>
        <v/>
      </c>
      <c r="M687" s="47" t="str">
        <f t="shared" ca="1" si="233"/>
        <v/>
      </c>
      <c r="N687" s="45" t="str">
        <f t="shared" ca="1" si="234"/>
        <v/>
      </c>
      <c r="O687" s="46" t="str">
        <f t="shared" ca="1" si="235"/>
        <v/>
      </c>
      <c r="P687" s="47" t="str">
        <f t="shared" ca="1" si="236"/>
        <v/>
      </c>
      <c r="Q687" s="45" t="str">
        <f t="shared" ca="1" si="237"/>
        <v/>
      </c>
      <c r="R687" s="46" t="str">
        <f t="shared" ca="1" si="238"/>
        <v/>
      </c>
      <c r="S687" s="47" t="str">
        <f t="shared" ca="1" si="239"/>
        <v/>
      </c>
      <c r="T687" s="79" t="str">
        <f t="shared" ca="1" si="243"/>
        <v/>
      </c>
      <c r="AH687" s="172" t="str">
        <f t="shared" si="241"/>
        <v/>
      </c>
      <c r="AI687" s="172" t="str">
        <f t="shared" si="240"/>
        <v/>
      </c>
    </row>
    <row r="688" spans="1:35">
      <c r="A688" s="173" t="str">
        <f t="shared" ca="1" si="222"/>
        <v/>
      </c>
      <c r="B688" s="45" t="str">
        <f t="shared" ca="1" si="223"/>
        <v/>
      </c>
      <c r="C688" s="46" t="str">
        <f t="shared" ca="1" si="242"/>
        <v/>
      </c>
      <c r="D688" s="46" t="str">
        <f t="shared" ca="1" si="224"/>
        <v/>
      </c>
      <c r="E688" s="45" t="str">
        <f t="shared" ca="1" si="225"/>
        <v/>
      </c>
      <c r="F688" s="46" t="str">
        <f t="shared" ca="1" si="226"/>
        <v/>
      </c>
      <c r="G688" s="47" t="str">
        <f t="shared" ca="1" si="227"/>
        <v/>
      </c>
      <c r="H688" s="45" t="str">
        <f t="shared" ca="1" si="228"/>
        <v/>
      </c>
      <c r="I688" s="46" t="str">
        <f t="shared" ca="1" si="229"/>
        <v/>
      </c>
      <c r="J688" s="47" t="str">
        <f t="shared" ca="1" si="230"/>
        <v/>
      </c>
      <c r="K688" s="45" t="str">
        <f t="shared" ca="1" si="231"/>
        <v/>
      </c>
      <c r="L688" s="46" t="str">
        <f t="shared" ca="1" si="232"/>
        <v/>
      </c>
      <c r="M688" s="47" t="str">
        <f t="shared" ca="1" si="233"/>
        <v/>
      </c>
      <c r="N688" s="45" t="str">
        <f t="shared" ca="1" si="234"/>
        <v/>
      </c>
      <c r="O688" s="46" t="str">
        <f t="shared" ca="1" si="235"/>
        <v/>
      </c>
      <c r="P688" s="47" t="str">
        <f t="shared" ca="1" si="236"/>
        <v/>
      </c>
      <c r="Q688" s="45" t="str">
        <f t="shared" ca="1" si="237"/>
        <v/>
      </c>
      <c r="R688" s="46" t="str">
        <f t="shared" ca="1" si="238"/>
        <v/>
      </c>
      <c r="S688" s="47" t="str">
        <f t="shared" ca="1" si="239"/>
        <v/>
      </c>
      <c r="T688" s="79" t="str">
        <f t="shared" ca="1" si="243"/>
        <v/>
      </c>
      <c r="AH688" s="172" t="str">
        <f t="shared" si="241"/>
        <v/>
      </c>
      <c r="AI688" s="172" t="str">
        <f t="shared" si="240"/>
        <v/>
      </c>
    </row>
    <row r="689" spans="1:35">
      <c r="A689" s="173" t="str">
        <f t="shared" ref="A689:A741" ca="1" si="244">IF(AND(ISBLANK(AJ678), A688 = $AJ$1),NOW(),IF(ISBLANK(AJ678),"",AJ678))</f>
        <v/>
      </c>
      <c r="B689" s="45" t="str">
        <f t="shared" ref="B689:B741" ca="1" si="245">IF(COUNTIF(V:V,A689)=1,VLOOKUP(A689,V:W,2), IF(COUNTIF(V:V,A689)=0,$B$10,""))</f>
        <v/>
      </c>
      <c r="C689" s="46" t="str">
        <f t="shared" ca="1" si="242"/>
        <v/>
      </c>
      <c r="D689" s="46" t="str">
        <f t="shared" ref="D689:D741" ca="1" si="246">IF(ISERROR(B689-2),"",-1*ROUNDUP(A689-$A$14,0)/360*$B$7*$B$5)</f>
        <v/>
      </c>
      <c r="E689" s="45" t="str">
        <f t="shared" ref="E689:E741" ca="1" si="247">IF(COUNTIF(V:V,A689)=1,VLOOKUP(A689,X:Y,2), IF(COUNTIF(V:V,A689)=0,$C$10,""))</f>
        <v/>
      </c>
      <c r="F689" s="46" t="str">
        <f t="shared" ref="F689:F741" ca="1" si="248">IF(ISERROR(B689-2),"",(E689-$E$14)/100*$C$5)</f>
        <v/>
      </c>
      <c r="G689" s="47" t="str">
        <f t="shared" ref="G689:G741" ca="1" si="249">IF(ISERROR(B689-2),"",ROUNDUP(A689-$A$14,0)/360*$C$6*$C$5-ROUNDUP(A689-$A$14,0)/360*$C$7*$C$5*$E$14/100)</f>
        <v/>
      </c>
      <c r="H689" s="45" t="str">
        <f t="shared" ref="H689:H741" ca="1" si="250">IF(COUNTIF(V:V,A689)=1,VLOOKUP(A689,Z:AA,2), IF(COUNTIF(V:V,A689)=0,$D$10,""))</f>
        <v/>
      </c>
      <c r="I689" s="46" t="str">
        <f t="shared" ref="I689:I741" ca="1" si="251">IF(ISERROR(B689-2),"",(H689/$H$14-1)*$D$5)</f>
        <v/>
      </c>
      <c r="J689" s="47" t="str">
        <f t="shared" ref="J689:J741" ca="1" si="252">IF(ISERROR(B689-2),"",-1*ROUNDUP(A689-$A$14,0)/360*$D$7*$D$5)</f>
        <v/>
      </c>
      <c r="K689" s="45" t="str">
        <f t="shared" ref="K689:K741" ca="1" si="253">IF(COUNTIF(V:V,A689)=1,VLOOKUP(A689,AB:AC,2), IF(COUNTIF(V:V,A689)=0,$E$10,""))</f>
        <v/>
      </c>
      <c r="L689" s="46" t="str">
        <f t="shared" ref="L689:L741" ca="1" si="254">IF(ISERROR(B689-2),"",(K689-$K$14)/100*$E$5)</f>
        <v/>
      </c>
      <c r="M689" s="47" t="str">
        <f t="shared" ref="M689:M741" ca="1" si="255">IF(ISERROR(B689-2),"",ROUNDUP(A689-$A$14,0)/360*$E$6*$E$5-ROUNDUP(A689-$A$14,0)/360*$E$7*$E$5*$N$14/100)</f>
        <v/>
      </c>
      <c r="N689" s="45" t="str">
        <f t="shared" ref="N689:N741" ca="1" si="256">IF(COUNTIF(V:V,A689)=1,VLOOKUP(A689,AD:AE,2), IF(COUNTIF(V:V,A689)=0,$F$10,""))</f>
        <v/>
      </c>
      <c r="O689" s="46" t="str">
        <f t="shared" ref="O689:O741" ca="1" si="257">IF(ISERROR(B689-2),"",(N689-$N$14)/100*$F$5)</f>
        <v/>
      </c>
      <c r="P689" s="47" t="str">
        <f t="shared" ref="P689:P741" ca="1" si="258">IF(ISERROR(B689-2),"",ROUNDUP(A689-$A$14,0)/360*$F$6*$F$5-ROUNDUP(A689-$A$14,0)/360*$F$7*$F$5*$N$14/100)</f>
        <v/>
      </c>
      <c r="Q689" s="45" t="str">
        <f t="shared" ref="Q689:Q741" ca="1" si="259">IF(COUNTIF(V:V,A689)=1,VLOOKUP(A689,AF:AG,2), IF(COUNTIF(V:V,A689)=0,$G$10,""))</f>
        <v/>
      </c>
      <c r="R689" s="46" t="str">
        <f t="shared" ref="R689:R741" ca="1" si="260">IF(ISERROR(B689-2),"",(Q689-$Q$14)/100*$G$5)</f>
        <v/>
      </c>
      <c r="S689" s="47" t="str">
        <f t="shared" ref="S689:S741" ca="1" si="261">IF(ISERROR(B689-2),"",ROUNDUP(A689-$A$14,0)/360*$G$6*$G$5-ROUNDUP(A689-$A$14,0)/360*$G$7*$G$5*$Q$14/100)</f>
        <v/>
      </c>
      <c r="T689" s="79" t="str">
        <f t="shared" ca="1" si="243"/>
        <v/>
      </c>
      <c r="AH689" s="172" t="str">
        <f t="shared" si="241"/>
        <v/>
      </c>
      <c r="AI689" s="172" t="str">
        <f t="shared" si="240"/>
        <v/>
      </c>
    </row>
    <row r="690" spans="1:35">
      <c r="A690" s="173" t="str">
        <f t="shared" ca="1" si="244"/>
        <v/>
      </c>
      <c r="B690" s="45" t="str">
        <f t="shared" ca="1" si="245"/>
        <v/>
      </c>
      <c r="C690" s="46" t="str">
        <f t="shared" ca="1" si="242"/>
        <v/>
      </c>
      <c r="D690" s="46" t="str">
        <f t="shared" ca="1" si="246"/>
        <v/>
      </c>
      <c r="E690" s="45" t="str">
        <f t="shared" ca="1" si="247"/>
        <v/>
      </c>
      <c r="F690" s="46" t="str">
        <f t="shared" ca="1" si="248"/>
        <v/>
      </c>
      <c r="G690" s="47" t="str">
        <f t="shared" ca="1" si="249"/>
        <v/>
      </c>
      <c r="H690" s="45" t="str">
        <f t="shared" ca="1" si="250"/>
        <v/>
      </c>
      <c r="I690" s="46" t="str">
        <f t="shared" ca="1" si="251"/>
        <v/>
      </c>
      <c r="J690" s="47" t="str">
        <f t="shared" ca="1" si="252"/>
        <v/>
      </c>
      <c r="K690" s="45" t="str">
        <f t="shared" ca="1" si="253"/>
        <v/>
      </c>
      <c r="L690" s="46" t="str">
        <f t="shared" ca="1" si="254"/>
        <v/>
      </c>
      <c r="M690" s="47" t="str">
        <f t="shared" ca="1" si="255"/>
        <v/>
      </c>
      <c r="N690" s="45" t="str">
        <f t="shared" ca="1" si="256"/>
        <v/>
      </c>
      <c r="O690" s="46" t="str">
        <f t="shared" ca="1" si="257"/>
        <v/>
      </c>
      <c r="P690" s="47" t="str">
        <f t="shared" ca="1" si="258"/>
        <v/>
      </c>
      <c r="Q690" s="45" t="str">
        <f t="shared" ca="1" si="259"/>
        <v/>
      </c>
      <c r="R690" s="46" t="str">
        <f t="shared" ca="1" si="260"/>
        <v/>
      </c>
      <c r="S690" s="47" t="str">
        <f t="shared" ca="1" si="261"/>
        <v/>
      </c>
      <c r="T690" s="79" t="str">
        <f t="shared" ca="1" si="243"/>
        <v/>
      </c>
      <c r="AH690" s="172" t="str">
        <f t="shared" si="241"/>
        <v/>
      </c>
      <c r="AI690" s="172" t="str">
        <f t="shared" si="240"/>
        <v/>
      </c>
    </row>
    <row r="691" spans="1:35">
      <c r="A691" s="173" t="str">
        <f t="shared" ca="1" si="244"/>
        <v/>
      </c>
      <c r="B691" s="45" t="str">
        <f t="shared" ca="1" si="245"/>
        <v/>
      </c>
      <c r="C691" s="46" t="str">
        <f t="shared" ca="1" si="242"/>
        <v/>
      </c>
      <c r="D691" s="46" t="str">
        <f t="shared" ca="1" si="246"/>
        <v/>
      </c>
      <c r="E691" s="45" t="str">
        <f t="shared" ca="1" si="247"/>
        <v/>
      </c>
      <c r="F691" s="46" t="str">
        <f t="shared" ca="1" si="248"/>
        <v/>
      </c>
      <c r="G691" s="47" t="str">
        <f t="shared" ca="1" si="249"/>
        <v/>
      </c>
      <c r="H691" s="45" t="str">
        <f t="shared" ca="1" si="250"/>
        <v/>
      </c>
      <c r="I691" s="46" t="str">
        <f t="shared" ca="1" si="251"/>
        <v/>
      </c>
      <c r="J691" s="47" t="str">
        <f t="shared" ca="1" si="252"/>
        <v/>
      </c>
      <c r="K691" s="45" t="str">
        <f t="shared" ca="1" si="253"/>
        <v/>
      </c>
      <c r="L691" s="46" t="str">
        <f t="shared" ca="1" si="254"/>
        <v/>
      </c>
      <c r="M691" s="47" t="str">
        <f t="shared" ca="1" si="255"/>
        <v/>
      </c>
      <c r="N691" s="45" t="str">
        <f t="shared" ca="1" si="256"/>
        <v/>
      </c>
      <c r="O691" s="46" t="str">
        <f t="shared" ca="1" si="257"/>
        <v/>
      </c>
      <c r="P691" s="47" t="str">
        <f t="shared" ca="1" si="258"/>
        <v/>
      </c>
      <c r="Q691" s="45" t="str">
        <f t="shared" ca="1" si="259"/>
        <v/>
      </c>
      <c r="R691" s="46" t="str">
        <f t="shared" ca="1" si="260"/>
        <v/>
      </c>
      <c r="S691" s="47" t="str">
        <f t="shared" ca="1" si="261"/>
        <v/>
      </c>
      <c r="T691" s="79" t="str">
        <f t="shared" ca="1" si="243"/>
        <v/>
      </c>
      <c r="AH691" s="172" t="str">
        <f t="shared" si="241"/>
        <v/>
      </c>
      <c r="AI691" s="172" t="str">
        <f t="shared" si="240"/>
        <v/>
      </c>
    </row>
    <row r="692" spans="1:35">
      <c r="A692" s="173" t="str">
        <f t="shared" ca="1" si="244"/>
        <v/>
      </c>
      <c r="B692" s="45" t="str">
        <f t="shared" ca="1" si="245"/>
        <v/>
      </c>
      <c r="C692" s="46" t="str">
        <f t="shared" ca="1" si="242"/>
        <v/>
      </c>
      <c r="D692" s="46" t="str">
        <f t="shared" ca="1" si="246"/>
        <v/>
      </c>
      <c r="E692" s="45" t="str">
        <f t="shared" ca="1" si="247"/>
        <v/>
      </c>
      <c r="F692" s="46" t="str">
        <f t="shared" ca="1" si="248"/>
        <v/>
      </c>
      <c r="G692" s="47" t="str">
        <f t="shared" ca="1" si="249"/>
        <v/>
      </c>
      <c r="H692" s="45" t="str">
        <f t="shared" ca="1" si="250"/>
        <v/>
      </c>
      <c r="I692" s="46" t="str">
        <f t="shared" ca="1" si="251"/>
        <v/>
      </c>
      <c r="J692" s="47" t="str">
        <f t="shared" ca="1" si="252"/>
        <v/>
      </c>
      <c r="K692" s="45" t="str">
        <f t="shared" ca="1" si="253"/>
        <v/>
      </c>
      <c r="L692" s="46" t="str">
        <f t="shared" ca="1" si="254"/>
        <v/>
      </c>
      <c r="M692" s="47" t="str">
        <f t="shared" ca="1" si="255"/>
        <v/>
      </c>
      <c r="N692" s="45" t="str">
        <f t="shared" ca="1" si="256"/>
        <v/>
      </c>
      <c r="O692" s="46" t="str">
        <f t="shared" ca="1" si="257"/>
        <v/>
      </c>
      <c r="P692" s="47" t="str">
        <f t="shared" ca="1" si="258"/>
        <v/>
      </c>
      <c r="Q692" s="45" t="str">
        <f t="shared" ca="1" si="259"/>
        <v/>
      </c>
      <c r="R692" s="46" t="str">
        <f t="shared" ca="1" si="260"/>
        <v/>
      </c>
      <c r="S692" s="47" t="str">
        <f t="shared" ca="1" si="261"/>
        <v/>
      </c>
      <c r="T692" s="79" t="str">
        <f t="shared" ca="1" si="243"/>
        <v/>
      </c>
      <c r="AH692" s="172" t="str">
        <f t="shared" si="241"/>
        <v/>
      </c>
      <c r="AI692" s="172" t="str">
        <f t="shared" si="240"/>
        <v/>
      </c>
    </row>
    <row r="693" spans="1:35">
      <c r="A693" s="173" t="str">
        <f t="shared" ca="1" si="244"/>
        <v/>
      </c>
      <c r="B693" s="45" t="str">
        <f t="shared" ca="1" si="245"/>
        <v/>
      </c>
      <c r="C693" s="46" t="str">
        <f t="shared" ca="1" si="242"/>
        <v/>
      </c>
      <c r="D693" s="46" t="str">
        <f t="shared" ca="1" si="246"/>
        <v/>
      </c>
      <c r="E693" s="45" t="str">
        <f t="shared" ca="1" si="247"/>
        <v/>
      </c>
      <c r="F693" s="46" t="str">
        <f t="shared" ca="1" si="248"/>
        <v/>
      </c>
      <c r="G693" s="47" t="str">
        <f t="shared" ca="1" si="249"/>
        <v/>
      </c>
      <c r="H693" s="45" t="str">
        <f t="shared" ca="1" si="250"/>
        <v/>
      </c>
      <c r="I693" s="46" t="str">
        <f t="shared" ca="1" si="251"/>
        <v/>
      </c>
      <c r="J693" s="47" t="str">
        <f t="shared" ca="1" si="252"/>
        <v/>
      </c>
      <c r="K693" s="45" t="str">
        <f t="shared" ca="1" si="253"/>
        <v/>
      </c>
      <c r="L693" s="46" t="str">
        <f t="shared" ca="1" si="254"/>
        <v/>
      </c>
      <c r="M693" s="47" t="str">
        <f t="shared" ca="1" si="255"/>
        <v/>
      </c>
      <c r="N693" s="45" t="str">
        <f t="shared" ca="1" si="256"/>
        <v/>
      </c>
      <c r="O693" s="46" t="str">
        <f t="shared" ca="1" si="257"/>
        <v/>
      </c>
      <c r="P693" s="47" t="str">
        <f t="shared" ca="1" si="258"/>
        <v/>
      </c>
      <c r="Q693" s="45" t="str">
        <f t="shared" ca="1" si="259"/>
        <v/>
      </c>
      <c r="R693" s="46" t="str">
        <f t="shared" ca="1" si="260"/>
        <v/>
      </c>
      <c r="S693" s="47" t="str">
        <f t="shared" ca="1" si="261"/>
        <v/>
      </c>
      <c r="T693" s="79" t="str">
        <f t="shared" ca="1" si="243"/>
        <v/>
      </c>
      <c r="AH693" s="172" t="str">
        <f t="shared" si="241"/>
        <v/>
      </c>
      <c r="AI693" s="172" t="str">
        <f t="shared" si="240"/>
        <v/>
      </c>
    </row>
    <row r="694" spans="1:35">
      <c r="A694" s="173" t="str">
        <f t="shared" ca="1" si="244"/>
        <v/>
      </c>
      <c r="B694" s="45" t="str">
        <f t="shared" ca="1" si="245"/>
        <v/>
      </c>
      <c r="C694" s="46" t="str">
        <f t="shared" ca="1" si="242"/>
        <v/>
      </c>
      <c r="D694" s="46" t="str">
        <f t="shared" ca="1" si="246"/>
        <v/>
      </c>
      <c r="E694" s="45" t="str">
        <f t="shared" ca="1" si="247"/>
        <v/>
      </c>
      <c r="F694" s="46" t="str">
        <f t="shared" ca="1" si="248"/>
        <v/>
      </c>
      <c r="G694" s="47" t="str">
        <f t="shared" ca="1" si="249"/>
        <v/>
      </c>
      <c r="H694" s="45" t="str">
        <f t="shared" ca="1" si="250"/>
        <v/>
      </c>
      <c r="I694" s="46" t="str">
        <f t="shared" ca="1" si="251"/>
        <v/>
      </c>
      <c r="J694" s="47" t="str">
        <f t="shared" ca="1" si="252"/>
        <v/>
      </c>
      <c r="K694" s="45" t="str">
        <f t="shared" ca="1" si="253"/>
        <v/>
      </c>
      <c r="L694" s="46" t="str">
        <f t="shared" ca="1" si="254"/>
        <v/>
      </c>
      <c r="M694" s="47" t="str">
        <f t="shared" ca="1" si="255"/>
        <v/>
      </c>
      <c r="N694" s="45" t="str">
        <f t="shared" ca="1" si="256"/>
        <v/>
      </c>
      <c r="O694" s="46" t="str">
        <f t="shared" ca="1" si="257"/>
        <v/>
      </c>
      <c r="P694" s="47" t="str">
        <f t="shared" ca="1" si="258"/>
        <v/>
      </c>
      <c r="Q694" s="45" t="str">
        <f t="shared" ca="1" si="259"/>
        <v/>
      </c>
      <c r="R694" s="46" t="str">
        <f t="shared" ca="1" si="260"/>
        <v/>
      </c>
      <c r="S694" s="47" t="str">
        <f t="shared" ca="1" si="261"/>
        <v/>
      </c>
      <c r="T694" s="79" t="str">
        <f t="shared" ca="1" si="243"/>
        <v/>
      </c>
      <c r="AH694" s="172" t="str">
        <f t="shared" si="241"/>
        <v/>
      </c>
      <c r="AI694" s="172" t="str">
        <f t="shared" si="240"/>
        <v/>
      </c>
    </row>
    <row r="695" spans="1:35">
      <c r="A695" s="173" t="str">
        <f t="shared" ca="1" si="244"/>
        <v/>
      </c>
      <c r="B695" s="45" t="str">
        <f t="shared" ca="1" si="245"/>
        <v/>
      </c>
      <c r="C695" s="46" t="str">
        <f t="shared" ca="1" si="242"/>
        <v/>
      </c>
      <c r="D695" s="46" t="str">
        <f t="shared" ca="1" si="246"/>
        <v/>
      </c>
      <c r="E695" s="45" t="str">
        <f t="shared" ca="1" si="247"/>
        <v/>
      </c>
      <c r="F695" s="46" t="str">
        <f t="shared" ca="1" si="248"/>
        <v/>
      </c>
      <c r="G695" s="47" t="str">
        <f t="shared" ca="1" si="249"/>
        <v/>
      </c>
      <c r="H695" s="45" t="str">
        <f t="shared" ca="1" si="250"/>
        <v/>
      </c>
      <c r="I695" s="46" t="str">
        <f t="shared" ca="1" si="251"/>
        <v/>
      </c>
      <c r="J695" s="47" t="str">
        <f t="shared" ca="1" si="252"/>
        <v/>
      </c>
      <c r="K695" s="45" t="str">
        <f t="shared" ca="1" si="253"/>
        <v/>
      </c>
      <c r="L695" s="46" t="str">
        <f t="shared" ca="1" si="254"/>
        <v/>
      </c>
      <c r="M695" s="47" t="str">
        <f t="shared" ca="1" si="255"/>
        <v/>
      </c>
      <c r="N695" s="45" t="str">
        <f t="shared" ca="1" si="256"/>
        <v/>
      </c>
      <c r="O695" s="46" t="str">
        <f t="shared" ca="1" si="257"/>
        <v/>
      </c>
      <c r="P695" s="47" t="str">
        <f t="shared" ca="1" si="258"/>
        <v/>
      </c>
      <c r="Q695" s="45" t="str">
        <f t="shared" ca="1" si="259"/>
        <v/>
      </c>
      <c r="R695" s="46" t="str">
        <f t="shared" ca="1" si="260"/>
        <v/>
      </c>
      <c r="S695" s="47" t="str">
        <f t="shared" ca="1" si="261"/>
        <v/>
      </c>
      <c r="T695" s="79" t="str">
        <f t="shared" ca="1" si="243"/>
        <v/>
      </c>
      <c r="AH695" s="172" t="str">
        <f t="shared" si="241"/>
        <v/>
      </c>
      <c r="AI695" s="172" t="str">
        <f t="shared" si="240"/>
        <v/>
      </c>
    </row>
    <row r="696" spans="1:35">
      <c r="A696" s="173" t="str">
        <f t="shared" ca="1" si="244"/>
        <v/>
      </c>
      <c r="B696" s="45" t="str">
        <f t="shared" ca="1" si="245"/>
        <v/>
      </c>
      <c r="C696" s="46" t="str">
        <f t="shared" ca="1" si="242"/>
        <v/>
      </c>
      <c r="D696" s="46" t="str">
        <f t="shared" ca="1" si="246"/>
        <v/>
      </c>
      <c r="E696" s="45" t="str">
        <f t="shared" ca="1" si="247"/>
        <v/>
      </c>
      <c r="F696" s="46" t="str">
        <f t="shared" ca="1" si="248"/>
        <v/>
      </c>
      <c r="G696" s="47" t="str">
        <f t="shared" ca="1" si="249"/>
        <v/>
      </c>
      <c r="H696" s="45" t="str">
        <f t="shared" ca="1" si="250"/>
        <v/>
      </c>
      <c r="I696" s="46" t="str">
        <f t="shared" ca="1" si="251"/>
        <v/>
      </c>
      <c r="J696" s="47" t="str">
        <f t="shared" ca="1" si="252"/>
        <v/>
      </c>
      <c r="K696" s="45" t="str">
        <f t="shared" ca="1" si="253"/>
        <v/>
      </c>
      <c r="L696" s="46" t="str">
        <f t="shared" ca="1" si="254"/>
        <v/>
      </c>
      <c r="M696" s="47" t="str">
        <f t="shared" ca="1" si="255"/>
        <v/>
      </c>
      <c r="N696" s="45" t="str">
        <f t="shared" ca="1" si="256"/>
        <v/>
      </c>
      <c r="O696" s="46" t="str">
        <f t="shared" ca="1" si="257"/>
        <v/>
      </c>
      <c r="P696" s="47" t="str">
        <f t="shared" ca="1" si="258"/>
        <v/>
      </c>
      <c r="Q696" s="45" t="str">
        <f t="shared" ca="1" si="259"/>
        <v/>
      </c>
      <c r="R696" s="46" t="str">
        <f t="shared" ca="1" si="260"/>
        <v/>
      </c>
      <c r="S696" s="47" t="str">
        <f t="shared" ca="1" si="261"/>
        <v/>
      </c>
      <c r="T696" s="79" t="str">
        <f t="shared" ca="1" si="243"/>
        <v/>
      </c>
      <c r="AH696" s="172" t="str">
        <f t="shared" si="241"/>
        <v/>
      </c>
      <c r="AI696" s="172" t="str">
        <f t="shared" si="240"/>
        <v/>
      </c>
    </row>
    <row r="697" spans="1:35">
      <c r="A697" s="173" t="str">
        <f t="shared" ca="1" si="244"/>
        <v/>
      </c>
      <c r="B697" s="45" t="str">
        <f t="shared" ca="1" si="245"/>
        <v/>
      </c>
      <c r="C697" s="46" t="str">
        <f t="shared" ca="1" si="242"/>
        <v/>
      </c>
      <c r="D697" s="46" t="str">
        <f t="shared" ca="1" si="246"/>
        <v/>
      </c>
      <c r="E697" s="45" t="str">
        <f t="shared" ca="1" si="247"/>
        <v/>
      </c>
      <c r="F697" s="46" t="str">
        <f t="shared" ca="1" si="248"/>
        <v/>
      </c>
      <c r="G697" s="47" t="str">
        <f t="shared" ca="1" si="249"/>
        <v/>
      </c>
      <c r="H697" s="45" t="str">
        <f t="shared" ca="1" si="250"/>
        <v/>
      </c>
      <c r="I697" s="46" t="str">
        <f t="shared" ca="1" si="251"/>
        <v/>
      </c>
      <c r="J697" s="47" t="str">
        <f t="shared" ca="1" si="252"/>
        <v/>
      </c>
      <c r="K697" s="45" t="str">
        <f t="shared" ca="1" si="253"/>
        <v/>
      </c>
      <c r="L697" s="46" t="str">
        <f t="shared" ca="1" si="254"/>
        <v/>
      </c>
      <c r="M697" s="47" t="str">
        <f t="shared" ca="1" si="255"/>
        <v/>
      </c>
      <c r="N697" s="45" t="str">
        <f t="shared" ca="1" si="256"/>
        <v/>
      </c>
      <c r="O697" s="46" t="str">
        <f t="shared" ca="1" si="257"/>
        <v/>
      </c>
      <c r="P697" s="47" t="str">
        <f t="shared" ca="1" si="258"/>
        <v/>
      </c>
      <c r="Q697" s="45" t="str">
        <f t="shared" ca="1" si="259"/>
        <v/>
      </c>
      <c r="R697" s="46" t="str">
        <f t="shared" ca="1" si="260"/>
        <v/>
      </c>
      <c r="S697" s="47" t="str">
        <f t="shared" ca="1" si="261"/>
        <v/>
      </c>
      <c r="T697" s="79" t="str">
        <f t="shared" ca="1" si="243"/>
        <v/>
      </c>
      <c r="AH697" s="172" t="str">
        <f t="shared" si="241"/>
        <v/>
      </c>
      <c r="AI697" s="172" t="str">
        <f t="shared" si="240"/>
        <v/>
      </c>
    </row>
    <row r="698" spans="1:35">
      <c r="A698" s="173" t="str">
        <f t="shared" ca="1" si="244"/>
        <v/>
      </c>
      <c r="B698" s="45" t="str">
        <f t="shared" ca="1" si="245"/>
        <v/>
      </c>
      <c r="C698" s="46" t="str">
        <f t="shared" ca="1" si="242"/>
        <v/>
      </c>
      <c r="D698" s="46" t="str">
        <f t="shared" ca="1" si="246"/>
        <v/>
      </c>
      <c r="E698" s="45" t="str">
        <f t="shared" ca="1" si="247"/>
        <v/>
      </c>
      <c r="F698" s="46" t="str">
        <f t="shared" ca="1" si="248"/>
        <v/>
      </c>
      <c r="G698" s="47" t="str">
        <f t="shared" ca="1" si="249"/>
        <v/>
      </c>
      <c r="H698" s="45" t="str">
        <f t="shared" ca="1" si="250"/>
        <v/>
      </c>
      <c r="I698" s="46" t="str">
        <f t="shared" ca="1" si="251"/>
        <v/>
      </c>
      <c r="J698" s="47" t="str">
        <f t="shared" ca="1" si="252"/>
        <v/>
      </c>
      <c r="K698" s="45" t="str">
        <f t="shared" ca="1" si="253"/>
        <v/>
      </c>
      <c r="L698" s="46" t="str">
        <f t="shared" ca="1" si="254"/>
        <v/>
      </c>
      <c r="M698" s="47" t="str">
        <f t="shared" ca="1" si="255"/>
        <v/>
      </c>
      <c r="N698" s="45" t="str">
        <f t="shared" ca="1" si="256"/>
        <v/>
      </c>
      <c r="O698" s="46" t="str">
        <f t="shared" ca="1" si="257"/>
        <v/>
      </c>
      <c r="P698" s="47" t="str">
        <f t="shared" ca="1" si="258"/>
        <v/>
      </c>
      <c r="Q698" s="45" t="str">
        <f t="shared" ca="1" si="259"/>
        <v/>
      </c>
      <c r="R698" s="46" t="str">
        <f t="shared" ca="1" si="260"/>
        <v/>
      </c>
      <c r="S698" s="47" t="str">
        <f t="shared" ca="1" si="261"/>
        <v/>
      </c>
      <c r="T698" s="79" t="str">
        <f t="shared" ca="1" si="243"/>
        <v/>
      </c>
      <c r="AH698" s="172" t="str">
        <f t="shared" si="241"/>
        <v/>
      </c>
      <c r="AI698" s="172" t="str">
        <f t="shared" si="240"/>
        <v/>
      </c>
    </row>
    <row r="699" spans="1:35">
      <c r="A699" s="173" t="str">
        <f t="shared" ca="1" si="244"/>
        <v/>
      </c>
      <c r="B699" s="45" t="str">
        <f t="shared" ca="1" si="245"/>
        <v/>
      </c>
      <c r="C699" s="46" t="str">
        <f t="shared" ca="1" si="242"/>
        <v/>
      </c>
      <c r="D699" s="46" t="str">
        <f t="shared" ca="1" si="246"/>
        <v/>
      </c>
      <c r="E699" s="45" t="str">
        <f t="shared" ca="1" si="247"/>
        <v/>
      </c>
      <c r="F699" s="46" t="str">
        <f t="shared" ca="1" si="248"/>
        <v/>
      </c>
      <c r="G699" s="47" t="str">
        <f t="shared" ca="1" si="249"/>
        <v/>
      </c>
      <c r="H699" s="45" t="str">
        <f t="shared" ca="1" si="250"/>
        <v/>
      </c>
      <c r="I699" s="46" t="str">
        <f t="shared" ca="1" si="251"/>
        <v/>
      </c>
      <c r="J699" s="47" t="str">
        <f t="shared" ca="1" si="252"/>
        <v/>
      </c>
      <c r="K699" s="45" t="str">
        <f t="shared" ca="1" si="253"/>
        <v/>
      </c>
      <c r="L699" s="46" t="str">
        <f t="shared" ca="1" si="254"/>
        <v/>
      </c>
      <c r="M699" s="47" t="str">
        <f t="shared" ca="1" si="255"/>
        <v/>
      </c>
      <c r="N699" s="45" t="str">
        <f t="shared" ca="1" si="256"/>
        <v/>
      </c>
      <c r="O699" s="46" t="str">
        <f t="shared" ca="1" si="257"/>
        <v/>
      </c>
      <c r="P699" s="47" t="str">
        <f t="shared" ca="1" si="258"/>
        <v/>
      </c>
      <c r="Q699" s="45" t="str">
        <f t="shared" ca="1" si="259"/>
        <v/>
      </c>
      <c r="R699" s="46" t="str">
        <f t="shared" ca="1" si="260"/>
        <v/>
      </c>
      <c r="S699" s="47" t="str">
        <f t="shared" ca="1" si="261"/>
        <v/>
      </c>
      <c r="T699" s="79" t="str">
        <f t="shared" ca="1" si="243"/>
        <v/>
      </c>
      <c r="AH699" s="172" t="str">
        <f t="shared" si="241"/>
        <v/>
      </c>
      <c r="AI699" s="172" t="str">
        <f t="shared" si="240"/>
        <v/>
      </c>
    </row>
    <row r="700" spans="1:35">
      <c r="A700" s="173" t="str">
        <f t="shared" ca="1" si="244"/>
        <v/>
      </c>
      <c r="B700" s="45" t="str">
        <f t="shared" ca="1" si="245"/>
        <v/>
      </c>
      <c r="C700" s="46" t="str">
        <f t="shared" ca="1" si="242"/>
        <v/>
      </c>
      <c r="D700" s="46" t="str">
        <f t="shared" ca="1" si="246"/>
        <v/>
      </c>
      <c r="E700" s="45" t="str">
        <f t="shared" ca="1" si="247"/>
        <v/>
      </c>
      <c r="F700" s="46" t="str">
        <f t="shared" ca="1" si="248"/>
        <v/>
      </c>
      <c r="G700" s="47" t="str">
        <f t="shared" ca="1" si="249"/>
        <v/>
      </c>
      <c r="H700" s="45" t="str">
        <f t="shared" ca="1" si="250"/>
        <v/>
      </c>
      <c r="I700" s="46" t="str">
        <f t="shared" ca="1" si="251"/>
        <v/>
      </c>
      <c r="J700" s="47" t="str">
        <f t="shared" ca="1" si="252"/>
        <v/>
      </c>
      <c r="K700" s="45" t="str">
        <f t="shared" ca="1" si="253"/>
        <v/>
      </c>
      <c r="L700" s="46" t="str">
        <f t="shared" ca="1" si="254"/>
        <v/>
      </c>
      <c r="M700" s="47" t="str">
        <f t="shared" ca="1" si="255"/>
        <v/>
      </c>
      <c r="N700" s="45" t="str">
        <f t="shared" ca="1" si="256"/>
        <v/>
      </c>
      <c r="O700" s="46" t="str">
        <f t="shared" ca="1" si="257"/>
        <v/>
      </c>
      <c r="P700" s="47" t="str">
        <f t="shared" ca="1" si="258"/>
        <v/>
      </c>
      <c r="Q700" s="45" t="str">
        <f t="shared" ca="1" si="259"/>
        <v/>
      </c>
      <c r="R700" s="46" t="str">
        <f t="shared" ca="1" si="260"/>
        <v/>
      </c>
      <c r="S700" s="47" t="str">
        <f t="shared" ca="1" si="261"/>
        <v/>
      </c>
      <c r="T700" s="79" t="str">
        <f t="shared" ca="1" si="243"/>
        <v/>
      </c>
      <c r="AH700" s="172" t="str">
        <f t="shared" si="241"/>
        <v/>
      </c>
      <c r="AI700" s="172" t="str">
        <f t="shared" si="240"/>
        <v/>
      </c>
    </row>
    <row r="701" spans="1:35">
      <c r="A701" s="173" t="str">
        <f t="shared" ca="1" si="244"/>
        <v/>
      </c>
      <c r="B701" s="45" t="str">
        <f t="shared" ca="1" si="245"/>
        <v/>
      </c>
      <c r="C701" s="46" t="str">
        <f t="shared" ca="1" si="242"/>
        <v/>
      </c>
      <c r="D701" s="46" t="str">
        <f t="shared" ca="1" si="246"/>
        <v/>
      </c>
      <c r="E701" s="45" t="str">
        <f t="shared" ca="1" si="247"/>
        <v/>
      </c>
      <c r="F701" s="46" t="str">
        <f t="shared" ca="1" si="248"/>
        <v/>
      </c>
      <c r="G701" s="47" t="str">
        <f t="shared" ca="1" si="249"/>
        <v/>
      </c>
      <c r="H701" s="45" t="str">
        <f t="shared" ca="1" si="250"/>
        <v/>
      </c>
      <c r="I701" s="46" t="str">
        <f t="shared" ca="1" si="251"/>
        <v/>
      </c>
      <c r="J701" s="47" t="str">
        <f t="shared" ca="1" si="252"/>
        <v/>
      </c>
      <c r="K701" s="45" t="str">
        <f t="shared" ca="1" si="253"/>
        <v/>
      </c>
      <c r="L701" s="46" t="str">
        <f t="shared" ca="1" si="254"/>
        <v/>
      </c>
      <c r="M701" s="47" t="str">
        <f t="shared" ca="1" si="255"/>
        <v/>
      </c>
      <c r="N701" s="45" t="str">
        <f t="shared" ca="1" si="256"/>
        <v/>
      </c>
      <c r="O701" s="46" t="str">
        <f t="shared" ca="1" si="257"/>
        <v/>
      </c>
      <c r="P701" s="47" t="str">
        <f t="shared" ca="1" si="258"/>
        <v/>
      </c>
      <c r="Q701" s="45" t="str">
        <f t="shared" ca="1" si="259"/>
        <v/>
      </c>
      <c r="R701" s="46" t="str">
        <f t="shared" ca="1" si="260"/>
        <v/>
      </c>
      <c r="S701" s="47" t="str">
        <f t="shared" ca="1" si="261"/>
        <v/>
      </c>
      <c r="T701" s="79" t="str">
        <f t="shared" ca="1" si="243"/>
        <v/>
      </c>
      <c r="AH701" s="172" t="str">
        <f t="shared" si="241"/>
        <v/>
      </c>
      <c r="AI701" s="172" t="str">
        <f t="shared" si="240"/>
        <v/>
      </c>
    </row>
    <row r="702" spans="1:35">
      <c r="A702" s="173" t="str">
        <f t="shared" ca="1" si="244"/>
        <v/>
      </c>
      <c r="B702" s="45" t="str">
        <f t="shared" ca="1" si="245"/>
        <v/>
      </c>
      <c r="C702" s="46" t="str">
        <f t="shared" ca="1" si="242"/>
        <v/>
      </c>
      <c r="D702" s="46" t="str">
        <f t="shared" ca="1" si="246"/>
        <v/>
      </c>
      <c r="E702" s="45" t="str">
        <f t="shared" ca="1" si="247"/>
        <v/>
      </c>
      <c r="F702" s="46" t="str">
        <f t="shared" ca="1" si="248"/>
        <v/>
      </c>
      <c r="G702" s="47" t="str">
        <f t="shared" ca="1" si="249"/>
        <v/>
      </c>
      <c r="H702" s="45" t="str">
        <f t="shared" ca="1" si="250"/>
        <v/>
      </c>
      <c r="I702" s="46" t="str">
        <f t="shared" ca="1" si="251"/>
        <v/>
      </c>
      <c r="J702" s="47" t="str">
        <f t="shared" ca="1" si="252"/>
        <v/>
      </c>
      <c r="K702" s="45" t="str">
        <f t="shared" ca="1" si="253"/>
        <v/>
      </c>
      <c r="L702" s="46" t="str">
        <f t="shared" ca="1" si="254"/>
        <v/>
      </c>
      <c r="M702" s="47" t="str">
        <f t="shared" ca="1" si="255"/>
        <v/>
      </c>
      <c r="N702" s="45" t="str">
        <f t="shared" ca="1" si="256"/>
        <v/>
      </c>
      <c r="O702" s="46" t="str">
        <f t="shared" ca="1" si="257"/>
        <v/>
      </c>
      <c r="P702" s="47" t="str">
        <f t="shared" ca="1" si="258"/>
        <v/>
      </c>
      <c r="Q702" s="45" t="str">
        <f t="shared" ca="1" si="259"/>
        <v/>
      </c>
      <c r="R702" s="46" t="str">
        <f t="shared" ca="1" si="260"/>
        <v/>
      </c>
      <c r="S702" s="47" t="str">
        <f t="shared" ca="1" si="261"/>
        <v/>
      </c>
      <c r="T702" s="79" t="str">
        <f t="shared" ca="1" si="243"/>
        <v/>
      </c>
      <c r="AH702" s="172" t="str">
        <f t="shared" si="241"/>
        <v/>
      </c>
      <c r="AI702" s="172" t="str">
        <f t="shared" si="240"/>
        <v/>
      </c>
    </row>
    <row r="703" spans="1:35">
      <c r="A703" s="173" t="str">
        <f t="shared" ca="1" si="244"/>
        <v/>
      </c>
      <c r="B703" s="45" t="str">
        <f t="shared" ca="1" si="245"/>
        <v/>
      </c>
      <c r="C703" s="46" t="str">
        <f t="shared" ca="1" si="242"/>
        <v/>
      </c>
      <c r="D703" s="46" t="str">
        <f t="shared" ca="1" si="246"/>
        <v/>
      </c>
      <c r="E703" s="45" t="str">
        <f t="shared" ca="1" si="247"/>
        <v/>
      </c>
      <c r="F703" s="46" t="str">
        <f t="shared" ca="1" si="248"/>
        <v/>
      </c>
      <c r="G703" s="47" t="str">
        <f t="shared" ca="1" si="249"/>
        <v/>
      </c>
      <c r="H703" s="45" t="str">
        <f t="shared" ca="1" si="250"/>
        <v/>
      </c>
      <c r="I703" s="46" t="str">
        <f t="shared" ca="1" si="251"/>
        <v/>
      </c>
      <c r="J703" s="47" t="str">
        <f t="shared" ca="1" si="252"/>
        <v/>
      </c>
      <c r="K703" s="45" t="str">
        <f t="shared" ca="1" si="253"/>
        <v/>
      </c>
      <c r="L703" s="46" t="str">
        <f t="shared" ca="1" si="254"/>
        <v/>
      </c>
      <c r="M703" s="47" t="str">
        <f t="shared" ca="1" si="255"/>
        <v/>
      </c>
      <c r="N703" s="45" t="str">
        <f t="shared" ca="1" si="256"/>
        <v/>
      </c>
      <c r="O703" s="46" t="str">
        <f t="shared" ca="1" si="257"/>
        <v/>
      </c>
      <c r="P703" s="47" t="str">
        <f t="shared" ca="1" si="258"/>
        <v/>
      </c>
      <c r="Q703" s="45" t="str">
        <f t="shared" ca="1" si="259"/>
        <v/>
      </c>
      <c r="R703" s="46" t="str">
        <f t="shared" ca="1" si="260"/>
        <v/>
      </c>
      <c r="S703" s="47" t="str">
        <f t="shared" ca="1" si="261"/>
        <v/>
      </c>
      <c r="T703" s="79" t="str">
        <f t="shared" ca="1" si="243"/>
        <v/>
      </c>
      <c r="AH703" s="172" t="str">
        <f t="shared" si="241"/>
        <v/>
      </c>
      <c r="AI703" s="172" t="str">
        <f t="shared" si="240"/>
        <v/>
      </c>
    </row>
    <row r="704" spans="1:35">
      <c r="A704" s="173" t="str">
        <f t="shared" ca="1" si="244"/>
        <v/>
      </c>
      <c r="B704" s="45" t="str">
        <f t="shared" ca="1" si="245"/>
        <v/>
      </c>
      <c r="C704" s="46" t="str">
        <f t="shared" ca="1" si="242"/>
        <v/>
      </c>
      <c r="D704" s="46" t="str">
        <f t="shared" ca="1" si="246"/>
        <v/>
      </c>
      <c r="E704" s="45" t="str">
        <f t="shared" ca="1" si="247"/>
        <v/>
      </c>
      <c r="F704" s="46" t="str">
        <f t="shared" ca="1" si="248"/>
        <v/>
      </c>
      <c r="G704" s="47" t="str">
        <f t="shared" ca="1" si="249"/>
        <v/>
      </c>
      <c r="H704" s="45" t="str">
        <f t="shared" ca="1" si="250"/>
        <v/>
      </c>
      <c r="I704" s="46" t="str">
        <f t="shared" ca="1" si="251"/>
        <v/>
      </c>
      <c r="J704" s="47" t="str">
        <f t="shared" ca="1" si="252"/>
        <v/>
      </c>
      <c r="K704" s="45" t="str">
        <f t="shared" ca="1" si="253"/>
        <v/>
      </c>
      <c r="L704" s="46" t="str">
        <f t="shared" ca="1" si="254"/>
        <v/>
      </c>
      <c r="M704" s="47" t="str">
        <f t="shared" ca="1" si="255"/>
        <v/>
      </c>
      <c r="N704" s="45" t="str">
        <f t="shared" ca="1" si="256"/>
        <v/>
      </c>
      <c r="O704" s="46" t="str">
        <f t="shared" ca="1" si="257"/>
        <v/>
      </c>
      <c r="P704" s="47" t="str">
        <f t="shared" ca="1" si="258"/>
        <v/>
      </c>
      <c r="Q704" s="45" t="str">
        <f t="shared" ca="1" si="259"/>
        <v/>
      </c>
      <c r="R704" s="46" t="str">
        <f t="shared" ca="1" si="260"/>
        <v/>
      </c>
      <c r="S704" s="47" t="str">
        <f t="shared" ca="1" si="261"/>
        <v/>
      </c>
      <c r="T704" s="79" t="str">
        <f t="shared" ca="1" si="243"/>
        <v/>
      </c>
      <c r="AH704" s="172" t="str">
        <f t="shared" si="241"/>
        <v/>
      </c>
      <c r="AI704" s="172" t="str">
        <f t="shared" si="240"/>
        <v/>
      </c>
    </row>
    <row r="705" spans="1:35">
      <c r="A705" s="173" t="str">
        <f t="shared" ca="1" si="244"/>
        <v/>
      </c>
      <c r="B705" s="45" t="str">
        <f t="shared" ca="1" si="245"/>
        <v/>
      </c>
      <c r="C705" s="46" t="str">
        <f t="shared" ca="1" si="242"/>
        <v/>
      </c>
      <c r="D705" s="46" t="str">
        <f t="shared" ca="1" si="246"/>
        <v/>
      </c>
      <c r="E705" s="45" t="str">
        <f t="shared" ca="1" si="247"/>
        <v/>
      </c>
      <c r="F705" s="46" t="str">
        <f t="shared" ca="1" si="248"/>
        <v/>
      </c>
      <c r="G705" s="47" t="str">
        <f t="shared" ca="1" si="249"/>
        <v/>
      </c>
      <c r="H705" s="45" t="str">
        <f t="shared" ca="1" si="250"/>
        <v/>
      </c>
      <c r="I705" s="46" t="str">
        <f t="shared" ca="1" si="251"/>
        <v/>
      </c>
      <c r="J705" s="47" t="str">
        <f t="shared" ca="1" si="252"/>
        <v/>
      </c>
      <c r="K705" s="45" t="str">
        <f t="shared" ca="1" si="253"/>
        <v/>
      </c>
      <c r="L705" s="46" t="str">
        <f t="shared" ca="1" si="254"/>
        <v/>
      </c>
      <c r="M705" s="47" t="str">
        <f t="shared" ca="1" si="255"/>
        <v/>
      </c>
      <c r="N705" s="45" t="str">
        <f t="shared" ca="1" si="256"/>
        <v/>
      </c>
      <c r="O705" s="46" t="str">
        <f t="shared" ca="1" si="257"/>
        <v/>
      </c>
      <c r="P705" s="47" t="str">
        <f t="shared" ca="1" si="258"/>
        <v/>
      </c>
      <c r="Q705" s="45" t="str">
        <f t="shared" ca="1" si="259"/>
        <v/>
      </c>
      <c r="R705" s="46" t="str">
        <f t="shared" ca="1" si="260"/>
        <v/>
      </c>
      <c r="S705" s="47" t="str">
        <f t="shared" ca="1" si="261"/>
        <v/>
      </c>
      <c r="T705" s="79" t="str">
        <f t="shared" ca="1" si="243"/>
        <v/>
      </c>
      <c r="AH705" s="172" t="str">
        <f t="shared" si="241"/>
        <v/>
      </c>
      <c r="AI705" s="172" t="str">
        <f t="shared" si="240"/>
        <v/>
      </c>
    </row>
    <row r="706" spans="1:35">
      <c r="A706" s="173" t="str">
        <f t="shared" ca="1" si="244"/>
        <v/>
      </c>
      <c r="B706" s="45" t="str">
        <f t="shared" ca="1" si="245"/>
        <v/>
      </c>
      <c r="C706" s="46" t="str">
        <f t="shared" ca="1" si="242"/>
        <v/>
      </c>
      <c r="D706" s="46" t="str">
        <f t="shared" ca="1" si="246"/>
        <v/>
      </c>
      <c r="E706" s="45" t="str">
        <f t="shared" ca="1" si="247"/>
        <v/>
      </c>
      <c r="F706" s="46" t="str">
        <f t="shared" ca="1" si="248"/>
        <v/>
      </c>
      <c r="G706" s="47" t="str">
        <f t="shared" ca="1" si="249"/>
        <v/>
      </c>
      <c r="H706" s="45" t="str">
        <f t="shared" ca="1" si="250"/>
        <v/>
      </c>
      <c r="I706" s="46" t="str">
        <f t="shared" ca="1" si="251"/>
        <v/>
      </c>
      <c r="J706" s="47" t="str">
        <f t="shared" ca="1" si="252"/>
        <v/>
      </c>
      <c r="K706" s="45" t="str">
        <f t="shared" ca="1" si="253"/>
        <v/>
      </c>
      <c r="L706" s="46" t="str">
        <f t="shared" ca="1" si="254"/>
        <v/>
      </c>
      <c r="M706" s="47" t="str">
        <f t="shared" ca="1" si="255"/>
        <v/>
      </c>
      <c r="N706" s="45" t="str">
        <f t="shared" ca="1" si="256"/>
        <v/>
      </c>
      <c r="O706" s="46" t="str">
        <f t="shared" ca="1" si="257"/>
        <v/>
      </c>
      <c r="P706" s="47" t="str">
        <f t="shared" ca="1" si="258"/>
        <v/>
      </c>
      <c r="Q706" s="45" t="str">
        <f t="shared" ca="1" si="259"/>
        <v/>
      </c>
      <c r="R706" s="46" t="str">
        <f t="shared" ca="1" si="260"/>
        <v/>
      </c>
      <c r="S706" s="47" t="str">
        <f t="shared" ca="1" si="261"/>
        <v/>
      </c>
      <c r="T706" s="79" t="str">
        <f t="shared" ca="1" si="243"/>
        <v/>
      </c>
      <c r="AH706" s="172" t="str">
        <f t="shared" si="241"/>
        <v/>
      </c>
      <c r="AI706" s="172" t="str">
        <f t="shared" si="240"/>
        <v/>
      </c>
    </row>
    <row r="707" spans="1:35">
      <c r="A707" s="173" t="str">
        <f t="shared" ca="1" si="244"/>
        <v/>
      </c>
      <c r="B707" s="45" t="str">
        <f t="shared" ca="1" si="245"/>
        <v/>
      </c>
      <c r="C707" s="46" t="str">
        <f t="shared" ca="1" si="242"/>
        <v/>
      </c>
      <c r="D707" s="46" t="str">
        <f t="shared" ca="1" si="246"/>
        <v/>
      </c>
      <c r="E707" s="45" t="str">
        <f t="shared" ca="1" si="247"/>
        <v/>
      </c>
      <c r="F707" s="46" t="str">
        <f t="shared" ca="1" si="248"/>
        <v/>
      </c>
      <c r="G707" s="47" t="str">
        <f t="shared" ca="1" si="249"/>
        <v/>
      </c>
      <c r="H707" s="45" t="str">
        <f t="shared" ca="1" si="250"/>
        <v/>
      </c>
      <c r="I707" s="46" t="str">
        <f t="shared" ca="1" si="251"/>
        <v/>
      </c>
      <c r="J707" s="47" t="str">
        <f t="shared" ca="1" si="252"/>
        <v/>
      </c>
      <c r="K707" s="45" t="str">
        <f t="shared" ca="1" si="253"/>
        <v/>
      </c>
      <c r="L707" s="46" t="str">
        <f t="shared" ca="1" si="254"/>
        <v/>
      </c>
      <c r="M707" s="47" t="str">
        <f t="shared" ca="1" si="255"/>
        <v/>
      </c>
      <c r="N707" s="45" t="str">
        <f t="shared" ca="1" si="256"/>
        <v/>
      </c>
      <c r="O707" s="46" t="str">
        <f t="shared" ca="1" si="257"/>
        <v/>
      </c>
      <c r="P707" s="47" t="str">
        <f t="shared" ca="1" si="258"/>
        <v/>
      </c>
      <c r="Q707" s="45" t="str">
        <f t="shared" ca="1" si="259"/>
        <v/>
      </c>
      <c r="R707" s="46" t="str">
        <f t="shared" ca="1" si="260"/>
        <v/>
      </c>
      <c r="S707" s="47" t="str">
        <f t="shared" ca="1" si="261"/>
        <v/>
      </c>
      <c r="T707" s="79" t="str">
        <f t="shared" ca="1" si="243"/>
        <v/>
      </c>
      <c r="AH707" s="172" t="str">
        <f t="shared" si="241"/>
        <v/>
      </c>
      <c r="AI707" s="172" t="str">
        <f t="shared" si="240"/>
        <v/>
      </c>
    </row>
    <row r="708" spans="1:35">
      <c r="A708" s="173" t="str">
        <f t="shared" ca="1" si="244"/>
        <v/>
      </c>
      <c r="B708" s="45" t="str">
        <f t="shared" ca="1" si="245"/>
        <v/>
      </c>
      <c r="C708" s="46" t="str">
        <f t="shared" ca="1" si="242"/>
        <v/>
      </c>
      <c r="D708" s="46" t="str">
        <f t="shared" ca="1" si="246"/>
        <v/>
      </c>
      <c r="E708" s="45" t="str">
        <f t="shared" ca="1" si="247"/>
        <v/>
      </c>
      <c r="F708" s="46" t="str">
        <f t="shared" ca="1" si="248"/>
        <v/>
      </c>
      <c r="G708" s="47" t="str">
        <f t="shared" ca="1" si="249"/>
        <v/>
      </c>
      <c r="H708" s="45" t="str">
        <f t="shared" ca="1" si="250"/>
        <v/>
      </c>
      <c r="I708" s="46" t="str">
        <f t="shared" ca="1" si="251"/>
        <v/>
      </c>
      <c r="J708" s="47" t="str">
        <f t="shared" ca="1" si="252"/>
        <v/>
      </c>
      <c r="K708" s="45" t="str">
        <f t="shared" ca="1" si="253"/>
        <v/>
      </c>
      <c r="L708" s="46" t="str">
        <f t="shared" ca="1" si="254"/>
        <v/>
      </c>
      <c r="M708" s="47" t="str">
        <f t="shared" ca="1" si="255"/>
        <v/>
      </c>
      <c r="N708" s="45" t="str">
        <f t="shared" ca="1" si="256"/>
        <v/>
      </c>
      <c r="O708" s="46" t="str">
        <f t="shared" ca="1" si="257"/>
        <v/>
      </c>
      <c r="P708" s="47" t="str">
        <f t="shared" ca="1" si="258"/>
        <v/>
      </c>
      <c r="Q708" s="45" t="str">
        <f t="shared" ca="1" si="259"/>
        <v/>
      </c>
      <c r="R708" s="46" t="str">
        <f t="shared" ca="1" si="260"/>
        <v/>
      </c>
      <c r="S708" s="47" t="str">
        <f t="shared" ca="1" si="261"/>
        <v/>
      </c>
      <c r="T708" s="79" t="str">
        <f t="shared" ca="1" si="243"/>
        <v/>
      </c>
      <c r="AH708" s="172" t="str">
        <f t="shared" si="241"/>
        <v/>
      </c>
      <c r="AI708" s="172" t="str">
        <f t="shared" ref="AI708:AI771" si="262">IF(AH708&gt;$A$14,AH708,"")</f>
        <v/>
      </c>
    </row>
    <row r="709" spans="1:35">
      <c r="A709" s="173" t="str">
        <f t="shared" ca="1" si="244"/>
        <v/>
      </c>
      <c r="B709" s="45" t="str">
        <f t="shared" ca="1" si="245"/>
        <v/>
      </c>
      <c r="C709" s="46" t="str">
        <f t="shared" ca="1" si="242"/>
        <v/>
      </c>
      <c r="D709" s="46" t="str">
        <f t="shared" ca="1" si="246"/>
        <v/>
      </c>
      <c r="E709" s="45" t="str">
        <f t="shared" ca="1" si="247"/>
        <v/>
      </c>
      <c r="F709" s="46" t="str">
        <f t="shared" ca="1" si="248"/>
        <v/>
      </c>
      <c r="G709" s="47" t="str">
        <f t="shared" ca="1" si="249"/>
        <v/>
      </c>
      <c r="H709" s="45" t="str">
        <f t="shared" ca="1" si="250"/>
        <v/>
      </c>
      <c r="I709" s="46" t="str">
        <f t="shared" ca="1" si="251"/>
        <v/>
      </c>
      <c r="J709" s="47" t="str">
        <f t="shared" ca="1" si="252"/>
        <v/>
      </c>
      <c r="K709" s="45" t="str">
        <f t="shared" ca="1" si="253"/>
        <v/>
      </c>
      <c r="L709" s="46" t="str">
        <f t="shared" ca="1" si="254"/>
        <v/>
      </c>
      <c r="M709" s="47" t="str">
        <f t="shared" ca="1" si="255"/>
        <v/>
      </c>
      <c r="N709" s="45" t="str">
        <f t="shared" ca="1" si="256"/>
        <v/>
      </c>
      <c r="O709" s="46" t="str">
        <f t="shared" ca="1" si="257"/>
        <v/>
      </c>
      <c r="P709" s="47" t="str">
        <f t="shared" ca="1" si="258"/>
        <v/>
      </c>
      <c r="Q709" s="45" t="str">
        <f t="shared" ca="1" si="259"/>
        <v/>
      </c>
      <c r="R709" s="46" t="str">
        <f t="shared" ca="1" si="260"/>
        <v/>
      </c>
      <c r="S709" s="47" t="str">
        <f t="shared" ca="1" si="261"/>
        <v/>
      </c>
      <c r="T709" s="79" t="str">
        <f t="shared" ca="1" si="243"/>
        <v/>
      </c>
      <c r="AH709" s="172" t="str">
        <f t="shared" ref="AH709:AH772" si="263">IF(COUNTIF(X:X,V709)*COUNTIF(Z:Z,V709)*COUNTIF(AB:AB,V709)*COUNTIF(AD:AD,V709)*COUNTIF(AF:AF,V709),V709,"")</f>
        <v/>
      </c>
      <c r="AI709" s="172" t="str">
        <f t="shared" si="262"/>
        <v/>
      </c>
    </row>
    <row r="710" spans="1:35">
      <c r="A710" s="173" t="str">
        <f t="shared" ca="1" si="244"/>
        <v/>
      </c>
      <c r="B710" s="45" t="str">
        <f t="shared" ca="1" si="245"/>
        <v/>
      </c>
      <c r="C710" s="46" t="str">
        <f t="shared" ca="1" si="242"/>
        <v/>
      </c>
      <c r="D710" s="46" t="str">
        <f t="shared" ca="1" si="246"/>
        <v/>
      </c>
      <c r="E710" s="45" t="str">
        <f t="shared" ca="1" si="247"/>
        <v/>
      </c>
      <c r="F710" s="46" t="str">
        <f t="shared" ca="1" si="248"/>
        <v/>
      </c>
      <c r="G710" s="47" t="str">
        <f t="shared" ca="1" si="249"/>
        <v/>
      </c>
      <c r="H710" s="45" t="str">
        <f t="shared" ca="1" si="250"/>
        <v/>
      </c>
      <c r="I710" s="46" t="str">
        <f t="shared" ca="1" si="251"/>
        <v/>
      </c>
      <c r="J710" s="47" t="str">
        <f t="shared" ca="1" si="252"/>
        <v/>
      </c>
      <c r="K710" s="45" t="str">
        <f t="shared" ca="1" si="253"/>
        <v/>
      </c>
      <c r="L710" s="46" t="str">
        <f t="shared" ca="1" si="254"/>
        <v/>
      </c>
      <c r="M710" s="47" t="str">
        <f t="shared" ca="1" si="255"/>
        <v/>
      </c>
      <c r="N710" s="45" t="str">
        <f t="shared" ca="1" si="256"/>
        <v/>
      </c>
      <c r="O710" s="46" t="str">
        <f t="shared" ca="1" si="257"/>
        <v/>
      </c>
      <c r="P710" s="47" t="str">
        <f t="shared" ca="1" si="258"/>
        <v/>
      </c>
      <c r="Q710" s="45" t="str">
        <f t="shared" ca="1" si="259"/>
        <v/>
      </c>
      <c r="R710" s="46" t="str">
        <f t="shared" ca="1" si="260"/>
        <v/>
      </c>
      <c r="S710" s="47" t="str">
        <f t="shared" ca="1" si="261"/>
        <v/>
      </c>
      <c r="T710" s="79" t="str">
        <f t="shared" ca="1" si="243"/>
        <v/>
      </c>
      <c r="AH710" s="172" t="str">
        <f t="shared" si="263"/>
        <v/>
      </c>
      <c r="AI710" s="172" t="str">
        <f t="shared" si="262"/>
        <v/>
      </c>
    </row>
    <row r="711" spans="1:35">
      <c r="A711" s="173" t="str">
        <f t="shared" ca="1" si="244"/>
        <v/>
      </c>
      <c r="B711" s="45" t="str">
        <f t="shared" ca="1" si="245"/>
        <v/>
      </c>
      <c r="C711" s="46" t="str">
        <f t="shared" ca="1" si="242"/>
        <v/>
      </c>
      <c r="D711" s="46" t="str">
        <f t="shared" ca="1" si="246"/>
        <v/>
      </c>
      <c r="E711" s="45" t="str">
        <f t="shared" ca="1" si="247"/>
        <v/>
      </c>
      <c r="F711" s="46" t="str">
        <f t="shared" ca="1" si="248"/>
        <v/>
      </c>
      <c r="G711" s="47" t="str">
        <f t="shared" ca="1" si="249"/>
        <v/>
      </c>
      <c r="H711" s="45" t="str">
        <f t="shared" ca="1" si="250"/>
        <v/>
      </c>
      <c r="I711" s="46" t="str">
        <f t="shared" ca="1" si="251"/>
        <v/>
      </c>
      <c r="J711" s="47" t="str">
        <f t="shared" ca="1" si="252"/>
        <v/>
      </c>
      <c r="K711" s="45" t="str">
        <f t="shared" ca="1" si="253"/>
        <v/>
      </c>
      <c r="L711" s="46" t="str">
        <f t="shared" ca="1" si="254"/>
        <v/>
      </c>
      <c r="M711" s="47" t="str">
        <f t="shared" ca="1" si="255"/>
        <v/>
      </c>
      <c r="N711" s="45" t="str">
        <f t="shared" ca="1" si="256"/>
        <v/>
      </c>
      <c r="O711" s="46" t="str">
        <f t="shared" ca="1" si="257"/>
        <v/>
      </c>
      <c r="P711" s="47" t="str">
        <f t="shared" ca="1" si="258"/>
        <v/>
      </c>
      <c r="Q711" s="45" t="str">
        <f t="shared" ca="1" si="259"/>
        <v/>
      </c>
      <c r="R711" s="46" t="str">
        <f t="shared" ca="1" si="260"/>
        <v/>
      </c>
      <c r="S711" s="47" t="str">
        <f t="shared" ca="1" si="261"/>
        <v/>
      </c>
      <c r="T711" s="79" t="str">
        <f t="shared" ca="1" si="243"/>
        <v/>
      </c>
      <c r="AH711" s="172" t="str">
        <f t="shared" si="263"/>
        <v/>
      </c>
      <c r="AI711" s="172" t="str">
        <f t="shared" si="262"/>
        <v/>
      </c>
    </row>
    <row r="712" spans="1:35">
      <c r="A712" s="173" t="str">
        <f t="shared" ca="1" si="244"/>
        <v/>
      </c>
      <c r="B712" s="45" t="str">
        <f t="shared" ca="1" si="245"/>
        <v/>
      </c>
      <c r="C712" s="46" t="str">
        <f t="shared" ca="1" si="242"/>
        <v/>
      </c>
      <c r="D712" s="46" t="str">
        <f t="shared" ca="1" si="246"/>
        <v/>
      </c>
      <c r="E712" s="45" t="str">
        <f t="shared" ca="1" si="247"/>
        <v/>
      </c>
      <c r="F712" s="46" t="str">
        <f t="shared" ca="1" si="248"/>
        <v/>
      </c>
      <c r="G712" s="47" t="str">
        <f t="shared" ca="1" si="249"/>
        <v/>
      </c>
      <c r="H712" s="45" t="str">
        <f t="shared" ca="1" si="250"/>
        <v/>
      </c>
      <c r="I712" s="46" t="str">
        <f t="shared" ca="1" si="251"/>
        <v/>
      </c>
      <c r="J712" s="47" t="str">
        <f t="shared" ca="1" si="252"/>
        <v/>
      </c>
      <c r="K712" s="45" t="str">
        <f t="shared" ca="1" si="253"/>
        <v/>
      </c>
      <c r="L712" s="46" t="str">
        <f t="shared" ca="1" si="254"/>
        <v/>
      </c>
      <c r="M712" s="47" t="str">
        <f t="shared" ca="1" si="255"/>
        <v/>
      </c>
      <c r="N712" s="45" t="str">
        <f t="shared" ca="1" si="256"/>
        <v/>
      </c>
      <c r="O712" s="46" t="str">
        <f t="shared" ca="1" si="257"/>
        <v/>
      </c>
      <c r="P712" s="47" t="str">
        <f t="shared" ca="1" si="258"/>
        <v/>
      </c>
      <c r="Q712" s="45" t="str">
        <f t="shared" ca="1" si="259"/>
        <v/>
      </c>
      <c r="R712" s="46" t="str">
        <f t="shared" ca="1" si="260"/>
        <v/>
      </c>
      <c r="S712" s="47" t="str">
        <f t="shared" ca="1" si="261"/>
        <v/>
      </c>
      <c r="T712" s="79" t="str">
        <f t="shared" ca="1" si="243"/>
        <v/>
      </c>
      <c r="AH712" s="172" t="str">
        <f t="shared" si="263"/>
        <v/>
      </c>
      <c r="AI712" s="172" t="str">
        <f t="shared" si="262"/>
        <v/>
      </c>
    </row>
    <row r="713" spans="1:35">
      <c r="A713" s="173" t="str">
        <f t="shared" ca="1" si="244"/>
        <v/>
      </c>
      <c r="B713" s="45" t="str">
        <f t="shared" ca="1" si="245"/>
        <v/>
      </c>
      <c r="C713" s="46" t="str">
        <f t="shared" ca="1" si="242"/>
        <v/>
      </c>
      <c r="D713" s="46" t="str">
        <f t="shared" ca="1" si="246"/>
        <v/>
      </c>
      <c r="E713" s="45" t="str">
        <f t="shared" ca="1" si="247"/>
        <v/>
      </c>
      <c r="F713" s="46" t="str">
        <f t="shared" ca="1" si="248"/>
        <v/>
      </c>
      <c r="G713" s="47" t="str">
        <f t="shared" ca="1" si="249"/>
        <v/>
      </c>
      <c r="H713" s="45" t="str">
        <f t="shared" ca="1" si="250"/>
        <v/>
      </c>
      <c r="I713" s="46" t="str">
        <f t="shared" ca="1" si="251"/>
        <v/>
      </c>
      <c r="J713" s="47" t="str">
        <f t="shared" ca="1" si="252"/>
        <v/>
      </c>
      <c r="K713" s="45" t="str">
        <f t="shared" ca="1" si="253"/>
        <v/>
      </c>
      <c r="L713" s="46" t="str">
        <f t="shared" ca="1" si="254"/>
        <v/>
      </c>
      <c r="M713" s="47" t="str">
        <f t="shared" ca="1" si="255"/>
        <v/>
      </c>
      <c r="N713" s="45" t="str">
        <f t="shared" ca="1" si="256"/>
        <v/>
      </c>
      <c r="O713" s="46" t="str">
        <f t="shared" ca="1" si="257"/>
        <v/>
      </c>
      <c r="P713" s="47" t="str">
        <f t="shared" ca="1" si="258"/>
        <v/>
      </c>
      <c r="Q713" s="45" t="str">
        <f t="shared" ca="1" si="259"/>
        <v/>
      </c>
      <c r="R713" s="46" t="str">
        <f t="shared" ca="1" si="260"/>
        <v/>
      </c>
      <c r="S713" s="47" t="str">
        <f t="shared" ca="1" si="261"/>
        <v/>
      </c>
      <c r="T713" s="79" t="str">
        <f t="shared" ca="1" si="243"/>
        <v/>
      </c>
      <c r="AH713" s="172" t="str">
        <f t="shared" si="263"/>
        <v/>
      </c>
      <c r="AI713" s="172" t="str">
        <f t="shared" si="262"/>
        <v/>
      </c>
    </row>
    <row r="714" spans="1:35">
      <c r="A714" s="173" t="str">
        <f t="shared" ca="1" si="244"/>
        <v/>
      </c>
      <c r="B714" s="45" t="str">
        <f t="shared" ca="1" si="245"/>
        <v/>
      </c>
      <c r="C714" s="46" t="str">
        <f t="shared" ca="1" si="242"/>
        <v/>
      </c>
      <c r="D714" s="46" t="str">
        <f t="shared" ca="1" si="246"/>
        <v/>
      </c>
      <c r="E714" s="45" t="str">
        <f t="shared" ca="1" si="247"/>
        <v/>
      </c>
      <c r="F714" s="46" t="str">
        <f t="shared" ca="1" si="248"/>
        <v/>
      </c>
      <c r="G714" s="47" t="str">
        <f t="shared" ca="1" si="249"/>
        <v/>
      </c>
      <c r="H714" s="45" t="str">
        <f t="shared" ca="1" si="250"/>
        <v/>
      </c>
      <c r="I714" s="46" t="str">
        <f t="shared" ca="1" si="251"/>
        <v/>
      </c>
      <c r="J714" s="47" t="str">
        <f t="shared" ca="1" si="252"/>
        <v/>
      </c>
      <c r="K714" s="45" t="str">
        <f t="shared" ca="1" si="253"/>
        <v/>
      </c>
      <c r="L714" s="46" t="str">
        <f t="shared" ca="1" si="254"/>
        <v/>
      </c>
      <c r="M714" s="47" t="str">
        <f t="shared" ca="1" si="255"/>
        <v/>
      </c>
      <c r="N714" s="45" t="str">
        <f t="shared" ca="1" si="256"/>
        <v/>
      </c>
      <c r="O714" s="46" t="str">
        <f t="shared" ca="1" si="257"/>
        <v/>
      </c>
      <c r="P714" s="47" t="str">
        <f t="shared" ca="1" si="258"/>
        <v/>
      </c>
      <c r="Q714" s="45" t="str">
        <f t="shared" ca="1" si="259"/>
        <v/>
      </c>
      <c r="R714" s="46" t="str">
        <f t="shared" ca="1" si="260"/>
        <v/>
      </c>
      <c r="S714" s="47" t="str">
        <f t="shared" ca="1" si="261"/>
        <v/>
      </c>
      <c r="T714" s="79" t="str">
        <f t="shared" ca="1" si="243"/>
        <v/>
      </c>
      <c r="AH714" s="172" t="str">
        <f t="shared" si="263"/>
        <v/>
      </c>
      <c r="AI714" s="172" t="str">
        <f t="shared" si="262"/>
        <v/>
      </c>
    </row>
    <row r="715" spans="1:35">
      <c r="A715" s="173" t="str">
        <f t="shared" ca="1" si="244"/>
        <v/>
      </c>
      <c r="B715" s="45" t="str">
        <f t="shared" ca="1" si="245"/>
        <v/>
      </c>
      <c r="C715" s="46" t="str">
        <f t="shared" ca="1" si="242"/>
        <v/>
      </c>
      <c r="D715" s="46" t="str">
        <f t="shared" ca="1" si="246"/>
        <v/>
      </c>
      <c r="E715" s="45" t="str">
        <f t="shared" ca="1" si="247"/>
        <v/>
      </c>
      <c r="F715" s="46" t="str">
        <f t="shared" ca="1" si="248"/>
        <v/>
      </c>
      <c r="G715" s="47" t="str">
        <f t="shared" ca="1" si="249"/>
        <v/>
      </c>
      <c r="H715" s="45" t="str">
        <f t="shared" ca="1" si="250"/>
        <v/>
      </c>
      <c r="I715" s="46" t="str">
        <f t="shared" ca="1" si="251"/>
        <v/>
      </c>
      <c r="J715" s="47" t="str">
        <f t="shared" ca="1" si="252"/>
        <v/>
      </c>
      <c r="K715" s="45" t="str">
        <f t="shared" ca="1" si="253"/>
        <v/>
      </c>
      <c r="L715" s="46" t="str">
        <f t="shared" ca="1" si="254"/>
        <v/>
      </c>
      <c r="M715" s="47" t="str">
        <f t="shared" ca="1" si="255"/>
        <v/>
      </c>
      <c r="N715" s="45" t="str">
        <f t="shared" ca="1" si="256"/>
        <v/>
      </c>
      <c r="O715" s="46" t="str">
        <f t="shared" ca="1" si="257"/>
        <v/>
      </c>
      <c r="P715" s="47" t="str">
        <f t="shared" ca="1" si="258"/>
        <v/>
      </c>
      <c r="Q715" s="45" t="str">
        <f t="shared" ca="1" si="259"/>
        <v/>
      </c>
      <c r="R715" s="46" t="str">
        <f t="shared" ca="1" si="260"/>
        <v/>
      </c>
      <c r="S715" s="47" t="str">
        <f t="shared" ca="1" si="261"/>
        <v/>
      </c>
      <c r="T715" s="79" t="str">
        <f t="shared" ca="1" si="243"/>
        <v/>
      </c>
      <c r="AH715" s="172" t="str">
        <f t="shared" si="263"/>
        <v/>
      </c>
      <c r="AI715" s="172" t="str">
        <f t="shared" si="262"/>
        <v/>
      </c>
    </row>
    <row r="716" spans="1:35">
      <c r="A716" s="173" t="str">
        <f t="shared" ca="1" si="244"/>
        <v/>
      </c>
      <c r="B716" s="45" t="str">
        <f t="shared" ca="1" si="245"/>
        <v/>
      </c>
      <c r="C716" s="46" t="str">
        <f t="shared" ca="1" si="242"/>
        <v/>
      </c>
      <c r="D716" s="46" t="str">
        <f t="shared" ca="1" si="246"/>
        <v/>
      </c>
      <c r="E716" s="45" t="str">
        <f t="shared" ca="1" si="247"/>
        <v/>
      </c>
      <c r="F716" s="46" t="str">
        <f t="shared" ca="1" si="248"/>
        <v/>
      </c>
      <c r="G716" s="47" t="str">
        <f t="shared" ca="1" si="249"/>
        <v/>
      </c>
      <c r="H716" s="45" t="str">
        <f t="shared" ca="1" si="250"/>
        <v/>
      </c>
      <c r="I716" s="46" t="str">
        <f t="shared" ca="1" si="251"/>
        <v/>
      </c>
      <c r="J716" s="47" t="str">
        <f t="shared" ca="1" si="252"/>
        <v/>
      </c>
      <c r="K716" s="45" t="str">
        <f t="shared" ca="1" si="253"/>
        <v/>
      </c>
      <c r="L716" s="46" t="str">
        <f t="shared" ca="1" si="254"/>
        <v/>
      </c>
      <c r="M716" s="47" t="str">
        <f t="shared" ca="1" si="255"/>
        <v/>
      </c>
      <c r="N716" s="45" t="str">
        <f t="shared" ca="1" si="256"/>
        <v/>
      </c>
      <c r="O716" s="46" t="str">
        <f t="shared" ca="1" si="257"/>
        <v/>
      </c>
      <c r="P716" s="47" t="str">
        <f t="shared" ca="1" si="258"/>
        <v/>
      </c>
      <c r="Q716" s="45" t="str">
        <f t="shared" ca="1" si="259"/>
        <v/>
      </c>
      <c r="R716" s="46" t="str">
        <f t="shared" ca="1" si="260"/>
        <v/>
      </c>
      <c r="S716" s="47" t="str">
        <f t="shared" ca="1" si="261"/>
        <v/>
      </c>
      <c r="T716" s="79" t="str">
        <f t="shared" ca="1" si="243"/>
        <v/>
      </c>
      <c r="AH716" s="172" t="str">
        <f t="shared" si="263"/>
        <v/>
      </c>
      <c r="AI716" s="172" t="str">
        <f t="shared" si="262"/>
        <v/>
      </c>
    </row>
    <row r="717" spans="1:35">
      <c r="A717" s="173" t="str">
        <f t="shared" ca="1" si="244"/>
        <v/>
      </c>
      <c r="B717" s="45" t="str">
        <f t="shared" ca="1" si="245"/>
        <v/>
      </c>
      <c r="C717" s="46" t="str">
        <f t="shared" ca="1" si="242"/>
        <v/>
      </c>
      <c r="D717" s="46" t="str">
        <f t="shared" ca="1" si="246"/>
        <v/>
      </c>
      <c r="E717" s="45" t="str">
        <f t="shared" ca="1" si="247"/>
        <v/>
      </c>
      <c r="F717" s="46" t="str">
        <f t="shared" ca="1" si="248"/>
        <v/>
      </c>
      <c r="G717" s="47" t="str">
        <f t="shared" ca="1" si="249"/>
        <v/>
      </c>
      <c r="H717" s="45" t="str">
        <f t="shared" ca="1" si="250"/>
        <v/>
      </c>
      <c r="I717" s="46" t="str">
        <f t="shared" ca="1" si="251"/>
        <v/>
      </c>
      <c r="J717" s="47" t="str">
        <f t="shared" ca="1" si="252"/>
        <v/>
      </c>
      <c r="K717" s="45" t="str">
        <f t="shared" ca="1" si="253"/>
        <v/>
      </c>
      <c r="L717" s="46" t="str">
        <f t="shared" ca="1" si="254"/>
        <v/>
      </c>
      <c r="M717" s="47" t="str">
        <f t="shared" ca="1" si="255"/>
        <v/>
      </c>
      <c r="N717" s="45" t="str">
        <f t="shared" ca="1" si="256"/>
        <v/>
      </c>
      <c r="O717" s="46" t="str">
        <f t="shared" ca="1" si="257"/>
        <v/>
      </c>
      <c r="P717" s="47" t="str">
        <f t="shared" ca="1" si="258"/>
        <v/>
      </c>
      <c r="Q717" s="45" t="str">
        <f t="shared" ca="1" si="259"/>
        <v/>
      </c>
      <c r="R717" s="46" t="str">
        <f t="shared" ca="1" si="260"/>
        <v/>
      </c>
      <c r="S717" s="47" t="str">
        <f t="shared" ca="1" si="261"/>
        <v/>
      </c>
      <c r="T717" s="79" t="str">
        <f t="shared" ca="1" si="243"/>
        <v/>
      </c>
      <c r="AH717" s="172" t="str">
        <f t="shared" si="263"/>
        <v/>
      </c>
      <c r="AI717" s="172" t="str">
        <f t="shared" si="262"/>
        <v/>
      </c>
    </row>
    <row r="718" spans="1:35">
      <c r="A718" s="173" t="str">
        <f t="shared" ca="1" si="244"/>
        <v/>
      </c>
      <c r="B718" s="45" t="str">
        <f t="shared" ca="1" si="245"/>
        <v/>
      </c>
      <c r="C718" s="46" t="str">
        <f t="shared" ca="1" si="242"/>
        <v/>
      </c>
      <c r="D718" s="46" t="str">
        <f t="shared" ca="1" si="246"/>
        <v/>
      </c>
      <c r="E718" s="45" t="str">
        <f t="shared" ca="1" si="247"/>
        <v/>
      </c>
      <c r="F718" s="46" t="str">
        <f t="shared" ca="1" si="248"/>
        <v/>
      </c>
      <c r="G718" s="47" t="str">
        <f t="shared" ca="1" si="249"/>
        <v/>
      </c>
      <c r="H718" s="45" t="str">
        <f t="shared" ca="1" si="250"/>
        <v/>
      </c>
      <c r="I718" s="46" t="str">
        <f t="shared" ca="1" si="251"/>
        <v/>
      </c>
      <c r="J718" s="47" t="str">
        <f t="shared" ca="1" si="252"/>
        <v/>
      </c>
      <c r="K718" s="45" t="str">
        <f t="shared" ca="1" si="253"/>
        <v/>
      </c>
      <c r="L718" s="46" t="str">
        <f t="shared" ca="1" si="254"/>
        <v/>
      </c>
      <c r="M718" s="47" t="str">
        <f t="shared" ca="1" si="255"/>
        <v/>
      </c>
      <c r="N718" s="45" t="str">
        <f t="shared" ca="1" si="256"/>
        <v/>
      </c>
      <c r="O718" s="46" t="str">
        <f t="shared" ca="1" si="257"/>
        <v/>
      </c>
      <c r="P718" s="47" t="str">
        <f t="shared" ca="1" si="258"/>
        <v/>
      </c>
      <c r="Q718" s="45" t="str">
        <f t="shared" ca="1" si="259"/>
        <v/>
      </c>
      <c r="R718" s="46" t="str">
        <f t="shared" ca="1" si="260"/>
        <v/>
      </c>
      <c r="S718" s="47" t="str">
        <f t="shared" ca="1" si="261"/>
        <v/>
      </c>
      <c r="T718" s="79" t="str">
        <f t="shared" ca="1" si="243"/>
        <v/>
      </c>
      <c r="AH718" s="172" t="str">
        <f t="shared" si="263"/>
        <v/>
      </c>
      <c r="AI718" s="172" t="str">
        <f t="shared" si="262"/>
        <v/>
      </c>
    </row>
    <row r="719" spans="1:35">
      <c r="A719" s="173" t="str">
        <f t="shared" ca="1" si="244"/>
        <v/>
      </c>
      <c r="B719" s="45" t="str">
        <f t="shared" ca="1" si="245"/>
        <v/>
      </c>
      <c r="C719" s="46" t="str">
        <f t="shared" ca="1" si="242"/>
        <v/>
      </c>
      <c r="D719" s="46" t="str">
        <f t="shared" ca="1" si="246"/>
        <v/>
      </c>
      <c r="E719" s="45" t="str">
        <f t="shared" ca="1" si="247"/>
        <v/>
      </c>
      <c r="F719" s="46" t="str">
        <f t="shared" ca="1" si="248"/>
        <v/>
      </c>
      <c r="G719" s="47" t="str">
        <f t="shared" ca="1" si="249"/>
        <v/>
      </c>
      <c r="H719" s="45" t="str">
        <f t="shared" ca="1" si="250"/>
        <v/>
      </c>
      <c r="I719" s="46" t="str">
        <f t="shared" ca="1" si="251"/>
        <v/>
      </c>
      <c r="J719" s="47" t="str">
        <f t="shared" ca="1" si="252"/>
        <v/>
      </c>
      <c r="K719" s="45" t="str">
        <f t="shared" ca="1" si="253"/>
        <v/>
      </c>
      <c r="L719" s="46" t="str">
        <f t="shared" ca="1" si="254"/>
        <v/>
      </c>
      <c r="M719" s="47" t="str">
        <f t="shared" ca="1" si="255"/>
        <v/>
      </c>
      <c r="N719" s="45" t="str">
        <f t="shared" ca="1" si="256"/>
        <v/>
      </c>
      <c r="O719" s="46" t="str">
        <f t="shared" ca="1" si="257"/>
        <v/>
      </c>
      <c r="P719" s="47" t="str">
        <f t="shared" ca="1" si="258"/>
        <v/>
      </c>
      <c r="Q719" s="45" t="str">
        <f t="shared" ca="1" si="259"/>
        <v/>
      </c>
      <c r="R719" s="46" t="str">
        <f t="shared" ca="1" si="260"/>
        <v/>
      </c>
      <c r="S719" s="47" t="str">
        <f t="shared" ca="1" si="261"/>
        <v/>
      </c>
      <c r="T719" s="79" t="str">
        <f t="shared" ca="1" si="243"/>
        <v/>
      </c>
      <c r="AH719" s="172" t="str">
        <f t="shared" si="263"/>
        <v/>
      </c>
      <c r="AI719" s="172" t="str">
        <f t="shared" si="262"/>
        <v/>
      </c>
    </row>
    <row r="720" spans="1:35">
      <c r="A720" s="173" t="str">
        <f t="shared" ca="1" si="244"/>
        <v/>
      </c>
      <c r="B720" s="45" t="str">
        <f t="shared" ca="1" si="245"/>
        <v/>
      </c>
      <c r="C720" s="46" t="str">
        <f t="shared" ref="C720:C741" ca="1" si="264">IF(ISERROR(B720-2),"",(B720/$B$14-1)*$B$5)</f>
        <v/>
      </c>
      <c r="D720" s="46" t="str">
        <f t="shared" ca="1" si="246"/>
        <v/>
      </c>
      <c r="E720" s="45" t="str">
        <f t="shared" ca="1" si="247"/>
        <v/>
      </c>
      <c r="F720" s="46" t="str">
        <f t="shared" ca="1" si="248"/>
        <v/>
      </c>
      <c r="G720" s="47" t="str">
        <f t="shared" ca="1" si="249"/>
        <v/>
      </c>
      <c r="H720" s="45" t="str">
        <f t="shared" ca="1" si="250"/>
        <v/>
      </c>
      <c r="I720" s="46" t="str">
        <f t="shared" ca="1" si="251"/>
        <v/>
      </c>
      <c r="J720" s="47" t="str">
        <f t="shared" ca="1" si="252"/>
        <v/>
      </c>
      <c r="K720" s="45" t="str">
        <f t="shared" ca="1" si="253"/>
        <v/>
      </c>
      <c r="L720" s="46" t="str">
        <f t="shared" ca="1" si="254"/>
        <v/>
      </c>
      <c r="M720" s="47" t="str">
        <f t="shared" ca="1" si="255"/>
        <v/>
      </c>
      <c r="N720" s="45" t="str">
        <f t="shared" ca="1" si="256"/>
        <v/>
      </c>
      <c r="O720" s="46" t="str">
        <f t="shared" ca="1" si="257"/>
        <v/>
      </c>
      <c r="P720" s="47" t="str">
        <f t="shared" ca="1" si="258"/>
        <v/>
      </c>
      <c r="Q720" s="45" t="str">
        <f t="shared" ca="1" si="259"/>
        <v/>
      </c>
      <c r="R720" s="46" t="str">
        <f t="shared" ca="1" si="260"/>
        <v/>
      </c>
      <c r="S720" s="47" t="str">
        <f t="shared" ca="1" si="261"/>
        <v/>
      </c>
      <c r="T720" s="79" t="str">
        <f t="shared" ca="1" si="243"/>
        <v/>
      </c>
      <c r="AH720" s="172" t="str">
        <f t="shared" si="263"/>
        <v/>
      </c>
      <c r="AI720" s="172" t="str">
        <f t="shared" si="262"/>
        <v/>
      </c>
    </row>
    <row r="721" spans="1:35">
      <c r="A721" s="173" t="str">
        <f t="shared" ca="1" si="244"/>
        <v/>
      </c>
      <c r="B721" s="45" t="str">
        <f t="shared" ca="1" si="245"/>
        <v/>
      </c>
      <c r="C721" s="46" t="str">
        <f t="shared" ca="1" si="264"/>
        <v/>
      </c>
      <c r="D721" s="46" t="str">
        <f t="shared" ca="1" si="246"/>
        <v/>
      </c>
      <c r="E721" s="45" t="str">
        <f t="shared" ca="1" si="247"/>
        <v/>
      </c>
      <c r="F721" s="46" t="str">
        <f t="shared" ca="1" si="248"/>
        <v/>
      </c>
      <c r="G721" s="47" t="str">
        <f t="shared" ca="1" si="249"/>
        <v/>
      </c>
      <c r="H721" s="45" t="str">
        <f t="shared" ca="1" si="250"/>
        <v/>
      </c>
      <c r="I721" s="46" t="str">
        <f t="shared" ca="1" si="251"/>
        <v/>
      </c>
      <c r="J721" s="47" t="str">
        <f t="shared" ca="1" si="252"/>
        <v/>
      </c>
      <c r="K721" s="45" t="str">
        <f t="shared" ca="1" si="253"/>
        <v/>
      </c>
      <c r="L721" s="46" t="str">
        <f t="shared" ca="1" si="254"/>
        <v/>
      </c>
      <c r="M721" s="47" t="str">
        <f t="shared" ca="1" si="255"/>
        <v/>
      </c>
      <c r="N721" s="45" t="str">
        <f t="shared" ca="1" si="256"/>
        <v/>
      </c>
      <c r="O721" s="46" t="str">
        <f t="shared" ca="1" si="257"/>
        <v/>
      </c>
      <c r="P721" s="47" t="str">
        <f t="shared" ca="1" si="258"/>
        <v/>
      </c>
      <c r="Q721" s="45" t="str">
        <f t="shared" ca="1" si="259"/>
        <v/>
      </c>
      <c r="R721" s="46" t="str">
        <f t="shared" ca="1" si="260"/>
        <v/>
      </c>
      <c r="S721" s="47" t="str">
        <f t="shared" ca="1" si="261"/>
        <v/>
      </c>
      <c r="T721" s="79" t="str">
        <f t="shared" ca="1" si="243"/>
        <v/>
      </c>
      <c r="AH721" s="172" t="str">
        <f t="shared" si="263"/>
        <v/>
      </c>
      <c r="AI721" s="172" t="str">
        <f t="shared" si="262"/>
        <v/>
      </c>
    </row>
    <row r="722" spans="1:35">
      <c r="A722" s="173" t="str">
        <f t="shared" ca="1" si="244"/>
        <v/>
      </c>
      <c r="B722" s="45" t="str">
        <f t="shared" ca="1" si="245"/>
        <v/>
      </c>
      <c r="C722" s="46" t="str">
        <f t="shared" ca="1" si="264"/>
        <v/>
      </c>
      <c r="D722" s="46" t="str">
        <f t="shared" ca="1" si="246"/>
        <v/>
      </c>
      <c r="E722" s="45" t="str">
        <f t="shared" ca="1" si="247"/>
        <v/>
      </c>
      <c r="F722" s="46" t="str">
        <f t="shared" ca="1" si="248"/>
        <v/>
      </c>
      <c r="G722" s="47" t="str">
        <f t="shared" ca="1" si="249"/>
        <v/>
      </c>
      <c r="H722" s="45" t="str">
        <f t="shared" ca="1" si="250"/>
        <v/>
      </c>
      <c r="I722" s="46" t="str">
        <f t="shared" ca="1" si="251"/>
        <v/>
      </c>
      <c r="J722" s="47" t="str">
        <f t="shared" ca="1" si="252"/>
        <v/>
      </c>
      <c r="K722" s="45" t="str">
        <f t="shared" ca="1" si="253"/>
        <v/>
      </c>
      <c r="L722" s="46" t="str">
        <f t="shared" ca="1" si="254"/>
        <v/>
      </c>
      <c r="M722" s="47" t="str">
        <f t="shared" ca="1" si="255"/>
        <v/>
      </c>
      <c r="N722" s="45" t="str">
        <f t="shared" ca="1" si="256"/>
        <v/>
      </c>
      <c r="O722" s="46" t="str">
        <f t="shared" ca="1" si="257"/>
        <v/>
      </c>
      <c r="P722" s="47" t="str">
        <f t="shared" ca="1" si="258"/>
        <v/>
      </c>
      <c r="Q722" s="45" t="str">
        <f t="shared" ca="1" si="259"/>
        <v/>
      </c>
      <c r="R722" s="46" t="str">
        <f t="shared" ca="1" si="260"/>
        <v/>
      </c>
      <c r="S722" s="47" t="str">
        <f t="shared" ca="1" si="261"/>
        <v/>
      </c>
      <c r="T722" s="79" t="str">
        <f t="shared" ca="1" si="243"/>
        <v/>
      </c>
      <c r="AH722" s="172" t="str">
        <f t="shared" si="263"/>
        <v/>
      </c>
      <c r="AI722" s="172" t="str">
        <f t="shared" si="262"/>
        <v/>
      </c>
    </row>
    <row r="723" spans="1:35">
      <c r="A723" s="173" t="str">
        <f t="shared" ca="1" si="244"/>
        <v/>
      </c>
      <c r="B723" s="45" t="str">
        <f t="shared" ca="1" si="245"/>
        <v/>
      </c>
      <c r="C723" s="46" t="str">
        <f t="shared" ca="1" si="264"/>
        <v/>
      </c>
      <c r="D723" s="46" t="str">
        <f t="shared" ca="1" si="246"/>
        <v/>
      </c>
      <c r="E723" s="45" t="str">
        <f t="shared" ca="1" si="247"/>
        <v/>
      </c>
      <c r="F723" s="46" t="str">
        <f t="shared" ca="1" si="248"/>
        <v/>
      </c>
      <c r="G723" s="47" t="str">
        <f t="shared" ca="1" si="249"/>
        <v/>
      </c>
      <c r="H723" s="45" t="str">
        <f t="shared" ca="1" si="250"/>
        <v/>
      </c>
      <c r="I723" s="46" t="str">
        <f t="shared" ca="1" si="251"/>
        <v/>
      </c>
      <c r="J723" s="47" t="str">
        <f t="shared" ca="1" si="252"/>
        <v/>
      </c>
      <c r="K723" s="45" t="str">
        <f t="shared" ca="1" si="253"/>
        <v/>
      </c>
      <c r="L723" s="46" t="str">
        <f t="shared" ca="1" si="254"/>
        <v/>
      </c>
      <c r="M723" s="47" t="str">
        <f t="shared" ca="1" si="255"/>
        <v/>
      </c>
      <c r="N723" s="45" t="str">
        <f t="shared" ca="1" si="256"/>
        <v/>
      </c>
      <c r="O723" s="46" t="str">
        <f t="shared" ca="1" si="257"/>
        <v/>
      </c>
      <c r="P723" s="47" t="str">
        <f t="shared" ca="1" si="258"/>
        <v/>
      </c>
      <c r="Q723" s="45" t="str">
        <f t="shared" ca="1" si="259"/>
        <v/>
      </c>
      <c r="R723" s="46" t="str">
        <f t="shared" ca="1" si="260"/>
        <v/>
      </c>
      <c r="S723" s="47" t="str">
        <f t="shared" ca="1" si="261"/>
        <v/>
      </c>
      <c r="T723" s="79" t="str">
        <f t="shared" ca="1" si="243"/>
        <v/>
      </c>
      <c r="AH723" s="172" t="str">
        <f t="shared" si="263"/>
        <v/>
      </c>
      <c r="AI723" s="172" t="str">
        <f t="shared" si="262"/>
        <v/>
      </c>
    </row>
    <row r="724" spans="1:35">
      <c r="A724" s="173" t="str">
        <f t="shared" ca="1" si="244"/>
        <v/>
      </c>
      <c r="B724" s="45" t="str">
        <f t="shared" ca="1" si="245"/>
        <v/>
      </c>
      <c r="C724" s="46" t="str">
        <f t="shared" ca="1" si="264"/>
        <v/>
      </c>
      <c r="D724" s="46" t="str">
        <f t="shared" ca="1" si="246"/>
        <v/>
      </c>
      <c r="E724" s="45" t="str">
        <f t="shared" ca="1" si="247"/>
        <v/>
      </c>
      <c r="F724" s="46" t="str">
        <f t="shared" ca="1" si="248"/>
        <v/>
      </c>
      <c r="G724" s="47" t="str">
        <f t="shared" ca="1" si="249"/>
        <v/>
      </c>
      <c r="H724" s="45" t="str">
        <f t="shared" ca="1" si="250"/>
        <v/>
      </c>
      <c r="I724" s="46" t="str">
        <f t="shared" ca="1" si="251"/>
        <v/>
      </c>
      <c r="J724" s="47" t="str">
        <f t="shared" ca="1" si="252"/>
        <v/>
      </c>
      <c r="K724" s="45" t="str">
        <f t="shared" ca="1" si="253"/>
        <v/>
      </c>
      <c r="L724" s="46" t="str">
        <f t="shared" ca="1" si="254"/>
        <v/>
      </c>
      <c r="M724" s="47" t="str">
        <f t="shared" ca="1" si="255"/>
        <v/>
      </c>
      <c r="N724" s="45" t="str">
        <f t="shared" ca="1" si="256"/>
        <v/>
      </c>
      <c r="O724" s="46" t="str">
        <f t="shared" ca="1" si="257"/>
        <v/>
      </c>
      <c r="P724" s="47" t="str">
        <f t="shared" ca="1" si="258"/>
        <v/>
      </c>
      <c r="Q724" s="45" t="str">
        <f t="shared" ca="1" si="259"/>
        <v/>
      </c>
      <c r="R724" s="46" t="str">
        <f t="shared" ca="1" si="260"/>
        <v/>
      </c>
      <c r="S724" s="47" t="str">
        <f t="shared" ca="1" si="261"/>
        <v/>
      </c>
      <c r="T724" s="79" t="str">
        <f t="shared" ca="1" si="243"/>
        <v/>
      </c>
      <c r="AH724" s="172" t="str">
        <f t="shared" si="263"/>
        <v/>
      </c>
      <c r="AI724" s="172" t="str">
        <f t="shared" si="262"/>
        <v/>
      </c>
    </row>
    <row r="725" spans="1:35">
      <c r="A725" s="173" t="str">
        <f t="shared" ca="1" si="244"/>
        <v/>
      </c>
      <c r="B725" s="45" t="str">
        <f t="shared" ca="1" si="245"/>
        <v/>
      </c>
      <c r="C725" s="46" t="str">
        <f t="shared" ca="1" si="264"/>
        <v/>
      </c>
      <c r="D725" s="46" t="str">
        <f t="shared" ca="1" si="246"/>
        <v/>
      </c>
      <c r="E725" s="45" t="str">
        <f t="shared" ca="1" si="247"/>
        <v/>
      </c>
      <c r="F725" s="46" t="str">
        <f t="shared" ca="1" si="248"/>
        <v/>
      </c>
      <c r="G725" s="47" t="str">
        <f t="shared" ca="1" si="249"/>
        <v/>
      </c>
      <c r="H725" s="45" t="str">
        <f t="shared" ca="1" si="250"/>
        <v/>
      </c>
      <c r="I725" s="46" t="str">
        <f t="shared" ca="1" si="251"/>
        <v/>
      </c>
      <c r="J725" s="47" t="str">
        <f t="shared" ca="1" si="252"/>
        <v/>
      </c>
      <c r="K725" s="45" t="str">
        <f t="shared" ca="1" si="253"/>
        <v/>
      </c>
      <c r="L725" s="46" t="str">
        <f t="shared" ca="1" si="254"/>
        <v/>
      </c>
      <c r="M725" s="47" t="str">
        <f t="shared" ca="1" si="255"/>
        <v/>
      </c>
      <c r="N725" s="45" t="str">
        <f t="shared" ca="1" si="256"/>
        <v/>
      </c>
      <c r="O725" s="46" t="str">
        <f t="shared" ca="1" si="257"/>
        <v/>
      </c>
      <c r="P725" s="47" t="str">
        <f t="shared" ca="1" si="258"/>
        <v/>
      </c>
      <c r="Q725" s="45" t="str">
        <f t="shared" ca="1" si="259"/>
        <v/>
      </c>
      <c r="R725" s="46" t="str">
        <f t="shared" ca="1" si="260"/>
        <v/>
      </c>
      <c r="S725" s="47" t="str">
        <f t="shared" ca="1" si="261"/>
        <v/>
      </c>
      <c r="T725" s="79" t="str">
        <f t="shared" ca="1" si="243"/>
        <v/>
      </c>
      <c r="AH725" s="172" t="str">
        <f t="shared" si="263"/>
        <v/>
      </c>
      <c r="AI725" s="172" t="str">
        <f t="shared" si="262"/>
        <v/>
      </c>
    </row>
    <row r="726" spans="1:35">
      <c r="A726" s="173" t="str">
        <f t="shared" ca="1" si="244"/>
        <v/>
      </c>
      <c r="B726" s="45" t="str">
        <f t="shared" ca="1" si="245"/>
        <v/>
      </c>
      <c r="C726" s="46" t="str">
        <f t="shared" ca="1" si="264"/>
        <v/>
      </c>
      <c r="D726" s="46" t="str">
        <f t="shared" ca="1" si="246"/>
        <v/>
      </c>
      <c r="E726" s="45" t="str">
        <f t="shared" ca="1" si="247"/>
        <v/>
      </c>
      <c r="F726" s="46" t="str">
        <f t="shared" ca="1" si="248"/>
        <v/>
      </c>
      <c r="G726" s="47" t="str">
        <f t="shared" ca="1" si="249"/>
        <v/>
      </c>
      <c r="H726" s="45" t="str">
        <f t="shared" ca="1" si="250"/>
        <v/>
      </c>
      <c r="I726" s="46" t="str">
        <f t="shared" ca="1" si="251"/>
        <v/>
      </c>
      <c r="J726" s="47" t="str">
        <f t="shared" ca="1" si="252"/>
        <v/>
      </c>
      <c r="K726" s="45" t="str">
        <f t="shared" ca="1" si="253"/>
        <v/>
      </c>
      <c r="L726" s="46" t="str">
        <f t="shared" ca="1" si="254"/>
        <v/>
      </c>
      <c r="M726" s="47" t="str">
        <f t="shared" ca="1" si="255"/>
        <v/>
      </c>
      <c r="N726" s="45" t="str">
        <f t="shared" ca="1" si="256"/>
        <v/>
      </c>
      <c r="O726" s="46" t="str">
        <f t="shared" ca="1" si="257"/>
        <v/>
      </c>
      <c r="P726" s="47" t="str">
        <f t="shared" ca="1" si="258"/>
        <v/>
      </c>
      <c r="Q726" s="45" t="str">
        <f t="shared" ca="1" si="259"/>
        <v/>
      </c>
      <c r="R726" s="46" t="str">
        <f t="shared" ca="1" si="260"/>
        <v/>
      </c>
      <c r="S726" s="47" t="str">
        <f t="shared" ca="1" si="261"/>
        <v/>
      </c>
      <c r="T726" s="79" t="str">
        <f t="shared" ca="1" si="243"/>
        <v/>
      </c>
      <c r="AH726" s="172" t="str">
        <f t="shared" si="263"/>
        <v/>
      </c>
      <c r="AI726" s="172" t="str">
        <f t="shared" si="262"/>
        <v/>
      </c>
    </row>
    <row r="727" spans="1:35">
      <c r="A727" s="173" t="str">
        <f t="shared" ca="1" si="244"/>
        <v/>
      </c>
      <c r="B727" s="45" t="str">
        <f t="shared" ca="1" si="245"/>
        <v/>
      </c>
      <c r="C727" s="46" t="str">
        <f t="shared" ca="1" si="264"/>
        <v/>
      </c>
      <c r="D727" s="46" t="str">
        <f t="shared" ca="1" si="246"/>
        <v/>
      </c>
      <c r="E727" s="45" t="str">
        <f t="shared" ca="1" si="247"/>
        <v/>
      </c>
      <c r="F727" s="46" t="str">
        <f t="shared" ca="1" si="248"/>
        <v/>
      </c>
      <c r="G727" s="47" t="str">
        <f t="shared" ca="1" si="249"/>
        <v/>
      </c>
      <c r="H727" s="45" t="str">
        <f t="shared" ca="1" si="250"/>
        <v/>
      </c>
      <c r="I727" s="46" t="str">
        <f t="shared" ca="1" si="251"/>
        <v/>
      </c>
      <c r="J727" s="47" t="str">
        <f t="shared" ca="1" si="252"/>
        <v/>
      </c>
      <c r="K727" s="45" t="str">
        <f t="shared" ca="1" si="253"/>
        <v/>
      </c>
      <c r="L727" s="46" t="str">
        <f t="shared" ca="1" si="254"/>
        <v/>
      </c>
      <c r="M727" s="47" t="str">
        <f t="shared" ca="1" si="255"/>
        <v/>
      </c>
      <c r="N727" s="45" t="str">
        <f t="shared" ca="1" si="256"/>
        <v/>
      </c>
      <c r="O727" s="46" t="str">
        <f t="shared" ca="1" si="257"/>
        <v/>
      </c>
      <c r="P727" s="47" t="str">
        <f t="shared" ca="1" si="258"/>
        <v/>
      </c>
      <c r="Q727" s="45" t="str">
        <f t="shared" ca="1" si="259"/>
        <v/>
      </c>
      <c r="R727" s="46" t="str">
        <f t="shared" ca="1" si="260"/>
        <v/>
      </c>
      <c r="S727" s="47" t="str">
        <f t="shared" ca="1" si="261"/>
        <v/>
      </c>
      <c r="T727" s="79" t="str">
        <f t="shared" ca="1" si="243"/>
        <v/>
      </c>
      <c r="AH727" s="172" t="str">
        <f t="shared" si="263"/>
        <v/>
      </c>
      <c r="AI727" s="172" t="str">
        <f t="shared" si="262"/>
        <v/>
      </c>
    </row>
    <row r="728" spans="1:35">
      <c r="A728" s="173" t="str">
        <f t="shared" ca="1" si="244"/>
        <v/>
      </c>
      <c r="B728" s="45" t="str">
        <f t="shared" ca="1" si="245"/>
        <v/>
      </c>
      <c r="C728" s="46" t="str">
        <f t="shared" ca="1" si="264"/>
        <v/>
      </c>
      <c r="D728" s="46" t="str">
        <f t="shared" ca="1" si="246"/>
        <v/>
      </c>
      <c r="E728" s="45" t="str">
        <f t="shared" ca="1" si="247"/>
        <v/>
      </c>
      <c r="F728" s="46" t="str">
        <f t="shared" ca="1" si="248"/>
        <v/>
      </c>
      <c r="G728" s="47" t="str">
        <f t="shared" ca="1" si="249"/>
        <v/>
      </c>
      <c r="H728" s="45" t="str">
        <f t="shared" ca="1" si="250"/>
        <v/>
      </c>
      <c r="I728" s="46" t="str">
        <f t="shared" ca="1" si="251"/>
        <v/>
      </c>
      <c r="J728" s="47" t="str">
        <f t="shared" ca="1" si="252"/>
        <v/>
      </c>
      <c r="K728" s="45" t="str">
        <f t="shared" ca="1" si="253"/>
        <v/>
      </c>
      <c r="L728" s="46" t="str">
        <f t="shared" ca="1" si="254"/>
        <v/>
      </c>
      <c r="M728" s="47" t="str">
        <f t="shared" ca="1" si="255"/>
        <v/>
      </c>
      <c r="N728" s="45" t="str">
        <f t="shared" ca="1" si="256"/>
        <v/>
      </c>
      <c r="O728" s="46" t="str">
        <f t="shared" ca="1" si="257"/>
        <v/>
      </c>
      <c r="P728" s="47" t="str">
        <f t="shared" ca="1" si="258"/>
        <v/>
      </c>
      <c r="Q728" s="45" t="str">
        <f t="shared" ca="1" si="259"/>
        <v/>
      </c>
      <c r="R728" s="46" t="str">
        <f t="shared" ca="1" si="260"/>
        <v/>
      </c>
      <c r="S728" s="47" t="str">
        <f t="shared" ca="1" si="261"/>
        <v/>
      </c>
      <c r="T728" s="79" t="str">
        <f t="shared" ca="1" si="243"/>
        <v/>
      </c>
      <c r="AH728" s="172" t="str">
        <f t="shared" si="263"/>
        <v/>
      </c>
      <c r="AI728" s="172" t="str">
        <f t="shared" si="262"/>
        <v/>
      </c>
    </row>
    <row r="729" spans="1:35">
      <c r="A729" s="173" t="str">
        <f t="shared" ca="1" si="244"/>
        <v/>
      </c>
      <c r="B729" s="45" t="str">
        <f t="shared" ca="1" si="245"/>
        <v/>
      </c>
      <c r="C729" s="46" t="str">
        <f t="shared" ca="1" si="264"/>
        <v/>
      </c>
      <c r="D729" s="46" t="str">
        <f t="shared" ca="1" si="246"/>
        <v/>
      </c>
      <c r="E729" s="45" t="str">
        <f t="shared" ca="1" si="247"/>
        <v/>
      </c>
      <c r="F729" s="46" t="str">
        <f t="shared" ca="1" si="248"/>
        <v/>
      </c>
      <c r="G729" s="47" t="str">
        <f t="shared" ca="1" si="249"/>
        <v/>
      </c>
      <c r="H729" s="45" t="str">
        <f t="shared" ca="1" si="250"/>
        <v/>
      </c>
      <c r="I729" s="46" t="str">
        <f t="shared" ca="1" si="251"/>
        <v/>
      </c>
      <c r="J729" s="47" t="str">
        <f t="shared" ca="1" si="252"/>
        <v/>
      </c>
      <c r="K729" s="45" t="str">
        <f t="shared" ca="1" si="253"/>
        <v/>
      </c>
      <c r="L729" s="46" t="str">
        <f t="shared" ca="1" si="254"/>
        <v/>
      </c>
      <c r="M729" s="47" t="str">
        <f t="shared" ca="1" si="255"/>
        <v/>
      </c>
      <c r="N729" s="45" t="str">
        <f t="shared" ca="1" si="256"/>
        <v/>
      </c>
      <c r="O729" s="46" t="str">
        <f t="shared" ca="1" si="257"/>
        <v/>
      </c>
      <c r="P729" s="47" t="str">
        <f t="shared" ca="1" si="258"/>
        <v/>
      </c>
      <c r="Q729" s="45" t="str">
        <f t="shared" ca="1" si="259"/>
        <v/>
      </c>
      <c r="R729" s="46" t="str">
        <f t="shared" ca="1" si="260"/>
        <v/>
      </c>
      <c r="S729" s="47" t="str">
        <f t="shared" ca="1" si="261"/>
        <v/>
      </c>
      <c r="T729" s="79" t="str">
        <f t="shared" ca="1" si="243"/>
        <v/>
      </c>
      <c r="AH729" s="172" t="str">
        <f t="shared" si="263"/>
        <v/>
      </c>
      <c r="AI729" s="172" t="str">
        <f t="shared" si="262"/>
        <v/>
      </c>
    </row>
    <row r="730" spans="1:35">
      <c r="A730" s="173" t="str">
        <f t="shared" ca="1" si="244"/>
        <v/>
      </c>
      <c r="B730" s="45" t="str">
        <f t="shared" ca="1" si="245"/>
        <v/>
      </c>
      <c r="C730" s="46" t="str">
        <f t="shared" ca="1" si="264"/>
        <v/>
      </c>
      <c r="D730" s="46" t="str">
        <f t="shared" ca="1" si="246"/>
        <v/>
      </c>
      <c r="E730" s="45" t="str">
        <f t="shared" ca="1" si="247"/>
        <v/>
      </c>
      <c r="F730" s="46" t="str">
        <f t="shared" ca="1" si="248"/>
        <v/>
      </c>
      <c r="G730" s="47" t="str">
        <f t="shared" ca="1" si="249"/>
        <v/>
      </c>
      <c r="H730" s="45" t="str">
        <f t="shared" ca="1" si="250"/>
        <v/>
      </c>
      <c r="I730" s="46" t="str">
        <f t="shared" ca="1" si="251"/>
        <v/>
      </c>
      <c r="J730" s="47" t="str">
        <f t="shared" ca="1" si="252"/>
        <v/>
      </c>
      <c r="K730" s="45" t="str">
        <f t="shared" ca="1" si="253"/>
        <v/>
      </c>
      <c r="L730" s="46" t="str">
        <f t="shared" ca="1" si="254"/>
        <v/>
      </c>
      <c r="M730" s="47" t="str">
        <f t="shared" ca="1" si="255"/>
        <v/>
      </c>
      <c r="N730" s="45" t="str">
        <f t="shared" ca="1" si="256"/>
        <v/>
      </c>
      <c r="O730" s="46" t="str">
        <f t="shared" ca="1" si="257"/>
        <v/>
      </c>
      <c r="P730" s="47" t="str">
        <f t="shared" ca="1" si="258"/>
        <v/>
      </c>
      <c r="Q730" s="45" t="str">
        <f t="shared" ca="1" si="259"/>
        <v/>
      </c>
      <c r="R730" s="46" t="str">
        <f t="shared" ca="1" si="260"/>
        <v/>
      </c>
      <c r="S730" s="47" t="str">
        <f t="shared" ca="1" si="261"/>
        <v/>
      </c>
      <c r="T730" s="79" t="str">
        <f t="shared" ca="1" si="243"/>
        <v/>
      </c>
      <c r="AH730" s="172" t="str">
        <f t="shared" si="263"/>
        <v/>
      </c>
      <c r="AI730" s="172" t="str">
        <f t="shared" si="262"/>
        <v/>
      </c>
    </row>
    <row r="731" spans="1:35">
      <c r="A731" s="173" t="str">
        <f t="shared" ca="1" si="244"/>
        <v/>
      </c>
      <c r="B731" s="45" t="str">
        <f t="shared" ca="1" si="245"/>
        <v/>
      </c>
      <c r="C731" s="46" t="str">
        <f t="shared" ca="1" si="264"/>
        <v/>
      </c>
      <c r="D731" s="46" t="str">
        <f t="shared" ca="1" si="246"/>
        <v/>
      </c>
      <c r="E731" s="45" t="str">
        <f t="shared" ca="1" si="247"/>
        <v/>
      </c>
      <c r="F731" s="46" t="str">
        <f t="shared" ca="1" si="248"/>
        <v/>
      </c>
      <c r="G731" s="47" t="str">
        <f t="shared" ca="1" si="249"/>
        <v/>
      </c>
      <c r="H731" s="45" t="str">
        <f t="shared" ca="1" si="250"/>
        <v/>
      </c>
      <c r="I731" s="46" t="str">
        <f t="shared" ca="1" si="251"/>
        <v/>
      </c>
      <c r="J731" s="47" t="str">
        <f t="shared" ca="1" si="252"/>
        <v/>
      </c>
      <c r="K731" s="45" t="str">
        <f t="shared" ca="1" si="253"/>
        <v/>
      </c>
      <c r="L731" s="46" t="str">
        <f t="shared" ca="1" si="254"/>
        <v/>
      </c>
      <c r="M731" s="47" t="str">
        <f t="shared" ca="1" si="255"/>
        <v/>
      </c>
      <c r="N731" s="45" t="str">
        <f t="shared" ca="1" si="256"/>
        <v/>
      </c>
      <c r="O731" s="46" t="str">
        <f t="shared" ca="1" si="257"/>
        <v/>
      </c>
      <c r="P731" s="47" t="str">
        <f t="shared" ca="1" si="258"/>
        <v/>
      </c>
      <c r="Q731" s="45" t="str">
        <f t="shared" ca="1" si="259"/>
        <v/>
      </c>
      <c r="R731" s="46" t="str">
        <f t="shared" ca="1" si="260"/>
        <v/>
      </c>
      <c r="S731" s="47" t="str">
        <f t="shared" ca="1" si="261"/>
        <v/>
      </c>
      <c r="T731" s="79" t="str">
        <f t="shared" ref="T731:T741" ca="1" si="265">IF(ISERROR(B731-2),"",C731+D731-F731-G731-I731-J731+L731+M731+O731+P731+R731+S731+$J$9)</f>
        <v/>
      </c>
      <c r="AH731" s="172" t="str">
        <f t="shared" si="263"/>
        <v/>
      </c>
      <c r="AI731" s="172" t="str">
        <f t="shared" si="262"/>
        <v/>
      </c>
    </row>
    <row r="732" spans="1:35">
      <c r="A732" s="173" t="str">
        <f t="shared" ca="1" si="244"/>
        <v/>
      </c>
      <c r="B732" s="45" t="str">
        <f t="shared" ca="1" si="245"/>
        <v/>
      </c>
      <c r="C732" s="46" t="str">
        <f t="shared" ca="1" si="264"/>
        <v/>
      </c>
      <c r="D732" s="46" t="str">
        <f t="shared" ca="1" si="246"/>
        <v/>
      </c>
      <c r="E732" s="45" t="str">
        <f t="shared" ca="1" si="247"/>
        <v/>
      </c>
      <c r="F732" s="46" t="str">
        <f t="shared" ca="1" si="248"/>
        <v/>
      </c>
      <c r="G732" s="47" t="str">
        <f t="shared" ca="1" si="249"/>
        <v/>
      </c>
      <c r="H732" s="45" t="str">
        <f t="shared" ca="1" si="250"/>
        <v/>
      </c>
      <c r="I732" s="46" t="str">
        <f t="shared" ca="1" si="251"/>
        <v/>
      </c>
      <c r="J732" s="47" t="str">
        <f t="shared" ca="1" si="252"/>
        <v/>
      </c>
      <c r="K732" s="45" t="str">
        <f t="shared" ca="1" si="253"/>
        <v/>
      </c>
      <c r="L732" s="46" t="str">
        <f t="shared" ca="1" si="254"/>
        <v/>
      </c>
      <c r="M732" s="47" t="str">
        <f t="shared" ca="1" si="255"/>
        <v/>
      </c>
      <c r="N732" s="45" t="str">
        <f t="shared" ca="1" si="256"/>
        <v/>
      </c>
      <c r="O732" s="46" t="str">
        <f t="shared" ca="1" si="257"/>
        <v/>
      </c>
      <c r="P732" s="47" t="str">
        <f t="shared" ca="1" si="258"/>
        <v/>
      </c>
      <c r="Q732" s="45" t="str">
        <f t="shared" ca="1" si="259"/>
        <v/>
      </c>
      <c r="R732" s="46" t="str">
        <f t="shared" ca="1" si="260"/>
        <v/>
      </c>
      <c r="S732" s="47" t="str">
        <f t="shared" ca="1" si="261"/>
        <v/>
      </c>
      <c r="T732" s="79" t="str">
        <f t="shared" ca="1" si="265"/>
        <v/>
      </c>
      <c r="AH732" s="172" t="str">
        <f t="shared" si="263"/>
        <v/>
      </c>
      <c r="AI732" s="172" t="str">
        <f t="shared" si="262"/>
        <v/>
      </c>
    </row>
    <row r="733" spans="1:35">
      <c r="A733" s="173" t="str">
        <f t="shared" ca="1" si="244"/>
        <v/>
      </c>
      <c r="B733" s="45" t="str">
        <f t="shared" ca="1" si="245"/>
        <v/>
      </c>
      <c r="C733" s="46" t="str">
        <f t="shared" ca="1" si="264"/>
        <v/>
      </c>
      <c r="D733" s="46" t="str">
        <f t="shared" ca="1" si="246"/>
        <v/>
      </c>
      <c r="E733" s="45" t="str">
        <f t="shared" ca="1" si="247"/>
        <v/>
      </c>
      <c r="F733" s="46" t="str">
        <f t="shared" ca="1" si="248"/>
        <v/>
      </c>
      <c r="G733" s="47" t="str">
        <f t="shared" ca="1" si="249"/>
        <v/>
      </c>
      <c r="H733" s="45" t="str">
        <f t="shared" ca="1" si="250"/>
        <v/>
      </c>
      <c r="I733" s="46" t="str">
        <f t="shared" ca="1" si="251"/>
        <v/>
      </c>
      <c r="J733" s="47" t="str">
        <f t="shared" ca="1" si="252"/>
        <v/>
      </c>
      <c r="K733" s="45" t="str">
        <f t="shared" ca="1" si="253"/>
        <v/>
      </c>
      <c r="L733" s="46" t="str">
        <f t="shared" ca="1" si="254"/>
        <v/>
      </c>
      <c r="M733" s="47" t="str">
        <f t="shared" ca="1" si="255"/>
        <v/>
      </c>
      <c r="N733" s="45" t="str">
        <f t="shared" ca="1" si="256"/>
        <v/>
      </c>
      <c r="O733" s="46" t="str">
        <f t="shared" ca="1" si="257"/>
        <v/>
      </c>
      <c r="P733" s="47" t="str">
        <f t="shared" ca="1" si="258"/>
        <v/>
      </c>
      <c r="Q733" s="45" t="str">
        <f t="shared" ca="1" si="259"/>
        <v/>
      </c>
      <c r="R733" s="46" t="str">
        <f t="shared" ca="1" si="260"/>
        <v/>
      </c>
      <c r="S733" s="47" t="str">
        <f t="shared" ca="1" si="261"/>
        <v/>
      </c>
      <c r="T733" s="79" t="str">
        <f t="shared" ca="1" si="265"/>
        <v/>
      </c>
      <c r="AH733" s="172" t="str">
        <f t="shared" si="263"/>
        <v/>
      </c>
      <c r="AI733" s="172" t="str">
        <f t="shared" si="262"/>
        <v/>
      </c>
    </row>
    <row r="734" spans="1:35">
      <c r="A734" s="173" t="str">
        <f t="shared" ca="1" si="244"/>
        <v/>
      </c>
      <c r="B734" s="45" t="str">
        <f t="shared" ca="1" si="245"/>
        <v/>
      </c>
      <c r="C734" s="46" t="str">
        <f t="shared" ca="1" si="264"/>
        <v/>
      </c>
      <c r="D734" s="46" t="str">
        <f t="shared" ca="1" si="246"/>
        <v/>
      </c>
      <c r="E734" s="45" t="str">
        <f t="shared" ca="1" si="247"/>
        <v/>
      </c>
      <c r="F734" s="46" t="str">
        <f t="shared" ca="1" si="248"/>
        <v/>
      </c>
      <c r="G734" s="47" t="str">
        <f t="shared" ca="1" si="249"/>
        <v/>
      </c>
      <c r="H734" s="45" t="str">
        <f t="shared" ca="1" si="250"/>
        <v/>
      </c>
      <c r="I734" s="46" t="str">
        <f t="shared" ca="1" si="251"/>
        <v/>
      </c>
      <c r="J734" s="47" t="str">
        <f t="shared" ca="1" si="252"/>
        <v/>
      </c>
      <c r="K734" s="45" t="str">
        <f t="shared" ca="1" si="253"/>
        <v/>
      </c>
      <c r="L734" s="46" t="str">
        <f t="shared" ca="1" si="254"/>
        <v/>
      </c>
      <c r="M734" s="47" t="str">
        <f t="shared" ca="1" si="255"/>
        <v/>
      </c>
      <c r="N734" s="45" t="str">
        <f t="shared" ca="1" si="256"/>
        <v/>
      </c>
      <c r="O734" s="46" t="str">
        <f t="shared" ca="1" si="257"/>
        <v/>
      </c>
      <c r="P734" s="47" t="str">
        <f t="shared" ca="1" si="258"/>
        <v/>
      </c>
      <c r="Q734" s="45" t="str">
        <f t="shared" ca="1" si="259"/>
        <v/>
      </c>
      <c r="R734" s="46" t="str">
        <f t="shared" ca="1" si="260"/>
        <v/>
      </c>
      <c r="S734" s="47" t="str">
        <f t="shared" ca="1" si="261"/>
        <v/>
      </c>
      <c r="T734" s="79" t="str">
        <f t="shared" ca="1" si="265"/>
        <v/>
      </c>
      <c r="AH734" s="172" t="str">
        <f t="shared" si="263"/>
        <v/>
      </c>
      <c r="AI734" s="172" t="str">
        <f t="shared" si="262"/>
        <v/>
      </c>
    </row>
    <row r="735" spans="1:35">
      <c r="A735" s="173" t="str">
        <f t="shared" ca="1" si="244"/>
        <v/>
      </c>
      <c r="B735" s="45" t="str">
        <f t="shared" ca="1" si="245"/>
        <v/>
      </c>
      <c r="C735" s="46" t="str">
        <f t="shared" ca="1" si="264"/>
        <v/>
      </c>
      <c r="D735" s="46" t="str">
        <f t="shared" ca="1" si="246"/>
        <v/>
      </c>
      <c r="E735" s="45" t="str">
        <f t="shared" ca="1" si="247"/>
        <v/>
      </c>
      <c r="F735" s="46" t="str">
        <f t="shared" ca="1" si="248"/>
        <v/>
      </c>
      <c r="G735" s="47" t="str">
        <f t="shared" ca="1" si="249"/>
        <v/>
      </c>
      <c r="H735" s="45" t="str">
        <f t="shared" ca="1" si="250"/>
        <v/>
      </c>
      <c r="I735" s="46" t="str">
        <f t="shared" ca="1" si="251"/>
        <v/>
      </c>
      <c r="J735" s="47" t="str">
        <f t="shared" ca="1" si="252"/>
        <v/>
      </c>
      <c r="K735" s="45" t="str">
        <f t="shared" ca="1" si="253"/>
        <v/>
      </c>
      <c r="L735" s="46" t="str">
        <f t="shared" ca="1" si="254"/>
        <v/>
      </c>
      <c r="M735" s="47" t="str">
        <f t="shared" ca="1" si="255"/>
        <v/>
      </c>
      <c r="N735" s="45" t="str">
        <f t="shared" ca="1" si="256"/>
        <v/>
      </c>
      <c r="O735" s="46" t="str">
        <f t="shared" ca="1" si="257"/>
        <v/>
      </c>
      <c r="P735" s="47" t="str">
        <f t="shared" ca="1" si="258"/>
        <v/>
      </c>
      <c r="Q735" s="45" t="str">
        <f t="shared" ca="1" si="259"/>
        <v/>
      </c>
      <c r="R735" s="46" t="str">
        <f t="shared" ca="1" si="260"/>
        <v/>
      </c>
      <c r="S735" s="47" t="str">
        <f t="shared" ca="1" si="261"/>
        <v/>
      </c>
      <c r="T735" s="79" t="str">
        <f t="shared" ca="1" si="265"/>
        <v/>
      </c>
      <c r="AH735" s="172" t="str">
        <f t="shared" si="263"/>
        <v/>
      </c>
      <c r="AI735" s="172" t="str">
        <f t="shared" si="262"/>
        <v/>
      </c>
    </row>
    <row r="736" spans="1:35">
      <c r="A736" s="173" t="str">
        <f t="shared" ca="1" si="244"/>
        <v/>
      </c>
      <c r="B736" s="45" t="str">
        <f t="shared" ca="1" si="245"/>
        <v/>
      </c>
      <c r="C736" s="46" t="str">
        <f t="shared" ca="1" si="264"/>
        <v/>
      </c>
      <c r="D736" s="46" t="str">
        <f t="shared" ca="1" si="246"/>
        <v/>
      </c>
      <c r="E736" s="45" t="str">
        <f t="shared" ca="1" si="247"/>
        <v/>
      </c>
      <c r="F736" s="46" t="str">
        <f t="shared" ca="1" si="248"/>
        <v/>
      </c>
      <c r="G736" s="47" t="str">
        <f t="shared" ca="1" si="249"/>
        <v/>
      </c>
      <c r="H736" s="45" t="str">
        <f t="shared" ca="1" si="250"/>
        <v/>
      </c>
      <c r="I736" s="46" t="str">
        <f t="shared" ca="1" si="251"/>
        <v/>
      </c>
      <c r="J736" s="47" t="str">
        <f t="shared" ca="1" si="252"/>
        <v/>
      </c>
      <c r="K736" s="45" t="str">
        <f t="shared" ca="1" si="253"/>
        <v/>
      </c>
      <c r="L736" s="46" t="str">
        <f t="shared" ca="1" si="254"/>
        <v/>
      </c>
      <c r="M736" s="47" t="str">
        <f t="shared" ca="1" si="255"/>
        <v/>
      </c>
      <c r="N736" s="45" t="str">
        <f t="shared" ca="1" si="256"/>
        <v/>
      </c>
      <c r="O736" s="46" t="str">
        <f t="shared" ca="1" si="257"/>
        <v/>
      </c>
      <c r="P736" s="47" t="str">
        <f t="shared" ca="1" si="258"/>
        <v/>
      </c>
      <c r="Q736" s="45" t="str">
        <f t="shared" ca="1" si="259"/>
        <v/>
      </c>
      <c r="R736" s="46" t="str">
        <f t="shared" ca="1" si="260"/>
        <v/>
      </c>
      <c r="S736" s="47" t="str">
        <f t="shared" ca="1" si="261"/>
        <v/>
      </c>
      <c r="T736" s="79" t="str">
        <f t="shared" ca="1" si="265"/>
        <v/>
      </c>
      <c r="AH736" s="172" t="str">
        <f t="shared" si="263"/>
        <v/>
      </c>
      <c r="AI736" s="172" t="str">
        <f t="shared" si="262"/>
        <v/>
      </c>
    </row>
    <row r="737" spans="1:35">
      <c r="A737" s="173" t="str">
        <f t="shared" ca="1" si="244"/>
        <v/>
      </c>
      <c r="B737" s="45" t="str">
        <f t="shared" ca="1" si="245"/>
        <v/>
      </c>
      <c r="C737" s="46" t="str">
        <f t="shared" ca="1" si="264"/>
        <v/>
      </c>
      <c r="D737" s="46" t="str">
        <f t="shared" ca="1" si="246"/>
        <v/>
      </c>
      <c r="E737" s="45" t="str">
        <f t="shared" ca="1" si="247"/>
        <v/>
      </c>
      <c r="F737" s="46" t="str">
        <f t="shared" ca="1" si="248"/>
        <v/>
      </c>
      <c r="G737" s="47" t="str">
        <f t="shared" ca="1" si="249"/>
        <v/>
      </c>
      <c r="H737" s="45" t="str">
        <f t="shared" ca="1" si="250"/>
        <v/>
      </c>
      <c r="I737" s="46" t="str">
        <f t="shared" ca="1" si="251"/>
        <v/>
      </c>
      <c r="J737" s="47" t="str">
        <f t="shared" ca="1" si="252"/>
        <v/>
      </c>
      <c r="K737" s="45" t="str">
        <f t="shared" ca="1" si="253"/>
        <v/>
      </c>
      <c r="L737" s="46" t="str">
        <f t="shared" ca="1" si="254"/>
        <v/>
      </c>
      <c r="M737" s="47" t="str">
        <f t="shared" ca="1" si="255"/>
        <v/>
      </c>
      <c r="N737" s="45" t="str">
        <f t="shared" ca="1" si="256"/>
        <v/>
      </c>
      <c r="O737" s="46" t="str">
        <f t="shared" ca="1" si="257"/>
        <v/>
      </c>
      <c r="P737" s="47" t="str">
        <f t="shared" ca="1" si="258"/>
        <v/>
      </c>
      <c r="Q737" s="45" t="str">
        <f t="shared" ca="1" si="259"/>
        <v/>
      </c>
      <c r="R737" s="46" t="str">
        <f t="shared" ca="1" si="260"/>
        <v/>
      </c>
      <c r="S737" s="47" t="str">
        <f t="shared" ca="1" si="261"/>
        <v/>
      </c>
      <c r="T737" s="79" t="str">
        <f t="shared" ca="1" si="265"/>
        <v/>
      </c>
      <c r="AH737" s="172" t="str">
        <f t="shared" si="263"/>
        <v/>
      </c>
      <c r="AI737" s="172" t="str">
        <f t="shared" si="262"/>
        <v/>
      </c>
    </row>
    <row r="738" spans="1:35">
      <c r="A738" s="173" t="str">
        <f t="shared" ca="1" si="244"/>
        <v/>
      </c>
      <c r="B738" s="45" t="str">
        <f t="shared" ca="1" si="245"/>
        <v/>
      </c>
      <c r="C738" s="46" t="str">
        <f t="shared" ca="1" si="264"/>
        <v/>
      </c>
      <c r="D738" s="46" t="str">
        <f t="shared" ca="1" si="246"/>
        <v/>
      </c>
      <c r="E738" s="45" t="str">
        <f t="shared" ca="1" si="247"/>
        <v/>
      </c>
      <c r="F738" s="46" t="str">
        <f t="shared" ca="1" si="248"/>
        <v/>
      </c>
      <c r="G738" s="47" t="str">
        <f t="shared" ca="1" si="249"/>
        <v/>
      </c>
      <c r="H738" s="45" t="str">
        <f t="shared" ca="1" si="250"/>
        <v/>
      </c>
      <c r="I738" s="46" t="str">
        <f t="shared" ca="1" si="251"/>
        <v/>
      </c>
      <c r="J738" s="47" t="str">
        <f t="shared" ca="1" si="252"/>
        <v/>
      </c>
      <c r="K738" s="45" t="str">
        <f t="shared" ca="1" si="253"/>
        <v/>
      </c>
      <c r="L738" s="46" t="str">
        <f t="shared" ca="1" si="254"/>
        <v/>
      </c>
      <c r="M738" s="47" t="str">
        <f t="shared" ca="1" si="255"/>
        <v/>
      </c>
      <c r="N738" s="45" t="str">
        <f t="shared" ca="1" si="256"/>
        <v/>
      </c>
      <c r="O738" s="46" t="str">
        <f t="shared" ca="1" si="257"/>
        <v/>
      </c>
      <c r="P738" s="47" t="str">
        <f t="shared" ca="1" si="258"/>
        <v/>
      </c>
      <c r="Q738" s="45" t="str">
        <f t="shared" ca="1" si="259"/>
        <v/>
      </c>
      <c r="R738" s="46" t="str">
        <f t="shared" ca="1" si="260"/>
        <v/>
      </c>
      <c r="S738" s="47" t="str">
        <f t="shared" ca="1" si="261"/>
        <v/>
      </c>
      <c r="T738" s="79" t="str">
        <f t="shared" ca="1" si="265"/>
        <v/>
      </c>
      <c r="AH738" s="172" t="str">
        <f t="shared" si="263"/>
        <v/>
      </c>
      <c r="AI738" s="172" t="str">
        <f t="shared" si="262"/>
        <v/>
      </c>
    </row>
    <row r="739" spans="1:35">
      <c r="A739" s="173" t="str">
        <f t="shared" ca="1" si="244"/>
        <v/>
      </c>
      <c r="B739" s="45" t="str">
        <f t="shared" ca="1" si="245"/>
        <v/>
      </c>
      <c r="C739" s="46" t="str">
        <f t="shared" ca="1" si="264"/>
        <v/>
      </c>
      <c r="D739" s="46" t="str">
        <f t="shared" ca="1" si="246"/>
        <v/>
      </c>
      <c r="E739" s="45" t="str">
        <f t="shared" ca="1" si="247"/>
        <v/>
      </c>
      <c r="F739" s="46" t="str">
        <f t="shared" ca="1" si="248"/>
        <v/>
      </c>
      <c r="G739" s="47" t="str">
        <f t="shared" ca="1" si="249"/>
        <v/>
      </c>
      <c r="H739" s="45" t="str">
        <f t="shared" ca="1" si="250"/>
        <v/>
      </c>
      <c r="I739" s="46" t="str">
        <f t="shared" ca="1" si="251"/>
        <v/>
      </c>
      <c r="J739" s="47" t="str">
        <f t="shared" ca="1" si="252"/>
        <v/>
      </c>
      <c r="K739" s="45" t="str">
        <f t="shared" ca="1" si="253"/>
        <v/>
      </c>
      <c r="L739" s="46" t="str">
        <f t="shared" ca="1" si="254"/>
        <v/>
      </c>
      <c r="M739" s="47" t="str">
        <f t="shared" ca="1" si="255"/>
        <v/>
      </c>
      <c r="N739" s="45" t="str">
        <f t="shared" ca="1" si="256"/>
        <v/>
      </c>
      <c r="O739" s="46" t="str">
        <f t="shared" ca="1" si="257"/>
        <v/>
      </c>
      <c r="P739" s="47" t="str">
        <f t="shared" ca="1" si="258"/>
        <v/>
      </c>
      <c r="Q739" s="45" t="str">
        <f t="shared" ca="1" si="259"/>
        <v/>
      </c>
      <c r="R739" s="46" t="str">
        <f t="shared" ca="1" si="260"/>
        <v/>
      </c>
      <c r="S739" s="47" t="str">
        <f t="shared" ca="1" si="261"/>
        <v/>
      </c>
      <c r="T739" s="79" t="str">
        <f t="shared" ca="1" si="265"/>
        <v/>
      </c>
      <c r="AH739" s="172" t="str">
        <f t="shared" si="263"/>
        <v/>
      </c>
      <c r="AI739" s="172" t="str">
        <f t="shared" si="262"/>
        <v/>
      </c>
    </row>
    <row r="740" spans="1:35">
      <c r="A740" s="173" t="str">
        <f t="shared" ca="1" si="244"/>
        <v/>
      </c>
      <c r="B740" s="45" t="str">
        <f t="shared" ca="1" si="245"/>
        <v/>
      </c>
      <c r="C740" s="46" t="str">
        <f t="shared" ca="1" si="264"/>
        <v/>
      </c>
      <c r="D740" s="46" t="str">
        <f t="shared" ca="1" si="246"/>
        <v/>
      </c>
      <c r="E740" s="45" t="str">
        <f t="shared" ca="1" si="247"/>
        <v/>
      </c>
      <c r="F740" s="46" t="str">
        <f t="shared" ca="1" si="248"/>
        <v/>
      </c>
      <c r="G740" s="47" t="str">
        <f t="shared" ca="1" si="249"/>
        <v/>
      </c>
      <c r="H740" s="45" t="str">
        <f t="shared" ca="1" si="250"/>
        <v/>
      </c>
      <c r="I740" s="46" t="str">
        <f t="shared" ca="1" si="251"/>
        <v/>
      </c>
      <c r="J740" s="47" t="str">
        <f t="shared" ca="1" si="252"/>
        <v/>
      </c>
      <c r="K740" s="45" t="str">
        <f t="shared" ca="1" si="253"/>
        <v/>
      </c>
      <c r="L740" s="46" t="str">
        <f t="shared" ca="1" si="254"/>
        <v/>
      </c>
      <c r="M740" s="47" t="str">
        <f t="shared" ca="1" si="255"/>
        <v/>
      </c>
      <c r="N740" s="45" t="str">
        <f t="shared" ca="1" si="256"/>
        <v/>
      </c>
      <c r="O740" s="46" t="str">
        <f t="shared" ca="1" si="257"/>
        <v/>
      </c>
      <c r="P740" s="47" t="str">
        <f t="shared" ca="1" si="258"/>
        <v/>
      </c>
      <c r="Q740" s="45" t="str">
        <f t="shared" ca="1" si="259"/>
        <v/>
      </c>
      <c r="R740" s="46" t="str">
        <f t="shared" ca="1" si="260"/>
        <v/>
      </c>
      <c r="S740" s="47" t="str">
        <f t="shared" ca="1" si="261"/>
        <v/>
      </c>
      <c r="T740" s="79" t="str">
        <f t="shared" ca="1" si="265"/>
        <v/>
      </c>
      <c r="AH740" s="172" t="str">
        <f t="shared" si="263"/>
        <v/>
      </c>
      <c r="AI740" s="172" t="str">
        <f t="shared" si="262"/>
        <v/>
      </c>
    </row>
    <row r="741" spans="1:35">
      <c r="A741" s="173" t="str">
        <f t="shared" ca="1" si="244"/>
        <v/>
      </c>
      <c r="B741" s="45" t="str">
        <f t="shared" ca="1" si="245"/>
        <v/>
      </c>
      <c r="C741" s="46" t="str">
        <f t="shared" ca="1" si="264"/>
        <v/>
      </c>
      <c r="D741" s="46" t="str">
        <f t="shared" ca="1" si="246"/>
        <v/>
      </c>
      <c r="E741" s="45" t="str">
        <f t="shared" ca="1" si="247"/>
        <v/>
      </c>
      <c r="F741" s="46" t="str">
        <f t="shared" ca="1" si="248"/>
        <v/>
      </c>
      <c r="G741" s="47" t="str">
        <f t="shared" ca="1" si="249"/>
        <v/>
      </c>
      <c r="H741" s="45" t="str">
        <f t="shared" ca="1" si="250"/>
        <v/>
      </c>
      <c r="I741" s="46" t="str">
        <f t="shared" ca="1" si="251"/>
        <v/>
      </c>
      <c r="J741" s="47" t="str">
        <f t="shared" ca="1" si="252"/>
        <v/>
      </c>
      <c r="K741" s="45" t="str">
        <f t="shared" ca="1" si="253"/>
        <v/>
      </c>
      <c r="L741" s="46" t="str">
        <f t="shared" ca="1" si="254"/>
        <v/>
      </c>
      <c r="M741" s="47" t="str">
        <f t="shared" ca="1" si="255"/>
        <v/>
      </c>
      <c r="N741" s="45" t="str">
        <f t="shared" ca="1" si="256"/>
        <v/>
      </c>
      <c r="O741" s="46" t="str">
        <f t="shared" ca="1" si="257"/>
        <v/>
      </c>
      <c r="P741" s="47" t="str">
        <f t="shared" ca="1" si="258"/>
        <v/>
      </c>
      <c r="Q741" s="45" t="str">
        <f t="shared" ca="1" si="259"/>
        <v/>
      </c>
      <c r="R741" s="46" t="str">
        <f t="shared" ca="1" si="260"/>
        <v/>
      </c>
      <c r="S741" s="47" t="str">
        <f t="shared" ca="1" si="261"/>
        <v/>
      </c>
      <c r="T741" s="79" t="str">
        <f t="shared" ca="1" si="265"/>
        <v/>
      </c>
      <c r="AH741" s="172" t="str">
        <f t="shared" si="263"/>
        <v/>
      </c>
      <c r="AI741" s="172" t="str">
        <f t="shared" si="262"/>
        <v/>
      </c>
    </row>
    <row r="742" spans="1:35">
      <c r="AH742" s="172" t="str">
        <f t="shared" si="263"/>
        <v/>
      </c>
      <c r="AI742" s="172" t="str">
        <f t="shared" si="262"/>
        <v/>
      </c>
    </row>
    <row r="743" spans="1:35">
      <c r="AH743" s="172" t="str">
        <f t="shared" si="263"/>
        <v/>
      </c>
      <c r="AI743" s="172" t="str">
        <f t="shared" si="262"/>
        <v/>
      </c>
    </row>
    <row r="744" spans="1:35">
      <c r="AH744" s="172" t="str">
        <f t="shared" si="263"/>
        <v/>
      </c>
      <c r="AI744" s="172" t="str">
        <f t="shared" si="262"/>
        <v/>
      </c>
    </row>
    <row r="745" spans="1:35">
      <c r="AH745" s="172" t="str">
        <f t="shared" si="263"/>
        <v/>
      </c>
      <c r="AI745" s="172" t="str">
        <f t="shared" si="262"/>
        <v/>
      </c>
    </row>
    <row r="746" spans="1:35">
      <c r="AH746" s="172" t="str">
        <f t="shared" si="263"/>
        <v/>
      </c>
      <c r="AI746" s="172" t="str">
        <f t="shared" si="262"/>
        <v/>
      </c>
    </row>
    <row r="747" spans="1:35">
      <c r="AH747" s="172" t="str">
        <f t="shared" si="263"/>
        <v/>
      </c>
      <c r="AI747" s="172" t="str">
        <f t="shared" si="262"/>
        <v/>
      </c>
    </row>
    <row r="748" spans="1:35">
      <c r="AH748" s="172" t="str">
        <f t="shared" si="263"/>
        <v/>
      </c>
      <c r="AI748" s="172" t="str">
        <f t="shared" si="262"/>
        <v/>
      </c>
    </row>
    <row r="749" spans="1:35">
      <c r="AH749" s="172" t="str">
        <f t="shared" si="263"/>
        <v/>
      </c>
      <c r="AI749" s="172" t="str">
        <f t="shared" si="262"/>
        <v/>
      </c>
    </row>
    <row r="750" spans="1:35">
      <c r="AH750" s="172" t="str">
        <f t="shared" si="263"/>
        <v/>
      </c>
      <c r="AI750" s="172" t="str">
        <f t="shared" si="262"/>
        <v/>
      </c>
    </row>
    <row r="751" spans="1:35">
      <c r="AH751" s="172" t="str">
        <f t="shared" si="263"/>
        <v/>
      </c>
      <c r="AI751" s="172" t="str">
        <f t="shared" si="262"/>
        <v/>
      </c>
    </row>
    <row r="752" spans="1:35">
      <c r="AH752" s="172" t="str">
        <f t="shared" si="263"/>
        <v/>
      </c>
      <c r="AI752" s="172" t="str">
        <f t="shared" si="262"/>
        <v/>
      </c>
    </row>
    <row r="753" spans="34:35">
      <c r="AH753" s="172" t="str">
        <f t="shared" si="263"/>
        <v/>
      </c>
      <c r="AI753" s="172" t="str">
        <f t="shared" si="262"/>
        <v/>
      </c>
    </row>
    <row r="754" spans="34:35">
      <c r="AH754" s="172" t="str">
        <f t="shared" si="263"/>
        <v/>
      </c>
      <c r="AI754" s="172" t="str">
        <f t="shared" si="262"/>
        <v/>
      </c>
    </row>
    <row r="755" spans="34:35">
      <c r="AH755" s="172" t="str">
        <f t="shared" si="263"/>
        <v/>
      </c>
      <c r="AI755" s="172" t="str">
        <f t="shared" si="262"/>
        <v/>
      </c>
    </row>
    <row r="756" spans="34:35">
      <c r="AH756" s="172" t="str">
        <f t="shared" si="263"/>
        <v/>
      </c>
      <c r="AI756" s="172" t="str">
        <f t="shared" si="262"/>
        <v/>
      </c>
    </row>
    <row r="757" spans="34:35">
      <c r="AH757" s="172" t="str">
        <f t="shared" si="263"/>
        <v/>
      </c>
      <c r="AI757" s="172" t="str">
        <f t="shared" si="262"/>
        <v/>
      </c>
    </row>
    <row r="758" spans="34:35">
      <c r="AH758" s="172" t="str">
        <f t="shared" si="263"/>
        <v/>
      </c>
      <c r="AI758" s="172" t="str">
        <f t="shared" si="262"/>
        <v/>
      </c>
    </row>
    <row r="759" spans="34:35">
      <c r="AH759" s="172" t="str">
        <f t="shared" si="263"/>
        <v/>
      </c>
      <c r="AI759" s="172" t="str">
        <f t="shared" si="262"/>
        <v/>
      </c>
    </row>
    <row r="760" spans="34:35">
      <c r="AH760" s="172" t="str">
        <f t="shared" si="263"/>
        <v/>
      </c>
      <c r="AI760" s="172" t="str">
        <f t="shared" si="262"/>
        <v/>
      </c>
    </row>
    <row r="761" spans="34:35">
      <c r="AH761" s="172" t="str">
        <f t="shared" si="263"/>
        <v/>
      </c>
      <c r="AI761" s="172" t="str">
        <f t="shared" si="262"/>
        <v/>
      </c>
    </row>
    <row r="762" spans="34:35">
      <c r="AH762" s="172" t="str">
        <f t="shared" si="263"/>
        <v/>
      </c>
      <c r="AI762" s="172" t="str">
        <f t="shared" si="262"/>
        <v/>
      </c>
    </row>
    <row r="763" spans="34:35">
      <c r="AH763" s="172" t="str">
        <f t="shared" si="263"/>
        <v/>
      </c>
      <c r="AI763" s="172" t="str">
        <f t="shared" si="262"/>
        <v/>
      </c>
    </row>
    <row r="764" spans="34:35">
      <c r="AH764" s="172" t="str">
        <f t="shared" si="263"/>
        <v/>
      </c>
      <c r="AI764" s="172" t="str">
        <f t="shared" si="262"/>
        <v/>
      </c>
    </row>
    <row r="765" spans="34:35">
      <c r="AH765" s="172" t="str">
        <f t="shared" si="263"/>
        <v/>
      </c>
      <c r="AI765" s="172" t="str">
        <f t="shared" si="262"/>
        <v/>
      </c>
    </row>
    <row r="766" spans="34:35">
      <c r="AH766" s="172" t="str">
        <f t="shared" si="263"/>
        <v/>
      </c>
      <c r="AI766" s="172" t="str">
        <f t="shared" si="262"/>
        <v/>
      </c>
    </row>
    <row r="767" spans="34:35">
      <c r="AH767" s="172" t="str">
        <f t="shared" si="263"/>
        <v/>
      </c>
      <c r="AI767" s="172" t="str">
        <f t="shared" si="262"/>
        <v/>
      </c>
    </row>
    <row r="768" spans="34:35">
      <c r="AH768" s="172" t="str">
        <f t="shared" si="263"/>
        <v/>
      </c>
      <c r="AI768" s="172" t="str">
        <f t="shared" si="262"/>
        <v/>
      </c>
    </row>
    <row r="769" spans="34:35">
      <c r="AH769" s="172" t="str">
        <f t="shared" si="263"/>
        <v/>
      </c>
      <c r="AI769" s="172" t="str">
        <f t="shared" si="262"/>
        <v/>
      </c>
    </row>
    <row r="770" spans="34:35">
      <c r="AH770" s="172" t="str">
        <f t="shared" si="263"/>
        <v/>
      </c>
      <c r="AI770" s="172" t="str">
        <f t="shared" si="262"/>
        <v/>
      </c>
    </row>
    <row r="771" spans="34:35">
      <c r="AH771" s="172" t="str">
        <f t="shared" si="263"/>
        <v/>
      </c>
      <c r="AI771" s="172" t="str">
        <f t="shared" si="262"/>
        <v/>
      </c>
    </row>
    <row r="772" spans="34:35">
      <c r="AH772" s="172" t="str">
        <f t="shared" si="263"/>
        <v/>
      </c>
      <c r="AI772" s="172" t="str">
        <f t="shared" ref="AI772:AI835" si="266">IF(AH772&gt;$A$14,AH772,"")</f>
        <v/>
      </c>
    </row>
    <row r="773" spans="34:35">
      <c r="AH773" s="172" t="str">
        <f t="shared" ref="AH773:AH836" si="267">IF(COUNTIF(X:X,V773)*COUNTIF(Z:Z,V773)*COUNTIF(AB:AB,V773)*COUNTIF(AD:AD,V773)*COUNTIF(AF:AF,V773),V773,"")</f>
        <v/>
      </c>
      <c r="AI773" s="172" t="str">
        <f t="shared" si="266"/>
        <v/>
      </c>
    </row>
    <row r="774" spans="34:35">
      <c r="AH774" s="172" t="str">
        <f t="shared" si="267"/>
        <v/>
      </c>
      <c r="AI774" s="172" t="str">
        <f t="shared" si="266"/>
        <v/>
      </c>
    </row>
    <row r="775" spans="34:35">
      <c r="AH775" s="172" t="str">
        <f t="shared" si="267"/>
        <v/>
      </c>
      <c r="AI775" s="172" t="str">
        <f t="shared" si="266"/>
        <v/>
      </c>
    </row>
    <row r="776" spans="34:35">
      <c r="AH776" s="172" t="str">
        <f t="shared" si="267"/>
        <v/>
      </c>
      <c r="AI776" s="172" t="str">
        <f t="shared" si="266"/>
        <v/>
      </c>
    </row>
    <row r="777" spans="34:35">
      <c r="AH777" s="172" t="str">
        <f t="shared" si="267"/>
        <v/>
      </c>
      <c r="AI777" s="172" t="str">
        <f t="shared" si="266"/>
        <v/>
      </c>
    </row>
    <row r="778" spans="34:35">
      <c r="AH778" s="172" t="str">
        <f t="shared" si="267"/>
        <v/>
      </c>
      <c r="AI778" s="172" t="str">
        <f t="shared" si="266"/>
        <v/>
      </c>
    </row>
    <row r="779" spans="34:35">
      <c r="AH779" s="172" t="str">
        <f t="shared" si="267"/>
        <v/>
      </c>
      <c r="AI779" s="172" t="str">
        <f t="shared" si="266"/>
        <v/>
      </c>
    </row>
    <row r="780" spans="34:35">
      <c r="AH780" s="172" t="str">
        <f t="shared" si="267"/>
        <v/>
      </c>
      <c r="AI780" s="172" t="str">
        <f t="shared" si="266"/>
        <v/>
      </c>
    </row>
    <row r="781" spans="34:35">
      <c r="AH781" s="172" t="str">
        <f t="shared" si="267"/>
        <v/>
      </c>
      <c r="AI781" s="172" t="str">
        <f t="shared" si="266"/>
        <v/>
      </c>
    </row>
    <row r="782" spans="34:35">
      <c r="AH782" s="172" t="str">
        <f t="shared" si="267"/>
        <v/>
      </c>
      <c r="AI782" s="172" t="str">
        <f t="shared" si="266"/>
        <v/>
      </c>
    </row>
    <row r="783" spans="34:35">
      <c r="AH783" s="172" t="str">
        <f t="shared" si="267"/>
        <v/>
      </c>
      <c r="AI783" s="172" t="str">
        <f t="shared" si="266"/>
        <v/>
      </c>
    </row>
    <row r="784" spans="34:35">
      <c r="AH784" s="172" t="str">
        <f t="shared" si="267"/>
        <v/>
      </c>
      <c r="AI784" s="172" t="str">
        <f t="shared" si="266"/>
        <v/>
      </c>
    </row>
    <row r="785" spans="34:35">
      <c r="AH785" s="172" t="str">
        <f t="shared" si="267"/>
        <v/>
      </c>
      <c r="AI785" s="172" t="str">
        <f t="shared" si="266"/>
        <v/>
      </c>
    </row>
    <row r="786" spans="34:35">
      <c r="AH786" s="172" t="str">
        <f t="shared" si="267"/>
        <v/>
      </c>
      <c r="AI786" s="172" t="str">
        <f t="shared" si="266"/>
        <v/>
      </c>
    </row>
    <row r="787" spans="34:35">
      <c r="AH787" s="172" t="str">
        <f t="shared" si="267"/>
        <v/>
      </c>
      <c r="AI787" s="172" t="str">
        <f t="shared" si="266"/>
        <v/>
      </c>
    </row>
    <row r="788" spans="34:35">
      <c r="AH788" s="172" t="str">
        <f t="shared" si="267"/>
        <v/>
      </c>
      <c r="AI788" s="172" t="str">
        <f t="shared" si="266"/>
        <v/>
      </c>
    </row>
    <row r="789" spans="34:35">
      <c r="AH789" s="172" t="str">
        <f t="shared" si="267"/>
        <v/>
      </c>
      <c r="AI789" s="172" t="str">
        <f t="shared" si="266"/>
        <v/>
      </c>
    </row>
    <row r="790" spans="34:35">
      <c r="AH790" s="172" t="str">
        <f t="shared" si="267"/>
        <v/>
      </c>
      <c r="AI790" s="172" t="str">
        <f t="shared" si="266"/>
        <v/>
      </c>
    </row>
    <row r="791" spans="34:35">
      <c r="AH791" s="172" t="str">
        <f t="shared" si="267"/>
        <v/>
      </c>
      <c r="AI791" s="172" t="str">
        <f t="shared" si="266"/>
        <v/>
      </c>
    </row>
    <row r="792" spans="34:35">
      <c r="AH792" s="172" t="str">
        <f t="shared" si="267"/>
        <v/>
      </c>
      <c r="AI792" s="172" t="str">
        <f t="shared" si="266"/>
        <v/>
      </c>
    </row>
    <row r="793" spans="34:35">
      <c r="AH793" s="172" t="str">
        <f t="shared" si="267"/>
        <v/>
      </c>
      <c r="AI793" s="172" t="str">
        <f t="shared" si="266"/>
        <v/>
      </c>
    </row>
    <row r="794" spans="34:35">
      <c r="AH794" s="172" t="str">
        <f t="shared" si="267"/>
        <v/>
      </c>
      <c r="AI794" s="172" t="str">
        <f t="shared" si="266"/>
        <v/>
      </c>
    </row>
    <row r="795" spans="34:35">
      <c r="AH795" s="172" t="str">
        <f t="shared" si="267"/>
        <v/>
      </c>
      <c r="AI795" s="172" t="str">
        <f t="shared" si="266"/>
        <v/>
      </c>
    </row>
    <row r="796" spans="34:35">
      <c r="AH796" s="172" t="str">
        <f t="shared" si="267"/>
        <v/>
      </c>
      <c r="AI796" s="172" t="str">
        <f t="shared" si="266"/>
        <v/>
      </c>
    </row>
    <row r="797" spans="34:35">
      <c r="AH797" s="172" t="str">
        <f t="shared" si="267"/>
        <v/>
      </c>
      <c r="AI797" s="172" t="str">
        <f t="shared" si="266"/>
        <v/>
      </c>
    </row>
    <row r="798" spans="34:35">
      <c r="AH798" s="172" t="str">
        <f t="shared" si="267"/>
        <v/>
      </c>
      <c r="AI798" s="172" t="str">
        <f t="shared" si="266"/>
        <v/>
      </c>
    </row>
    <row r="799" spans="34:35">
      <c r="AH799" s="172" t="str">
        <f t="shared" si="267"/>
        <v/>
      </c>
      <c r="AI799" s="172" t="str">
        <f t="shared" si="266"/>
        <v/>
      </c>
    </row>
    <row r="800" spans="34:35">
      <c r="AH800" s="172" t="str">
        <f t="shared" si="267"/>
        <v/>
      </c>
      <c r="AI800" s="172" t="str">
        <f t="shared" si="266"/>
        <v/>
      </c>
    </row>
    <row r="801" spans="34:35">
      <c r="AH801" s="172" t="str">
        <f t="shared" si="267"/>
        <v/>
      </c>
      <c r="AI801" s="172" t="str">
        <f t="shared" si="266"/>
        <v/>
      </c>
    </row>
    <row r="802" spans="34:35">
      <c r="AH802" s="172" t="str">
        <f t="shared" si="267"/>
        <v/>
      </c>
      <c r="AI802" s="172" t="str">
        <f t="shared" si="266"/>
        <v/>
      </c>
    </row>
    <row r="803" spans="34:35">
      <c r="AH803" s="172" t="str">
        <f t="shared" si="267"/>
        <v/>
      </c>
      <c r="AI803" s="172" t="str">
        <f t="shared" si="266"/>
        <v/>
      </c>
    </row>
    <row r="804" spans="34:35">
      <c r="AH804" s="172" t="str">
        <f t="shared" si="267"/>
        <v/>
      </c>
      <c r="AI804" s="172" t="str">
        <f t="shared" si="266"/>
        <v/>
      </c>
    </row>
    <row r="805" spans="34:35">
      <c r="AH805" s="172" t="str">
        <f t="shared" si="267"/>
        <v/>
      </c>
      <c r="AI805" s="172" t="str">
        <f t="shared" si="266"/>
        <v/>
      </c>
    </row>
    <row r="806" spans="34:35">
      <c r="AH806" s="172" t="str">
        <f t="shared" si="267"/>
        <v/>
      </c>
      <c r="AI806" s="172" t="str">
        <f t="shared" si="266"/>
        <v/>
      </c>
    </row>
    <row r="807" spans="34:35">
      <c r="AH807" s="172" t="str">
        <f t="shared" si="267"/>
        <v/>
      </c>
      <c r="AI807" s="172" t="str">
        <f t="shared" si="266"/>
        <v/>
      </c>
    </row>
    <row r="808" spans="34:35">
      <c r="AH808" s="172" t="str">
        <f t="shared" si="267"/>
        <v/>
      </c>
      <c r="AI808" s="172" t="str">
        <f t="shared" si="266"/>
        <v/>
      </c>
    </row>
    <row r="809" spans="34:35">
      <c r="AH809" s="172" t="str">
        <f t="shared" si="267"/>
        <v/>
      </c>
      <c r="AI809" s="172" t="str">
        <f t="shared" si="266"/>
        <v/>
      </c>
    </row>
    <row r="810" spans="34:35">
      <c r="AH810" s="172" t="str">
        <f t="shared" si="267"/>
        <v/>
      </c>
      <c r="AI810" s="172" t="str">
        <f t="shared" si="266"/>
        <v/>
      </c>
    </row>
    <row r="811" spans="34:35">
      <c r="AH811" s="172" t="str">
        <f t="shared" si="267"/>
        <v/>
      </c>
      <c r="AI811" s="172" t="str">
        <f t="shared" si="266"/>
        <v/>
      </c>
    </row>
    <row r="812" spans="34:35">
      <c r="AH812" s="172" t="str">
        <f t="shared" si="267"/>
        <v/>
      </c>
      <c r="AI812" s="172" t="str">
        <f t="shared" si="266"/>
        <v/>
      </c>
    </row>
    <row r="813" spans="34:35">
      <c r="AH813" s="172" t="str">
        <f t="shared" si="267"/>
        <v/>
      </c>
      <c r="AI813" s="172" t="str">
        <f t="shared" si="266"/>
        <v/>
      </c>
    </row>
    <row r="814" spans="34:35">
      <c r="AH814" s="172" t="str">
        <f t="shared" si="267"/>
        <v/>
      </c>
      <c r="AI814" s="172" t="str">
        <f t="shared" si="266"/>
        <v/>
      </c>
    </row>
    <row r="815" spans="34:35">
      <c r="AH815" s="172" t="str">
        <f t="shared" si="267"/>
        <v/>
      </c>
      <c r="AI815" s="172" t="str">
        <f t="shared" si="266"/>
        <v/>
      </c>
    </row>
    <row r="816" spans="34:35">
      <c r="AH816" s="172" t="str">
        <f t="shared" si="267"/>
        <v/>
      </c>
      <c r="AI816" s="172" t="str">
        <f t="shared" si="266"/>
        <v/>
      </c>
    </row>
    <row r="817" spans="34:35">
      <c r="AH817" s="172" t="str">
        <f t="shared" si="267"/>
        <v/>
      </c>
      <c r="AI817" s="172" t="str">
        <f t="shared" si="266"/>
        <v/>
      </c>
    </row>
    <row r="818" spans="34:35">
      <c r="AH818" s="172" t="str">
        <f t="shared" si="267"/>
        <v/>
      </c>
      <c r="AI818" s="172" t="str">
        <f t="shared" si="266"/>
        <v/>
      </c>
    </row>
    <row r="819" spans="34:35">
      <c r="AH819" s="172" t="str">
        <f t="shared" si="267"/>
        <v/>
      </c>
      <c r="AI819" s="172" t="str">
        <f t="shared" si="266"/>
        <v/>
      </c>
    </row>
    <row r="820" spans="34:35">
      <c r="AH820" s="172" t="str">
        <f t="shared" si="267"/>
        <v/>
      </c>
      <c r="AI820" s="172" t="str">
        <f t="shared" si="266"/>
        <v/>
      </c>
    </row>
    <row r="821" spans="34:35">
      <c r="AH821" s="172" t="str">
        <f t="shared" si="267"/>
        <v/>
      </c>
      <c r="AI821" s="172" t="str">
        <f t="shared" si="266"/>
        <v/>
      </c>
    </row>
    <row r="822" spans="34:35">
      <c r="AH822" s="172" t="str">
        <f t="shared" si="267"/>
        <v/>
      </c>
      <c r="AI822" s="172" t="str">
        <f t="shared" si="266"/>
        <v/>
      </c>
    </row>
    <row r="823" spans="34:35">
      <c r="AH823" s="172" t="str">
        <f t="shared" si="267"/>
        <v/>
      </c>
      <c r="AI823" s="172" t="str">
        <f t="shared" si="266"/>
        <v/>
      </c>
    </row>
    <row r="824" spans="34:35">
      <c r="AH824" s="172" t="str">
        <f t="shared" si="267"/>
        <v/>
      </c>
      <c r="AI824" s="172" t="str">
        <f t="shared" si="266"/>
        <v/>
      </c>
    </row>
    <row r="825" spans="34:35">
      <c r="AH825" s="172" t="str">
        <f t="shared" si="267"/>
        <v/>
      </c>
      <c r="AI825" s="172" t="str">
        <f t="shared" si="266"/>
        <v/>
      </c>
    </row>
    <row r="826" spans="34:35">
      <c r="AH826" s="172" t="str">
        <f t="shared" si="267"/>
        <v/>
      </c>
      <c r="AI826" s="172" t="str">
        <f t="shared" si="266"/>
        <v/>
      </c>
    </row>
    <row r="827" spans="34:35">
      <c r="AH827" s="172" t="str">
        <f t="shared" si="267"/>
        <v/>
      </c>
      <c r="AI827" s="172" t="str">
        <f t="shared" si="266"/>
        <v/>
      </c>
    </row>
    <row r="828" spans="34:35">
      <c r="AH828" s="172" t="str">
        <f t="shared" si="267"/>
        <v/>
      </c>
      <c r="AI828" s="172" t="str">
        <f t="shared" si="266"/>
        <v/>
      </c>
    </row>
    <row r="829" spans="34:35">
      <c r="AH829" s="172" t="str">
        <f t="shared" si="267"/>
        <v/>
      </c>
      <c r="AI829" s="172" t="str">
        <f t="shared" si="266"/>
        <v/>
      </c>
    </row>
    <row r="830" spans="34:35">
      <c r="AH830" s="172" t="str">
        <f t="shared" si="267"/>
        <v/>
      </c>
      <c r="AI830" s="172" t="str">
        <f t="shared" si="266"/>
        <v/>
      </c>
    </row>
    <row r="831" spans="34:35">
      <c r="AH831" s="172" t="str">
        <f t="shared" si="267"/>
        <v/>
      </c>
      <c r="AI831" s="172" t="str">
        <f t="shared" si="266"/>
        <v/>
      </c>
    </row>
    <row r="832" spans="34:35">
      <c r="AH832" s="172" t="str">
        <f t="shared" si="267"/>
        <v/>
      </c>
      <c r="AI832" s="172" t="str">
        <f t="shared" si="266"/>
        <v/>
      </c>
    </row>
    <row r="833" spans="34:35">
      <c r="AH833" s="172" t="str">
        <f t="shared" si="267"/>
        <v/>
      </c>
      <c r="AI833" s="172" t="str">
        <f t="shared" si="266"/>
        <v/>
      </c>
    </row>
    <row r="834" spans="34:35">
      <c r="AH834" s="172" t="str">
        <f t="shared" si="267"/>
        <v/>
      </c>
      <c r="AI834" s="172" t="str">
        <f t="shared" si="266"/>
        <v/>
      </c>
    </row>
    <row r="835" spans="34:35">
      <c r="AH835" s="172" t="str">
        <f t="shared" si="267"/>
        <v/>
      </c>
      <c r="AI835" s="172" t="str">
        <f t="shared" si="266"/>
        <v/>
      </c>
    </row>
    <row r="836" spans="34:35">
      <c r="AH836" s="172" t="str">
        <f t="shared" si="267"/>
        <v/>
      </c>
      <c r="AI836" s="172" t="str">
        <f t="shared" ref="AI836:AI899" si="268">IF(AH836&gt;$A$14,AH836,"")</f>
        <v/>
      </c>
    </row>
    <row r="837" spans="34:35">
      <c r="AH837" s="172" t="str">
        <f t="shared" ref="AH837:AH900" si="269">IF(COUNTIF(X:X,V837)*COUNTIF(Z:Z,V837)*COUNTIF(AB:AB,V837)*COUNTIF(AD:AD,V837)*COUNTIF(AF:AF,V837),V837,"")</f>
        <v/>
      </c>
      <c r="AI837" s="172" t="str">
        <f t="shared" si="268"/>
        <v/>
      </c>
    </row>
    <row r="838" spans="34:35">
      <c r="AH838" s="172" t="str">
        <f t="shared" si="269"/>
        <v/>
      </c>
      <c r="AI838" s="172" t="str">
        <f t="shared" si="268"/>
        <v/>
      </c>
    </row>
    <row r="839" spans="34:35">
      <c r="AH839" s="172" t="str">
        <f t="shared" si="269"/>
        <v/>
      </c>
      <c r="AI839" s="172" t="str">
        <f t="shared" si="268"/>
        <v/>
      </c>
    </row>
    <row r="840" spans="34:35">
      <c r="AH840" s="172" t="str">
        <f t="shared" si="269"/>
        <v/>
      </c>
      <c r="AI840" s="172" t="str">
        <f t="shared" si="268"/>
        <v/>
      </c>
    </row>
    <row r="841" spans="34:35">
      <c r="AH841" s="172" t="str">
        <f t="shared" si="269"/>
        <v/>
      </c>
      <c r="AI841" s="172" t="str">
        <f t="shared" si="268"/>
        <v/>
      </c>
    </row>
    <row r="842" spans="34:35">
      <c r="AH842" s="172" t="str">
        <f t="shared" si="269"/>
        <v/>
      </c>
      <c r="AI842" s="172" t="str">
        <f t="shared" si="268"/>
        <v/>
      </c>
    </row>
    <row r="843" spans="34:35">
      <c r="AH843" s="172" t="str">
        <f t="shared" si="269"/>
        <v/>
      </c>
      <c r="AI843" s="172" t="str">
        <f t="shared" si="268"/>
        <v/>
      </c>
    </row>
    <row r="844" spans="34:35">
      <c r="AH844" s="172" t="str">
        <f t="shared" si="269"/>
        <v/>
      </c>
      <c r="AI844" s="172" t="str">
        <f t="shared" si="268"/>
        <v/>
      </c>
    </row>
    <row r="845" spans="34:35">
      <c r="AH845" s="172" t="str">
        <f t="shared" si="269"/>
        <v/>
      </c>
      <c r="AI845" s="172" t="str">
        <f t="shared" si="268"/>
        <v/>
      </c>
    </row>
    <row r="846" spans="34:35">
      <c r="AH846" s="172" t="str">
        <f t="shared" si="269"/>
        <v/>
      </c>
      <c r="AI846" s="172" t="str">
        <f t="shared" si="268"/>
        <v/>
      </c>
    </row>
    <row r="847" spans="34:35">
      <c r="AH847" s="172" t="str">
        <f t="shared" si="269"/>
        <v/>
      </c>
      <c r="AI847" s="172" t="str">
        <f t="shared" si="268"/>
        <v/>
      </c>
    </row>
    <row r="848" spans="34:35">
      <c r="AH848" s="172" t="str">
        <f t="shared" si="269"/>
        <v/>
      </c>
      <c r="AI848" s="172" t="str">
        <f t="shared" si="268"/>
        <v/>
      </c>
    </row>
    <row r="849" spans="34:35">
      <c r="AH849" s="172" t="str">
        <f t="shared" si="269"/>
        <v/>
      </c>
      <c r="AI849" s="172" t="str">
        <f t="shared" si="268"/>
        <v/>
      </c>
    </row>
    <row r="850" spans="34:35">
      <c r="AH850" s="172" t="str">
        <f t="shared" si="269"/>
        <v/>
      </c>
      <c r="AI850" s="172" t="str">
        <f t="shared" si="268"/>
        <v/>
      </c>
    </row>
    <row r="851" spans="34:35">
      <c r="AH851" s="172" t="str">
        <f t="shared" si="269"/>
        <v/>
      </c>
      <c r="AI851" s="172" t="str">
        <f t="shared" si="268"/>
        <v/>
      </c>
    </row>
    <row r="852" spans="34:35">
      <c r="AH852" s="172" t="str">
        <f t="shared" si="269"/>
        <v/>
      </c>
      <c r="AI852" s="172" t="str">
        <f t="shared" si="268"/>
        <v/>
      </c>
    </row>
    <row r="853" spans="34:35">
      <c r="AH853" s="172" t="str">
        <f t="shared" si="269"/>
        <v/>
      </c>
      <c r="AI853" s="172" t="str">
        <f t="shared" si="268"/>
        <v/>
      </c>
    </row>
    <row r="854" spans="34:35">
      <c r="AH854" s="172" t="str">
        <f t="shared" si="269"/>
        <v/>
      </c>
      <c r="AI854" s="172" t="str">
        <f t="shared" si="268"/>
        <v/>
      </c>
    </row>
    <row r="855" spans="34:35">
      <c r="AH855" s="172" t="str">
        <f t="shared" si="269"/>
        <v/>
      </c>
      <c r="AI855" s="172" t="str">
        <f t="shared" si="268"/>
        <v/>
      </c>
    </row>
    <row r="856" spans="34:35">
      <c r="AH856" s="172" t="str">
        <f t="shared" si="269"/>
        <v/>
      </c>
      <c r="AI856" s="172" t="str">
        <f t="shared" si="268"/>
        <v/>
      </c>
    </row>
    <row r="857" spans="34:35">
      <c r="AH857" s="172" t="str">
        <f t="shared" si="269"/>
        <v/>
      </c>
      <c r="AI857" s="172" t="str">
        <f t="shared" si="268"/>
        <v/>
      </c>
    </row>
    <row r="858" spans="34:35">
      <c r="AH858" s="172" t="str">
        <f t="shared" si="269"/>
        <v/>
      </c>
      <c r="AI858" s="172" t="str">
        <f t="shared" si="268"/>
        <v/>
      </c>
    </row>
    <row r="859" spans="34:35">
      <c r="AH859" s="172" t="str">
        <f t="shared" si="269"/>
        <v/>
      </c>
      <c r="AI859" s="172" t="str">
        <f t="shared" si="268"/>
        <v/>
      </c>
    </row>
    <row r="860" spans="34:35">
      <c r="AH860" s="172" t="str">
        <f t="shared" si="269"/>
        <v/>
      </c>
      <c r="AI860" s="172" t="str">
        <f t="shared" si="268"/>
        <v/>
      </c>
    </row>
    <row r="861" spans="34:35">
      <c r="AH861" s="172" t="str">
        <f t="shared" si="269"/>
        <v/>
      </c>
      <c r="AI861" s="172" t="str">
        <f t="shared" si="268"/>
        <v/>
      </c>
    </row>
    <row r="862" spans="34:35">
      <c r="AH862" s="172" t="str">
        <f t="shared" si="269"/>
        <v/>
      </c>
      <c r="AI862" s="172" t="str">
        <f t="shared" si="268"/>
        <v/>
      </c>
    </row>
    <row r="863" spans="34:35">
      <c r="AH863" s="172" t="str">
        <f t="shared" si="269"/>
        <v/>
      </c>
      <c r="AI863" s="172" t="str">
        <f t="shared" si="268"/>
        <v/>
      </c>
    </row>
    <row r="864" spans="34:35">
      <c r="AH864" s="172" t="str">
        <f t="shared" si="269"/>
        <v/>
      </c>
      <c r="AI864" s="172" t="str">
        <f t="shared" si="268"/>
        <v/>
      </c>
    </row>
    <row r="865" spans="34:35">
      <c r="AH865" s="172" t="str">
        <f t="shared" si="269"/>
        <v/>
      </c>
      <c r="AI865" s="172" t="str">
        <f t="shared" si="268"/>
        <v/>
      </c>
    </row>
    <row r="866" spans="34:35">
      <c r="AH866" s="172" t="str">
        <f t="shared" si="269"/>
        <v/>
      </c>
      <c r="AI866" s="172" t="str">
        <f t="shared" si="268"/>
        <v/>
      </c>
    </row>
    <row r="867" spans="34:35">
      <c r="AH867" s="172" t="str">
        <f t="shared" si="269"/>
        <v/>
      </c>
      <c r="AI867" s="172" t="str">
        <f t="shared" si="268"/>
        <v/>
      </c>
    </row>
    <row r="868" spans="34:35">
      <c r="AH868" s="172" t="str">
        <f t="shared" si="269"/>
        <v/>
      </c>
      <c r="AI868" s="172" t="str">
        <f t="shared" si="268"/>
        <v/>
      </c>
    </row>
    <row r="869" spans="34:35">
      <c r="AH869" s="172" t="str">
        <f t="shared" si="269"/>
        <v/>
      </c>
      <c r="AI869" s="172" t="str">
        <f t="shared" si="268"/>
        <v/>
      </c>
    </row>
    <row r="870" spans="34:35">
      <c r="AH870" s="172" t="str">
        <f t="shared" si="269"/>
        <v/>
      </c>
      <c r="AI870" s="172" t="str">
        <f t="shared" si="268"/>
        <v/>
      </c>
    </row>
    <row r="871" spans="34:35">
      <c r="AH871" s="172" t="str">
        <f t="shared" si="269"/>
        <v/>
      </c>
      <c r="AI871" s="172" t="str">
        <f t="shared" si="268"/>
        <v/>
      </c>
    </row>
    <row r="872" spans="34:35">
      <c r="AH872" s="172" t="str">
        <f t="shared" si="269"/>
        <v/>
      </c>
      <c r="AI872" s="172" t="str">
        <f t="shared" si="268"/>
        <v/>
      </c>
    </row>
    <row r="873" spans="34:35">
      <c r="AH873" s="172" t="str">
        <f t="shared" si="269"/>
        <v/>
      </c>
      <c r="AI873" s="172" t="str">
        <f t="shared" si="268"/>
        <v/>
      </c>
    </row>
    <row r="874" spans="34:35">
      <c r="AH874" s="172" t="str">
        <f t="shared" si="269"/>
        <v/>
      </c>
      <c r="AI874" s="172" t="str">
        <f t="shared" si="268"/>
        <v/>
      </c>
    </row>
    <row r="875" spans="34:35">
      <c r="AH875" s="172" t="str">
        <f t="shared" si="269"/>
        <v/>
      </c>
      <c r="AI875" s="172" t="str">
        <f t="shared" si="268"/>
        <v/>
      </c>
    </row>
    <row r="876" spans="34:35">
      <c r="AH876" s="172" t="str">
        <f t="shared" si="269"/>
        <v/>
      </c>
      <c r="AI876" s="172" t="str">
        <f t="shared" si="268"/>
        <v/>
      </c>
    </row>
    <row r="877" spans="34:35">
      <c r="AH877" s="172" t="str">
        <f t="shared" si="269"/>
        <v/>
      </c>
      <c r="AI877" s="172" t="str">
        <f t="shared" si="268"/>
        <v/>
      </c>
    </row>
    <row r="878" spans="34:35">
      <c r="AH878" s="172" t="str">
        <f t="shared" si="269"/>
        <v/>
      </c>
      <c r="AI878" s="172" t="str">
        <f t="shared" si="268"/>
        <v/>
      </c>
    </row>
    <row r="879" spans="34:35">
      <c r="AH879" s="172" t="str">
        <f t="shared" si="269"/>
        <v/>
      </c>
      <c r="AI879" s="172" t="str">
        <f t="shared" si="268"/>
        <v/>
      </c>
    </row>
    <row r="880" spans="34:35">
      <c r="AH880" s="172" t="str">
        <f t="shared" si="269"/>
        <v/>
      </c>
      <c r="AI880" s="172" t="str">
        <f t="shared" si="268"/>
        <v/>
      </c>
    </row>
    <row r="881" spans="34:35">
      <c r="AH881" s="172" t="str">
        <f t="shared" si="269"/>
        <v/>
      </c>
      <c r="AI881" s="172" t="str">
        <f t="shared" si="268"/>
        <v/>
      </c>
    </row>
    <row r="882" spans="34:35">
      <c r="AH882" s="172" t="str">
        <f t="shared" si="269"/>
        <v/>
      </c>
      <c r="AI882" s="172" t="str">
        <f t="shared" si="268"/>
        <v/>
      </c>
    </row>
    <row r="883" spans="34:35">
      <c r="AH883" s="172" t="str">
        <f t="shared" si="269"/>
        <v/>
      </c>
      <c r="AI883" s="172" t="str">
        <f t="shared" si="268"/>
        <v/>
      </c>
    </row>
    <row r="884" spans="34:35">
      <c r="AH884" s="172" t="str">
        <f t="shared" si="269"/>
        <v/>
      </c>
      <c r="AI884" s="172" t="str">
        <f t="shared" si="268"/>
        <v/>
      </c>
    </row>
    <row r="885" spans="34:35">
      <c r="AH885" s="172" t="str">
        <f t="shared" si="269"/>
        <v/>
      </c>
      <c r="AI885" s="172" t="str">
        <f t="shared" si="268"/>
        <v/>
      </c>
    </row>
    <row r="886" spans="34:35">
      <c r="AH886" s="172" t="str">
        <f t="shared" si="269"/>
        <v/>
      </c>
      <c r="AI886" s="172" t="str">
        <f t="shared" si="268"/>
        <v/>
      </c>
    </row>
    <row r="887" spans="34:35">
      <c r="AH887" s="172" t="str">
        <f t="shared" si="269"/>
        <v/>
      </c>
      <c r="AI887" s="172" t="str">
        <f t="shared" si="268"/>
        <v/>
      </c>
    </row>
    <row r="888" spans="34:35">
      <c r="AH888" s="172" t="str">
        <f t="shared" si="269"/>
        <v/>
      </c>
      <c r="AI888" s="172" t="str">
        <f t="shared" si="268"/>
        <v/>
      </c>
    </row>
    <row r="889" spans="34:35">
      <c r="AH889" s="172" t="str">
        <f t="shared" si="269"/>
        <v/>
      </c>
      <c r="AI889" s="172" t="str">
        <f t="shared" si="268"/>
        <v/>
      </c>
    </row>
    <row r="890" spans="34:35">
      <c r="AH890" s="172" t="str">
        <f t="shared" si="269"/>
        <v/>
      </c>
      <c r="AI890" s="172" t="str">
        <f t="shared" si="268"/>
        <v/>
      </c>
    </row>
    <row r="891" spans="34:35">
      <c r="AH891" s="172" t="str">
        <f t="shared" si="269"/>
        <v/>
      </c>
      <c r="AI891" s="172" t="str">
        <f t="shared" si="268"/>
        <v/>
      </c>
    </row>
    <row r="892" spans="34:35">
      <c r="AH892" s="172" t="str">
        <f t="shared" si="269"/>
        <v/>
      </c>
      <c r="AI892" s="172" t="str">
        <f t="shared" si="268"/>
        <v/>
      </c>
    </row>
    <row r="893" spans="34:35">
      <c r="AH893" s="172" t="str">
        <f t="shared" si="269"/>
        <v/>
      </c>
      <c r="AI893" s="172" t="str">
        <f t="shared" si="268"/>
        <v/>
      </c>
    </row>
    <row r="894" spans="34:35">
      <c r="AH894" s="172" t="str">
        <f t="shared" si="269"/>
        <v/>
      </c>
      <c r="AI894" s="172" t="str">
        <f t="shared" si="268"/>
        <v/>
      </c>
    </row>
    <row r="895" spans="34:35">
      <c r="AH895" s="172" t="str">
        <f t="shared" si="269"/>
        <v/>
      </c>
      <c r="AI895" s="172" t="str">
        <f t="shared" si="268"/>
        <v/>
      </c>
    </row>
    <row r="896" spans="34:35">
      <c r="AH896" s="172" t="str">
        <f t="shared" si="269"/>
        <v/>
      </c>
      <c r="AI896" s="172" t="str">
        <f t="shared" si="268"/>
        <v/>
      </c>
    </row>
    <row r="897" spans="34:35">
      <c r="AH897" s="172" t="str">
        <f t="shared" si="269"/>
        <v/>
      </c>
      <c r="AI897" s="172" t="str">
        <f t="shared" si="268"/>
        <v/>
      </c>
    </row>
    <row r="898" spans="34:35">
      <c r="AH898" s="172" t="str">
        <f t="shared" si="269"/>
        <v/>
      </c>
      <c r="AI898" s="172" t="str">
        <f t="shared" si="268"/>
        <v/>
      </c>
    </row>
    <row r="899" spans="34:35">
      <c r="AH899" s="172" t="str">
        <f t="shared" si="269"/>
        <v/>
      </c>
      <c r="AI899" s="172" t="str">
        <f t="shared" si="268"/>
        <v/>
      </c>
    </row>
    <row r="900" spans="34:35">
      <c r="AH900" s="172" t="str">
        <f t="shared" si="269"/>
        <v/>
      </c>
      <c r="AI900" s="172" t="str">
        <f t="shared" ref="AI900:AI963" si="270">IF(AH900&gt;$A$14,AH900,"")</f>
        <v/>
      </c>
    </row>
    <row r="901" spans="34:35">
      <c r="AH901" s="172" t="str">
        <f t="shared" ref="AH901:AH964" si="271">IF(COUNTIF(X:X,V901)*COUNTIF(Z:Z,V901)*COUNTIF(AB:AB,V901)*COUNTIF(AD:AD,V901)*COUNTIF(AF:AF,V901),V901,"")</f>
        <v/>
      </c>
      <c r="AI901" s="172" t="str">
        <f t="shared" si="270"/>
        <v/>
      </c>
    </row>
    <row r="902" spans="34:35">
      <c r="AH902" s="172" t="str">
        <f t="shared" si="271"/>
        <v/>
      </c>
      <c r="AI902" s="172" t="str">
        <f t="shared" si="270"/>
        <v/>
      </c>
    </row>
    <row r="903" spans="34:35">
      <c r="AH903" s="172" t="str">
        <f t="shared" si="271"/>
        <v/>
      </c>
      <c r="AI903" s="172" t="str">
        <f t="shared" si="270"/>
        <v/>
      </c>
    </row>
    <row r="904" spans="34:35">
      <c r="AH904" s="172" t="str">
        <f t="shared" si="271"/>
        <v/>
      </c>
      <c r="AI904" s="172" t="str">
        <f t="shared" si="270"/>
        <v/>
      </c>
    </row>
    <row r="905" spans="34:35">
      <c r="AH905" s="172" t="str">
        <f t="shared" si="271"/>
        <v/>
      </c>
      <c r="AI905" s="172" t="str">
        <f t="shared" si="270"/>
        <v/>
      </c>
    </row>
    <row r="906" spans="34:35">
      <c r="AH906" s="172" t="str">
        <f t="shared" si="271"/>
        <v/>
      </c>
      <c r="AI906" s="172" t="str">
        <f t="shared" si="270"/>
        <v/>
      </c>
    </row>
    <row r="907" spans="34:35">
      <c r="AH907" s="172" t="str">
        <f t="shared" si="271"/>
        <v/>
      </c>
      <c r="AI907" s="172" t="str">
        <f t="shared" si="270"/>
        <v/>
      </c>
    </row>
    <row r="908" spans="34:35">
      <c r="AH908" s="172" t="str">
        <f t="shared" si="271"/>
        <v/>
      </c>
      <c r="AI908" s="172" t="str">
        <f t="shared" si="270"/>
        <v/>
      </c>
    </row>
    <row r="909" spans="34:35">
      <c r="AH909" s="172" t="str">
        <f t="shared" si="271"/>
        <v/>
      </c>
      <c r="AI909" s="172" t="str">
        <f t="shared" si="270"/>
        <v/>
      </c>
    </row>
    <row r="910" spans="34:35">
      <c r="AH910" s="172" t="str">
        <f t="shared" si="271"/>
        <v/>
      </c>
      <c r="AI910" s="172" t="str">
        <f t="shared" si="270"/>
        <v/>
      </c>
    </row>
    <row r="911" spans="34:35">
      <c r="AH911" s="172" t="str">
        <f t="shared" si="271"/>
        <v/>
      </c>
      <c r="AI911" s="172" t="str">
        <f t="shared" si="270"/>
        <v/>
      </c>
    </row>
    <row r="912" spans="34:35">
      <c r="AH912" s="172" t="str">
        <f t="shared" si="271"/>
        <v/>
      </c>
      <c r="AI912" s="172" t="str">
        <f t="shared" si="270"/>
        <v/>
      </c>
    </row>
    <row r="913" spans="34:35">
      <c r="AH913" s="172" t="str">
        <f t="shared" si="271"/>
        <v/>
      </c>
      <c r="AI913" s="172" t="str">
        <f t="shared" si="270"/>
        <v/>
      </c>
    </row>
    <row r="914" spans="34:35">
      <c r="AH914" s="172" t="str">
        <f t="shared" si="271"/>
        <v/>
      </c>
      <c r="AI914" s="172" t="str">
        <f t="shared" si="270"/>
        <v/>
      </c>
    </row>
    <row r="915" spans="34:35">
      <c r="AH915" s="172" t="str">
        <f t="shared" si="271"/>
        <v/>
      </c>
      <c r="AI915" s="172" t="str">
        <f t="shared" si="270"/>
        <v/>
      </c>
    </row>
    <row r="916" spans="34:35">
      <c r="AH916" s="172" t="str">
        <f t="shared" si="271"/>
        <v/>
      </c>
      <c r="AI916" s="172" t="str">
        <f t="shared" si="270"/>
        <v/>
      </c>
    </row>
    <row r="917" spans="34:35">
      <c r="AH917" s="172" t="str">
        <f t="shared" si="271"/>
        <v/>
      </c>
      <c r="AI917" s="172" t="str">
        <f t="shared" si="270"/>
        <v/>
      </c>
    </row>
    <row r="918" spans="34:35">
      <c r="AH918" s="172" t="str">
        <f t="shared" si="271"/>
        <v/>
      </c>
      <c r="AI918" s="172" t="str">
        <f t="shared" si="270"/>
        <v/>
      </c>
    </row>
    <row r="919" spans="34:35">
      <c r="AH919" s="172" t="str">
        <f t="shared" si="271"/>
        <v/>
      </c>
      <c r="AI919" s="172" t="str">
        <f t="shared" si="270"/>
        <v/>
      </c>
    </row>
    <row r="920" spans="34:35">
      <c r="AH920" s="172" t="str">
        <f t="shared" si="271"/>
        <v/>
      </c>
      <c r="AI920" s="172" t="str">
        <f t="shared" si="270"/>
        <v/>
      </c>
    </row>
    <row r="921" spans="34:35">
      <c r="AH921" s="172" t="str">
        <f t="shared" si="271"/>
        <v/>
      </c>
      <c r="AI921" s="172" t="str">
        <f t="shared" si="270"/>
        <v/>
      </c>
    </row>
    <row r="922" spans="34:35">
      <c r="AH922" s="172" t="str">
        <f t="shared" si="271"/>
        <v/>
      </c>
      <c r="AI922" s="172" t="str">
        <f t="shared" si="270"/>
        <v/>
      </c>
    </row>
    <row r="923" spans="34:35">
      <c r="AH923" s="172" t="str">
        <f t="shared" si="271"/>
        <v/>
      </c>
      <c r="AI923" s="172" t="str">
        <f t="shared" si="270"/>
        <v/>
      </c>
    </row>
    <row r="924" spans="34:35">
      <c r="AH924" s="172" t="str">
        <f t="shared" si="271"/>
        <v/>
      </c>
      <c r="AI924" s="172" t="str">
        <f t="shared" si="270"/>
        <v/>
      </c>
    </row>
    <row r="925" spans="34:35">
      <c r="AH925" s="172" t="str">
        <f t="shared" si="271"/>
        <v/>
      </c>
      <c r="AI925" s="172" t="str">
        <f t="shared" si="270"/>
        <v/>
      </c>
    </row>
    <row r="926" spans="34:35">
      <c r="AH926" s="172" t="str">
        <f t="shared" si="271"/>
        <v/>
      </c>
      <c r="AI926" s="172" t="str">
        <f t="shared" si="270"/>
        <v/>
      </c>
    </row>
    <row r="927" spans="34:35">
      <c r="AH927" s="172" t="str">
        <f t="shared" si="271"/>
        <v/>
      </c>
      <c r="AI927" s="172" t="str">
        <f t="shared" si="270"/>
        <v/>
      </c>
    </row>
    <row r="928" spans="34:35">
      <c r="AH928" s="172" t="str">
        <f t="shared" si="271"/>
        <v/>
      </c>
      <c r="AI928" s="172" t="str">
        <f t="shared" si="270"/>
        <v/>
      </c>
    </row>
    <row r="929" spans="34:35">
      <c r="AH929" s="172" t="str">
        <f t="shared" si="271"/>
        <v/>
      </c>
      <c r="AI929" s="172" t="str">
        <f t="shared" si="270"/>
        <v/>
      </c>
    </row>
    <row r="930" spans="34:35">
      <c r="AH930" s="172" t="str">
        <f t="shared" si="271"/>
        <v/>
      </c>
      <c r="AI930" s="172" t="str">
        <f t="shared" si="270"/>
        <v/>
      </c>
    </row>
    <row r="931" spans="34:35">
      <c r="AH931" s="172" t="str">
        <f t="shared" si="271"/>
        <v/>
      </c>
      <c r="AI931" s="172" t="str">
        <f t="shared" si="270"/>
        <v/>
      </c>
    </row>
    <row r="932" spans="34:35">
      <c r="AH932" s="172" t="str">
        <f t="shared" si="271"/>
        <v/>
      </c>
      <c r="AI932" s="172" t="str">
        <f t="shared" si="270"/>
        <v/>
      </c>
    </row>
    <row r="933" spans="34:35">
      <c r="AH933" s="172" t="str">
        <f t="shared" si="271"/>
        <v/>
      </c>
      <c r="AI933" s="172" t="str">
        <f t="shared" si="270"/>
        <v/>
      </c>
    </row>
    <row r="934" spans="34:35">
      <c r="AH934" s="172" t="str">
        <f t="shared" si="271"/>
        <v/>
      </c>
      <c r="AI934" s="172" t="str">
        <f t="shared" si="270"/>
        <v/>
      </c>
    </row>
    <row r="935" spans="34:35">
      <c r="AH935" s="172" t="str">
        <f t="shared" si="271"/>
        <v/>
      </c>
      <c r="AI935" s="172" t="str">
        <f t="shared" si="270"/>
        <v/>
      </c>
    </row>
    <row r="936" spans="34:35">
      <c r="AH936" s="172" t="str">
        <f t="shared" si="271"/>
        <v/>
      </c>
      <c r="AI936" s="172" t="str">
        <f t="shared" si="270"/>
        <v/>
      </c>
    </row>
    <row r="937" spans="34:35">
      <c r="AH937" s="172" t="str">
        <f t="shared" si="271"/>
        <v/>
      </c>
      <c r="AI937" s="172" t="str">
        <f t="shared" si="270"/>
        <v/>
      </c>
    </row>
    <row r="938" spans="34:35">
      <c r="AH938" s="172" t="str">
        <f t="shared" si="271"/>
        <v/>
      </c>
      <c r="AI938" s="172" t="str">
        <f t="shared" si="270"/>
        <v/>
      </c>
    </row>
    <row r="939" spans="34:35">
      <c r="AH939" s="172" t="str">
        <f t="shared" si="271"/>
        <v/>
      </c>
      <c r="AI939" s="172" t="str">
        <f t="shared" si="270"/>
        <v/>
      </c>
    </row>
    <row r="940" spans="34:35">
      <c r="AH940" s="172" t="str">
        <f t="shared" si="271"/>
        <v/>
      </c>
      <c r="AI940" s="172" t="str">
        <f t="shared" si="270"/>
        <v/>
      </c>
    </row>
    <row r="941" spans="34:35">
      <c r="AH941" s="172" t="str">
        <f t="shared" si="271"/>
        <v/>
      </c>
      <c r="AI941" s="172" t="str">
        <f t="shared" si="270"/>
        <v/>
      </c>
    </row>
    <row r="942" spans="34:35">
      <c r="AH942" s="172" t="str">
        <f t="shared" si="271"/>
        <v/>
      </c>
      <c r="AI942" s="172" t="str">
        <f t="shared" si="270"/>
        <v/>
      </c>
    </row>
    <row r="943" spans="34:35">
      <c r="AH943" s="172" t="str">
        <f t="shared" si="271"/>
        <v/>
      </c>
      <c r="AI943" s="172" t="str">
        <f t="shared" si="270"/>
        <v/>
      </c>
    </row>
    <row r="944" spans="34:35">
      <c r="AH944" s="172" t="str">
        <f t="shared" si="271"/>
        <v/>
      </c>
      <c r="AI944" s="172" t="str">
        <f t="shared" si="270"/>
        <v/>
      </c>
    </row>
    <row r="945" spans="34:35">
      <c r="AH945" s="172" t="str">
        <f t="shared" si="271"/>
        <v/>
      </c>
      <c r="AI945" s="172" t="str">
        <f t="shared" si="270"/>
        <v/>
      </c>
    </row>
    <row r="946" spans="34:35">
      <c r="AH946" s="172" t="str">
        <f t="shared" si="271"/>
        <v/>
      </c>
      <c r="AI946" s="172" t="str">
        <f t="shared" si="270"/>
        <v/>
      </c>
    </row>
    <row r="947" spans="34:35">
      <c r="AH947" s="172" t="str">
        <f t="shared" si="271"/>
        <v/>
      </c>
      <c r="AI947" s="172" t="str">
        <f t="shared" si="270"/>
        <v/>
      </c>
    </row>
    <row r="948" spans="34:35">
      <c r="AH948" s="172" t="str">
        <f t="shared" si="271"/>
        <v/>
      </c>
      <c r="AI948" s="172" t="str">
        <f t="shared" si="270"/>
        <v/>
      </c>
    </row>
    <row r="949" spans="34:35">
      <c r="AH949" s="172" t="str">
        <f t="shared" si="271"/>
        <v/>
      </c>
      <c r="AI949" s="172" t="str">
        <f t="shared" si="270"/>
        <v/>
      </c>
    </row>
    <row r="950" spans="34:35">
      <c r="AH950" s="172" t="str">
        <f t="shared" si="271"/>
        <v/>
      </c>
      <c r="AI950" s="172" t="str">
        <f t="shared" si="270"/>
        <v/>
      </c>
    </row>
    <row r="951" spans="34:35">
      <c r="AH951" s="172" t="str">
        <f t="shared" si="271"/>
        <v/>
      </c>
      <c r="AI951" s="172" t="str">
        <f t="shared" si="270"/>
        <v/>
      </c>
    </row>
    <row r="952" spans="34:35">
      <c r="AH952" s="172" t="str">
        <f t="shared" si="271"/>
        <v/>
      </c>
      <c r="AI952" s="172" t="str">
        <f t="shared" si="270"/>
        <v/>
      </c>
    </row>
    <row r="953" spans="34:35">
      <c r="AH953" s="172" t="str">
        <f t="shared" si="271"/>
        <v/>
      </c>
      <c r="AI953" s="172" t="str">
        <f t="shared" si="270"/>
        <v/>
      </c>
    </row>
    <row r="954" spans="34:35">
      <c r="AH954" s="172" t="str">
        <f t="shared" si="271"/>
        <v/>
      </c>
      <c r="AI954" s="172" t="str">
        <f t="shared" si="270"/>
        <v/>
      </c>
    </row>
    <row r="955" spans="34:35">
      <c r="AH955" s="172" t="str">
        <f t="shared" si="271"/>
        <v/>
      </c>
      <c r="AI955" s="172" t="str">
        <f t="shared" si="270"/>
        <v/>
      </c>
    </row>
    <row r="956" spans="34:35">
      <c r="AH956" s="172" t="str">
        <f t="shared" si="271"/>
        <v/>
      </c>
      <c r="AI956" s="172" t="str">
        <f t="shared" si="270"/>
        <v/>
      </c>
    </row>
    <row r="957" spans="34:35">
      <c r="AH957" s="172" t="str">
        <f t="shared" si="271"/>
        <v/>
      </c>
      <c r="AI957" s="172" t="str">
        <f t="shared" si="270"/>
        <v/>
      </c>
    </row>
    <row r="958" spans="34:35">
      <c r="AH958" s="172" t="str">
        <f t="shared" si="271"/>
        <v/>
      </c>
      <c r="AI958" s="172" t="str">
        <f t="shared" si="270"/>
        <v/>
      </c>
    </row>
    <row r="959" spans="34:35">
      <c r="AH959" s="172" t="str">
        <f t="shared" si="271"/>
        <v/>
      </c>
      <c r="AI959" s="172" t="str">
        <f t="shared" si="270"/>
        <v/>
      </c>
    </row>
    <row r="960" spans="34:35">
      <c r="AH960" s="172" t="str">
        <f t="shared" si="271"/>
        <v/>
      </c>
      <c r="AI960" s="172" t="str">
        <f t="shared" si="270"/>
        <v/>
      </c>
    </row>
    <row r="961" spans="34:35">
      <c r="AH961" s="172" t="str">
        <f t="shared" si="271"/>
        <v/>
      </c>
      <c r="AI961" s="172" t="str">
        <f t="shared" si="270"/>
        <v/>
      </c>
    </row>
    <row r="962" spans="34:35">
      <c r="AH962" s="172" t="str">
        <f t="shared" si="271"/>
        <v/>
      </c>
      <c r="AI962" s="172" t="str">
        <f t="shared" si="270"/>
        <v/>
      </c>
    </row>
    <row r="963" spans="34:35">
      <c r="AH963" s="172" t="str">
        <f t="shared" si="271"/>
        <v/>
      </c>
      <c r="AI963" s="172" t="str">
        <f t="shared" si="270"/>
        <v/>
      </c>
    </row>
    <row r="964" spans="34:35">
      <c r="AH964" s="172" t="str">
        <f t="shared" si="271"/>
        <v/>
      </c>
      <c r="AI964" s="172" t="str">
        <f t="shared" ref="AI964:AI1027" si="272">IF(AH964&gt;$A$14,AH964,"")</f>
        <v/>
      </c>
    </row>
    <row r="965" spans="34:35">
      <c r="AH965" s="172" t="str">
        <f t="shared" ref="AH965:AH1028" si="273">IF(COUNTIF(X:X,V965)*COUNTIF(Z:Z,V965)*COUNTIF(AB:AB,V965)*COUNTIF(AD:AD,V965)*COUNTIF(AF:AF,V965),V965,"")</f>
        <v/>
      </c>
      <c r="AI965" s="172" t="str">
        <f t="shared" si="272"/>
        <v/>
      </c>
    </row>
    <row r="966" spans="34:35">
      <c r="AH966" s="172" t="str">
        <f t="shared" si="273"/>
        <v/>
      </c>
      <c r="AI966" s="172" t="str">
        <f t="shared" si="272"/>
        <v/>
      </c>
    </row>
    <row r="967" spans="34:35">
      <c r="AH967" s="172" t="str">
        <f t="shared" si="273"/>
        <v/>
      </c>
      <c r="AI967" s="172" t="str">
        <f t="shared" si="272"/>
        <v/>
      </c>
    </row>
    <row r="968" spans="34:35">
      <c r="AH968" s="172" t="str">
        <f t="shared" si="273"/>
        <v/>
      </c>
      <c r="AI968" s="172" t="str">
        <f t="shared" si="272"/>
        <v/>
      </c>
    </row>
    <row r="969" spans="34:35">
      <c r="AH969" s="172" t="str">
        <f t="shared" si="273"/>
        <v/>
      </c>
      <c r="AI969" s="172" t="str">
        <f t="shared" si="272"/>
        <v/>
      </c>
    </row>
    <row r="970" spans="34:35">
      <c r="AH970" s="172" t="str">
        <f t="shared" si="273"/>
        <v/>
      </c>
      <c r="AI970" s="172" t="str">
        <f t="shared" si="272"/>
        <v/>
      </c>
    </row>
    <row r="971" spans="34:35">
      <c r="AH971" s="172" t="str">
        <f t="shared" si="273"/>
        <v/>
      </c>
      <c r="AI971" s="172" t="str">
        <f t="shared" si="272"/>
        <v/>
      </c>
    </row>
    <row r="972" spans="34:35">
      <c r="AH972" s="172" t="str">
        <f t="shared" si="273"/>
        <v/>
      </c>
      <c r="AI972" s="172" t="str">
        <f t="shared" si="272"/>
        <v/>
      </c>
    </row>
    <row r="973" spans="34:35">
      <c r="AH973" s="172" t="str">
        <f t="shared" si="273"/>
        <v/>
      </c>
      <c r="AI973" s="172" t="str">
        <f t="shared" si="272"/>
        <v/>
      </c>
    </row>
    <row r="974" spans="34:35">
      <c r="AH974" s="172" t="str">
        <f t="shared" si="273"/>
        <v/>
      </c>
      <c r="AI974" s="172" t="str">
        <f t="shared" si="272"/>
        <v/>
      </c>
    </row>
    <row r="975" spans="34:35">
      <c r="AH975" s="172" t="str">
        <f t="shared" si="273"/>
        <v/>
      </c>
      <c r="AI975" s="172" t="str">
        <f t="shared" si="272"/>
        <v/>
      </c>
    </row>
    <row r="976" spans="34:35">
      <c r="AH976" s="172" t="str">
        <f t="shared" si="273"/>
        <v/>
      </c>
      <c r="AI976" s="172" t="str">
        <f t="shared" si="272"/>
        <v/>
      </c>
    </row>
    <row r="977" spans="34:35">
      <c r="AH977" s="172" t="str">
        <f t="shared" si="273"/>
        <v/>
      </c>
      <c r="AI977" s="172" t="str">
        <f t="shared" si="272"/>
        <v/>
      </c>
    </row>
    <row r="978" spans="34:35">
      <c r="AH978" s="172" t="str">
        <f t="shared" si="273"/>
        <v/>
      </c>
      <c r="AI978" s="172" t="str">
        <f t="shared" si="272"/>
        <v/>
      </c>
    </row>
    <row r="979" spans="34:35">
      <c r="AH979" s="172" t="str">
        <f t="shared" si="273"/>
        <v/>
      </c>
      <c r="AI979" s="172" t="str">
        <f t="shared" si="272"/>
        <v/>
      </c>
    </row>
    <row r="980" spans="34:35">
      <c r="AH980" s="172" t="str">
        <f t="shared" si="273"/>
        <v/>
      </c>
      <c r="AI980" s="172" t="str">
        <f t="shared" si="272"/>
        <v/>
      </c>
    </row>
    <row r="981" spans="34:35">
      <c r="AH981" s="172" t="str">
        <f t="shared" si="273"/>
        <v/>
      </c>
      <c r="AI981" s="172" t="str">
        <f t="shared" si="272"/>
        <v/>
      </c>
    </row>
    <row r="982" spans="34:35">
      <c r="AH982" s="172" t="str">
        <f t="shared" si="273"/>
        <v/>
      </c>
      <c r="AI982" s="172" t="str">
        <f t="shared" si="272"/>
        <v/>
      </c>
    </row>
    <row r="983" spans="34:35">
      <c r="AH983" s="172" t="str">
        <f t="shared" si="273"/>
        <v/>
      </c>
      <c r="AI983" s="172" t="str">
        <f t="shared" si="272"/>
        <v/>
      </c>
    </row>
    <row r="984" spans="34:35">
      <c r="AH984" s="172" t="str">
        <f t="shared" si="273"/>
        <v/>
      </c>
      <c r="AI984" s="172" t="str">
        <f t="shared" si="272"/>
        <v/>
      </c>
    </row>
    <row r="985" spans="34:35">
      <c r="AH985" s="172" t="str">
        <f t="shared" si="273"/>
        <v/>
      </c>
      <c r="AI985" s="172" t="str">
        <f t="shared" si="272"/>
        <v/>
      </c>
    </row>
    <row r="986" spans="34:35">
      <c r="AH986" s="172" t="str">
        <f t="shared" si="273"/>
        <v/>
      </c>
      <c r="AI986" s="172" t="str">
        <f t="shared" si="272"/>
        <v/>
      </c>
    </row>
    <row r="987" spans="34:35">
      <c r="AH987" s="172" t="str">
        <f t="shared" si="273"/>
        <v/>
      </c>
      <c r="AI987" s="172" t="str">
        <f t="shared" si="272"/>
        <v/>
      </c>
    </row>
    <row r="988" spans="34:35">
      <c r="AH988" s="172" t="str">
        <f t="shared" si="273"/>
        <v/>
      </c>
      <c r="AI988" s="172" t="str">
        <f t="shared" si="272"/>
        <v/>
      </c>
    </row>
    <row r="989" spans="34:35">
      <c r="AH989" s="172" t="str">
        <f t="shared" si="273"/>
        <v/>
      </c>
      <c r="AI989" s="172" t="str">
        <f t="shared" si="272"/>
        <v/>
      </c>
    </row>
    <row r="990" spans="34:35">
      <c r="AH990" s="172" t="str">
        <f t="shared" si="273"/>
        <v/>
      </c>
      <c r="AI990" s="172" t="str">
        <f t="shared" si="272"/>
        <v/>
      </c>
    </row>
    <row r="991" spans="34:35">
      <c r="AH991" s="172" t="str">
        <f t="shared" si="273"/>
        <v/>
      </c>
      <c r="AI991" s="172" t="str">
        <f t="shared" si="272"/>
        <v/>
      </c>
    </row>
    <row r="992" spans="34:35">
      <c r="AH992" s="172" t="str">
        <f t="shared" si="273"/>
        <v/>
      </c>
      <c r="AI992" s="172" t="str">
        <f t="shared" si="272"/>
        <v/>
      </c>
    </row>
    <row r="993" spans="34:35">
      <c r="AH993" s="172" t="str">
        <f t="shared" si="273"/>
        <v/>
      </c>
      <c r="AI993" s="172" t="str">
        <f t="shared" si="272"/>
        <v/>
      </c>
    </row>
    <row r="994" spans="34:35">
      <c r="AH994" s="172" t="str">
        <f t="shared" si="273"/>
        <v/>
      </c>
      <c r="AI994" s="172" t="str">
        <f t="shared" si="272"/>
        <v/>
      </c>
    </row>
    <row r="995" spans="34:35">
      <c r="AH995" s="172" t="str">
        <f t="shared" si="273"/>
        <v/>
      </c>
      <c r="AI995" s="172" t="str">
        <f t="shared" si="272"/>
        <v/>
      </c>
    </row>
    <row r="996" spans="34:35">
      <c r="AH996" s="172" t="str">
        <f t="shared" si="273"/>
        <v/>
      </c>
      <c r="AI996" s="172" t="str">
        <f t="shared" si="272"/>
        <v/>
      </c>
    </row>
    <row r="997" spans="34:35">
      <c r="AH997" s="172" t="str">
        <f t="shared" si="273"/>
        <v/>
      </c>
      <c r="AI997" s="172" t="str">
        <f t="shared" si="272"/>
        <v/>
      </c>
    </row>
    <row r="998" spans="34:35">
      <c r="AH998" s="172" t="str">
        <f t="shared" si="273"/>
        <v/>
      </c>
      <c r="AI998" s="172" t="str">
        <f t="shared" si="272"/>
        <v/>
      </c>
    </row>
    <row r="999" spans="34:35">
      <c r="AH999" s="172" t="str">
        <f t="shared" si="273"/>
        <v/>
      </c>
      <c r="AI999" s="172" t="str">
        <f t="shared" si="272"/>
        <v/>
      </c>
    </row>
    <row r="1000" spans="34:35">
      <c r="AH1000" s="172" t="str">
        <f t="shared" si="273"/>
        <v/>
      </c>
      <c r="AI1000" s="172" t="str">
        <f t="shared" si="272"/>
        <v/>
      </c>
    </row>
    <row r="1001" spans="34:35">
      <c r="AH1001" s="172" t="str">
        <f t="shared" si="273"/>
        <v/>
      </c>
      <c r="AI1001" s="172" t="str">
        <f t="shared" si="272"/>
        <v/>
      </c>
    </row>
    <row r="1002" spans="34:35">
      <c r="AH1002" s="172" t="str">
        <f t="shared" si="273"/>
        <v/>
      </c>
      <c r="AI1002" s="172" t="str">
        <f t="shared" si="272"/>
        <v/>
      </c>
    </row>
    <row r="1003" spans="34:35">
      <c r="AH1003" s="172" t="str">
        <f t="shared" si="273"/>
        <v/>
      </c>
      <c r="AI1003" s="172" t="str">
        <f t="shared" si="272"/>
        <v/>
      </c>
    </row>
    <row r="1004" spans="34:35">
      <c r="AH1004" s="172" t="str">
        <f t="shared" si="273"/>
        <v/>
      </c>
      <c r="AI1004" s="172" t="str">
        <f t="shared" si="272"/>
        <v/>
      </c>
    </row>
    <row r="1005" spans="34:35">
      <c r="AH1005" s="172" t="str">
        <f t="shared" si="273"/>
        <v/>
      </c>
      <c r="AI1005" s="172" t="str">
        <f t="shared" si="272"/>
        <v/>
      </c>
    </row>
    <row r="1006" spans="34:35">
      <c r="AH1006" s="172" t="str">
        <f t="shared" si="273"/>
        <v/>
      </c>
      <c r="AI1006" s="172" t="str">
        <f t="shared" si="272"/>
        <v/>
      </c>
    </row>
    <row r="1007" spans="34:35">
      <c r="AH1007" s="172" t="str">
        <f t="shared" si="273"/>
        <v/>
      </c>
      <c r="AI1007" s="172" t="str">
        <f t="shared" si="272"/>
        <v/>
      </c>
    </row>
    <row r="1008" spans="34:35">
      <c r="AH1008" s="172" t="str">
        <f t="shared" si="273"/>
        <v/>
      </c>
      <c r="AI1008" s="172" t="str">
        <f t="shared" si="272"/>
        <v/>
      </c>
    </row>
    <row r="1009" spans="34:35">
      <c r="AH1009" s="172" t="str">
        <f t="shared" si="273"/>
        <v/>
      </c>
      <c r="AI1009" s="172" t="str">
        <f t="shared" si="272"/>
        <v/>
      </c>
    </row>
    <row r="1010" spans="34:35">
      <c r="AH1010" s="172" t="str">
        <f t="shared" si="273"/>
        <v/>
      </c>
      <c r="AI1010" s="172" t="str">
        <f t="shared" si="272"/>
        <v/>
      </c>
    </row>
    <row r="1011" spans="34:35">
      <c r="AH1011" s="172" t="str">
        <f t="shared" si="273"/>
        <v/>
      </c>
      <c r="AI1011" s="172" t="str">
        <f t="shared" si="272"/>
        <v/>
      </c>
    </row>
    <row r="1012" spans="34:35">
      <c r="AH1012" s="172" t="str">
        <f t="shared" si="273"/>
        <v/>
      </c>
      <c r="AI1012" s="172" t="str">
        <f t="shared" si="272"/>
        <v/>
      </c>
    </row>
    <row r="1013" spans="34:35">
      <c r="AH1013" s="172" t="str">
        <f t="shared" si="273"/>
        <v/>
      </c>
      <c r="AI1013" s="172" t="str">
        <f t="shared" si="272"/>
        <v/>
      </c>
    </row>
    <row r="1014" spans="34:35">
      <c r="AH1014" s="172" t="str">
        <f t="shared" si="273"/>
        <v/>
      </c>
      <c r="AI1014" s="172" t="str">
        <f t="shared" si="272"/>
        <v/>
      </c>
    </row>
    <row r="1015" spans="34:35">
      <c r="AH1015" s="172" t="str">
        <f t="shared" si="273"/>
        <v/>
      </c>
      <c r="AI1015" s="172" t="str">
        <f t="shared" si="272"/>
        <v/>
      </c>
    </row>
    <row r="1016" spans="34:35">
      <c r="AH1016" s="172" t="str">
        <f t="shared" si="273"/>
        <v/>
      </c>
      <c r="AI1016" s="172" t="str">
        <f t="shared" si="272"/>
        <v/>
      </c>
    </row>
    <row r="1017" spans="34:35">
      <c r="AH1017" s="172" t="str">
        <f t="shared" si="273"/>
        <v/>
      </c>
      <c r="AI1017" s="172" t="str">
        <f t="shared" si="272"/>
        <v/>
      </c>
    </row>
    <row r="1018" spans="34:35">
      <c r="AH1018" s="172" t="str">
        <f t="shared" si="273"/>
        <v/>
      </c>
      <c r="AI1018" s="172" t="str">
        <f t="shared" si="272"/>
        <v/>
      </c>
    </row>
    <row r="1019" spans="34:35">
      <c r="AH1019" s="172" t="str">
        <f t="shared" si="273"/>
        <v/>
      </c>
      <c r="AI1019" s="172" t="str">
        <f t="shared" si="272"/>
        <v/>
      </c>
    </row>
    <row r="1020" spans="34:35">
      <c r="AH1020" s="172" t="str">
        <f t="shared" si="273"/>
        <v/>
      </c>
      <c r="AI1020" s="172" t="str">
        <f t="shared" si="272"/>
        <v/>
      </c>
    </row>
    <row r="1021" spans="34:35">
      <c r="AH1021" s="172" t="str">
        <f t="shared" si="273"/>
        <v/>
      </c>
      <c r="AI1021" s="172" t="str">
        <f t="shared" si="272"/>
        <v/>
      </c>
    </row>
    <row r="1022" spans="34:35">
      <c r="AH1022" s="172" t="str">
        <f t="shared" si="273"/>
        <v/>
      </c>
      <c r="AI1022" s="172" t="str">
        <f t="shared" si="272"/>
        <v/>
      </c>
    </row>
    <row r="1023" spans="34:35">
      <c r="AH1023" s="172" t="str">
        <f t="shared" si="273"/>
        <v/>
      </c>
      <c r="AI1023" s="172" t="str">
        <f t="shared" si="272"/>
        <v/>
      </c>
    </row>
    <row r="1024" spans="34:35">
      <c r="AH1024" s="172" t="str">
        <f t="shared" si="273"/>
        <v/>
      </c>
      <c r="AI1024" s="172" t="str">
        <f t="shared" si="272"/>
        <v/>
      </c>
    </row>
    <row r="1025" spans="34:35">
      <c r="AH1025" s="172" t="str">
        <f t="shared" si="273"/>
        <v/>
      </c>
      <c r="AI1025" s="172" t="str">
        <f t="shared" si="272"/>
        <v/>
      </c>
    </row>
    <row r="1026" spans="34:35">
      <c r="AH1026" s="172" t="str">
        <f t="shared" si="273"/>
        <v/>
      </c>
      <c r="AI1026" s="172" t="str">
        <f t="shared" si="272"/>
        <v/>
      </c>
    </row>
    <row r="1027" spans="34:35">
      <c r="AH1027" s="172" t="str">
        <f t="shared" si="273"/>
        <v/>
      </c>
      <c r="AI1027" s="172" t="str">
        <f t="shared" si="272"/>
        <v/>
      </c>
    </row>
    <row r="1028" spans="34:35">
      <c r="AH1028" s="172" t="str">
        <f t="shared" si="273"/>
        <v/>
      </c>
      <c r="AI1028" s="172" t="str">
        <f t="shared" ref="AI1028:AI1091" si="274">IF(AH1028&gt;$A$14,AH1028,"")</f>
        <v/>
      </c>
    </row>
    <row r="1029" spans="34:35">
      <c r="AH1029" s="172" t="str">
        <f t="shared" ref="AH1029:AH1092" si="275">IF(COUNTIF(X:X,V1029)*COUNTIF(Z:Z,V1029)*COUNTIF(AB:AB,V1029)*COUNTIF(AD:AD,V1029)*COUNTIF(AF:AF,V1029),V1029,"")</f>
        <v/>
      </c>
      <c r="AI1029" s="172" t="str">
        <f t="shared" si="274"/>
        <v/>
      </c>
    </row>
    <row r="1030" spans="34:35">
      <c r="AH1030" s="172" t="str">
        <f t="shared" si="275"/>
        <v/>
      </c>
      <c r="AI1030" s="172" t="str">
        <f t="shared" si="274"/>
        <v/>
      </c>
    </row>
    <row r="1031" spans="34:35">
      <c r="AH1031" s="172" t="str">
        <f t="shared" si="275"/>
        <v/>
      </c>
      <c r="AI1031" s="172" t="str">
        <f t="shared" si="274"/>
        <v/>
      </c>
    </row>
    <row r="1032" spans="34:35">
      <c r="AH1032" s="172" t="str">
        <f t="shared" si="275"/>
        <v/>
      </c>
      <c r="AI1032" s="172" t="str">
        <f t="shared" si="274"/>
        <v/>
      </c>
    </row>
    <row r="1033" spans="34:35">
      <c r="AH1033" s="172" t="str">
        <f t="shared" si="275"/>
        <v/>
      </c>
      <c r="AI1033" s="172" t="str">
        <f t="shared" si="274"/>
        <v/>
      </c>
    </row>
    <row r="1034" spans="34:35">
      <c r="AH1034" s="172" t="str">
        <f t="shared" si="275"/>
        <v/>
      </c>
      <c r="AI1034" s="172" t="str">
        <f t="shared" si="274"/>
        <v/>
      </c>
    </row>
    <row r="1035" spans="34:35">
      <c r="AH1035" s="172" t="str">
        <f t="shared" si="275"/>
        <v/>
      </c>
      <c r="AI1035" s="172" t="str">
        <f t="shared" si="274"/>
        <v/>
      </c>
    </row>
    <row r="1036" spans="34:35">
      <c r="AH1036" s="172" t="str">
        <f t="shared" si="275"/>
        <v/>
      </c>
      <c r="AI1036" s="172" t="str">
        <f t="shared" si="274"/>
        <v/>
      </c>
    </row>
    <row r="1037" spans="34:35">
      <c r="AH1037" s="172" t="str">
        <f t="shared" si="275"/>
        <v/>
      </c>
      <c r="AI1037" s="172" t="str">
        <f t="shared" si="274"/>
        <v/>
      </c>
    </row>
    <row r="1038" spans="34:35">
      <c r="AH1038" s="172" t="str">
        <f t="shared" si="275"/>
        <v/>
      </c>
      <c r="AI1038" s="172" t="str">
        <f t="shared" si="274"/>
        <v/>
      </c>
    </row>
    <row r="1039" spans="34:35">
      <c r="AH1039" s="172" t="str">
        <f t="shared" si="275"/>
        <v/>
      </c>
      <c r="AI1039" s="172" t="str">
        <f t="shared" si="274"/>
        <v/>
      </c>
    </row>
    <row r="1040" spans="34:35">
      <c r="AH1040" s="172" t="str">
        <f t="shared" si="275"/>
        <v/>
      </c>
      <c r="AI1040" s="172" t="str">
        <f t="shared" si="274"/>
        <v/>
      </c>
    </row>
    <row r="1041" spans="34:35">
      <c r="AH1041" s="172" t="str">
        <f t="shared" si="275"/>
        <v/>
      </c>
      <c r="AI1041" s="172" t="str">
        <f t="shared" si="274"/>
        <v/>
      </c>
    </row>
    <row r="1042" spans="34:35">
      <c r="AH1042" s="172" t="str">
        <f t="shared" si="275"/>
        <v/>
      </c>
      <c r="AI1042" s="172" t="str">
        <f t="shared" si="274"/>
        <v/>
      </c>
    </row>
    <row r="1043" spans="34:35">
      <c r="AH1043" s="172" t="str">
        <f t="shared" si="275"/>
        <v/>
      </c>
      <c r="AI1043" s="172" t="str">
        <f t="shared" si="274"/>
        <v/>
      </c>
    </row>
    <row r="1044" spans="34:35">
      <c r="AH1044" s="172" t="str">
        <f t="shared" si="275"/>
        <v/>
      </c>
      <c r="AI1044" s="172" t="str">
        <f t="shared" si="274"/>
        <v/>
      </c>
    </row>
    <row r="1045" spans="34:35">
      <c r="AH1045" s="172" t="str">
        <f t="shared" si="275"/>
        <v/>
      </c>
      <c r="AI1045" s="172" t="str">
        <f t="shared" si="274"/>
        <v/>
      </c>
    </row>
    <row r="1046" spans="34:35">
      <c r="AH1046" s="172" t="str">
        <f t="shared" si="275"/>
        <v/>
      </c>
      <c r="AI1046" s="172" t="str">
        <f t="shared" si="274"/>
        <v/>
      </c>
    </row>
    <row r="1047" spans="34:35">
      <c r="AH1047" s="172" t="str">
        <f t="shared" si="275"/>
        <v/>
      </c>
      <c r="AI1047" s="172" t="str">
        <f t="shared" si="274"/>
        <v/>
      </c>
    </row>
    <row r="1048" spans="34:35">
      <c r="AH1048" s="172" t="str">
        <f t="shared" si="275"/>
        <v/>
      </c>
      <c r="AI1048" s="172" t="str">
        <f t="shared" si="274"/>
        <v/>
      </c>
    </row>
    <row r="1049" spans="34:35">
      <c r="AH1049" s="172" t="str">
        <f t="shared" si="275"/>
        <v/>
      </c>
      <c r="AI1049" s="172" t="str">
        <f t="shared" si="274"/>
        <v/>
      </c>
    </row>
    <row r="1050" spans="34:35">
      <c r="AH1050" s="172" t="str">
        <f t="shared" si="275"/>
        <v/>
      </c>
      <c r="AI1050" s="172" t="str">
        <f t="shared" si="274"/>
        <v/>
      </c>
    </row>
    <row r="1051" spans="34:35">
      <c r="AH1051" s="172" t="str">
        <f t="shared" si="275"/>
        <v/>
      </c>
      <c r="AI1051" s="172" t="str">
        <f t="shared" si="274"/>
        <v/>
      </c>
    </row>
    <row r="1052" spans="34:35">
      <c r="AH1052" s="172" t="str">
        <f t="shared" si="275"/>
        <v/>
      </c>
      <c r="AI1052" s="172" t="str">
        <f t="shared" si="274"/>
        <v/>
      </c>
    </row>
    <row r="1053" spans="34:35">
      <c r="AH1053" s="172" t="str">
        <f t="shared" si="275"/>
        <v/>
      </c>
      <c r="AI1053" s="172" t="str">
        <f t="shared" si="274"/>
        <v/>
      </c>
    </row>
    <row r="1054" spans="34:35">
      <c r="AH1054" s="172" t="str">
        <f t="shared" si="275"/>
        <v/>
      </c>
      <c r="AI1054" s="172" t="str">
        <f t="shared" si="274"/>
        <v/>
      </c>
    </row>
    <row r="1055" spans="34:35">
      <c r="AH1055" s="172" t="str">
        <f t="shared" si="275"/>
        <v/>
      </c>
      <c r="AI1055" s="172" t="str">
        <f t="shared" si="274"/>
        <v/>
      </c>
    </row>
    <row r="1056" spans="34:35">
      <c r="AH1056" s="172" t="str">
        <f t="shared" si="275"/>
        <v/>
      </c>
      <c r="AI1056" s="172" t="str">
        <f t="shared" si="274"/>
        <v/>
      </c>
    </row>
    <row r="1057" spans="34:35">
      <c r="AH1057" s="172" t="str">
        <f t="shared" si="275"/>
        <v/>
      </c>
      <c r="AI1057" s="172" t="str">
        <f t="shared" si="274"/>
        <v/>
      </c>
    </row>
    <row r="1058" spans="34:35">
      <c r="AH1058" s="172" t="str">
        <f t="shared" si="275"/>
        <v/>
      </c>
      <c r="AI1058" s="172" t="str">
        <f t="shared" si="274"/>
        <v/>
      </c>
    </row>
    <row r="1059" spans="34:35">
      <c r="AH1059" s="172" t="str">
        <f t="shared" si="275"/>
        <v/>
      </c>
      <c r="AI1059" s="172" t="str">
        <f t="shared" si="274"/>
        <v/>
      </c>
    </row>
    <row r="1060" spans="34:35">
      <c r="AH1060" s="172" t="str">
        <f t="shared" si="275"/>
        <v/>
      </c>
      <c r="AI1060" s="172" t="str">
        <f t="shared" si="274"/>
        <v/>
      </c>
    </row>
    <row r="1061" spans="34:35">
      <c r="AH1061" s="172" t="str">
        <f t="shared" si="275"/>
        <v/>
      </c>
      <c r="AI1061" s="172" t="str">
        <f t="shared" si="274"/>
        <v/>
      </c>
    </row>
    <row r="1062" spans="34:35">
      <c r="AH1062" s="172" t="str">
        <f t="shared" si="275"/>
        <v/>
      </c>
      <c r="AI1062" s="172" t="str">
        <f t="shared" si="274"/>
        <v/>
      </c>
    </row>
    <row r="1063" spans="34:35">
      <c r="AH1063" s="172" t="str">
        <f t="shared" si="275"/>
        <v/>
      </c>
      <c r="AI1063" s="172" t="str">
        <f t="shared" si="274"/>
        <v/>
      </c>
    </row>
    <row r="1064" spans="34:35">
      <c r="AH1064" s="172" t="str">
        <f t="shared" si="275"/>
        <v/>
      </c>
      <c r="AI1064" s="172" t="str">
        <f t="shared" si="274"/>
        <v/>
      </c>
    </row>
    <row r="1065" spans="34:35">
      <c r="AH1065" s="172" t="str">
        <f t="shared" si="275"/>
        <v/>
      </c>
      <c r="AI1065" s="172" t="str">
        <f t="shared" si="274"/>
        <v/>
      </c>
    </row>
    <row r="1066" spans="34:35">
      <c r="AH1066" s="172" t="str">
        <f t="shared" si="275"/>
        <v/>
      </c>
      <c r="AI1066" s="172" t="str">
        <f t="shared" si="274"/>
        <v/>
      </c>
    </row>
    <row r="1067" spans="34:35">
      <c r="AH1067" s="172" t="str">
        <f t="shared" si="275"/>
        <v/>
      </c>
      <c r="AI1067" s="172" t="str">
        <f t="shared" si="274"/>
        <v/>
      </c>
    </row>
    <row r="1068" spans="34:35">
      <c r="AH1068" s="172" t="str">
        <f t="shared" si="275"/>
        <v/>
      </c>
      <c r="AI1068" s="172" t="str">
        <f t="shared" si="274"/>
        <v/>
      </c>
    </row>
    <row r="1069" spans="34:35">
      <c r="AH1069" s="172" t="str">
        <f t="shared" si="275"/>
        <v/>
      </c>
      <c r="AI1069" s="172" t="str">
        <f t="shared" si="274"/>
        <v/>
      </c>
    </row>
    <row r="1070" spans="34:35">
      <c r="AH1070" s="172" t="str">
        <f t="shared" si="275"/>
        <v/>
      </c>
      <c r="AI1070" s="172" t="str">
        <f t="shared" si="274"/>
        <v/>
      </c>
    </row>
    <row r="1071" spans="34:35">
      <c r="AH1071" s="172" t="str">
        <f t="shared" si="275"/>
        <v/>
      </c>
      <c r="AI1071" s="172" t="str">
        <f t="shared" si="274"/>
        <v/>
      </c>
    </row>
    <row r="1072" spans="34:35">
      <c r="AH1072" s="172" t="str">
        <f t="shared" si="275"/>
        <v/>
      </c>
      <c r="AI1072" s="172" t="str">
        <f t="shared" si="274"/>
        <v/>
      </c>
    </row>
    <row r="1073" spans="34:35">
      <c r="AH1073" s="172" t="str">
        <f t="shared" si="275"/>
        <v/>
      </c>
      <c r="AI1073" s="172" t="str">
        <f t="shared" si="274"/>
        <v/>
      </c>
    </row>
    <row r="1074" spans="34:35">
      <c r="AH1074" s="172" t="str">
        <f t="shared" si="275"/>
        <v/>
      </c>
      <c r="AI1074" s="172" t="str">
        <f t="shared" si="274"/>
        <v/>
      </c>
    </row>
    <row r="1075" spans="34:35">
      <c r="AH1075" s="172" t="str">
        <f t="shared" si="275"/>
        <v/>
      </c>
      <c r="AI1075" s="172" t="str">
        <f t="shared" si="274"/>
        <v/>
      </c>
    </row>
    <row r="1076" spans="34:35">
      <c r="AH1076" s="172" t="str">
        <f t="shared" si="275"/>
        <v/>
      </c>
      <c r="AI1076" s="172" t="str">
        <f t="shared" si="274"/>
        <v/>
      </c>
    </row>
    <row r="1077" spans="34:35">
      <c r="AH1077" s="172" t="str">
        <f t="shared" si="275"/>
        <v/>
      </c>
      <c r="AI1077" s="172" t="str">
        <f t="shared" si="274"/>
        <v/>
      </c>
    </row>
    <row r="1078" spans="34:35">
      <c r="AH1078" s="172" t="str">
        <f t="shared" si="275"/>
        <v/>
      </c>
      <c r="AI1078" s="172" t="str">
        <f t="shared" si="274"/>
        <v/>
      </c>
    </row>
    <row r="1079" spans="34:35">
      <c r="AH1079" s="172" t="str">
        <f t="shared" si="275"/>
        <v/>
      </c>
      <c r="AI1079" s="172" t="str">
        <f t="shared" si="274"/>
        <v/>
      </c>
    </row>
    <row r="1080" spans="34:35">
      <c r="AH1080" s="172" t="str">
        <f t="shared" si="275"/>
        <v/>
      </c>
      <c r="AI1080" s="172" t="str">
        <f t="shared" si="274"/>
        <v/>
      </c>
    </row>
    <row r="1081" spans="34:35">
      <c r="AH1081" s="172" t="str">
        <f t="shared" si="275"/>
        <v/>
      </c>
      <c r="AI1081" s="172" t="str">
        <f t="shared" si="274"/>
        <v/>
      </c>
    </row>
    <row r="1082" spans="34:35">
      <c r="AH1082" s="172" t="str">
        <f t="shared" si="275"/>
        <v/>
      </c>
      <c r="AI1082" s="172" t="str">
        <f t="shared" si="274"/>
        <v/>
      </c>
    </row>
    <row r="1083" spans="34:35">
      <c r="AH1083" s="172" t="str">
        <f t="shared" si="275"/>
        <v/>
      </c>
      <c r="AI1083" s="172" t="str">
        <f t="shared" si="274"/>
        <v/>
      </c>
    </row>
    <row r="1084" spans="34:35">
      <c r="AH1084" s="172" t="str">
        <f t="shared" si="275"/>
        <v/>
      </c>
      <c r="AI1084" s="172" t="str">
        <f t="shared" si="274"/>
        <v/>
      </c>
    </row>
    <row r="1085" spans="34:35">
      <c r="AH1085" s="172" t="str">
        <f t="shared" si="275"/>
        <v/>
      </c>
      <c r="AI1085" s="172" t="str">
        <f t="shared" si="274"/>
        <v/>
      </c>
    </row>
    <row r="1086" spans="34:35">
      <c r="AH1086" s="172" t="str">
        <f t="shared" si="275"/>
        <v/>
      </c>
      <c r="AI1086" s="172" t="str">
        <f t="shared" si="274"/>
        <v/>
      </c>
    </row>
    <row r="1087" spans="34:35">
      <c r="AH1087" s="172" t="str">
        <f t="shared" si="275"/>
        <v/>
      </c>
      <c r="AI1087" s="172" t="str">
        <f t="shared" si="274"/>
        <v/>
      </c>
    </row>
    <row r="1088" spans="34:35">
      <c r="AH1088" s="172" t="str">
        <f t="shared" si="275"/>
        <v/>
      </c>
      <c r="AI1088" s="172" t="str">
        <f t="shared" si="274"/>
        <v/>
      </c>
    </row>
    <row r="1089" spans="34:35">
      <c r="AH1089" s="172" t="str">
        <f t="shared" si="275"/>
        <v/>
      </c>
      <c r="AI1089" s="172" t="str">
        <f t="shared" si="274"/>
        <v/>
      </c>
    </row>
    <row r="1090" spans="34:35">
      <c r="AH1090" s="172" t="str">
        <f t="shared" si="275"/>
        <v/>
      </c>
      <c r="AI1090" s="172" t="str">
        <f t="shared" si="274"/>
        <v/>
      </c>
    </row>
    <row r="1091" spans="34:35">
      <c r="AH1091" s="172" t="str">
        <f t="shared" si="275"/>
        <v/>
      </c>
      <c r="AI1091" s="172" t="str">
        <f t="shared" si="274"/>
        <v/>
      </c>
    </row>
    <row r="1092" spans="34:35">
      <c r="AH1092" s="172" t="str">
        <f t="shared" si="275"/>
        <v/>
      </c>
      <c r="AI1092" s="172" t="str">
        <f t="shared" ref="AI1092:AI1153" si="276">IF(AH1092&gt;$A$14,AH1092,"")</f>
        <v/>
      </c>
    </row>
    <row r="1093" spans="34:35">
      <c r="AH1093" s="172" t="str">
        <f t="shared" ref="AH1093:AH1153" si="277">IF(COUNTIF(X:X,V1093)*COUNTIF(Z:Z,V1093)*COUNTIF(AB:AB,V1093)*COUNTIF(AD:AD,V1093)*COUNTIF(AF:AF,V1093),V1093,"")</f>
        <v/>
      </c>
      <c r="AI1093" s="172" t="str">
        <f t="shared" si="276"/>
        <v/>
      </c>
    </row>
    <row r="1094" spans="34:35">
      <c r="AH1094" s="172" t="str">
        <f t="shared" si="277"/>
        <v/>
      </c>
      <c r="AI1094" s="172" t="str">
        <f t="shared" si="276"/>
        <v/>
      </c>
    </row>
    <row r="1095" spans="34:35">
      <c r="AH1095" s="172" t="str">
        <f t="shared" si="277"/>
        <v/>
      </c>
      <c r="AI1095" s="172" t="str">
        <f t="shared" si="276"/>
        <v/>
      </c>
    </row>
    <row r="1096" spans="34:35">
      <c r="AH1096" s="172" t="str">
        <f t="shared" si="277"/>
        <v/>
      </c>
      <c r="AI1096" s="172" t="str">
        <f t="shared" si="276"/>
        <v/>
      </c>
    </row>
    <row r="1097" spans="34:35">
      <c r="AH1097" s="172" t="str">
        <f t="shared" si="277"/>
        <v/>
      </c>
      <c r="AI1097" s="172" t="str">
        <f t="shared" si="276"/>
        <v/>
      </c>
    </row>
    <row r="1098" spans="34:35">
      <c r="AH1098" s="172" t="str">
        <f t="shared" si="277"/>
        <v/>
      </c>
      <c r="AI1098" s="172" t="str">
        <f t="shared" si="276"/>
        <v/>
      </c>
    </row>
    <row r="1099" spans="34:35">
      <c r="AH1099" s="172" t="str">
        <f t="shared" si="277"/>
        <v/>
      </c>
      <c r="AI1099" s="172" t="str">
        <f t="shared" si="276"/>
        <v/>
      </c>
    </row>
    <row r="1100" spans="34:35">
      <c r="AH1100" s="172" t="str">
        <f t="shared" si="277"/>
        <v/>
      </c>
      <c r="AI1100" s="172" t="str">
        <f t="shared" si="276"/>
        <v/>
      </c>
    </row>
    <row r="1101" spans="34:35">
      <c r="AH1101" s="172" t="str">
        <f t="shared" si="277"/>
        <v/>
      </c>
      <c r="AI1101" s="172" t="str">
        <f t="shared" si="276"/>
        <v/>
      </c>
    </row>
    <row r="1102" spans="34:35">
      <c r="AH1102" s="172" t="str">
        <f t="shared" si="277"/>
        <v/>
      </c>
      <c r="AI1102" s="172" t="str">
        <f t="shared" si="276"/>
        <v/>
      </c>
    </row>
    <row r="1103" spans="34:35">
      <c r="AH1103" s="172" t="str">
        <f t="shared" si="277"/>
        <v/>
      </c>
      <c r="AI1103" s="172" t="str">
        <f t="shared" si="276"/>
        <v/>
      </c>
    </row>
    <row r="1104" spans="34:35">
      <c r="AH1104" s="172" t="str">
        <f t="shared" si="277"/>
        <v/>
      </c>
      <c r="AI1104" s="172" t="str">
        <f t="shared" si="276"/>
        <v/>
      </c>
    </row>
    <row r="1105" spans="34:35">
      <c r="AH1105" s="172" t="str">
        <f t="shared" si="277"/>
        <v/>
      </c>
      <c r="AI1105" s="172" t="str">
        <f t="shared" si="276"/>
        <v/>
      </c>
    </row>
    <row r="1106" spans="34:35">
      <c r="AH1106" s="172" t="str">
        <f t="shared" si="277"/>
        <v/>
      </c>
      <c r="AI1106" s="172" t="str">
        <f t="shared" si="276"/>
        <v/>
      </c>
    </row>
    <row r="1107" spans="34:35">
      <c r="AH1107" s="172" t="str">
        <f t="shared" si="277"/>
        <v/>
      </c>
      <c r="AI1107" s="172" t="str">
        <f t="shared" si="276"/>
        <v/>
      </c>
    </row>
    <row r="1108" spans="34:35">
      <c r="AH1108" s="172" t="str">
        <f t="shared" si="277"/>
        <v/>
      </c>
      <c r="AI1108" s="172" t="str">
        <f t="shared" si="276"/>
        <v/>
      </c>
    </row>
    <row r="1109" spans="34:35">
      <c r="AH1109" s="172" t="str">
        <f t="shared" si="277"/>
        <v/>
      </c>
      <c r="AI1109" s="172" t="str">
        <f t="shared" si="276"/>
        <v/>
      </c>
    </row>
    <row r="1110" spans="34:35">
      <c r="AH1110" s="172" t="str">
        <f t="shared" si="277"/>
        <v/>
      </c>
      <c r="AI1110" s="172" t="str">
        <f t="shared" si="276"/>
        <v/>
      </c>
    </row>
    <row r="1111" spans="34:35">
      <c r="AH1111" s="172" t="str">
        <f t="shared" si="277"/>
        <v/>
      </c>
      <c r="AI1111" s="172" t="str">
        <f t="shared" si="276"/>
        <v/>
      </c>
    </row>
    <row r="1112" spans="34:35">
      <c r="AH1112" s="172" t="str">
        <f t="shared" si="277"/>
        <v/>
      </c>
      <c r="AI1112" s="172" t="str">
        <f t="shared" si="276"/>
        <v/>
      </c>
    </row>
    <row r="1113" spans="34:35">
      <c r="AH1113" s="172" t="str">
        <f t="shared" si="277"/>
        <v/>
      </c>
      <c r="AI1113" s="172" t="str">
        <f t="shared" si="276"/>
        <v/>
      </c>
    </row>
    <row r="1114" spans="34:35">
      <c r="AH1114" s="172" t="str">
        <f t="shared" si="277"/>
        <v/>
      </c>
      <c r="AI1114" s="172" t="str">
        <f t="shared" si="276"/>
        <v/>
      </c>
    </row>
    <row r="1115" spans="34:35">
      <c r="AH1115" s="172" t="str">
        <f t="shared" si="277"/>
        <v/>
      </c>
      <c r="AI1115" s="172" t="str">
        <f t="shared" si="276"/>
        <v/>
      </c>
    </row>
    <row r="1116" spans="34:35">
      <c r="AH1116" s="172" t="str">
        <f t="shared" si="277"/>
        <v/>
      </c>
      <c r="AI1116" s="172" t="str">
        <f t="shared" si="276"/>
        <v/>
      </c>
    </row>
    <row r="1117" spans="34:35">
      <c r="AH1117" s="172" t="str">
        <f t="shared" si="277"/>
        <v/>
      </c>
      <c r="AI1117" s="172" t="str">
        <f t="shared" si="276"/>
        <v/>
      </c>
    </row>
    <row r="1118" spans="34:35">
      <c r="AH1118" s="172" t="str">
        <f t="shared" si="277"/>
        <v/>
      </c>
      <c r="AI1118" s="172" t="str">
        <f t="shared" si="276"/>
        <v/>
      </c>
    </row>
    <row r="1119" spans="34:35">
      <c r="AH1119" s="172" t="str">
        <f t="shared" si="277"/>
        <v/>
      </c>
      <c r="AI1119" s="172" t="str">
        <f t="shared" si="276"/>
        <v/>
      </c>
    </row>
    <row r="1120" spans="34:35">
      <c r="AH1120" s="172" t="str">
        <f t="shared" si="277"/>
        <v/>
      </c>
      <c r="AI1120" s="172" t="str">
        <f t="shared" si="276"/>
        <v/>
      </c>
    </row>
    <row r="1121" spans="34:35">
      <c r="AH1121" s="172" t="str">
        <f t="shared" si="277"/>
        <v/>
      </c>
      <c r="AI1121" s="172" t="str">
        <f t="shared" si="276"/>
        <v/>
      </c>
    </row>
    <row r="1122" spans="34:35">
      <c r="AH1122" s="172" t="str">
        <f t="shared" si="277"/>
        <v/>
      </c>
      <c r="AI1122" s="172" t="str">
        <f t="shared" si="276"/>
        <v/>
      </c>
    </row>
    <row r="1123" spans="34:35">
      <c r="AH1123" s="172" t="str">
        <f t="shared" si="277"/>
        <v/>
      </c>
      <c r="AI1123" s="172" t="str">
        <f t="shared" si="276"/>
        <v/>
      </c>
    </row>
    <row r="1124" spans="34:35">
      <c r="AH1124" s="172" t="str">
        <f t="shared" si="277"/>
        <v/>
      </c>
      <c r="AI1124" s="172" t="str">
        <f t="shared" si="276"/>
        <v/>
      </c>
    </row>
    <row r="1125" spans="34:35">
      <c r="AH1125" s="172" t="str">
        <f t="shared" si="277"/>
        <v/>
      </c>
      <c r="AI1125" s="172" t="str">
        <f t="shared" si="276"/>
        <v/>
      </c>
    </row>
    <row r="1126" spans="34:35">
      <c r="AH1126" s="172" t="str">
        <f t="shared" si="277"/>
        <v/>
      </c>
      <c r="AI1126" s="172" t="str">
        <f t="shared" si="276"/>
        <v/>
      </c>
    </row>
    <row r="1127" spans="34:35">
      <c r="AH1127" s="172" t="str">
        <f t="shared" si="277"/>
        <v/>
      </c>
      <c r="AI1127" s="172" t="str">
        <f t="shared" si="276"/>
        <v/>
      </c>
    </row>
    <row r="1128" spans="34:35">
      <c r="AH1128" s="172" t="str">
        <f t="shared" si="277"/>
        <v/>
      </c>
      <c r="AI1128" s="172" t="str">
        <f t="shared" si="276"/>
        <v/>
      </c>
    </row>
    <row r="1129" spans="34:35">
      <c r="AH1129" s="172" t="str">
        <f t="shared" si="277"/>
        <v/>
      </c>
      <c r="AI1129" s="172" t="str">
        <f t="shared" si="276"/>
        <v/>
      </c>
    </row>
    <row r="1130" spans="34:35">
      <c r="AH1130" s="172" t="str">
        <f t="shared" si="277"/>
        <v/>
      </c>
      <c r="AI1130" s="172" t="str">
        <f t="shared" si="276"/>
        <v/>
      </c>
    </row>
    <row r="1131" spans="34:35">
      <c r="AH1131" s="172" t="str">
        <f t="shared" si="277"/>
        <v/>
      </c>
      <c r="AI1131" s="172" t="str">
        <f t="shared" si="276"/>
        <v/>
      </c>
    </row>
    <row r="1132" spans="34:35">
      <c r="AH1132" s="172" t="str">
        <f t="shared" si="277"/>
        <v/>
      </c>
      <c r="AI1132" s="172" t="str">
        <f t="shared" si="276"/>
        <v/>
      </c>
    </row>
    <row r="1133" spans="34:35">
      <c r="AH1133" s="172" t="str">
        <f t="shared" si="277"/>
        <v/>
      </c>
      <c r="AI1133" s="172" t="str">
        <f t="shared" si="276"/>
        <v/>
      </c>
    </row>
    <row r="1134" spans="34:35">
      <c r="AH1134" s="172" t="str">
        <f t="shared" si="277"/>
        <v/>
      </c>
      <c r="AI1134" s="172" t="str">
        <f t="shared" si="276"/>
        <v/>
      </c>
    </row>
    <row r="1135" spans="34:35">
      <c r="AH1135" s="172" t="str">
        <f t="shared" si="277"/>
        <v/>
      </c>
      <c r="AI1135" s="172" t="str">
        <f t="shared" si="276"/>
        <v/>
      </c>
    </row>
    <row r="1136" spans="34:35">
      <c r="AH1136" s="172" t="str">
        <f t="shared" si="277"/>
        <v/>
      </c>
      <c r="AI1136" s="172" t="str">
        <f t="shared" si="276"/>
        <v/>
      </c>
    </row>
    <row r="1137" spans="34:35">
      <c r="AH1137" s="172" t="str">
        <f t="shared" si="277"/>
        <v/>
      </c>
      <c r="AI1137" s="172" t="str">
        <f t="shared" si="276"/>
        <v/>
      </c>
    </row>
    <row r="1138" spans="34:35">
      <c r="AH1138" s="172" t="str">
        <f t="shared" si="277"/>
        <v/>
      </c>
      <c r="AI1138" s="172" t="str">
        <f t="shared" si="276"/>
        <v/>
      </c>
    </row>
    <row r="1139" spans="34:35">
      <c r="AH1139" s="172" t="str">
        <f t="shared" si="277"/>
        <v/>
      </c>
      <c r="AI1139" s="172" t="str">
        <f t="shared" si="276"/>
        <v/>
      </c>
    </row>
    <row r="1140" spans="34:35">
      <c r="AH1140" s="172" t="str">
        <f t="shared" si="277"/>
        <v/>
      </c>
      <c r="AI1140" s="172" t="str">
        <f t="shared" si="276"/>
        <v/>
      </c>
    </row>
    <row r="1141" spans="34:35">
      <c r="AH1141" s="172" t="str">
        <f t="shared" si="277"/>
        <v/>
      </c>
      <c r="AI1141" s="172" t="str">
        <f t="shared" si="276"/>
        <v/>
      </c>
    </row>
    <row r="1142" spans="34:35">
      <c r="AH1142" s="172" t="str">
        <f t="shared" si="277"/>
        <v/>
      </c>
      <c r="AI1142" s="172" t="str">
        <f t="shared" si="276"/>
        <v/>
      </c>
    </row>
    <row r="1143" spans="34:35">
      <c r="AH1143" s="172" t="str">
        <f t="shared" si="277"/>
        <v/>
      </c>
      <c r="AI1143" s="172" t="str">
        <f t="shared" si="276"/>
        <v/>
      </c>
    </row>
    <row r="1144" spans="34:35">
      <c r="AH1144" s="172" t="str">
        <f t="shared" si="277"/>
        <v/>
      </c>
      <c r="AI1144" s="172" t="str">
        <f t="shared" si="276"/>
        <v/>
      </c>
    </row>
    <row r="1145" spans="34:35">
      <c r="AH1145" s="172" t="str">
        <f t="shared" si="277"/>
        <v/>
      </c>
      <c r="AI1145" s="172" t="str">
        <f t="shared" si="276"/>
        <v/>
      </c>
    </row>
    <row r="1146" spans="34:35">
      <c r="AH1146" s="172" t="str">
        <f t="shared" si="277"/>
        <v/>
      </c>
      <c r="AI1146" s="172" t="str">
        <f t="shared" si="276"/>
        <v/>
      </c>
    </row>
    <row r="1147" spans="34:35">
      <c r="AH1147" s="172" t="str">
        <f t="shared" si="277"/>
        <v/>
      </c>
      <c r="AI1147" s="172" t="str">
        <f t="shared" si="276"/>
        <v/>
      </c>
    </row>
    <row r="1148" spans="34:35">
      <c r="AH1148" s="172" t="str">
        <f t="shared" si="277"/>
        <v/>
      </c>
      <c r="AI1148" s="172" t="str">
        <f t="shared" si="276"/>
        <v/>
      </c>
    </row>
    <row r="1149" spans="34:35">
      <c r="AH1149" s="172" t="str">
        <f t="shared" si="277"/>
        <v/>
      </c>
      <c r="AI1149" s="172" t="str">
        <f t="shared" si="276"/>
        <v/>
      </c>
    </row>
    <row r="1150" spans="34:35">
      <c r="AH1150" s="172" t="str">
        <f t="shared" si="277"/>
        <v/>
      </c>
      <c r="AI1150" s="172" t="str">
        <f t="shared" si="276"/>
        <v/>
      </c>
    </row>
    <row r="1151" spans="34:35">
      <c r="AH1151" s="172" t="str">
        <f t="shared" si="277"/>
        <v/>
      </c>
      <c r="AI1151" s="172" t="str">
        <f t="shared" si="276"/>
        <v/>
      </c>
    </row>
    <row r="1152" spans="34:35">
      <c r="AH1152" s="172" t="str">
        <f t="shared" si="277"/>
        <v/>
      </c>
      <c r="AI1152" s="172" t="str">
        <f t="shared" si="276"/>
        <v/>
      </c>
    </row>
    <row r="1153" spans="34:35">
      <c r="AH1153" s="172" t="str">
        <f t="shared" si="277"/>
        <v/>
      </c>
      <c r="AI1153" s="172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tabSelected="1" topLeftCell="A13" zoomScale="70" zoomScaleNormal="70" workbookViewId="0">
      <selection activeCell="T41" sqref="T41:T976"/>
    </sheetView>
  </sheetViews>
  <sheetFormatPr defaultColWidth="8.88671875" defaultRowHeight="14.4"/>
  <cols>
    <col min="1" max="1" width="16.6640625" style="172" bestFit="1" customWidth="1"/>
    <col min="2" max="3" width="13.6640625" style="54" bestFit="1" customWidth="1"/>
    <col min="4" max="4" width="12.5546875" style="54" bestFit="1" customWidth="1"/>
    <col min="5" max="7" width="13.6640625" style="54" bestFit="1" customWidth="1"/>
    <col min="8" max="8" width="7.33203125" style="54" bestFit="1" customWidth="1"/>
    <col min="9" max="9" width="14.33203125" style="54" bestFit="1" customWidth="1"/>
    <col min="10" max="10" width="10.44140625" style="54" bestFit="1" customWidth="1"/>
    <col min="11" max="11" width="8" style="54" bestFit="1" customWidth="1"/>
    <col min="12" max="12" width="10.6640625" style="54" bestFit="1" customWidth="1"/>
    <col min="13" max="13" width="13.88671875" style="54" bestFit="1" customWidth="1"/>
    <col min="14" max="14" width="10.109375" style="54" bestFit="1" customWidth="1"/>
    <col min="15" max="15" width="10.6640625" style="54" bestFit="1" customWidth="1"/>
    <col min="16" max="16" width="11.44140625" style="54" bestFit="1" customWidth="1"/>
    <col min="17" max="17" width="7.33203125" style="54" bestFit="1" customWidth="1"/>
    <col min="18" max="18" width="10.6640625" style="54" bestFit="1" customWidth="1"/>
    <col min="19" max="19" width="10.33203125" style="54" bestFit="1" customWidth="1"/>
    <col min="20" max="20" width="11.33203125" style="54" bestFit="1" customWidth="1"/>
    <col min="21" max="21" width="9.109375"/>
    <col min="22" max="22" width="11.88671875" style="72" customWidth="1"/>
    <col min="23" max="23" width="8" style="54" customWidth="1"/>
    <col min="24" max="24" width="11.88671875" style="72" customWidth="1"/>
    <col min="25" max="25" width="13.6640625" style="54" customWidth="1"/>
    <col min="26" max="26" width="11.88671875" style="72" customWidth="1"/>
    <col min="27" max="27" width="13.6640625" style="54" customWidth="1"/>
    <col min="28" max="28" width="11.88671875" style="72" customWidth="1"/>
    <col min="29" max="29" width="13.6640625" style="54" customWidth="1"/>
    <col min="30" max="30" width="11.88671875" style="72" customWidth="1"/>
    <col min="31" max="31" width="6.88671875" style="54" customWidth="1"/>
    <col min="32" max="32" width="11.88671875" style="72" customWidth="1"/>
    <col min="33" max="33" width="13.6640625" style="54" customWidth="1"/>
    <col min="34" max="34" width="15.6640625" style="172" bestFit="1" customWidth="1"/>
    <col min="35" max="35" width="8.88671875" style="172"/>
    <col min="36" max="36" width="17.109375" style="172" bestFit="1" customWidth="1"/>
    <col min="37" max="39" width="8.88671875" style="172"/>
    <col min="40" max="16384" width="8.88671875" style="54"/>
  </cols>
  <sheetData>
    <row r="1" spans="1:36" ht="15" thickBot="1">
      <c r="A1" s="1"/>
      <c r="B1" s="1"/>
      <c r="C1" s="1"/>
      <c r="D1" s="1"/>
      <c r="E1" s="1"/>
      <c r="F1" s="1"/>
      <c r="G1" s="1"/>
      <c r="I1" s="115" t="s">
        <v>100</v>
      </c>
      <c r="J1" s="116">
        <v>0.625</v>
      </c>
      <c r="K1" s="53"/>
      <c r="L1" s="1"/>
      <c r="P1" s="1"/>
      <c r="Q1" s="53"/>
      <c r="R1" s="1"/>
      <c r="S1" s="53"/>
      <c r="T1" s="1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  <c r="AJ1" s="172" cm="1">
        <f t="array" ref="AJ1">LOOKUP(2,1/(AJ:AJ&lt;&gt;""),AJ:AJ)</f>
        <v>45961.625</v>
      </c>
    </row>
    <row r="2" spans="1:36" ht="15" thickBot="1">
      <c r="A2" s="30"/>
      <c r="B2" s="40" t="s">
        <v>0</v>
      </c>
      <c r="C2" s="44" t="s">
        <v>1</v>
      </c>
      <c r="D2" s="68" t="s">
        <v>1</v>
      </c>
      <c r="E2" s="74" t="s">
        <v>1</v>
      </c>
      <c r="F2" s="68" t="s">
        <v>1</v>
      </c>
      <c r="G2" s="69" t="s">
        <v>0</v>
      </c>
      <c r="I2" s="180">
        <v>45931</v>
      </c>
      <c r="J2" s="1"/>
      <c r="K2" s="53"/>
      <c r="L2" s="1"/>
      <c r="M2" s="178">
        <v>45964</v>
      </c>
      <c r="P2" s="1"/>
      <c r="Q2" s="53"/>
      <c r="R2" s="1"/>
      <c r="S2" s="53"/>
      <c r="T2" s="1"/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1</v>
      </c>
      <c r="AF2" s="98" t="s">
        <v>0</v>
      </c>
      <c r="AJ2" s="211" cm="1">
        <f t="array" ref="AJ2:AJ29">_xlfn.UNIQUE(AI:AI)</f>
        <v>0</v>
      </c>
    </row>
    <row r="3" spans="1:36">
      <c r="A3" s="15" t="s">
        <v>32</v>
      </c>
      <c r="B3" s="61" t="s">
        <v>67</v>
      </c>
      <c r="C3" s="70" t="s">
        <v>66</v>
      </c>
      <c r="D3" s="70" t="s">
        <v>68</v>
      </c>
      <c r="E3" s="70" t="s">
        <v>69</v>
      </c>
      <c r="F3" s="70" t="s">
        <v>74</v>
      </c>
      <c r="G3" s="62" t="s">
        <v>76</v>
      </c>
      <c r="I3" s="91" t="s">
        <v>80</v>
      </c>
      <c r="J3" s="83" t="s">
        <v>67</v>
      </c>
      <c r="K3" s="84" t="s">
        <v>74</v>
      </c>
      <c r="L3" s="46"/>
      <c r="M3" s="177"/>
      <c r="Q3" s="52"/>
      <c r="S3" s="52"/>
      <c r="V3" s="52" cm="1">
        <f t="array" ref="V3:W138">_xll.BDH(B4, "LAST_PRICE", "01/01/2025 15:00:00", "01/01/2035 16:00:00", "BarSize=60", "BarType=T", "RecurDaily=True", "TZ=New_York")</f>
        <v>45768.625</v>
      </c>
      <c r="W3" s="1">
        <v>105.6</v>
      </c>
      <c r="X3" s="114" cm="1">
        <f t="array" ref="X3:Y30">_xll.BDH(C4, "LAST_PRICE", "01/01/2025 15:00:00", "01/01/2035 16:00:00", "BarSize=60", "BarType=T", "RecurDaily=True", "TZ=New_York")</f>
        <v>45924.625</v>
      </c>
      <c r="Y3" s="46">
        <v>99.59375</v>
      </c>
      <c r="Z3" s="52" cm="1">
        <f t="array" ref="Z3:AA65">_xll.BDH(D4, "LAST_PRICE", "01/01/2025 15:00:00", "01/01/2035 16:00:00", "BarSize=60", "BarType=T", "RecurDaily=True", "TZ=New_York")</f>
        <v>45875.625</v>
      </c>
      <c r="AA3" s="1">
        <v>100.140625</v>
      </c>
      <c r="AB3" s="52" cm="1">
        <f t="array" ref="AB3:AC64">_xll.BDH(E4, "LAST_PRICE", "01/01/2025 15:00:00", "01/01/2035 16:00:00", "BarSize=60", "BarType=T", "RecurDaily=True", "TZ=New_York")</f>
        <v>45876.625</v>
      </c>
      <c r="AC3" s="54">
        <v>98.9375</v>
      </c>
      <c r="AD3" s="52" cm="1">
        <f t="array" ref="AD3:AE137">_xll.BDH(F4, "LAST_PRICE", "01/01/2025 15:00:00", "01/01/2035 16:00:00", "BarSize=60", "BarType=T", "RecurDaily=True", "TZ=New_York")</f>
        <v>45768.625</v>
      </c>
      <c r="AE3" s="54">
        <v>80.209999999999994</v>
      </c>
      <c r="AF3" s="52" cm="1">
        <f t="array" ref="AF3:AG29">_xll.BDH(G4, "LAST_PRICE", "01/01/2025 15:00:00", "01/01/2035 16:00:00", "BarSize=60", "BarType=T", "RecurDaily=True", "TZ=New_York")</f>
        <v>45925.625</v>
      </c>
      <c r="AG3" s="54">
        <v>99.5625</v>
      </c>
      <c r="AH3" s="172" t="str">
        <f>IF(COUNTIF(X:X,V3)*COUNTIF(Z:Z,V3)*COUNTIF(AB:AB,V3)*COUNTIF(AD:AD,V3)*COUNTIF(AF:AF,V3),V3,"")</f>
        <v/>
      </c>
      <c r="AI3" s="172" t="str">
        <f>IF(AH3&gt;$A$14,AH3,"")</f>
        <v/>
      </c>
      <c r="AJ3" s="172" t="str">
        <v/>
      </c>
    </row>
    <row r="4" spans="1:36" ht="32.25" customHeight="1" thickBot="1">
      <c r="A4" s="15" t="s">
        <v>33</v>
      </c>
      <c r="B4" s="63" t="s">
        <v>70</v>
      </c>
      <c r="C4" s="41" t="s">
        <v>78</v>
      </c>
      <c r="D4" s="41" t="s">
        <v>72</v>
      </c>
      <c r="E4" s="41" t="s">
        <v>71</v>
      </c>
      <c r="F4" s="41" t="s">
        <v>75</v>
      </c>
      <c r="G4" s="42" t="s">
        <v>77</v>
      </c>
      <c r="I4" s="85"/>
      <c r="J4" s="86">
        <f>B5/B14</f>
        <v>322202.69478617457</v>
      </c>
      <c r="K4" s="87">
        <f>F5/N14</f>
        <v>596551.92984549305</v>
      </c>
      <c r="L4" s="1"/>
      <c r="Q4" s="72"/>
      <c r="S4" s="53"/>
      <c r="V4" s="72">
        <v>45769.625</v>
      </c>
      <c r="W4" s="56">
        <v>105.86</v>
      </c>
      <c r="X4" s="72">
        <v>45925.625</v>
      </c>
      <c r="Y4" s="56">
        <v>99.3828125</v>
      </c>
      <c r="Z4" s="72">
        <v>45876.625</v>
      </c>
      <c r="AA4" s="54">
        <v>100.0625</v>
      </c>
      <c r="AB4" s="72">
        <v>45877.625</v>
      </c>
      <c r="AC4" s="54">
        <v>98.4375</v>
      </c>
      <c r="AD4" s="72">
        <v>45769.625</v>
      </c>
      <c r="AE4" s="56">
        <v>80.33</v>
      </c>
      <c r="AF4" s="72">
        <v>45926.625</v>
      </c>
      <c r="AG4" s="54">
        <v>99.5</v>
      </c>
      <c r="AH4" s="172" t="str">
        <f t="shared" ref="AH4:AH67" si="0">IF(COUNTIF(X:X,V4)*COUNTIF(Z:Z,V4)*COUNTIF(AB:AB,V4)*COUNTIF(AD:AD,V4)*COUNTIF(AF:AF,V4),V4,"")</f>
        <v/>
      </c>
      <c r="AI4" s="172" t="str">
        <f t="shared" ref="AI4:AI67" si="1">IF(AH4&gt;$A$14,AH4,"")</f>
        <v/>
      </c>
      <c r="AJ4" s="172">
        <v>45926.625</v>
      </c>
    </row>
    <row r="5" spans="1:36" ht="15" thickBot="1">
      <c r="A5" s="15" t="s">
        <v>8</v>
      </c>
      <c r="B5" s="64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72"/>
      <c r="L5" s="1"/>
      <c r="Q5" s="72"/>
      <c r="S5" s="53"/>
      <c r="V5" s="72">
        <v>45770.625</v>
      </c>
      <c r="W5" s="56">
        <v>106.33</v>
      </c>
      <c r="X5" s="72">
        <v>45926.625</v>
      </c>
      <c r="Y5" s="56">
        <v>99.3671875</v>
      </c>
      <c r="Z5" s="72">
        <v>45877.625</v>
      </c>
      <c r="AA5" s="54">
        <v>99.734375</v>
      </c>
      <c r="AB5" s="72">
        <v>45880.625</v>
      </c>
      <c r="AC5" s="54">
        <v>98.53125</v>
      </c>
      <c r="AD5" s="72">
        <v>45770.625</v>
      </c>
      <c r="AE5" s="56">
        <v>80.5</v>
      </c>
      <c r="AF5" s="72">
        <v>45929.625</v>
      </c>
      <c r="AG5" s="54">
        <v>99.703125</v>
      </c>
      <c r="AH5" s="172" t="str">
        <f t="shared" si="0"/>
        <v/>
      </c>
      <c r="AI5" s="172" t="str">
        <f t="shared" si="1"/>
        <v/>
      </c>
      <c r="AJ5" s="172">
        <v>45929.625</v>
      </c>
    </row>
    <row r="6" spans="1:36">
      <c r="A6" s="15" t="s">
        <v>10</v>
      </c>
      <c r="B6" s="66">
        <v>0</v>
      </c>
      <c r="C6" s="10">
        <f>(3+5/8)*0.01</f>
        <v>3.6249999999999998E-2</v>
      </c>
      <c r="D6" s="71">
        <v>4.2500000000000003E-2</v>
      </c>
      <c r="E6" s="71">
        <v>4.7500000000000001E-2</v>
      </c>
      <c r="F6" s="71">
        <v>0</v>
      </c>
      <c r="G6" s="10">
        <f>(3+5/8)*0.01</f>
        <v>3.6249999999999998E-2</v>
      </c>
      <c r="I6" s="92" t="s">
        <v>79</v>
      </c>
      <c r="J6" s="70" t="s">
        <v>67</v>
      </c>
      <c r="K6" s="88" t="s">
        <v>74</v>
      </c>
      <c r="L6" s="1"/>
      <c r="M6" s="92" t="s">
        <v>79</v>
      </c>
      <c r="N6" s="70" t="s">
        <v>67</v>
      </c>
      <c r="O6" s="88" t="s">
        <v>74</v>
      </c>
      <c r="Q6" s="72"/>
      <c r="S6" s="53"/>
      <c r="V6" s="72">
        <v>45771.625</v>
      </c>
      <c r="W6" s="56">
        <v>107.38</v>
      </c>
      <c r="X6" s="72">
        <v>45929.625</v>
      </c>
      <c r="Y6" s="56">
        <v>99.484375</v>
      </c>
      <c r="Z6" s="72">
        <v>45880.625</v>
      </c>
      <c r="AA6" s="54">
        <v>99.8125</v>
      </c>
      <c r="AB6" s="72">
        <v>45881.625</v>
      </c>
      <c r="AC6" s="54">
        <v>98</v>
      </c>
      <c r="AD6" s="72">
        <v>45771.625</v>
      </c>
      <c r="AE6" s="56">
        <v>81.14</v>
      </c>
      <c r="AF6" s="72">
        <v>45930.625</v>
      </c>
      <c r="AG6" s="54">
        <v>99.6875</v>
      </c>
      <c r="AH6" s="172" t="str">
        <f t="shared" si="0"/>
        <v/>
      </c>
      <c r="AI6" s="172" t="str">
        <f t="shared" si="1"/>
        <v/>
      </c>
      <c r="AJ6" s="172">
        <v>45930.625</v>
      </c>
    </row>
    <row r="7" spans="1:36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0.41</v>
      </c>
      <c r="K7" s="89">
        <v>0.32600000000000001</v>
      </c>
      <c r="L7" s="1"/>
      <c r="M7" s="76"/>
      <c r="N7" s="21">
        <v>0.402445</v>
      </c>
      <c r="O7" s="89">
        <v>0.33400000000000002</v>
      </c>
      <c r="P7" s="1"/>
      <c r="Q7" s="53"/>
      <c r="R7" s="1"/>
      <c r="S7" s="53"/>
      <c r="T7" s="1"/>
      <c r="V7" s="72">
        <v>45772.625</v>
      </c>
      <c r="W7" s="56">
        <v>107.99</v>
      </c>
      <c r="X7" s="72">
        <v>45930.625</v>
      </c>
      <c r="Y7" s="56">
        <v>99.5</v>
      </c>
      <c r="Z7" s="72">
        <v>45881.625</v>
      </c>
      <c r="AA7" s="54">
        <v>99.6875</v>
      </c>
      <c r="AB7" s="72">
        <v>45882.625</v>
      </c>
      <c r="AC7" s="54">
        <v>98.796875</v>
      </c>
      <c r="AD7" s="72">
        <v>45772.625</v>
      </c>
      <c r="AE7" s="56">
        <v>81.489999999999995</v>
      </c>
      <c r="AF7" s="72">
        <v>45931.625</v>
      </c>
      <c r="AG7" s="54">
        <v>100</v>
      </c>
      <c r="AH7" s="172" t="str">
        <f t="shared" si="0"/>
        <v/>
      </c>
      <c r="AI7" s="172" t="str">
        <f t="shared" si="1"/>
        <v/>
      </c>
      <c r="AJ7" s="172">
        <v>45931.625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72"/>
      <c r="L8" s="1"/>
      <c r="M8" s="72"/>
      <c r="P8" s="1"/>
      <c r="Q8" s="53"/>
      <c r="R8" s="1"/>
      <c r="S8" s="53"/>
      <c r="T8" s="1"/>
      <c r="V8" s="72">
        <v>45775.625</v>
      </c>
      <c r="W8" s="56">
        <v>108.24</v>
      </c>
      <c r="X8" s="72">
        <v>45931.625</v>
      </c>
      <c r="Y8" s="56">
        <v>99.7578125</v>
      </c>
      <c r="Z8" s="72">
        <v>45882.625</v>
      </c>
      <c r="AA8" s="54">
        <v>100.125</v>
      </c>
      <c r="AB8" s="72">
        <v>45883.625</v>
      </c>
      <c r="AC8" s="54">
        <v>98.03125</v>
      </c>
      <c r="AD8" s="72">
        <v>45775.625</v>
      </c>
      <c r="AE8" s="56">
        <v>81.680000000000007</v>
      </c>
      <c r="AF8" s="72">
        <v>45932.625</v>
      </c>
      <c r="AG8" s="54">
        <v>100.078125</v>
      </c>
      <c r="AH8" s="172" t="str">
        <f t="shared" si="0"/>
        <v/>
      </c>
      <c r="AI8" s="172" t="str">
        <f t="shared" si="1"/>
        <v/>
      </c>
      <c r="AJ8" s="172">
        <v>45932.625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-62372.824267299176</v>
      </c>
      <c r="L9" s="1"/>
      <c r="M9" s="93" t="s">
        <v>81</v>
      </c>
      <c r="N9" s="90">
        <f>J4*N7-K4*O7</f>
        <v>-69579.481065172658</v>
      </c>
      <c r="P9" s="1"/>
      <c r="Q9" s="53"/>
      <c r="R9" s="1"/>
      <c r="S9" s="53"/>
      <c r="T9" s="1"/>
      <c r="V9" s="72">
        <v>45776.625</v>
      </c>
      <c r="W9" s="56">
        <v>108.49</v>
      </c>
      <c r="X9" s="72">
        <v>45932.625</v>
      </c>
      <c r="Y9" s="56">
        <v>99.78125</v>
      </c>
      <c r="Z9" s="72">
        <v>45883.625</v>
      </c>
      <c r="AA9" s="54">
        <v>99.703125</v>
      </c>
      <c r="AB9" s="72">
        <v>45884.625</v>
      </c>
      <c r="AC9" s="54">
        <v>97.375</v>
      </c>
      <c r="AD9" s="72">
        <v>45776.625</v>
      </c>
      <c r="AE9" s="56">
        <v>81.83</v>
      </c>
      <c r="AF9" s="72">
        <v>45933.625</v>
      </c>
      <c r="AG9" s="54">
        <v>99.828125</v>
      </c>
      <c r="AH9" s="172" t="str">
        <f t="shared" si="0"/>
        <v/>
      </c>
      <c r="AI9" s="172" t="str">
        <f t="shared" si="1"/>
        <v/>
      </c>
      <c r="AJ9" s="172">
        <v>45933.625</v>
      </c>
    </row>
    <row r="10" spans="1:36" ht="15" thickBot="1">
      <c r="A10" s="16" t="s">
        <v>28</v>
      </c>
      <c r="B10" s="11" cm="1">
        <f t="array" ref="B10">_xll.BDP(B4,"px_last")</f>
        <v>111.23</v>
      </c>
      <c r="C10" s="21" cm="1">
        <f t="array" ref="C10">_xll.BDP(C4,"px_last")</f>
        <v>99.5859375</v>
      </c>
      <c r="D10" s="21" cm="1">
        <f t="array" ref="D10">_xll.BDP(D4,"px_last")</f>
        <v>101.125</v>
      </c>
      <c r="E10" s="21" cm="1">
        <f t="array" ref="E10">_xll.BDP(E4,"px_last")</f>
        <v>101.03125</v>
      </c>
      <c r="F10" s="21" cm="1">
        <f t="array" ref="F10">_xll.BDP(F4,"px_last")</f>
        <v>84.05</v>
      </c>
      <c r="G10" s="22" cm="1">
        <f t="array" ref="G10">_xll.BDP(G4,"px_last")</f>
        <v>99.859375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6">
        <v>108</v>
      </c>
      <c r="X10" s="72">
        <v>45933.625</v>
      </c>
      <c r="Y10" s="56">
        <v>99.59375</v>
      </c>
      <c r="Z10" s="72">
        <v>45884.625</v>
      </c>
      <c r="AA10" s="54">
        <v>99.4375</v>
      </c>
      <c r="AB10" s="72">
        <v>45887.625</v>
      </c>
      <c r="AC10" s="54">
        <v>97.078125</v>
      </c>
      <c r="AD10" s="72">
        <v>45777.625</v>
      </c>
      <c r="AE10" s="56">
        <v>81.78</v>
      </c>
      <c r="AF10" s="72">
        <v>45936.625</v>
      </c>
      <c r="AG10" s="54">
        <v>99.59375</v>
      </c>
      <c r="AH10" s="172" t="str">
        <f t="shared" si="0"/>
        <v/>
      </c>
      <c r="AI10" s="172" t="str">
        <f t="shared" si="1"/>
        <v/>
      </c>
      <c r="AJ10" s="172">
        <v>45936.625</v>
      </c>
    </row>
    <row r="11" spans="1:36" ht="15" thickBot="1">
      <c r="A11" s="54"/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6">
        <v>107.17</v>
      </c>
      <c r="X11" s="72">
        <v>45936.625</v>
      </c>
      <c r="Y11" s="56">
        <v>99.4609375</v>
      </c>
      <c r="Z11" s="72">
        <v>45887.625</v>
      </c>
      <c r="AA11" s="54">
        <v>99.3125</v>
      </c>
      <c r="AB11" s="72">
        <v>45888.625</v>
      </c>
      <c r="AC11" s="54">
        <v>97.640625</v>
      </c>
      <c r="AD11" s="72">
        <v>45778.625</v>
      </c>
      <c r="AE11" s="56">
        <v>81.17</v>
      </c>
      <c r="AF11" s="72">
        <v>45937.625</v>
      </c>
      <c r="AG11" s="54">
        <v>99.8125</v>
      </c>
      <c r="AH11" s="172" t="str">
        <f t="shared" si="0"/>
        <v/>
      </c>
      <c r="AI11" s="172" t="str">
        <f t="shared" si="1"/>
        <v/>
      </c>
      <c r="AJ11" s="172">
        <v>45937.625</v>
      </c>
    </row>
    <row r="12" spans="1:36" ht="15" thickBot="1">
      <c r="A12" s="39" t="s">
        <v>22</v>
      </c>
      <c r="B12" s="186" t="s">
        <v>0</v>
      </c>
      <c r="C12" s="187"/>
      <c r="D12" s="187"/>
      <c r="E12" s="192" t="s">
        <v>1</v>
      </c>
      <c r="F12" s="193"/>
      <c r="G12" s="194"/>
      <c r="H12" s="189" t="s">
        <v>1</v>
      </c>
      <c r="I12" s="200"/>
      <c r="J12" s="191"/>
      <c r="K12" s="201" t="s">
        <v>1</v>
      </c>
      <c r="L12" s="202"/>
      <c r="M12" s="203"/>
      <c r="N12" s="189" t="s">
        <v>1</v>
      </c>
      <c r="O12" s="200"/>
      <c r="P12" s="191"/>
      <c r="Q12" s="198" t="s">
        <v>0</v>
      </c>
      <c r="R12" s="196"/>
      <c r="S12" s="199"/>
      <c r="T12" s="39" t="s">
        <v>16</v>
      </c>
      <c r="V12" s="72">
        <v>45779.625</v>
      </c>
      <c r="W12" s="54">
        <v>106.91</v>
      </c>
      <c r="X12" s="72">
        <v>45937.625</v>
      </c>
      <c r="Y12" s="54">
        <v>99.6171875</v>
      </c>
      <c r="Z12" s="72">
        <v>45888.625</v>
      </c>
      <c r="AA12" s="54">
        <v>99.59375</v>
      </c>
      <c r="AB12" s="72">
        <v>45889.625</v>
      </c>
      <c r="AC12" s="54">
        <v>97.796875</v>
      </c>
      <c r="AD12" s="72">
        <v>45779.625</v>
      </c>
      <c r="AE12" s="54">
        <v>80.954999999999998</v>
      </c>
      <c r="AF12" s="72">
        <v>45938.625</v>
      </c>
      <c r="AG12" s="54">
        <v>99.78125</v>
      </c>
      <c r="AH12" s="172" t="str">
        <f t="shared" si="0"/>
        <v/>
      </c>
      <c r="AI12" s="172" t="str">
        <f t="shared" si="1"/>
        <v/>
      </c>
      <c r="AJ12" s="172">
        <v>45938.625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106.76</v>
      </c>
      <c r="X13" s="72">
        <v>45938.625</v>
      </c>
      <c r="Y13" s="54">
        <v>99.5625</v>
      </c>
      <c r="Z13" s="72">
        <v>45889.625</v>
      </c>
      <c r="AA13" s="54">
        <v>99.71875</v>
      </c>
      <c r="AB13" s="72">
        <v>45890.625</v>
      </c>
      <c r="AC13" s="54">
        <v>97.328125</v>
      </c>
      <c r="AD13" s="72">
        <v>45782.625</v>
      </c>
      <c r="AE13" s="54">
        <v>80.91</v>
      </c>
      <c r="AF13" s="72">
        <v>45939.625</v>
      </c>
      <c r="AG13" s="54">
        <v>99.71875</v>
      </c>
      <c r="AH13" s="172" t="str">
        <f t="shared" si="0"/>
        <v/>
      </c>
      <c r="AI13" s="172" t="str">
        <f t="shared" si="1"/>
        <v/>
      </c>
      <c r="AJ13" s="172">
        <v>45939.625</v>
      </c>
    </row>
    <row r="14" spans="1:36">
      <c r="A14" s="173">
        <v>45925.625</v>
      </c>
      <c r="B14" s="45">
        <v>110.955</v>
      </c>
      <c r="C14" s="46"/>
      <c r="D14" s="46"/>
      <c r="E14" s="104">
        <f>99+12/32+3/8*1/32</f>
        <v>99.38671875</v>
      </c>
      <c r="F14" s="105"/>
      <c r="G14" s="106"/>
      <c r="H14" s="45">
        <f>100+18/32+3/4*1/32</f>
        <v>100.5859375</v>
      </c>
      <c r="I14" s="46"/>
      <c r="J14" s="47"/>
      <c r="K14" s="45">
        <f>99+24/32</f>
        <v>99.75</v>
      </c>
      <c r="L14" s="46"/>
      <c r="M14" s="47"/>
      <c r="N14" s="45">
        <v>83.814999999999998</v>
      </c>
      <c r="O14" s="46"/>
      <c r="P14" s="47"/>
      <c r="Q14" s="45">
        <f>99+18/32+3/4*1/32</f>
        <v>99.5859375</v>
      </c>
      <c r="R14" s="46"/>
      <c r="S14" s="47"/>
      <c r="T14" s="79">
        <v>0</v>
      </c>
      <c r="V14" s="72">
        <v>45783.625</v>
      </c>
      <c r="W14" s="54">
        <v>106.97</v>
      </c>
      <c r="X14" s="72">
        <v>45939.625</v>
      </c>
      <c r="Y14" s="54">
        <v>99.5</v>
      </c>
      <c r="Z14" s="72">
        <v>45890.625</v>
      </c>
      <c r="AA14" s="54">
        <v>99.390625</v>
      </c>
      <c r="AB14" s="72">
        <v>45891.625</v>
      </c>
      <c r="AC14" s="54">
        <v>97.953125</v>
      </c>
      <c r="AD14" s="72">
        <v>45783.625</v>
      </c>
      <c r="AE14" s="54">
        <v>81.040000000000006</v>
      </c>
      <c r="AF14" s="72">
        <v>45940.625</v>
      </c>
      <c r="AG14" s="54">
        <v>100.25</v>
      </c>
      <c r="AH14" s="172" t="str">
        <f t="shared" si="0"/>
        <v/>
      </c>
      <c r="AI14" s="172" t="str">
        <f t="shared" si="1"/>
        <v/>
      </c>
      <c r="AJ14" s="172">
        <v>45940.625</v>
      </c>
    </row>
    <row r="15" spans="1:36">
      <c r="A15" s="173">
        <f ca="1">IF(AND(ISBLANK(AJ4), A14 = $AJ$1),NOW(),IF(ISBLANK(AJ4),"",AJ4))</f>
        <v>45926.625</v>
      </c>
      <c r="B15" s="45">
        <f ca="1">IF(COUNTIF(V:V,A15)=1,VLOOKUP(A15,V:W,2), IF(COUNTIF(V:V,A15)=0,$B$10,""))</f>
        <v>111.21</v>
      </c>
      <c r="C15" s="46">
        <f ca="1">IF(ISERROR(B15-2),"",(B15/$B$14-1)*$B$5)</f>
        <v>82161.687170472404</v>
      </c>
      <c r="D15" s="46">
        <f ca="1">IF(ISERROR(B15-2),"",-1*ROUNDUP(A15-$A$14,0)/360*$B$7*$B$5)</f>
        <v>-4200.625</v>
      </c>
      <c r="E15" s="45">
        <f ca="1">IF(COUNTIF(V:V,A15)=1,VLOOKUP(A15,X:Y,2), IF(COUNTIF(V:V,A15)=0,$C$10,""))</f>
        <v>99.3671875</v>
      </c>
      <c r="F15" s="46">
        <f ca="1">IF(ISERROR(B15-2),"",(E15-$E$14)/100*$C$5)</f>
        <v>-3271.484375</v>
      </c>
      <c r="G15" s="47">
        <f ca="1">IF(ISERROR(B15-2),"",ROUNDUP(A15-$A$14,0)/360*$C$6*$C$5-ROUNDUP(A15-$A$14,0)/360*$C$7*$C$5*$E$14/100)</f>
        <v>-269.4229139539932</v>
      </c>
      <c r="H15" s="45">
        <f ca="1">IF(COUNTIF(V:V,A15)=1,VLOOKUP(A15,Z:AA,2), IF(COUNTIF(V:V,A15)=0,$D$10,""))</f>
        <v>100.5625</v>
      </c>
      <c r="I15" s="46">
        <f ca="1">IF(ISERROR(B15-2),"",(H15-$H$14)/100*$D$5)</f>
        <v>-1757.8125</v>
      </c>
      <c r="J15" s="47">
        <f ca="1">IF(ISERROR(B15-2),"",ROUNDUP(A15-$A$14,0)/360*$D$6*$D$5-ROUNDUP(A15-$A$14,0)/360*$D$7*$D$5*$H$14/100)</f>
        <v>-0.99690755208325754</v>
      </c>
      <c r="K15" s="45">
        <f ca="1">IF(COUNTIF(V:V,A15)=1,VLOOKUP(A15,AB:AC,2), IF(COUNTIF(V:V,A15)=0,$E$10,""))</f>
        <v>99.90625</v>
      </c>
      <c r="L15" s="46">
        <f ca="1">IF(ISERROR(B15-2),"",(K15-$K$14)/100*$E$5)</f>
        <v>16406.25</v>
      </c>
      <c r="M15" s="47">
        <f ca="1">IF(ISERROR(B15-2),"",ROUNDUP(A15-$A$14,0)/360*$E$6*$E$5-ROUNDUP(A15-$A$14,0)/360*$E$7*$E$5*$K$14/100)</f>
        <v>154.75104166666665</v>
      </c>
      <c r="N15" s="45">
        <f ca="1">IF(COUNTIF(V:V,A15)=1,VLOOKUP(A15,AD:AE,2), IF(COUNTIF(V:V,A15)=0,$F$10,""))</f>
        <v>83.93</v>
      </c>
      <c r="O15" s="46">
        <f ca="1">IF(ISERROR(B15-2),"",(N15/$N$14-1)*$F$5)</f>
        <v>68603.471932238142</v>
      </c>
      <c r="P15" s="47">
        <f ca="1">IF(ISERROR(B15-2),"",-1*ROUNDUP(A15-$A$14,0)/360*$F$7*$F$5)</f>
        <v>-5875</v>
      </c>
      <c r="Q15" s="45">
        <f ca="1">IF(COUNTIF(V:V,A15)=1,VLOOKUP(A15,AF:AG,2), IF(COUNTIF(V:V,A15)=0,$G$10,""))</f>
        <v>99.5</v>
      </c>
      <c r="R15" s="46">
        <f ca="1">IF(ISERROR(B15-2),"",(Q15-$Q$14)/100*$G$5)</f>
        <v>-43613.28125</v>
      </c>
      <c r="S15" s="47">
        <f ca="1">IF(ISERROR(B15-2),"",ROUNDUP(A15-$A$14,0)/360*$G$6*$G$5-ROUNDUP(A15-$A$14,0)/360*$G$7*$G$5*$Q$14/100)</f>
        <v>-828.19087999131898</v>
      </c>
      <c r="T15" s="79">
        <f ca="1">C15+D15-F15-G15-I15-J15-L15-M15-O15-P15+R15+S15</f>
        <v>-40470.166236917648</v>
      </c>
      <c r="V15" s="72">
        <v>45784.625</v>
      </c>
      <c r="W15" s="54">
        <v>107.19</v>
      </c>
      <c r="X15" s="72">
        <v>45940.625</v>
      </c>
      <c r="Y15" s="54">
        <v>99.890625</v>
      </c>
      <c r="Z15" s="72">
        <v>45891.625</v>
      </c>
      <c r="AA15" s="54">
        <v>99.953125</v>
      </c>
      <c r="AB15" s="72">
        <v>45894.625</v>
      </c>
      <c r="AC15" s="54">
        <v>97.71875</v>
      </c>
      <c r="AD15" s="72">
        <v>45784.625</v>
      </c>
      <c r="AE15" s="54">
        <v>81.209999999999994</v>
      </c>
      <c r="AF15" s="72">
        <v>45943.625</v>
      </c>
      <c r="AG15" s="54">
        <v>100.40625</v>
      </c>
      <c r="AH15" s="172" t="str">
        <f t="shared" si="0"/>
        <v/>
      </c>
      <c r="AI15" s="172" t="str">
        <f t="shared" si="1"/>
        <v/>
      </c>
      <c r="AJ15" s="172">
        <v>45943.625</v>
      </c>
    </row>
    <row r="16" spans="1:36">
      <c r="A16" s="173">
        <f t="shared" ref="A16:A79" ca="1" si="2">IF(AND(ISBLANK(AJ5), A15 = $AJ$1),NOW(),IF(ISBLANK(AJ5),"",AJ5))</f>
        <v>45929.625</v>
      </c>
      <c r="B16" s="45">
        <f t="shared" ref="B16:B41" ca="1" si="3">IF(COUNTIF(V:V,A16)=1,VLOOKUP(A16,V:W,2), IF(COUNTIF(V:V,A16)=0,$B$10,""))</f>
        <v>111.58</v>
      </c>
      <c r="C16" s="46">
        <f t="shared" ref="C16:C79" ca="1" si="4">IF(ISERROR(B16-2),"",(B16/$B$14-1)*$B$5)</f>
        <v>201376.68424135796</v>
      </c>
      <c r="D16" s="46">
        <f t="shared" ref="D16:D41" ca="1" si="5">IF(ISERROR(B16-2),"",-1*ROUNDUP(A16-$A$14,0)/360*$B$7*$B$5)</f>
        <v>-16802.5</v>
      </c>
      <c r="E16" s="45">
        <f t="shared" ref="E16:E41" ca="1" si="6">IF(COUNTIF(V:V,A16)=1,VLOOKUP(A16,X:Y,2), IF(COUNTIF(V:V,A16)=0,$C$10,""))</f>
        <v>99.484375</v>
      </c>
      <c r="F16" s="46">
        <f t="shared" ref="F16:F41" ca="1" si="7">IF(ISERROR(B16-2),"",(E16-$E$14)/100*$C$5)</f>
        <v>16357.421875</v>
      </c>
      <c r="G16" s="47">
        <f t="shared" ref="G16:G41" ca="1" si="8">IF(ISERROR(B16-2),"",ROUNDUP(A16-$A$14,0)/360*$C$6*$C$5-ROUNDUP(A16-$A$14,0)/360*$C$7*$C$5*$E$14/100)</f>
        <v>-1077.6916558159728</v>
      </c>
      <c r="H16" s="45">
        <f t="shared" ref="H16:H41" ca="1" si="9">IF(COUNTIF(V:V,A16)=1,VLOOKUP(A16,Z:AA,2), IF(COUNTIF(V:V,A16)=0,$D$10,""))</f>
        <v>100.875</v>
      </c>
      <c r="I16" s="46">
        <f t="shared" ref="I16:I41" ca="1" si="10">IF(ISERROR(B16-2),"",(H16-$H$14)/100*$D$5)</f>
        <v>21679.6875</v>
      </c>
      <c r="J16" s="47">
        <f t="shared" ref="J16:J41" ca="1" si="11">IF(ISERROR(B16-2),"",ROUNDUP(A16-$A$14,0)/360*$D$6*$D$5-ROUNDUP(A16-$A$14,0)/360*$D$7*$D$5*$H$14/100)</f>
        <v>-3.9876302083330302</v>
      </c>
      <c r="K16" s="45">
        <f t="shared" ref="K16:K41" ca="1" si="12">IF(COUNTIF(V:V,A16)=1,VLOOKUP(A16,AB:AC,2), IF(COUNTIF(V:V,A16)=0,$E$10,""))</f>
        <v>100.65625</v>
      </c>
      <c r="L16" s="46">
        <f t="shared" ref="L16:L41" ca="1" si="13">IF(ISERROR(B16-2),"",(K16-$K$14)/100*$E$5)</f>
        <v>95156.25</v>
      </c>
      <c r="M16" s="47">
        <f t="shared" ref="M16:M41" ca="1" si="14">IF(ISERROR(B16-2),"",ROUNDUP(A16-$A$14,0)/360*$E$6*$E$5-ROUNDUP(A16-$A$14,0)/360*$E$7*$E$5*$K$14/100)</f>
        <v>619.00416666666661</v>
      </c>
      <c r="N16" s="45">
        <f t="shared" ref="N16:N41" ca="1" si="15">IF(COUNTIF(V:V,A16)=1,VLOOKUP(A16,AD:AE,2), IF(COUNTIF(V:V,A16)=0,$F$10,""))</f>
        <v>84.11</v>
      </c>
      <c r="O16" s="46">
        <f t="shared" ref="O16:O41" ca="1" si="16">IF(ISERROR(B16-2),"",(N16/$N$14-1)*$F$5)</f>
        <v>175982.81930442105</v>
      </c>
      <c r="P16" s="47">
        <f t="shared" ref="P16:P41" ca="1" si="17">IF(ISERROR(B16-2),"",-1*ROUNDUP(A16-$A$14,0)/360*$F$7*$F$5)</f>
        <v>-23500</v>
      </c>
      <c r="Q16" s="45">
        <f t="shared" ref="Q16:Q41" ca="1" si="18">IF(COUNTIF(V:V,A16)=1,VLOOKUP(A16,AF:AG,2), IF(COUNTIF(V:V,A16)=0,$G$10,""))</f>
        <v>99.703125</v>
      </c>
      <c r="R16" s="46">
        <f t="shared" ref="R16:R41" ca="1" si="19">IF(ISERROR(B16-2),"",(Q16-$Q$14)/100*$G$5)</f>
        <v>59472.65625</v>
      </c>
      <c r="S16" s="47">
        <f t="shared" ref="S16:S41" ca="1" si="20">IF(ISERROR(B16-2),"",ROUNDUP(A16-$A$14,0)/360*$G$6*$G$5-ROUNDUP(A16-$A$14,0)/360*$G$7*$G$5*$Q$14/100)</f>
        <v>-3312.7635199652759</v>
      </c>
      <c r="T16" s="79">
        <f t="shared" ref="T16:T17" ca="1" si="21">C16+D16-F16-G16-I16-J16-L16-M16-O16-P16+R16+S16</f>
        <v>-44479.4265886707</v>
      </c>
      <c r="V16" s="72">
        <v>45785.625</v>
      </c>
      <c r="W16" s="54">
        <v>106.65</v>
      </c>
      <c r="X16" s="72">
        <v>45943.625</v>
      </c>
      <c r="Y16" s="54">
        <v>100</v>
      </c>
      <c r="Z16" s="72">
        <v>45894.625</v>
      </c>
      <c r="AA16" s="54">
        <v>99.765625</v>
      </c>
      <c r="AB16" s="72">
        <v>45895.625</v>
      </c>
      <c r="AC16" s="54">
        <v>97.59375</v>
      </c>
      <c r="AD16" s="72">
        <v>45785.625</v>
      </c>
      <c r="AE16" s="54">
        <v>80.88</v>
      </c>
      <c r="AF16" s="72">
        <v>45944.625</v>
      </c>
      <c r="AG16" s="54">
        <v>100.53125</v>
      </c>
      <c r="AH16" s="172" t="str">
        <f t="shared" si="0"/>
        <v/>
      </c>
      <c r="AI16" s="172" t="str">
        <f t="shared" si="1"/>
        <v/>
      </c>
      <c r="AJ16" s="172">
        <v>45944.625</v>
      </c>
    </row>
    <row r="17" spans="1:36">
      <c r="A17" s="173">
        <f t="shared" ca="1" si="2"/>
        <v>45930.625</v>
      </c>
      <c r="B17" s="45">
        <f t="shared" ca="1" si="3"/>
        <v>111.47</v>
      </c>
      <c r="C17" s="46">
        <f t="shared" ca="1" si="4"/>
        <v>165934.38781487718</v>
      </c>
      <c r="D17" s="46">
        <f t="shared" ca="1" si="5"/>
        <v>-21003.124999999996</v>
      </c>
      <c r="E17" s="45">
        <f t="shared" ca="1" si="6"/>
        <v>99.5</v>
      </c>
      <c r="F17" s="46">
        <f t="shared" ca="1" si="7"/>
        <v>18974.609375</v>
      </c>
      <c r="G17" s="47">
        <f t="shared" ca="1" si="8"/>
        <v>-1347.1145697699631</v>
      </c>
      <c r="H17" s="45">
        <f t="shared" ca="1" si="9"/>
        <v>100.828125</v>
      </c>
      <c r="I17" s="46">
        <f t="shared" ca="1" si="10"/>
        <v>18164.0625</v>
      </c>
      <c r="J17" s="47">
        <f t="shared" ca="1" si="11"/>
        <v>-4.9845377604160603</v>
      </c>
      <c r="K17" s="45">
        <f t="shared" ca="1" si="12"/>
        <v>100.390625</v>
      </c>
      <c r="L17" s="46">
        <f t="shared" ca="1" si="13"/>
        <v>67265.625</v>
      </c>
      <c r="M17" s="47">
        <f t="shared" ca="1" si="14"/>
        <v>773.75520833333485</v>
      </c>
      <c r="N17" s="45">
        <f t="shared" ca="1" si="15"/>
        <v>84.11</v>
      </c>
      <c r="O17" s="46">
        <f t="shared" ca="1" si="16"/>
        <v>175982.81930442105</v>
      </c>
      <c r="P17" s="47">
        <f t="shared" ca="1" si="17"/>
        <v>-29374.999999999996</v>
      </c>
      <c r="Q17" s="45">
        <f t="shared" ca="1" si="18"/>
        <v>99.6875</v>
      </c>
      <c r="R17" s="46">
        <f t="shared" ca="1" si="19"/>
        <v>51542.96875</v>
      </c>
      <c r="S17" s="47">
        <f t="shared" ca="1" si="20"/>
        <v>-4140.954399956594</v>
      </c>
      <c r="T17" s="79">
        <f t="shared" ca="1" si="21"/>
        <v>-58100.495115303405</v>
      </c>
      <c r="V17" s="72">
        <v>45786.625</v>
      </c>
      <c r="W17" s="54">
        <v>106.61</v>
      </c>
      <c r="X17" s="72">
        <v>45944.625</v>
      </c>
      <c r="Y17" s="54">
        <v>100.125</v>
      </c>
      <c r="Z17" s="72">
        <v>45895.625</v>
      </c>
      <c r="AA17" s="54">
        <v>99.984375</v>
      </c>
      <c r="AB17" s="72">
        <v>45896.625</v>
      </c>
      <c r="AC17" s="54">
        <v>97.453125</v>
      </c>
      <c r="AD17" s="72">
        <v>45786.625</v>
      </c>
      <c r="AE17" s="54">
        <v>80.87</v>
      </c>
      <c r="AF17" s="72">
        <v>45945.625</v>
      </c>
      <c r="AG17" s="54">
        <v>100.40625</v>
      </c>
      <c r="AH17" s="172" t="str">
        <f t="shared" si="0"/>
        <v/>
      </c>
      <c r="AI17" s="172" t="str">
        <f t="shared" si="1"/>
        <v/>
      </c>
      <c r="AJ17" s="172">
        <v>45945.625</v>
      </c>
    </row>
    <row r="18" spans="1:36">
      <c r="A18" s="173">
        <f t="shared" ca="1" si="2"/>
        <v>45931.625</v>
      </c>
      <c r="B18" s="45">
        <f t="shared" ca="1" si="3"/>
        <v>111.51</v>
      </c>
      <c r="C18" s="46">
        <f t="shared" ca="1" si="4"/>
        <v>178822.49560632836</v>
      </c>
      <c r="D18" s="46">
        <f t="shared" ca="1" si="5"/>
        <v>-25203.749999999996</v>
      </c>
      <c r="E18" s="45">
        <f t="shared" ca="1" si="6"/>
        <v>99.7578125</v>
      </c>
      <c r="F18" s="46">
        <f t="shared" ca="1" si="7"/>
        <v>62158.203125</v>
      </c>
      <c r="G18" s="47">
        <f t="shared" ca="1" si="8"/>
        <v>-1616.537483723956</v>
      </c>
      <c r="H18" s="45">
        <f t="shared" ca="1" si="9"/>
        <v>101.171875</v>
      </c>
      <c r="I18" s="46">
        <f t="shared" ca="1" si="10"/>
        <v>43945.3125</v>
      </c>
      <c r="J18" s="47">
        <f t="shared" ca="1" si="11"/>
        <v>-5.9814453124990905</v>
      </c>
      <c r="K18" s="45">
        <f t="shared" ca="1" si="12"/>
        <v>100.578125</v>
      </c>
      <c r="L18" s="46">
        <f t="shared" ca="1" si="13"/>
        <v>86953.125</v>
      </c>
      <c r="M18" s="47">
        <f t="shared" ca="1" si="14"/>
        <v>928.50625000000127</v>
      </c>
      <c r="N18" s="45">
        <f t="shared" ca="1" si="15"/>
        <v>84.07</v>
      </c>
      <c r="O18" s="46">
        <f t="shared" ca="1" si="16"/>
        <v>152120.74211059522</v>
      </c>
      <c r="P18" s="47">
        <f t="shared" ca="1" si="17"/>
        <v>-35249.999999999993</v>
      </c>
      <c r="Q18" s="45">
        <f t="shared" ca="1" si="18"/>
        <v>100</v>
      </c>
      <c r="R18" s="46">
        <f t="shared" ca="1" si="19"/>
        <v>210136.71875</v>
      </c>
      <c r="S18" s="47">
        <f t="shared" ca="1" si="20"/>
        <v>-4969.1452799479157</v>
      </c>
      <c r="T18" s="79">
        <f t="shared" ref="T18:T28" ca="1" si="22">C18+D18-F18-G18-I18-J18-L18-M18-O18-P18+R18+S18+$J$9</f>
        <v>-12819.87524747751</v>
      </c>
      <c r="U18" s="179" t="s">
        <v>191</v>
      </c>
      <c r="V18" s="72">
        <v>45789.625</v>
      </c>
      <c r="W18" s="54">
        <v>106.59</v>
      </c>
      <c r="X18" s="72">
        <v>45945.625</v>
      </c>
      <c r="Y18" s="54">
        <v>100.015625</v>
      </c>
      <c r="Z18" s="72">
        <v>45896.625</v>
      </c>
      <c r="AA18" s="54">
        <v>100.125</v>
      </c>
      <c r="AB18" s="72">
        <v>45897.625</v>
      </c>
      <c r="AC18" s="54">
        <v>98.078125</v>
      </c>
      <c r="AD18" s="72">
        <v>45789.625</v>
      </c>
      <c r="AE18" s="54">
        <v>80.790000000000006</v>
      </c>
      <c r="AF18" s="72">
        <v>45946.625</v>
      </c>
      <c r="AG18" s="54">
        <v>100.84375</v>
      </c>
      <c r="AH18" s="172" t="str">
        <f t="shared" si="0"/>
        <v/>
      </c>
      <c r="AI18" s="172" t="str">
        <f t="shared" si="1"/>
        <v/>
      </c>
      <c r="AJ18" s="172">
        <v>45946.625</v>
      </c>
    </row>
    <row r="19" spans="1:36">
      <c r="A19" s="173">
        <f t="shared" ca="1" si="2"/>
        <v>45932.625</v>
      </c>
      <c r="B19" s="45">
        <f t="shared" ca="1" si="3"/>
        <v>111.69</v>
      </c>
      <c r="C19" s="46">
        <f t="shared" ca="1" si="4"/>
        <v>236818.98066783874</v>
      </c>
      <c r="D19" s="46">
        <f t="shared" ca="1" si="5"/>
        <v>-29404.375</v>
      </c>
      <c r="E19" s="45">
        <f t="shared" ca="1" si="6"/>
        <v>99.78125</v>
      </c>
      <c r="F19" s="46">
        <f t="shared" ca="1" si="7"/>
        <v>66083.984375</v>
      </c>
      <c r="G19" s="47">
        <f t="shared" ca="1" si="8"/>
        <v>-1885.9603976779508</v>
      </c>
      <c r="H19" s="45">
        <f t="shared" ca="1" si="9"/>
        <v>101.3125</v>
      </c>
      <c r="I19" s="46">
        <f t="shared" ca="1" si="10"/>
        <v>54492.1875</v>
      </c>
      <c r="J19" s="47">
        <f t="shared" ca="1" si="11"/>
        <v>-6.9783528645830302</v>
      </c>
      <c r="K19" s="45">
        <f t="shared" ca="1" si="12"/>
        <v>100.875</v>
      </c>
      <c r="L19" s="46">
        <f t="shared" ca="1" si="13"/>
        <v>118125</v>
      </c>
      <c r="M19" s="47">
        <f t="shared" ca="1" si="14"/>
        <v>1083.2572916666686</v>
      </c>
      <c r="N19" s="45">
        <f t="shared" ca="1" si="15"/>
        <v>84.16</v>
      </c>
      <c r="O19" s="46">
        <f t="shared" ca="1" si="16"/>
        <v>205810.41579669225</v>
      </c>
      <c r="P19" s="47">
        <f t="shared" ca="1" si="17"/>
        <v>-41125</v>
      </c>
      <c r="Q19" s="45">
        <f t="shared" ca="1" si="18"/>
        <v>100.078125</v>
      </c>
      <c r="R19" s="46">
        <f t="shared" ca="1" si="19"/>
        <v>249785.15625</v>
      </c>
      <c r="S19" s="47">
        <f t="shared" ca="1" si="20"/>
        <v>-5797.3361599392374</v>
      </c>
      <c r="T19" s="79">
        <f t="shared" ca="1" si="22"/>
        <v>-13547.304722216068</v>
      </c>
      <c r="V19" s="72">
        <v>45790.625</v>
      </c>
      <c r="W19" s="54">
        <v>106.68</v>
      </c>
      <c r="X19" s="72">
        <v>45946.625</v>
      </c>
      <c r="Y19" s="54">
        <v>100.359375</v>
      </c>
      <c r="Z19" s="72">
        <v>45897.625</v>
      </c>
      <c r="AA19" s="54">
        <v>100.375</v>
      </c>
      <c r="AB19" s="72">
        <v>45898.625</v>
      </c>
      <c r="AC19" s="54">
        <v>97.34375</v>
      </c>
      <c r="AD19" s="72">
        <v>45790.625</v>
      </c>
      <c r="AE19" s="54">
        <v>80.88</v>
      </c>
      <c r="AF19" s="72">
        <v>45947.625</v>
      </c>
      <c r="AG19" s="54">
        <v>100.625</v>
      </c>
      <c r="AH19" s="172" t="str">
        <f t="shared" si="0"/>
        <v/>
      </c>
      <c r="AI19" s="172" t="str">
        <f t="shared" si="1"/>
        <v/>
      </c>
      <c r="AJ19" s="172">
        <v>45947.625</v>
      </c>
    </row>
    <row r="20" spans="1:36">
      <c r="A20" s="173">
        <f t="shared" ca="1" si="2"/>
        <v>45933.625</v>
      </c>
      <c r="B20" s="45">
        <f t="shared" ca="1" si="3"/>
        <v>111.55</v>
      </c>
      <c r="C20" s="46">
        <f t="shared" ca="1" si="4"/>
        <v>191710.60339777157</v>
      </c>
      <c r="D20" s="46">
        <f t="shared" ca="1" si="5"/>
        <v>-33605</v>
      </c>
      <c r="E20" s="45">
        <f t="shared" ca="1" si="6"/>
        <v>99.59375</v>
      </c>
      <c r="F20" s="46">
        <f t="shared" ca="1" si="7"/>
        <v>34677.734375</v>
      </c>
      <c r="G20" s="47">
        <f t="shared" ca="1" si="8"/>
        <v>-2155.3833116319456</v>
      </c>
      <c r="H20" s="45">
        <f t="shared" ca="1" si="9"/>
        <v>101.046875</v>
      </c>
      <c r="I20" s="46">
        <f t="shared" ca="1" si="10"/>
        <v>34570.3125</v>
      </c>
      <c r="J20" s="47">
        <f t="shared" ca="1" si="11"/>
        <v>-7.9752604166660603</v>
      </c>
      <c r="K20" s="45">
        <f t="shared" ca="1" si="12"/>
        <v>100.609375</v>
      </c>
      <c r="L20" s="46">
        <f t="shared" ca="1" si="13"/>
        <v>90234.375000000015</v>
      </c>
      <c r="M20" s="47">
        <f t="shared" ca="1" si="14"/>
        <v>1238.0083333333332</v>
      </c>
      <c r="N20" s="45">
        <f t="shared" ca="1" si="15"/>
        <v>84.06</v>
      </c>
      <c r="O20" s="46">
        <f t="shared" ca="1" si="16"/>
        <v>146155.22281214988</v>
      </c>
      <c r="P20" s="47">
        <f t="shared" ca="1" si="17"/>
        <v>-47000</v>
      </c>
      <c r="Q20" s="45">
        <f t="shared" ca="1" si="18"/>
        <v>99.828125</v>
      </c>
      <c r="R20" s="46">
        <f t="shared" ca="1" si="19"/>
        <v>122910.15625</v>
      </c>
      <c r="S20" s="47">
        <f t="shared" ca="1" si="20"/>
        <v>-6625.5270399305518</v>
      </c>
      <c r="T20" s="79">
        <f t="shared" ca="1" si="22"/>
        <v>-45694.886107892766</v>
      </c>
      <c r="V20" s="72">
        <v>45791.625</v>
      </c>
      <c r="W20" s="54">
        <v>106.18</v>
      </c>
      <c r="X20" s="72">
        <v>45947.625</v>
      </c>
      <c r="Y20" s="54">
        <v>100.1796875</v>
      </c>
      <c r="Z20" s="72">
        <v>45898.625</v>
      </c>
      <c r="AA20" s="54">
        <v>100.21875</v>
      </c>
      <c r="AB20" s="72">
        <v>45901.625</v>
      </c>
      <c r="AC20" s="54">
        <v>97.234375</v>
      </c>
      <c r="AD20" s="72">
        <v>45791.625</v>
      </c>
      <c r="AE20" s="54">
        <v>80.58</v>
      </c>
      <c r="AF20" s="72">
        <v>45950.625</v>
      </c>
      <c r="AG20" s="54">
        <v>100.71875</v>
      </c>
      <c r="AH20" s="172" t="str">
        <f t="shared" si="0"/>
        <v/>
      </c>
      <c r="AI20" s="172" t="str">
        <f t="shared" si="1"/>
        <v/>
      </c>
      <c r="AJ20" s="172">
        <v>45950.625</v>
      </c>
    </row>
    <row r="21" spans="1:36">
      <c r="A21" s="173">
        <f t="shared" ca="1" si="2"/>
        <v>45936.625</v>
      </c>
      <c r="B21" s="45">
        <f t="shared" ca="1" si="3"/>
        <v>111.19</v>
      </c>
      <c r="C21" s="46">
        <f t="shared" ca="1" si="4"/>
        <v>75717.633274750784</v>
      </c>
      <c r="D21" s="46">
        <f t="shared" ca="1" si="5"/>
        <v>-46206.874999999993</v>
      </c>
      <c r="E21" s="45">
        <f t="shared" ca="1" si="6"/>
        <v>99.4609375</v>
      </c>
      <c r="F21" s="46">
        <f t="shared" ca="1" si="7"/>
        <v>12431.640625</v>
      </c>
      <c r="G21" s="47">
        <f t="shared" ca="1" si="8"/>
        <v>-2963.6520534939227</v>
      </c>
      <c r="H21" s="45">
        <f t="shared" ca="1" si="9"/>
        <v>100.6875</v>
      </c>
      <c r="I21" s="46">
        <f t="shared" ca="1" si="10"/>
        <v>7617.1875</v>
      </c>
      <c r="J21" s="47">
        <f t="shared" ca="1" si="11"/>
        <v>-10.96598307291606</v>
      </c>
      <c r="K21" s="45">
        <f t="shared" ca="1" si="12"/>
        <v>99.859375</v>
      </c>
      <c r="L21" s="46">
        <f t="shared" ca="1" si="13"/>
        <v>11484.375000000002</v>
      </c>
      <c r="M21" s="47">
        <f t="shared" ca="1" si="14"/>
        <v>1702.2614583333343</v>
      </c>
      <c r="N21" s="45">
        <f t="shared" ca="1" si="15"/>
        <v>83.89</v>
      </c>
      <c r="O21" s="46">
        <f t="shared" ca="1" si="16"/>
        <v>44741.394738412324</v>
      </c>
      <c r="P21" s="47">
        <f t="shared" ca="1" si="17"/>
        <v>-64624.999999999993</v>
      </c>
      <c r="Q21" s="45">
        <f t="shared" ca="1" si="18"/>
        <v>99.59375</v>
      </c>
      <c r="R21" s="46">
        <f t="shared" ca="1" si="19"/>
        <v>3964.84375</v>
      </c>
      <c r="S21" s="47">
        <f t="shared" ca="1" si="20"/>
        <v>-9110.0996799045024</v>
      </c>
      <c r="T21" s="79">
        <f t="shared" ca="1" si="22"/>
        <v>-48384.563207631712</v>
      </c>
      <c r="V21" s="72">
        <v>45792.625</v>
      </c>
      <c r="W21" s="54">
        <v>106.9</v>
      </c>
      <c r="X21" s="72">
        <v>45950.625</v>
      </c>
      <c r="Y21" s="54">
        <v>100.2421875</v>
      </c>
      <c r="Z21" s="72">
        <v>45901.625</v>
      </c>
      <c r="AA21" s="54">
        <v>100.171875</v>
      </c>
      <c r="AB21" s="72">
        <v>45902.625</v>
      </c>
      <c r="AC21" s="54">
        <v>96.65625</v>
      </c>
      <c r="AD21" s="72">
        <v>45792.625</v>
      </c>
      <c r="AE21" s="54">
        <v>81.099999999999994</v>
      </c>
      <c r="AF21" s="72">
        <v>45951.625</v>
      </c>
      <c r="AG21" s="54">
        <v>100.859375</v>
      </c>
      <c r="AH21" s="172" t="str">
        <f t="shared" si="0"/>
        <v/>
      </c>
      <c r="AI21" s="172" t="str">
        <f t="shared" si="1"/>
        <v/>
      </c>
      <c r="AJ21" s="172">
        <v>45951.625</v>
      </c>
    </row>
    <row r="22" spans="1:36">
      <c r="A22" s="173">
        <f t="shared" ca="1" si="2"/>
        <v>45937.625</v>
      </c>
      <c r="B22" s="45">
        <f t="shared" ca="1" si="3"/>
        <v>111.4</v>
      </c>
      <c r="C22" s="46">
        <f t="shared" ca="1" si="4"/>
        <v>143380.19917984758</v>
      </c>
      <c r="D22" s="46">
        <f t="shared" ca="1" si="5"/>
        <v>-50407.499999999993</v>
      </c>
      <c r="E22" s="45">
        <f t="shared" ca="1" si="6"/>
        <v>99.6171875</v>
      </c>
      <c r="F22" s="46">
        <f t="shared" ca="1" si="7"/>
        <v>38603.515625</v>
      </c>
      <c r="G22" s="47">
        <f t="shared" ca="1" si="8"/>
        <v>-3233.0749674479121</v>
      </c>
      <c r="H22" s="45">
        <f t="shared" ca="1" si="9"/>
        <v>100.96875</v>
      </c>
      <c r="I22" s="46">
        <f t="shared" ca="1" si="10"/>
        <v>28710.9375</v>
      </c>
      <c r="J22" s="47">
        <f t="shared" ca="1" si="11"/>
        <v>-11.962890624998181</v>
      </c>
      <c r="K22" s="45">
        <f t="shared" ca="1" si="12"/>
        <v>100.390625</v>
      </c>
      <c r="L22" s="46">
        <f t="shared" ca="1" si="13"/>
        <v>67265.625</v>
      </c>
      <c r="M22" s="47">
        <f t="shared" ca="1" si="14"/>
        <v>1857.0125000000025</v>
      </c>
      <c r="N22" s="45">
        <f t="shared" ca="1" si="15"/>
        <v>84</v>
      </c>
      <c r="O22" s="46">
        <f t="shared" ca="1" si="16"/>
        <v>110362.10702142224</v>
      </c>
      <c r="P22" s="47">
        <f t="shared" ca="1" si="17"/>
        <v>-70499.999999999985</v>
      </c>
      <c r="Q22" s="45">
        <f t="shared" ca="1" si="18"/>
        <v>99.8125</v>
      </c>
      <c r="R22" s="46">
        <f t="shared" ca="1" si="19"/>
        <v>114980.46874999999</v>
      </c>
      <c r="S22" s="47">
        <f t="shared" ca="1" si="20"/>
        <v>-9938.2905598958314</v>
      </c>
      <c r="T22" s="79">
        <f t="shared" ca="1" si="22"/>
        <v>-37412.106685696781</v>
      </c>
      <c r="V22" s="72">
        <v>45793.625</v>
      </c>
      <c r="W22" s="54">
        <v>107.1</v>
      </c>
      <c r="X22" s="72">
        <v>45951.625</v>
      </c>
      <c r="Y22" s="54">
        <v>100.3125</v>
      </c>
      <c r="Z22" s="72">
        <v>45902.625</v>
      </c>
      <c r="AA22" s="54">
        <v>99.859375</v>
      </c>
      <c r="AB22" s="72">
        <v>45903.625</v>
      </c>
      <c r="AC22" s="54">
        <v>97.671875</v>
      </c>
      <c r="AD22" s="72">
        <v>45793.625</v>
      </c>
      <c r="AE22" s="54">
        <v>81.19</v>
      </c>
      <c r="AF22" s="72">
        <v>45952.625</v>
      </c>
      <c r="AG22" s="54">
        <v>100.859375</v>
      </c>
      <c r="AH22" s="172" t="str">
        <f t="shared" si="0"/>
        <v/>
      </c>
      <c r="AI22" s="172" t="str">
        <f t="shared" si="1"/>
        <v/>
      </c>
      <c r="AJ22" s="172">
        <v>45952.625</v>
      </c>
    </row>
    <row r="23" spans="1:36">
      <c r="A23" s="173">
        <f t="shared" ca="1" si="2"/>
        <v>45938.625</v>
      </c>
      <c r="B23" s="45">
        <f t="shared" ca="1" si="3"/>
        <v>111.26</v>
      </c>
      <c r="C23" s="46">
        <f t="shared" ca="1" si="4"/>
        <v>98271.821909788341</v>
      </c>
      <c r="D23" s="46">
        <f t="shared" ca="1" si="5"/>
        <v>-54608.124999999993</v>
      </c>
      <c r="E23" s="45">
        <f t="shared" ca="1" si="6"/>
        <v>99.5625</v>
      </c>
      <c r="F23" s="46">
        <f t="shared" ca="1" si="7"/>
        <v>29443.359375</v>
      </c>
      <c r="G23" s="47">
        <f t="shared" ca="1" si="8"/>
        <v>-3502.497881401905</v>
      </c>
      <c r="H23" s="45">
        <f t="shared" ca="1" si="9"/>
        <v>100.953125</v>
      </c>
      <c r="I23" s="46">
        <f t="shared" ca="1" si="10"/>
        <v>27539.0625</v>
      </c>
      <c r="J23" s="47">
        <f t="shared" ca="1" si="11"/>
        <v>-12.959798177082121</v>
      </c>
      <c r="K23" s="45">
        <f t="shared" ca="1" si="12"/>
        <v>100.4375</v>
      </c>
      <c r="L23" s="46">
        <f t="shared" ca="1" si="13"/>
        <v>72187.5</v>
      </c>
      <c r="M23" s="47">
        <f t="shared" ca="1" si="14"/>
        <v>2011.7635416666672</v>
      </c>
      <c r="N23" s="45">
        <f t="shared" ca="1" si="15"/>
        <v>83.91</v>
      </c>
      <c r="O23" s="46">
        <f t="shared" ca="1" si="16"/>
        <v>56672.433335325237</v>
      </c>
      <c r="P23" s="47">
        <f t="shared" ca="1" si="17"/>
        <v>-76374.999999999985</v>
      </c>
      <c r="Q23" s="45">
        <f t="shared" ca="1" si="18"/>
        <v>99.78125</v>
      </c>
      <c r="R23" s="46">
        <f t="shared" ca="1" si="19"/>
        <v>99121.09375</v>
      </c>
      <c r="S23" s="47">
        <f t="shared" ca="1" si="20"/>
        <v>-10766.481439887139</v>
      </c>
      <c r="T23" s="79">
        <f t="shared" ca="1" si="22"/>
        <v>-38318.176119810916</v>
      </c>
      <c r="V23" s="72">
        <v>45796.625</v>
      </c>
      <c r="W23" s="54">
        <v>107.11</v>
      </c>
      <c r="X23" s="72">
        <v>45952.625</v>
      </c>
      <c r="Y23" s="54">
        <v>100.3203125</v>
      </c>
      <c r="Z23" s="72">
        <v>45903.625</v>
      </c>
      <c r="AA23" s="54">
        <v>100.234375</v>
      </c>
      <c r="AB23" s="72">
        <v>45904.625</v>
      </c>
      <c r="AC23" s="54">
        <v>98.296875</v>
      </c>
      <c r="AD23" s="72">
        <v>45796.625</v>
      </c>
      <c r="AE23" s="54">
        <v>81.239999999999995</v>
      </c>
      <c r="AF23" s="72">
        <v>45953.625</v>
      </c>
      <c r="AG23" s="54">
        <v>100.546875</v>
      </c>
      <c r="AH23" s="172" t="str">
        <f t="shared" si="0"/>
        <v/>
      </c>
      <c r="AI23" s="172" t="str">
        <f t="shared" si="1"/>
        <v/>
      </c>
      <c r="AJ23" s="172">
        <v>45953.625</v>
      </c>
    </row>
    <row r="24" spans="1:36">
      <c r="A24" s="173">
        <f t="shared" ca="1" si="2"/>
        <v>45939.625</v>
      </c>
      <c r="B24" s="45">
        <f t="shared" ca="1" si="3"/>
        <v>111.04</v>
      </c>
      <c r="C24" s="46">
        <f t="shared" ca="1" si="4"/>
        <v>27387.229056826778</v>
      </c>
      <c r="D24" s="46">
        <f t="shared" ca="1" si="5"/>
        <v>-58808.75</v>
      </c>
      <c r="E24" s="45">
        <f t="shared" ca="1" si="6"/>
        <v>99.5</v>
      </c>
      <c r="F24" s="46">
        <f t="shared" ca="1" si="7"/>
        <v>18974.609375</v>
      </c>
      <c r="G24" s="47">
        <f t="shared" ca="1" si="8"/>
        <v>-3771.9207953559016</v>
      </c>
      <c r="H24" s="45">
        <f t="shared" ca="1" si="9"/>
        <v>100.875</v>
      </c>
      <c r="I24" s="46">
        <f t="shared" ca="1" si="10"/>
        <v>21679.6875</v>
      </c>
      <c r="J24" s="47">
        <f t="shared" ca="1" si="11"/>
        <v>-13.95670572916606</v>
      </c>
      <c r="K24" s="45">
        <f t="shared" ca="1" si="12"/>
        <v>100.390625</v>
      </c>
      <c r="L24" s="46">
        <f t="shared" ca="1" si="13"/>
        <v>67265.625</v>
      </c>
      <c r="M24" s="47">
        <f t="shared" ca="1" si="14"/>
        <v>2166.5145833333372</v>
      </c>
      <c r="N24" s="45">
        <f t="shared" ca="1" si="15"/>
        <v>83.78</v>
      </c>
      <c r="O24" s="46">
        <f t="shared" ca="1" si="16"/>
        <v>-20879.317544592046</v>
      </c>
      <c r="P24" s="47">
        <f t="shared" ca="1" si="17"/>
        <v>-82250</v>
      </c>
      <c r="Q24" s="45">
        <f t="shared" ca="1" si="18"/>
        <v>99.71875</v>
      </c>
      <c r="R24" s="46">
        <f t="shared" ca="1" si="19"/>
        <v>67402.34375</v>
      </c>
      <c r="S24" s="47">
        <f t="shared" ca="1" si="20"/>
        <v>-11594.672319878475</v>
      </c>
      <c r="T24" s="79">
        <f t="shared" ca="1" si="22"/>
        <v>-41157.915193007095</v>
      </c>
      <c r="V24" s="72">
        <v>45797.625</v>
      </c>
      <c r="W24" s="54">
        <v>106.86</v>
      </c>
      <c r="X24" s="72">
        <v>45953.625</v>
      </c>
      <c r="Y24" s="54">
        <v>100.0859375</v>
      </c>
      <c r="Z24" s="72">
        <v>45904.625</v>
      </c>
      <c r="AA24" s="54">
        <v>100.71875</v>
      </c>
      <c r="AB24" s="72">
        <v>45905.625</v>
      </c>
      <c r="AC24" s="54">
        <v>99.6875</v>
      </c>
      <c r="AD24" s="72">
        <v>45797.625</v>
      </c>
      <c r="AE24" s="54">
        <v>81.16</v>
      </c>
      <c r="AF24" s="72">
        <v>45954.625</v>
      </c>
      <c r="AG24" s="54">
        <v>100.578125</v>
      </c>
      <c r="AH24" s="172" t="str">
        <f t="shared" si="0"/>
        <v/>
      </c>
      <c r="AI24" s="172" t="str">
        <f t="shared" si="1"/>
        <v/>
      </c>
      <c r="AJ24" s="172">
        <v>45954.625</v>
      </c>
    </row>
    <row r="25" spans="1:36">
      <c r="A25" s="173">
        <f t="shared" ca="1" si="2"/>
        <v>45940.625</v>
      </c>
      <c r="B25" s="45">
        <f t="shared" ca="1" si="3"/>
        <v>111.36</v>
      </c>
      <c r="C25" s="46">
        <f t="shared" ca="1" si="4"/>
        <v>130492.09138840434</v>
      </c>
      <c r="D25" s="46">
        <f t="shared" ca="1" si="5"/>
        <v>-63009.374999999993</v>
      </c>
      <c r="E25" s="45">
        <f t="shared" ca="1" si="6"/>
        <v>99.890625</v>
      </c>
      <c r="F25" s="46">
        <f t="shared" ca="1" si="7"/>
        <v>84404.296875</v>
      </c>
      <c r="G25" s="47">
        <f t="shared" ca="1" si="8"/>
        <v>-4041.3437093098946</v>
      </c>
      <c r="H25" s="45">
        <f t="shared" ca="1" si="9"/>
        <v>101.578125</v>
      </c>
      <c r="I25" s="46">
        <f t="shared" ca="1" si="10"/>
        <v>74414.0625</v>
      </c>
      <c r="J25" s="47">
        <f t="shared" ca="1" si="11"/>
        <v>-14.953613281246362</v>
      </c>
      <c r="K25" s="45">
        <f t="shared" ca="1" si="12"/>
        <v>101.875</v>
      </c>
      <c r="L25" s="46">
        <f t="shared" ca="1" si="13"/>
        <v>223125.00000000003</v>
      </c>
      <c r="M25" s="47">
        <f t="shared" ca="1" si="14"/>
        <v>2321.265625</v>
      </c>
      <c r="N25" s="45">
        <f t="shared" ca="1" si="15"/>
        <v>83.94</v>
      </c>
      <c r="O25" s="46">
        <f t="shared" ca="1" si="16"/>
        <v>74568.991230683503</v>
      </c>
      <c r="P25" s="47">
        <f t="shared" ca="1" si="17"/>
        <v>-88124.999999999985</v>
      </c>
      <c r="Q25" s="45">
        <f t="shared" ca="1" si="18"/>
        <v>100.25</v>
      </c>
      <c r="R25" s="46">
        <f t="shared" ca="1" si="19"/>
        <v>337011.71875</v>
      </c>
      <c r="S25" s="47">
        <f t="shared" ca="1" si="20"/>
        <v>-12422.863199869797</v>
      </c>
      <c r="T25" s="79">
        <f t="shared" ca="1" si="22"/>
        <v>-36953.571236857053</v>
      </c>
      <c r="V25" s="72">
        <v>45798.625</v>
      </c>
      <c r="W25" s="54">
        <v>105.66</v>
      </c>
      <c r="X25" s="72">
        <v>45954.625</v>
      </c>
      <c r="Y25" s="54">
        <v>100.125</v>
      </c>
      <c r="Z25" s="72">
        <v>45905.625</v>
      </c>
      <c r="AA25" s="54">
        <v>101.3125</v>
      </c>
      <c r="AB25" s="72">
        <v>45908.625</v>
      </c>
      <c r="AC25" s="54">
        <v>101</v>
      </c>
      <c r="AD25" s="72">
        <v>45798.625</v>
      </c>
      <c r="AE25" s="54">
        <v>80.52</v>
      </c>
      <c r="AF25" s="72">
        <v>45957.625</v>
      </c>
      <c r="AG25" s="54">
        <v>100.546875</v>
      </c>
      <c r="AH25" s="172" t="str">
        <f t="shared" si="0"/>
        <v/>
      </c>
      <c r="AI25" s="172" t="str">
        <f t="shared" si="1"/>
        <v/>
      </c>
      <c r="AJ25" s="172">
        <v>45957.625</v>
      </c>
    </row>
    <row r="26" spans="1:36">
      <c r="A26" s="173">
        <f t="shared" ca="1" si="2"/>
        <v>45943.625</v>
      </c>
      <c r="B26" s="45">
        <f t="shared" ca="1" si="3"/>
        <v>111.73</v>
      </c>
      <c r="C26" s="46">
        <f t="shared" ca="1" si="4"/>
        <v>249707.08845928989</v>
      </c>
      <c r="D26" s="46">
        <f t="shared" ca="1" si="5"/>
        <v>-75611.25</v>
      </c>
      <c r="E26" s="45">
        <f t="shared" ca="1" si="6"/>
        <v>100</v>
      </c>
      <c r="F26" s="46">
        <f t="shared" ca="1" si="7"/>
        <v>102724.609375</v>
      </c>
      <c r="G26" s="47">
        <f t="shared" ca="1" si="8"/>
        <v>-4849.6124511718772</v>
      </c>
      <c r="H26" s="45">
        <f t="shared" ca="1" si="9"/>
        <v>101.75</v>
      </c>
      <c r="I26" s="46">
        <f t="shared" ca="1" si="10"/>
        <v>87304.6875</v>
      </c>
      <c r="J26" s="47">
        <f t="shared" ca="1" si="11"/>
        <v>-17.9443359375</v>
      </c>
      <c r="K26" s="45">
        <f t="shared" ca="1" si="12"/>
        <v>102.109375</v>
      </c>
      <c r="L26" s="46">
        <f t="shared" ca="1" si="13"/>
        <v>247734.375</v>
      </c>
      <c r="M26" s="47">
        <f t="shared" ca="1" si="14"/>
        <v>2785.5187500000029</v>
      </c>
      <c r="N26" s="45">
        <f t="shared" ca="1" si="15"/>
        <v>84.18</v>
      </c>
      <c r="O26" s="46">
        <f t="shared" ca="1" si="16"/>
        <v>217741.45439360515</v>
      </c>
      <c r="P26" s="47">
        <f t="shared" ca="1" si="17"/>
        <v>-105750</v>
      </c>
      <c r="Q26" s="45">
        <f t="shared" ca="1" si="18"/>
        <v>100.40625</v>
      </c>
      <c r="R26" s="46">
        <f t="shared" ca="1" si="19"/>
        <v>416308.59375</v>
      </c>
      <c r="S26" s="47">
        <f t="shared" ca="1" si="20"/>
        <v>-14907.435839843747</v>
      </c>
      <c r="T26" s="79">
        <f t="shared" ca="1" si="22"/>
        <v>-34548.916129348756</v>
      </c>
      <c r="V26" s="72">
        <v>45799.625</v>
      </c>
      <c r="W26" s="54">
        <v>106.2</v>
      </c>
      <c r="X26" s="72">
        <v>45957.625</v>
      </c>
      <c r="Y26" s="54">
        <v>100.0546875</v>
      </c>
      <c r="Z26" s="72">
        <v>45908.625</v>
      </c>
      <c r="AA26" s="54">
        <v>101.6875</v>
      </c>
      <c r="AB26" s="72">
        <v>45909.625</v>
      </c>
      <c r="AC26" s="54">
        <v>100.4375</v>
      </c>
      <c r="AD26" s="72">
        <v>45799.625</v>
      </c>
      <c r="AE26" s="54">
        <v>80.81</v>
      </c>
      <c r="AF26" s="72">
        <v>45958.625</v>
      </c>
      <c r="AG26" s="54">
        <v>100.625</v>
      </c>
      <c r="AH26" s="172" t="str">
        <f t="shared" si="0"/>
        <v/>
      </c>
      <c r="AI26" s="172" t="str">
        <f t="shared" si="1"/>
        <v/>
      </c>
      <c r="AJ26" s="172">
        <v>45958.625</v>
      </c>
    </row>
    <row r="27" spans="1:36">
      <c r="A27" s="173">
        <f t="shared" ca="1" si="2"/>
        <v>45944.625</v>
      </c>
      <c r="B27" s="45">
        <f t="shared" ca="1" si="3"/>
        <v>112.1</v>
      </c>
      <c r="C27" s="46">
        <f t="shared" ca="1" si="4"/>
        <v>368922.0855301675</v>
      </c>
      <c r="D27" s="46">
        <f t="shared" ca="1" si="5"/>
        <v>-79811.874999999985</v>
      </c>
      <c r="E27" s="45">
        <f t="shared" ca="1" si="6"/>
        <v>100.125</v>
      </c>
      <c r="F27" s="46">
        <f t="shared" ca="1" si="7"/>
        <v>123662.109375</v>
      </c>
      <c r="G27" s="47">
        <f t="shared" ca="1" si="8"/>
        <v>-5119.0353651258592</v>
      </c>
      <c r="H27" s="45">
        <f t="shared" ca="1" si="9"/>
        <v>101.859375</v>
      </c>
      <c r="I27" s="46">
        <f t="shared" ca="1" si="10"/>
        <v>95507.8125</v>
      </c>
      <c r="J27" s="47">
        <f t="shared" ca="1" si="11"/>
        <v>-18.941243489578483</v>
      </c>
      <c r="K27" s="45">
        <f t="shared" ca="1" si="12"/>
        <v>102.140625</v>
      </c>
      <c r="L27" s="46">
        <f t="shared" ca="1" si="13"/>
        <v>251015.625</v>
      </c>
      <c r="M27" s="47">
        <f t="shared" ca="1" si="14"/>
        <v>2940.269791666673</v>
      </c>
      <c r="N27" s="45">
        <f t="shared" ca="1" si="15"/>
        <v>84.33</v>
      </c>
      <c r="O27" s="46">
        <f t="shared" ca="1" si="16"/>
        <v>307224.24387042981</v>
      </c>
      <c r="P27" s="47">
        <f t="shared" ca="1" si="17"/>
        <v>-111624.99999999999</v>
      </c>
      <c r="Q27" s="45">
        <f t="shared" ca="1" si="18"/>
        <v>100.53125</v>
      </c>
      <c r="R27" s="46">
        <f t="shared" ca="1" si="19"/>
        <v>479746.09375</v>
      </c>
      <c r="S27" s="47">
        <f t="shared" ca="1" si="20"/>
        <v>-15735.626719835054</v>
      </c>
      <c r="T27" s="79">
        <f t="shared" ca="1" si="22"/>
        <v>27160.769364552238</v>
      </c>
      <c r="V27" s="72">
        <v>45800.625</v>
      </c>
      <c r="W27" s="54">
        <v>106.28</v>
      </c>
      <c r="X27" s="72">
        <v>45958.625</v>
      </c>
      <c r="Y27" s="54">
        <v>100.1015625</v>
      </c>
      <c r="Z27" s="72">
        <v>45909.625</v>
      </c>
      <c r="AA27" s="54">
        <v>101.390625</v>
      </c>
      <c r="AB27" s="72">
        <v>45910.625</v>
      </c>
      <c r="AC27" s="54">
        <v>100.953125</v>
      </c>
      <c r="AD27" s="72">
        <v>45800.625</v>
      </c>
      <c r="AE27" s="54">
        <v>80.915000000000006</v>
      </c>
      <c r="AF27" s="72">
        <v>45959.625</v>
      </c>
      <c r="AG27" s="54">
        <v>100.015625</v>
      </c>
      <c r="AH27" s="172" t="str">
        <f t="shared" si="0"/>
        <v/>
      </c>
      <c r="AI27" s="172" t="str">
        <f t="shared" si="1"/>
        <v/>
      </c>
      <c r="AJ27" s="172">
        <v>45959.625</v>
      </c>
    </row>
    <row r="28" spans="1:36">
      <c r="A28" s="173">
        <f t="shared" ca="1" si="2"/>
        <v>45945.625</v>
      </c>
      <c r="B28" s="45">
        <f t="shared" ca="1" si="3"/>
        <v>112.1</v>
      </c>
      <c r="C28" s="46">
        <f t="shared" ca="1" si="4"/>
        <v>368922.0855301675</v>
      </c>
      <c r="D28" s="46">
        <f t="shared" ca="1" si="5"/>
        <v>-84012.499999999985</v>
      </c>
      <c r="E28" s="45">
        <f t="shared" ca="1" si="6"/>
        <v>100.015625</v>
      </c>
      <c r="F28" s="46">
        <f t="shared" ca="1" si="7"/>
        <v>105341.796875</v>
      </c>
      <c r="G28" s="47">
        <f t="shared" ca="1" si="8"/>
        <v>-5388.4582790798522</v>
      </c>
      <c r="H28" s="45">
        <f t="shared" ca="1" si="9"/>
        <v>101.734375</v>
      </c>
      <c r="I28" s="46">
        <f t="shared" ca="1" si="10"/>
        <v>86132.8125</v>
      </c>
      <c r="J28" s="47">
        <f t="shared" ca="1" si="11"/>
        <v>-19.938151041664241</v>
      </c>
      <c r="K28" s="45">
        <f t="shared" ca="1" si="12"/>
        <v>101.921875</v>
      </c>
      <c r="L28" s="46">
        <f t="shared" ca="1" si="13"/>
        <v>228046.87499999997</v>
      </c>
      <c r="M28" s="47">
        <f t="shared" ca="1" si="14"/>
        <v>3095.0208333333394</v>
      </c>
      <c r="N28" s="45">
        <f t="shared" ca="1" si="15"/>
        <v>84.38</v>
      </c>
      <c r="O28" s="46">
        <f t="shared" ca="1" si="16"/>
        <v>337051.84036270098</v>
      </c>
      <c r="P28" s="47">
        <f t="shared" ca="1" si="17"/>
        <v>-117499.99999999999</v>
      </c>
      <c r="Q28" s="45">
        <f t="shared" ca="1" si="18"/>
        <v>100.40625</v>
      </c>
      <c r="R28" s="46">
        <f t="shared" ca="1" si="19"/>
        <v>416308.59375</v>
      </c>
      <c r="S28" s="47">
        <f t="shared" ca="1" si="20"/>
        <v>-16563.817599826376</v>
      </c>
      <c r="T28" s="79">
        <f t="shared" ca="1" si="22"/>
        <v>-14478.411727870844</v>
      </c>
      <c r="V28" s="72">
        <v>45804.625</v>
      </c>
      <c r="W28" s="54">
        <v>107.24</v>
      </c>
      <c r="X28" s="72">
        <v>45959.625</v>
      </c>
      <c r="Y28" s="54">
        <v>99.6328125</v>
      </c>
      <c r="Z28" s="72">
        <v>45910.625</v>
      </c>
      <c r="AA28" s="54">
        <v>101.6875</v>
      </c>
      <c r="AB28" s="72">
        <v>45911.625</v>
      </c>
      <c r="AC28" s="54">
        <v>101.640625</v>
      </c>
      <c r="AD28" s="72">
        <v>45804.625</v>
      </c>
      <c r="AE28" s="54">
        <v>81.37</v>
      </c>
      <c r="AF28" s="72">
        <v>45960.625</v>
      </c>
      <c r="AG28" s="54">
        <v>99.921875</v>
      </c>
      <c r="AH28" s="172" t="str">
        <f t="shared" si="0"/>
        <v/>
      </c>
      <c r="AI28" s="172" t="str">
        <f t="shared" si="1"/>
        <v/>
      </c>
      <c r="AJ28" s="172">
        <v>45960.625</v>
      </c>
    </row>
    <row r="29" spans="1:36">
      <c r="A29" s="173">
        <f t="shared" ca="1" si="2"/>
        <v>45946.625</v>
      </c>
      <c r="B29" s="45">
        <f t="shared" ca="1" si="3"/>
        <v>112.42</v>
      </c>
      <c r="C29" s="46">
        <f t="shared" ca="1" si="4"/>
        <v>472026.94786174508</v>
      </c>
      <c r="D29" s="46">
        <f t="shared" ca="1" si="5"/>
        <v>-88213.125</v>
      </c>
      <c r="E29" s="45">
        <f t="shared" ca="1" si="6"/>
        <v>100.359375</v>
      </c>
      <c r="F29" s="46">
        <f t="shared" ca="1" si="7"/>
        <v>162919.921875</v>
      </c>
      <c r="G29" s="47">
        <f t="shared" ca="1" si="8"/>
        <v>-5657.8811930338488</v>
      </c>
      <c r="H29" s="45">
        <f t="shared" ca="1" si="9"/>
        <v>102.234375</v>
      </c>
      <c r="I29" s="46">
        <f t="shared" ca="1" si="10"/>
        <v>123632.81249999999</v>
      </c>
      <c r="J29" s="47">
        <f t="shared" ca="1" si="11"/>
        <v>-20.93505859375</v>
      </c>
      <c r="K29" s="45">
        <f t="shared" ca="1" si="12"/>
        <v>102.671875</v>
      </c>
      <c r="L29" s="46">
        <f t="shared" ca="1" si="13"/>
        <v>306796.875</v>
      </c>
      <c r="M29" s="47">
        <f t="shared" ca="1" si="14"/>
        <v>3249.7718749999985</v>
      </c>
      <c r="N29" s="45">
        <f t="shared" ca="1" si="15"/>
        <v>84.594999999999999</v>
      </c>
      <c r="O29" s="46">
        <f t="shared" ca="1" si="16"/>
        <v>465310.50527948147</v>
      </c>
      <c r="P29" s="47">
        <f t="shared" ca="1" si="17"/>
        <v>-123375</v>
      </c>
      <c r="Q29" s="45">
        <f t="shared" ca="1" si="18"/>
        <v>100.84375</v>
      </c>
      <c r="R29" s="46">
        <f t="shared" ca="1" si="19"/>
        <v>638339.84375</v>
      </c>
      <c r="S29" s="47">
        <f t="shared" ca="1" si="20"/>
        <v>-17392.008479817698</v>
      </c>
      <c r="T29" s="79">
        <f t="shared" ref="T29" ca="1" si="23">C29+D29-F29-G29-I29-J29-L29-M29-O29-P29+R29+S29+$J$9</f>
        <v>9532.7635867743957</v>
      </c>
      <c r="V29" s="72">
        <v>45805.625</v>
      </c>
      <c r="W29" s="54">
        <v>106.98</v>
      </c>
      <c r="X29" s="72">
        <v>45960.625</v>
      </c>
      <c r="Y29" s="54">
        <v>99.59375</v>
      </c>
      <c r="Z29" s="72">
        <v>45911.625</v>
      </c>
      <c r="AA29" s="54">
        <v>101.890625</v>
      </c>
      <c r="AB29" s="72">
        <v>45912.625</v>
      </c>
      <c r="AC29" s="54">
        <v>101.171875</v>
      </c>
      <c r="AD29" s="72">
        <v>45805.625</v>
      </c>
      <c r="AE29" s="54">
        <v>81.209999999999994</v>
      </c>
      <c r="AF29" s="72">
        <v>45961.625</v>
      </c>
      <c r="AG29" s="54">
        <v>99.96875</v>
      </c>
      <c r="AH29" s="172" t="str">
        <f t="shared" si="0"/>
        <v/>
      </c>
      <c r="AI29" s="172" t="str">
        <f t="shared" si="1"/>
        <v/>
      </c>
      <c r="AJ29" s="172">
        <v>45961.625</v>
      </c>
    </row>
    <row r="30" spans="1:36">
      <c r="A30" s="173">
        <f t="shared" ca="1" si="2"/>
        <v>45947.625</v>
      </c>
      <c r="B30" s="45">
        <f t="shared" ca="1" si="3"/>
        <v>112.2</v>
      </c>
      <c r="C30" s="46">
        <f t="shared" ca="1" si="4"/>
        <v>401142.35500879149</v>
      </c>
      <c r="D30" s="46">
        <f t="shared" ca="1" si="5"/>
        <v>-92413.749999999985</v>
      </c>
      <c r="E30" s="45">
        <f t="shared" ca="1" si="6"/>
        <v>100.1796875</v>
      </c>
      <c r="F30" s="46">
        <f t="shared" ca="1" si="7"/>
        <v>132822.265625</v>
      </c>
      <c r="G30" s="47">
        <f t="shared" ca="1" si="8"/>
        <v>-5927.3041069878454</v>
      </c>
      <c r="H30" s="45">
        <f t="shared" ca="1" si="9"/>
        <v>102.015625</v>
      </c>
      <c r="I30" s="46">
        <f t="shared" ca="1" si="10"/>
        <v>107226.5625</v>
      </c>
      <c r="J30" s="47">
        <f t="shared" ca="1" si="11"/>
        <v>-21.931966145832121</v>
      </c>
      <c r="K30" s="45">
        <f t="shared" ca="1" si="12"/>
        <v>102.46875</v>
      </c>
      <c r="L30" s="46">
        <f t="shared" ca="1" si="13"/>
        <v>285468.75</v>
      </c>
      <c r="M30" s="47">
        <f t="shared" ca="1" si="14"/>
        <v>3404.5229166666686</v>
      </c>
      <c r="N30" s="45">
        <f t="shared" ca="1" si="15"/>
        <v>84.47</v>
      </c>
      <c r="O30" s="46">
        <f t="shared" ca="1" si="16"/>
        <v>390741.51404879795</v>
      </c>
      <c r="P30" s="47">
        <f t="shared" ca="1" si="17"/>
        <v>-129249.99999999999</v>
      </c>
      <c r="Q30" s="45">
        <f t="shared" ca="1" si="18"/>
        <v>100.625</v>
      </c>
      <c r="R30" s="46">
        <f t="shared" ca="1" si="19"/>
        <v>527324.21875</v>
      </c>
      <c r="S30" s="47">
        <f t="shared" ca="1" si="20"/>
        <v>-18220.199359809005</v>
      </c>
      <c r="T30" s="79">
        <f t="shared" ref="T30:T31" ca="1" si="24">C30+D30-F30-G30-I30-J30-L30-M30-O30-P30+R30+S30+$J$9</f>
        <v>-29004.578885647687</v>
      </c>
      <c r="V30" s="72">
        <v>45806.625</v>
      </c>
      <c r="W30" s="54">
        <v>107.46</v>
      </c>
      <c r="X30" s="72">
        <v>45961.625</v>
      </c>
      <c r="Y30" s="54">
        <v>99.6484375</v>
      </c>
      <c r="Z30" s="72">
        <v>45912.625</v>
      </c>
      <c r="AA30" s="54">
        <v>101.546875</v>
      </c>
      <c r="AB30" s="72">
        <v>45915.625</v>
      </c>
      <c r="AC30" s="54">
        <v>101.4375</v>
      </c>
      <c r="AD30" s="72">
        <v>45806.625</v>
      </c>
      <c r="AE30" s="54">
        <v>81.489999999999995</v>
      </c>
      <c r="AH30" s="172" t="str">
        <f t="shared" si="0"/>
        <v/>
      </c>
      <c r="AI30" s="172" t="str">
        <f t="shared" si="1"/>
        <v/>
      </c>
    </row>
    <row r="31" spans="1:36">
      <c r="A31" s="173">
        <f t="shared" ca="1" si="2"/>
        <v>45950.625</v>
      </c>
      <c r="B31" s="45">
        <f t="shared" ca="1" si="3"/>
        <v>112.54</v>
      </c>
      <c r="C31" s="46">
        <f t="shared" ca="1" si="4"/>
        <v>510691.27123609063</v>
      </c>
      <c r="D31" s="46">
        <f t="shared" ca="1" si="5"/>
        <v>-105015.625</v>
      </c>
      <c r="E31" s="45">
        <f t="shared" ca="1" si="6"/>
        <v>100.2421875</v>
      </c>
      <c r="F31" s="46">
        <f t="shared" ca="1" si="7"/>
        <v>143291.015625</v>
      </c>
      <c r="G31" s="47">
        <f t="shared" ca="1" si="8"/>
        <v>-6735.572848849828</v>
      </c>
      <c r="H31" s="45">
        <f t="shared" ca="1" si="9"/>
        <v>102.171875</v>
      </c>
      <c r="I31" s="46">
        <f t="shared" ca="1" si="10"/>
        <v>118945.31249999999</v>
      </c>
      <c r="J31" s="47">
        <f t="shared" ca="1" si="11"/>
        <v>-24.922688802082121</v>
      </c>
      <c r="K31" s="45">
        <f t="shared" ca="1" si="12"/>
        <v>102.859375</v>
      </c>
      <c r="L31" s="46">
        <f t="shared" ca="1" si="13"/>
        <v>326484.375</v>
      </c>
      <c r="M31" s="47">
        <f t="shared" ca="1" si="14"/>
        <v>3868.7760416666642</v>
      </c>
      <c r="N31" s="45">
        <f t="shared" ca="1" si="15"/>
        <v>84.6</v>
      </c>
      <c r="O31" s="46">
        <f t="shared" ca="1" si="16"/>
        <v>468293.26492870972</v>
      </c>
      <c r="P31" s="47">
        <f t="shared" ca="1" si="17"/>
        <v>-146875</v>
      </c>
      <c r="Q31" s="45">
        <f t="shared" ca="1" si="18"/>
        <v>100.71875</v>
      </c>
      <c r="R31" s="46">
        <f t="shared" ca="1" si="19"/>
        <v>574902.34375</v>
      </c>
      <c r="S31" s="47">
        <f t="shared" ca="1" si="20"/>
        <v>-20704.771999782999</v>
      </c>
      <c r="T31" s="79">
        <f t="shared" ca="1" si="24"/>
        <v>-9746.8548387160117</v>
      </c>
      <c r="V31" s="72">
        <v>45807.625</v>
      </c>
      <c r="W31" s="54">
        <v>107.77</v>
      </c>
      <c r="Z31" s="72">
        <v>45915.625</v>
      </c>
      <c r="AA31" s="54">
        <v>101.71875</v>
      </c>
      <c r="AB31" s="72">
        <v>45916.625</v>
      </c>
      <c r="AC31" s="54">
        <v>101.578125</v>
      </c>
      <c r="AD31" s="72">
        <v>45807.625</v>
      </c>
      <c r="AE31" s="54">
        <v>81.72</v>
      </c>
      <c r="AH31" s="172" t="str">
        <f t="shared" si="0"/>
        <v/>
      </c>
      <c r="AI31" s="172" t="str">
        <f t="shared" si="1"/>
        <v/>
      </c>
    </row>
    <row r="32" spans="1:36">
      <c r="A32" s="173">
        <f t="shared" ca="1" si="2"/>
        <v>45951.625</v>
      </c>
      <c r="B32" s="45">
        <f t="shared" ca="1" si="3"/>
        <v>112.56</v>
      </c>
      <c r="C32" s="46">
        <f t="shared" ca="1" si="4"/>
        <v>517135.32513181225</v>
      </c>
      <c r="D32" s="46">
        <f t="shared" ca="1" si="5"/>
        <v>-109216.24999999999</v>
      </c>
      <c r="E32" s="45">
        <f t="shared" ca="1" si="6"/>
        <v>100.3125</v>
      </c>
      <c r="F32" s="46">
        <f t="shared" ca="1" si="7"/>
        <v>155068.359375</v>
      </c>
      <c r="G32" s="47">
        <f t="shared" ca="1" si="8"/>
        <v>-7004.9957628038101</v>
      </c>
      <c r="H32" s="45">
        <f t="shared" ca="1" si="9"/>
        <v>102.359375</v>
      </c>
      <c r="I32" s="46">
        <f t="shared" ca="1" si="10"/>
        <v>133007.8125</v>
      </c>
      <c r="J32" s="47">
        <f t="shared" ca="1" si="11"/>
        <v>-25.919596354164241</v>
      </c>
      <c r="K32" s="45">
        <f t="shared" ca="1" si="12"/>
        <v>103.359375</v>
      </c>
      <c r="L32" s="46">
        <f t="shared" ca="1" si="13"/>
        <v>378984.375</v>
      </c>
      <c r="M32" s="47">
        <f t="shared" ca="1" si="14"/>
        <v>4023.5270833333343</v>
      </c>
      <c r="N32" s="45">
        <f t="shared" ca="1" si="15"/>
        <v>84.65</v>
      </c>
      <c r="O32" s="46">
        <f t="shared" ca="1" si="16"/>
        <v>498120.86142099201</v>
      </c>
      <c r="P32" s="47">
        <f t="shared" ca="1" si="17"/>
        <v>-152749.99999999997</v>
      </c>
      <c r="Q32" s="45">
        <f t="shared" ca="1" si="18"/>
        <v>100.859375</v>
      </c>
      <c r="R32" s="46">
        <f t="shared" ca="1" si="19"/>
        <v>646269.53125</v>
      </c>
      <c r="S32" s="47">
        <f t="shared" ca="1" si="20"/>
        <v>-21532.962879774277</v>
      </c>
      <c r="T32" s="79">
        <f t="shared" ref="T32" ca="1" si="25">C32+D32-F32-G32-I32-J32-L32-M32-O32-P32+R32+S32+$J$9</f>
        <v>-39141.200785428548</v>
      </c>
      <c r="V32" s="72">
        <v>45810.625</v>
      </c>
      <c r="W32" s="54">
        <v>107.07</v>
      </c>
      <c r="Z32" s="72">
        <v>45916.625</v>
      </c>
      <c r="AA32" s="54">
        <v>101.765625</v>
      </c>
      <c r="AB32" s="72">
        <v>45917.625</v>
      </c>
      <c r="AC32" s="54">
        <v>101.375</v>
      </c>
      <c r="AD32" s="72">
        <v>45810.625</v>
      </c>
      <c r="AE32" s="54">
        <v>81.25</v>
      </c>
      <c r="AH32" s="172" t="str">
        <f t="shared" si="0"/>
        <v/>
      </c>
      <c r="AI32" s="172" t="str">
        <f t="shared" si="1"/>
        <v/>
      </c>
    </row>
    <row r="33" spans="1:35">
      <c r="A33" s="173">
        <f t="shared" ca="1" si="2"/>
        <v>45952.625</v>
      </c>
      <c r="B33" s="45">
        <f t="shared" ca="1" si="3"/>
        <v>112.67</v>
      </c>
      <c r="C33" s="46">
        <f t="shared" ca="1" si="4"/>
        <v>552577.621558293</v>
      </c>
      <c r="D33" s="46">
        <f t="shared" ca="1" si="5"/>
        <v>-113416.87499999999</v>
      </c>
      <c r="E33" s="45">
        <f t="shared" ca="1" si="6"/>
        <v>100.3203125</v>
      </c>
      <c r="F33" s="46">
        <f t="shared" ca="1" si="7"/>
        <v>156376.953125</v>
      </c>
      <c r="G33" s="47">
        <f t="shared" ca="1" si="8"/>
        <v>-7274.4186767578067</v>
      </c>
      <c r="H33" s="45">
        <f t="shared" ca="1" si="9"/>
        <v>102.390625</v>
      </c>
      <c r="I33" s="46">
        <f t="shared" ca="1" si="10"/>
        <v>135351.5625</v>
      </c>
      <c r="J33" s="47">
        <f t="shared" ca="1" si="11"/>
        <v>-26.916503906246362</v>
      </c>
      <c r="K33" s="45">
        <f t="shared" ca="1" si="12"/>
        <v>103.4375</v>
      </c>
      <c r="L33" s="46">
        <f t="shared" ca="1" si="13"/>
        <v>387187.5</v>
      </c>
      <c r="M33" s="47">
        <f t="shared" ca="1" si="14"/>
        <v>4178.2781250000116</v>
      </c>
      <c r="N33" s="45">
        <f t="shared" ca="1" si="15"/>
        <v>84.67</v>
      </c>
      <c r="O33" s="46">
        <f t="shared" ca="1" si="16"/>
        <v>510051.90001789381</v>
      </c>
      <c r="P33" s="47">
        <f t="shared" ca="1" si="17"/>
        <v>-158624.99999999997</v>
      </c>
      <c r="Q33" s="45">
        <f t="shared" ca="1" si="18"/>
        <v>100.859375</v>
      </c>
      <c r="R33" s="46">
        <f t="shared" ca="1" si="19"/>
        <v>646269.53125</v>
      </c>
      <c r="S33" s="47">
        <f t="shared" ca="1" si="20"/>
        <v>-22361.153759765584</v>
      </c>
      <c r="T33" s="79">
        <f t="shared" ref="T33" ca="1" si="26">C33+D33-F33-G33-I33-J33-L33-M33-O33-P33+R33+S33+$J$9</f>
        <v>-26523.5588060015</v>
      </c>
      <c r="V33" s="72">
        <v>45811.625</v>
      </c>
      <c r="W33" s="54">
        <v>107.12</v>
      </c>
      <c r="Z33" s="72">
        <v>45917.625</v>
      </c>
      <c r="AA33" s="54">
        <v>101.5</v>
      </c>
      <c r="AB33" s="72">
        <v>45918.625</v>
      </c>
      <c r="AC33" s="54">
        <v>100.328125</v>
      </c>
      <c r="AD33" s="72">
        <v>45811.625</v>
      </c>
      <c r="AE33" s="54">
        <v>81.27</v>
      </c>
      <c r="AH33" s="172" t="str">
        <f t="shared" si="0"/>
        <v/>
      </c>
      <c r="AI33" s="172" t="str">
        <f t="shared" si="1"/>
        <v/>
      </c>
    </row>
    <row r="34" spans="1:35">
      <c r="A34" s="173">
        <f t="shared" ca="1" si="2"/>
        <v>45953.625</v>
      </c>
      <c r="B34" s="45">
        <f t="shared" ca="1" si="3"/>
        <v>112.53</v>
      </c>
      <c r="C34" s="46">
        <f t="shared" ca="1" si="4"/>
        <v>507469.24428822589</v>
      </c>
      <c r="D34" s="46">
        <f t="shared" ca="1" si="5"/>
        <v>-117617.5</v>
      </c>
      <c r="E34" s="45">
        <f t="shared" ca="1" si="6"/>
        <v>100.0859375</v>
      </c>
      <c r="F34" s="46">
        <f t="shared" ca="1" si="7"/>
        <v>117119.140625</v>
      </c>
      <c r="G34" s="47">
        <f t="shared" ca="1" si="8"/>
        <v>-7543.8415907118033</v>
      </c>
      <c r="H34" s="45">
        <f t="shared" ca="1" si="9"/>
        <v>102.015625</v>
      </c>
      <c r="I34" s="46">
        <f t="shared" ca="1" si="10"/>
        <v>107226.5625</v>
      </c>
      <c r="J34" s="47">
        <f t="shared" ca="1" si="11"/>
        <v>-27.913411458332121</v>
      </c>
      <c r="K34" s="45">
        <f t="shared" ca="1" si="12"/>
        <v>102.75</v>
      </c>
      <c r="L34" s="46">
        <f t="shared" ca="1" si="13"/>
        <v>315000</v>
      </c>
      <c r="M34" s="47">
        <f t="shared" ca="1" si="14"/>
        <v>4333.0291666666744</v>
      </c>
      <c r="N34" s="45">
        <f t="shared" ca="1" si="15"/>
        <v>84.594999999999999</v>
      </c>
      <c r="O34" s="46">
        <f t="shared" ca="1" si="16"/>
        <v>465310.50527948147</v>
      </c>
      <c r="P34" s="47">
        <f t="shared" ca="1" si="17"/>
        <v>-164500</v>
      </c>
      <c r="Q34" s="45">
        <f t="shared" ca="1" si="18"/>
        <v>100.546875</v>
      </c>
      <c r="R34" s="46">
        <f t="shared" ca="1" si="19"/>
        <v>487675.78125</v>
      </c>
      <c r="S34" s="47">
        <f t="shared" ca="1" si="20"/>
        <v>-23189.34463975695</v>
      </c>
      <c r="T34" s="79">
        <f t="shared" ref="T34" ca="1" si="27">C34+D34-F34-G34-I34-J34-L34-M34-O34-P34+R34+S34+$J$9</f>
        <v>-44952.125937808218</v>
      </c>
      <c r="V34" s="72">
        <v>45812.625</v>
      </c>
      <c r="W34" s="54">
        <v>107.9</v>
      </c>
      <c r="Z34" s="72">
        <v>45918.625</v>
      </c>
      <c r="AA34" s="54">
        <v>101.09375</v>
      </c>
      <c r="AB34" s="72">
        <v>45919.625</v>
      </c>
      <c r="AC34" s="54">
        <v>100.125</v>
      </c>
      <c r="AD34" s="72">
        <v>45812.625</v>
      </c>
      <c r="AE34" s="54">
        <v>81.72</v>
      </c>
      <c r="AH34" s="172" t="str">
        <f t="shared" si="0"/>
        <v/>
      </c>
      <c r="AI34" s="172" t="str">
        <f t="shared" si="1"/>
        <v/>
      </c>
    </row>
    <row r="35" spans="1:35">
      <c r="A35" s="173">
        <f t="shared" ca="1" si="2"/>
        <v>45954.625</v>
      </c>
      <c r="B35" s="45">
        <f t="shared" ca="1" si="3"/>
        <v>112.72</v>
      </c>
      <c r="C35" s="46">
        <f t="shared" ca="1" si="4"/>
        <v>568687.75629760104</v>
      </c>
      <c r="D35" s="46">
        <f t="shared" ca="1" si="5"/>
        <v>-121818.125</v>
      </c>
      <c r="E35" s="45">
        <f t="shared" ca="1" si="6"/>
        <v>100.125</v>
      </c>
      <c r="F35" s="46">
        <f t="shared" ca="1" si="7"/>
        <v>123662.109375</v>
      </c>
      <c r="G35" s="47">
        <f t="shared" ca="1" si="8"/>
        <v>-7813.2645046657999</v>
      </c>
      <c r="H35" s="45">
        <f t="shared" ca="1" si="9"/>
        <v>102.0625</v>
      </c>
      <c r="I35" s="46">
        <f t="shared" ca="1" si="10"/>
        <v>110742.1875</v>
      </c>
      <c r="J35" s="47">
        <f t="shared" ca="1" si="11"/>
        <v>-28.910319010414241</v>
      </c>
      <c r="K35" s="45">
        <f t="shared" ca="1" si="12"/>
        <v>102.6875</v>
      </c>
      <c r="L35" s="46">
        <f t="shared" ca="1" si="13"/>
        <v>308437.5</v>
      </c>
      <c r="M35" s="47">
        <f t="shared" ca="1" si="14"/>
        <v>4487.7802083333372</v>
      </c>
      <c r="N35" s="45">
        <f t="shared" ca="1" si="15"/>
        <v>84.76</v>
      </c>
      <c r="O35" s="46">
        <f t="shared" ca="1" si="16"/>
        <v>563741.57370399078</v>
      </c>
      <c r="P35" s="47">
        <f t="shared" ca="1" si="17"/>
        <v>-170375</v>
      </c>
      <c r="Q35" s="45">
        <f t="shared" ca="1" si="18"/>
        <v>100.578125</v>
      </c>
      <c r="R35" s="46">
        <f t="shared" ca="1" si="19"/>
        <v>503535.15625</v>
      </c>
      <c r="S35" s="47">
        <f t="shared" ca="1" si="20"/>
        <v>-24017.535519748286</v>
      </c>
      <c r="T35" s="79">
        <f t="shared" ref="T35" ca="1" si="28">C35+D35-F35-G35-I35-J35-L35-M35-O35-P35+R35+S35+$J$9</f>
        <v>-68839.548203094368</v>
      </c>
      <c r="V35" s="72">
        <v>45813.625</v>
      </c>
      <c r="W35" s="54">
        <v>107.57</v>
      </c>
      <c r="Z35" s="72">
        <v>45919.625</v>
      </c>
      <c r="AA35" s="54">
        <v>101.015625</v>
      </c>
      <c r="AB35" s="72">
        <v>45922.625</v>
      </c>
      <c r="AC35" s="54">
        <v>99.734375</v>
      </c>
      <c r="AD35" s="72">
        <v>45813.625</v>
      </c>
      <c r="AE35" s="54">
        <v>81.405000000000001</v>
      </c>
      <c r="AH35" s="172" t="str">
        <f t="shared" si="0"/>
        <v/>
      </c>
      <c r="AI35" s="172" t="str">
        <f t="shared" si="1"/>
        <v/>
      </c>
    </row>
    <row r="36" spans="1:35">
      <c r="A36" s="173">
        <f t="shared" ca="1" si="2"/>
        <v>45957.625</v>
      </c>
      <c r="B36" s="45">
        <f t="shared" ca="1" si="3"/>
        <v>112.91</v>
      </c>
      <c r="C36" s="46">
        <f t="shared" ca="1" si="4"/>
        <v>629906.26830696827</v>
      </c>
      <c r="D36" s="46">
        <f t="shared" ca="1" si="5"/>
        <v>-134420</v>
      </c>
      <c r="E36" s="45">
        <f t="shared" ca="1" si="6"/>
        <v>100.0546875</v>
      </c>
      <c r="F36" s="46">
        <f t="shared" ca="1" si="7"/>
        <v>111884.765625</v>
      </c>
      <c r="G36" s="47">
        <f t="shared" ca="1" si="8"/>
        <v>-8621.5332465277825</v>
      </c>
      <c r="H36" s="45">
        <f t="shared" ca="1" si="9"/>
        <v>102.09375</v>
      </c>
      <c r="I36" s="46">
        <f t="shared" ca="1" si="10"/>
        <v>113085.9375</v>
      </c>
      <c r="J36" s="47">
        <f t="shared" ca="1" si="11"/>
        <v>-31.901041666664241</v>
      </c>
      <c r="K36" s="45">
        <f t="shared" ca="1" si="12"/>
        <v>103.046875</v>
      </c>
      <c r="L36" s="46">
        <f t="shared" ca="1" si="13"/>
        <v>346171.875</v>
      </c>
      <c r="M36" s="47">
        <f t="shared" ca="1" si="14"/>
        <v>4952.0333333333328</v>
      </c>
      <c r="N36" s="45">
        <f t="shared" ca="1" si="15"/>
        <v>84.82</v>
      </c>
      <c r="O36" s="46">
        <f t="shared" ca="1" si="16"/>
        <v>599534.68949471845</v>
      </c>
      <c r="P36" s="47">
        <f t="shared" ca="1" si="17"/>
        <v>-188000</v>
      </c>
      <c r="Q36" s="45">
        <f t="shared" ca="1" si="18"/>
        <v>100.546875</v>
      </c>
      <c r="R36" s="46">
        <f t="shared" ca="1" si="19"/>
        <v>487675.78125</v>
      </c>
      <c r="S36" s="47">
        <f t="shared" ca="1" si="20"/>
        <v>-26502.108159722207</v>
      </c>
      <c r="T36" s="79">
        <f t="shared" ref="T36" ca="1" si="29">C36+D36-F36-G36-I36-J36-L36-M36-O36-P36+R36+S36+$J$9</f>
        <v>-84688.749534910487</v>
      </c>
      <c r="V36" s="72">
        <v>45814.625</v>
      </c>
      <c r="W36" s="54">
        <v>106.92</v>
      </c>
      <c r="Z36" s="72">
        <v>45922.625</v>
      </c>
      <c r="AA36" s="54">
        <v>100.8125</v>
      </c>
      <c r="AB36" s="72">
        <v>45923.625</v>
      </c>
      <c r="AC36" s="54">
        <v>100.421875</v>
      </c>
      <c r="AD36" s="72">
        <v>45814.625</v>
      </c>
      <c r="AE36" s="54">
        <v>81.03</v>
      </c>
      <c r="AH36" s="172" t="str">
        <f t="shared" si="0"/>
        <v/>
      </c>
      <c r="AI36" s="172" t="str">
        <f t="shared" si="1"/>
        <v/>
      </c>
    </row>
    <row r="37" spans="1:35">
      <c r="A37" s="173">
        <f t="shared" ca="1" si="2"/>
        <v>45958.625</v>
      </c>
      <c r="B37" s="45">
        <f t="shared" ca="1" si="3"/>
        <v>112.92</v>
      </c>
      <c r="C37" s="46">
        <f t="shared" ca="1" si="4"/>
        <v>633128.29525483306</v>
      </c>
      <c r="D37" s="46">
        <f t="shared" ca="1" si="5"/>
        <v>-138620.62499999997</v>
      </c>
      <c r="E37" s="45">
        <f t="shared" ca="1" si="6"/>
        <v>100.1015625</v>
      </c>
      <c r="F37" s="46">
        <f t="shared" ca="1" si="7"/>
        <v>119736.328125</v>
      </c>
      <c r="G37" s="47">
        <f t="shared" ca="1" si="8"/>
        <v>-8890.9561604817718</v>
      </c>
      <c r="H37" s="45">
        <f t="shared" ca="1" si="9"/>
        <v>102.1875</v>
      </c>
      <c r="I37" s="46">
        <f t="shared" ca="1" si="10"/>
        <v>120117.18749999999</v>
      </c>
      <c r="J37" s="47">
        <f t="shared" ca="1" si="11"/>
        <v>-32.897949218746362</v>
      </c>
      <c r="K37" s="45">
        <f t="shared" ca="1" si="12"/>
        <v>103.3125</v>
      </c>
      <c r="L37" s="46">
        <f t="shared" ca="1" si="13"/>
        <v>374062.49999999994</v>
      </c>
      <c r="M37" s="47">
        <f t="shared" ca="1" si="14"/>
        <v>5106.7843750000102</v>
      </c>
      <c r="N37" s="45">
        <f t="shared" ca="1" si="15"/>
        <v>84.81</v>
      </c>
      <c r="O37" s="46">
        <f t="shared" ca="1" si="16"/>
        <v>593569.17019627313</v>
      </c>
      <c r="P37" s="47">
        <f t="shared" ca="1" si="17"/>
        <v>-193874.99999999997</v>
      </c>
      <c r="Q37" s="45">
        <f t="shared" ca="1" si="18"/>
        <v>100.625</v>
      </c>
      <c r="R37" s="46">
        <f t="shared" ca="1" si="19"/>
        <v>527324.21875</v>
      </c>
      <c r="S37" s="47">
        <f t="shared" ca="1" si="20"/>
        <v>-27330.299039713515</v>
      </c>
      <c r="T37" s="79">
        <f t="shared" ref="T37" ca="1" si="30">C37+D37-F37-G37-I37-J37-L37-M37-O37-P37+R37+S37+$J$9</f>
        <v>-77664.350388752151</v>
      </c>
      <c r="V37" s="72">
        <v>45817.625</v>
      </c>
      <c r="W37" s="54">
        <v>107.24</v>
      </c>
      <c r="Z37" s="72">
        <v>45923.625</v>
      </c>
      <c r="AA37" s="54">
        <v>101.140625</v>
      </c>
      <c r="AB37" s="72">
        <v>45924.625</v>
      </c>
      <c r="AC37" s="54">
        <v>100.015625</v>
      </c>
      <c r="AD37" s="72">
        <v>45817.625</v>
      </c>
      <c r="AE37" s="54">
        <v>81.209999999999994</v>
      </c>
      <c r="AH37" s="172" t="str">
        <f t="shared" si="0"/>
        <v/>
      </c>
      <c r="AI37" s="172" t="str">
        <f t="shared" si="1"/>
        <v/>
      </c>
    </row>
    <row r="38" spans="1:35">
      <c r="A38" s="173">
        <f t="shared" ca="1" si="2"/>
        <v>45959.625</v>
      </c>
      <c r="B38" s="45">
        <f t="shared" ca="1" si="3"/>
        <v>112.28</v>
      </c>
      <c r="C38" s="46">
        <f t="shared" ca="1" si="4"/>
        <v>426918.57059168589</v>
      </c>
      <c r="D38" s="46">
        <f t="shared" ca="1" si="5"/>
        <v>-142821.24999999997</v>
      </c>
      <c r="E38" s="45">
        <f t="shared" ca="1" si="6"/>
        <v>99.6328125</v>
      </c>
      <c r="F38" s="46">
        <f t="shared" ca="1" si="7"/>
        <v>41220.703125</v>
      </c>
      <c r="G38" s="47">
        <f t="shared" ca="1" si="8"/>
        <v>-9160.3790744357611</v>
      </c>
      <c r="H38" s="45">
        <f t="shared" ca="1" si="9"/>
        <v>101.453125</v>
      </c>
      <c r="I38" s="46">
        <f t="shared" ca="1" si="10"/>
        <v>65039.062500000007</v>
      </c>
      <c r="J38" s="47">
        <f t="shared" ca="1" si="11"/>
        <v>-33.894856770828483</v>
      </c>
      <c r="K38" s="45">
        <f t="shared" ca="1" si="12"/>
        <v>102.265625</v>
      </c>
      <c r="L38" s="46">
        <f t="shared" ca="1" si="13"/>
        <v>264140.625</v>
      </c>
      <c r="M38" s="47">
        <f t="shared" ca="1" si="14"/>
        <v>5261.535416666673</v>
      </c>
      <c r="N38" s="45">
        <f t="shared" ca="1" si="15"/>
        <v>84.4</v>
      </c>
      <c r="O38" s="46">
        <f t="shared" ca="1" si="16"/>
        <v>348982.87895961391</v>
      </c>
      <c r="P38" s="47">
        <f t="shared" ca="1" si="17"/>
        <v>-199749.99999999997</v>
      </c>
      <c r="Q38" s="45">
        <f t="shared" ca="1" si="18"/>
        <v>100.015625</v>
      </c>
      <c r="R38" s="46">
        <f t="shared" ca="1" si="19"/>
        <v>218066.40625000003</v>
      </c>
      <c r="S38" s="47">
        <f t="shared" ca="1" si="20"/>
        <v>-28158.489919704851</v>
      </c>
      <c r="T38" s="79">
        <f t="shared" ref="T38" ca="1" si="31">C38+D38-F38-G38-I38-J38-L38-M38-O38-P38+R38+S38+$J$9</f>
        <v>-104068.11841539203</v>
      </c>
      <c r="V38" s="72">
        <v>45818.625</v>
      </c>
      <c r="W38" s="54">
        <v>107.5</v>
      </c>
      <c r="Z38" s="72">
        <v>45924.625</v>
      </c>
      <c r="AA38" s="54">
        <v>100.859375</v>
      </c>
      <c r="AB38" s="72">
        <v>45925.625</v>
      </c>
      <c r="AC38" s="54">
        <v>100.03125</v>
      </c>
      <c r="AD38" s="72">
        <v>45818.625</v>
      </c>
      <c r="AE38" s="54">
        <v>81.33</v>
      </c>
      <c r="AH38" s="172" t="str">
        <f t="shared" si="0"/>
        <v/>
      </c>
      <c r="AI38" s="172" t="str">
        <f t="shared" si="1"/>
        <v/>
      </c>
    </row>
    <row r="39" spans="1:35">
      <c r="A39" s="173">
        <f t="shared" ca="1" si="2"/>
        <v>45960.625</v>
      </c>
      <c r="B39" s="45">
        <f t="shared" ca="1" si="3"/>
        <v>111.68</v>
      </c>
      <c r="C39" s="46">
        <f t="shared" ca="1" si="4"/>
        <v>233596.95371998192</v>
      </c>
      <c r="D39" s="46">
        <f t="shared" ca="1" si="5"/>
        <v>-147021.875</v>
      </c>
      <c r="E39" s="45">
        <f t="shared" ca="1" si="6"/>
        <v>99.59375</v>
      </c>
      <c r="F39" s="46">
        <f t="shared" ca="1" si="7"/>
        <v>34677.734375</v>
      </c>
      <c r="G39" s="47">
        <f t="shared" ca="1" si="8"/>
        <v>-9429.801988389765</v>
      </c>
      <c r="H39" s="45">
        <f t="shared" ca="1" si="9"/>
        <v>101.28125</v>
      </c>
      <c r="I39" s="46">
        <f t="shared" ca="1" si="10"/>
        <v>52148.4375</v>
      </c>
      <c r="J39" s="47">
        <f t="shared" ca="1" si="11"/>
        <v>-34.891764322910603</v>
      </c>
      <c r="K39" s="45">
        <f t="shared" ca="1" si="12"/>
        <v>101.703125</v>
      </c>
      <c r="L39" s="46">
        <f t="shared" ca="1" si="13"/>
        <v>205078.125</v>
      </c>
      <c r="M39" s="47">
        <f t="shared" ca="1" si="14"/>
        <v>5416.2864583333358</v>
      </c>
      <c r="N39" s="45">
        <f t="shared" ca="1" si="15"/>
        <v>84.17</v>
      </c>
      <c r="O39" s="46">
        <f t="shared" ca="1" si="16"/>
        <v>211775.93509514868</v>
      </c>
      <c r="P39" s="47">
        <f t="shared" ca="1" si="17"/>
        <v>-205625</v>
      </c>
      <c r="Q39" s="45">
        <f t="shared" ca="1" si="18"/>
        <v>99.921875</v>
      </c>
      <c r="R39" s="46">
        <f t="shared" ca="1" si="19"/>
        <v>170488.28125</v>
      </c>
      <c r="S39" s="47">
        <f t="shared" ca="1" si="20"/>
        <v>-28986.680799696187</v>
      </c>
      <c r="T39" s="79">
        <f t="shared" ref="T39" ca="1" si="32">C39+D39-F39-G39-I39-J39-L39-M39-O39-P39+R39+S39+$J$9</f>
        <v>-128302.96977278279</v>
      </c>
      <c r="V39" s="72">
        <v>45819.625</v>
      </c>
      <c r="W39" s="54">
        <v>107.84</v>
      </c>
      <c r="Z39" s="72">
        <v>45925.625</v>
      </c>
      <c r="AA39" s="54">
        <v>100.640625</v>
      </c>
      <c r="AB39" s="72">
        <v>45926.625</v>
      </c>
      <c r="AC39" s="54">
        <v>99.90625</v>
      </c>
      <c r="AD39" s="72">
        <v>45819.625</v>
      </c>
      <c r="AE39" s="54">
        <v>81.62</v>
      </c>
      <c r="AH39" s="172" t="str">
        <f t="shared" si="0"/>
        <v/>
      </c>
      <c r="AI39" s="172" t="str">
        <f t="shared" si="1"/>
        <v/>
      </c>
    </row>
    <row r="40" spans="1:35">
      <c r="A40" s="173">
        <f t="shared" ca="1" si="2"/>
        <v>45961.625</v>
      </c>
      <c r="B40" s="45">
        <f t="shared" ca="1" si="3"/>
        <v>111.23</v>
      </c>
      <c r="C40" s="46">
        <f t="shared" ca="1" si="4"/>
        <v>88605.741066201954</v>
      </c>
      <c r="D40" s="46">
        <f t="shared" ca="1" si="5"/>
        <v>-151222.5</v>
      </c>
      <c r="E40" s="45">
        <f t="shared" ca="1" si="6"/>
        <v>99.6484375</v>
      </c>
      <c r="F40" s="46">
        <f t="shared" ca="1" si="7"/>
        <v>43837.890625</v>
      </c>
      <c r="G40" s="47">
        <f t="shared" ca="1" si="8"/>
        <v>-9699.2249023437544</v>
      </c>
      <c r="H40" s="45">
        <f t="shared" ca="1" si="9"/>
        <v>101.25</v>
      </c>
      <c r="I40" s="46">
        <f t="shared" ca="1" si="10"/>
        <v>49804.6875</v>
      </c>
      <c r="J40" s="47">
        <f t="shared" ca="1" si="11"/>
        <v>-35.888671875</v>
      </c>
      <c r="K40" s="45">
        <f t="shared" ca="1" si="12"/>
        <v>101.375</v>
      </c>
      <c r="L40" s="46">
        <f t="shared" ca="1" si="13"/>
        <v>170625</v>
      </c>
      <c r="M40" s="47">
        <f t="shared" ca="1" si="14"/>
        <v>5571.0375000000058</v>
      </c>
      <c r="N40" s="45">
        <f t="shared" ca="1" si="15"/>
        <v>84.05</v>
      </c>
      <c r="O40" s="46">
        <f t="shared" ca="1" si="16"/>
        <v>140189.70351369341</v>
      </c>
      <c r="P40" s="47">
        <f t="shared" ca="1" si="17"/>
        <v>-211500</v>
      </c>
      <c r="Q40" s="45">
        <f t="shared" ca="1" si="18"/>
        <v>99.96875</v>
      </c>
      <c r="R40" s="46">
        <f t="shared" ca="1" si="19"/>
        <v>194277.34375</v>
      </c>
      <c r="S40" s="47">
        <f t="shared" ca="1" si="20"/>
        <v>-29814.871679687494</v>
      </c>
      <c r="T40" s="79">
        <f t="shared" ref="T40" ca="1" si="33">C40+D40-F40-G40-I40-J40-L40-M40-O40-P40+R40+S40+$J$9</f>
        <v>-149320.31669525942</v>
      </c>
      <c r="V40" s="72">
        <v>45820.625</v>
      </c>
      <c r="W40" s="54">
        <v>108.44</v>
      </c>
      <c r="Z40" s="72">
        <v>45926.625</v>
      </c>
      <c r="AA40" s="54">
        <v>100.5625</v>
      </c>
      <c r="AB40" s="72">
        <v>45929.625</v>
      </c>
      <c r="AC40" s="54">
        <v>100.65625</v>
      </c>
      <c r="AD40" s="72">
        <v>45820.625</v>
      </c>
      <c r="AE40" s="54">
        <v>81.91</v>
      </c>
      <c r="AH40" s="172" t="str">
        <f t="shared" si="0"/>
        <v/>
      </c>
      <c r="AI40" s="172" t="str">
        <f t="shared" si="1"/>
        <v/>
      </c>
    </row>
    <row r="41" spans="1:35">
      <c r="A41" s="173">
        <f t="shared" ca="1" si="2"/>
        <v>45964.38127662037</v>
      </c>
      <c r="B41" s="45">
        <f t="shared" ca="1" si="3"/>
        <v>111.23</v>
      </c>
      <c r="C41" s="46">
        <f t="shared" ca="1" si="4"/>
        <v>88605.741066201954</v>
      </c>
      <c r="D41" s="46">
        <f t="shared" ca="1" si="5"/>
        <v>-163824.375</v>
      </c>
      <c r="E41" s="45">
        <f t="shared" ca="1" si="6"/>
        <v>99.5859375</v>
      </c>
      <c r="F41" s="46">
        <f t="shared" ca="1" si="7"/>
        <v>33369.140625</v>
      </c>
      <c r="G41" s="47">
        <f t="shared" ca="1" si="8"/>
        <v>-10507.493644205737</v>
      </c>
      <c r="H41" s="45">
        <f t="shared" ca="1" si="9"/>
        <v>101.125</v>
      </c>
      <c r="I41" s="46">
        <f t="shared" ca="1" si="10"/>
        <v>40429.6875</v>
      </c>
      <c r="J41" s="47">
        <f t="shared" ca="1" si="11"/>
        <v>-38.87939453125</v>
      </c>
      <c r="K41" s="45">
        <f t="shared" ca="1" si="12"/>
        <v>101.03125</v>
      </c>
      <c r="L41" s="46">
        <f t="shared" ca="1" si="13"/>
        <v>134531.25</v>
      </c>
      <c r="M41" s="47">
        <f t="shared" ca="1" si="14"/>
        <v>6035.2906250000087</v>
      </c>
      <c r="N41" s="45">
        <f t="shared" ca="1" si="15"/>
        <v>84.05</v>
      </c>
      <c r="O41" s="46">
        <f t="shared" ca="1" si="16"/>
        <v>140189.70351369341</v>
      </c>
      <c r="P41" s="47">
        <f t="shared" ca="1" si="17"/>
        <v>-229125</v>
      </c>
      <c r="Q41" s="45">
        <f t="shared" ca="1" si="18"/>
        <v>99.859375</v>
      </c>
      <c r="R41" s="46">
        <f t="shared" ca="1" si="19"/>
        <v>138769.53125</v>
      </c>
      <c r="S41" s="47">
        <f t="shared" ca="1" si="20"/>
        <v>-32299.444319661503</v>
      </c>
      <c r="T41" s="79">
        <f ca="1">IF(ISERROR(B41-2),"",C41+D41-F41-G41-I41-J41-L41-M41-O41-P41+R41+S41+$J$9+$N$9)</f>
        <v>-215584.55156088783</v>
      </c>
      <c r="U41" s="179" t="s">
        <v>190</v>
      </c>
      <c r="V41" s="72">
        <v>45821.625</v>
      </c>
      <c r="W41" s="54">
        <v>107.79</v>
      </c>
      <c r="Z41" s="72">
        <v>45929.625</v>
      </c>
      <c r="AA41" s="54">
        <v>100.875</v>
      </c>
      <c r="AB41" s="72">
        <v>45930.625</v>
      </c>
      <c r="AC41" s="54">
        <v>100.390625</v>
      </c>
      <c r="AD41" s="72">
        <v>45821.625</v>
      </c>
      <c r="AE41" s="54">
        <v>81.56</v>
      </c>
      <c r="AH41" s="172" t="str">
        <f t="shared" si="0"/>
        <v/>
      </c>
      <c r="AI41" s="172" t="str">
        <f t="shared" si="1"/>
        <v/>
      </c>
    </row>
    <row r="42" spans="1:35">
      <c r="A42" s="173" t="str">
        <f t="shared" ref="A42:A105" ca="1" si="34">IF(AND(ISBLANK(AJ31), A41 = $AJ$1),NOW(),IF(ISBLANK(AJ31),"",AJ31))</f>
        <v/>
      </c>
      <c r="B42" s="45" t="str">
        <f t="shared" ref="B42:B105" ca="1" si="35">IF(COUNTIF(V:V,A42)=1,VLOOKUP(A42,V:W,2), IF(COUNTIF(V:V,A42)=0,$B$10,""))</f>
        <v/>
      </c>
      <c r="C42" s="46" t="str">
        <f t="shared" ca="1" si="4"/>
        <v/>
      </c>
      <c r="D42" s="46" t="str">
        <f t="shared" ref="D42:D105" ca="1" si="36">IF(ISERROR(B42-2),"",-1*ROUNDUP(A42-$A$14,0)/360*$B$7*$B$5)</f>
        <v/>
      </c>
      <c r="E42" s="45" t="str">
        <f t="shared" ref="E42:E105" ca="1" si="37">IF(COUNTIF(V:V,A42)=1,VLOOKUP(A42,X:Y,2), IF(COUNTIF(V:V,A42)=0,$C$10,""))</f>
        <v/>
      </c>
      <c r="F42" s="46" t="str">
        <f t="shared" ref="F42:F105" ca="1" si="38">IF(ISERROR(B42-2),"",(E42-$E$14)/100*$C$5)</f>
        <v/>
      </c>
      <c r="G42" s="47" t="str">
        <f t="shared" ref="G42:G105" ca="1" si="39">IF(ISERROR(B42-2),"",ROUNDUP(A42-$A$14,0)/360*$C$6*$C$5-ROUNDUP(A42-$A$14,0)/360*$C$7*$C$5*$E$14/100)</f>
        <v/>
      </c>
      <c r="H42" s="45" t="str">
        <f t="shared" ref="H42:H105" ca="1" si="40">IF(COUNTIF(V:V,A42)=1,VLOOKUP(A42,Z:AA,2), IF(COUNTIF(V:V,A42)=0,$D$10,""))</f>
        <v/>
      </c>
      <c r="I42" s="46" t="str">
        <f t="shared" ref="I42:I105" ca="1" si="41">IF(ISERROR(B42-2),"",(H42-$H$14)/100*$D$5)</f>
        <v/>
      </c>
      <c r="J42" s="47" t="str">
        <f t="shared" ref="J42:J105" ca="1" si="42">IF(ISERROR(B42-2),"",ROUNDUP(A42-$A$14,0)/360*$D$6*$D$5-ROUNDUP(A42-$A$14,0)/360*$D$7*$D$5*$H$14/100)</f>
        <v/>
      </c>
      <c r="K42" s="45" t="str">
        <f t="shared" ref="K42:K105" ca="1" si="43">IF(COUNTIF(V:V,A42)=1,VLOOKUP(A42,AB:AC,2), IF(COUNTIF(V:V,A42)=0,$E$10,""))</f>
        <v/>
      </c>
      <c r="L42" s="46" t="str">
        <f t="shared" ref="L42:L105" ca="1" si="44">IF(ISERROR(B42-2),"",(K42-$K$14)/100*$E$5)</f>
        <v/>
      </c>
      <c r="M42" s="47" t="str">
        <f t="shared" ref="M42:M105" ca="1" si="45">IF(ISERROR(B42-2),"",ROUNDUP(A42-$A$14,0)/360*$E$6*$E$5-ROUNDUP(A42-$A$14,0)/360*$E$7*$E$5*$K$14/100)</f>
        <v/>
      </c>
      <c r="N42" s="45" t="str">
        <f t="shared" ref="N42:N105" ca="1" si="46">IF(COUNTIF(V:V,A42)=1,VLOOKUP(A42,AD:AE,2), IF(COUNTIF(V:V,A42)=0,$F$10,""))</f>
        <v/>
      </c>
      <c r="O42" s="46" t="str">
        <f t="shared" ref="O42:O105" ca="1" si="47">IF(ISERROR(B42-2),"",(N42/$N$14-1)*$F$5)</f>
        <v/>
      </c>
      <c r="P42" s="47" t="str">
        <f t="shared" ref="P42:P105" ca="1" si="48">IF(ISERROR(B42-2),"",-1*ROUNDUP(A42-$A$14,0)/360*$F$7*$F$5)</f>
        <v/>
      </c>
      <c r="Q42" s="45" t="str">
        <f t="shared" ref="Q42:Q105" ca="1" si="49">IF(COUNTIF(V:V,A42)=1,VLOOKUP(A42,AF:AG,2), IF(COUNTIF(V:V,A42)=0,$G$10,""))</f>
        <v/>
      </c>
      <c r="R42" s="46" t="str">
        <f t="shared" ref="R42:R105" ca="1" si="50">IF(ISERROR(B42-2),"",(Q42-$Q$14)/100*$G$5)</f>
        <v/>
      </c>
      <c r="S42" s="47" t="str">
        <f t="shared" ref="S42:S105" ca="1" si="51">IF(ISERROR(B42-2),"",ROUNDUP(A42-$A$14,0)/360*$G$6*$G$5-ROUNDUP(A42-$A$14,0)/360*$G$7*$G$5*$Q$14/100)</f>
        <v/>
      </c>
      <c r="T42" s="79" t="str">
        <f t="shared" ref="T42:T105" ca="1" si="52">IF(ISERROR(B42-2),"",C42+D42-F42-G42-I42-J42-L42-M42-O42-P42+R42+S42+$J$9+$N$9)</f>
        <v/>
      </c>
      <c r="V42" s="72">
        <v>45824.625</v>
      </c>
      <c r="W42" s="54">
        <v>107.6</v>
      </c>
      <c r="Z42" s="72">
        <v>45930.625</v>
      </c>
      <c r="AA42" s="54">
        <v>100.828125</v>
      </c>
      <c r="AB42" s="72">
        <v>45931.625</v>
      </c>
      <c r="AC42" s="54">
        <v>100.578125</v>
      </c>
      <c r="AD42" s="72">
        <v>45824.625</v>
      </c>
      <c r="AE42" s="54">
        <v>81.52</v>
      </c>
      <c r="AH42" s="172" t="str">
        <f t="shared" si="0"/>
        <v/>
      </c>
      <c r="AI42" s="172" t="str">
        <f t="shared" si="1"/>
        <v/>
      </c>
    </row>
    <row r="43" spans="1:35">
      <c r="A43" s="173" t="str">
        <f t="shared" ca="1" si="34"/>
        <v/>
      </c>
      <c r="B43" s="45" t="str">
        <f t="shared" ca="1" si="35"/>
        <v/>
      </c>
      <c r="C43" s="46" t="str">
        <f t="shared" ca="1" si="4"/>
        <v/>
      </c>
      <c r="D43" s="46" t="str">
        <f t="shared" ca="1" si="36"/>
        <v/>
      </c>
      <c r="E43" s="45" t="str">
        <f t="shared" ca="1" si="37"/>
        <v/>
      </c>
      <c r="F43" s="46" t="str">
        <f t="shared" ca="1" si="38"/>
        <v/>
      </c>
      <c r="G43" s="47" t="str">
        <f t="shared" ca="1" si="39"/>
        <v/>
      </c>
      <c r="H43" s="45" t="str">
        <f t="shared" ca="1" si="40"/>
        <v/>
      </c>
      <c r="I43" s="46" t="str">
        <f t="shared" ca="1" si="41"/>
        <v/>
      </c>
      <c r="J43" s="47" t="str">
        <f t="shared" ca="1" si="42"/>
        <v/>
      </c>
      <c r="K43" s="45" t="str">
        <f t="shared" ca="1" si="43"/>
        <v/>
      </c>
      <c r="L43" s="46" t="str">
        <f t="shared" ca="1" si="44"/>
        <v/>
      </c>
      <c r="M43" s="47" t="str">
        <f t="shared" ca="1" si="45"/>
        <v/>
      </c>
      <c r="N43" s="45" t="str">
        <f t="shared" ca="1" si="46"/>
        <v/>
      </c>
      <c r="O43" s="46" t="str">
        <f t="shared" ca="1" si="47"/>
        <v/>
      </c>
      <c r="P43" s="47" t="str">
        <f t="shared" ca="1" si="48"/>
        <v/>
      </c>
      <c r="Q43" s="45" t="str">
        <f t="shared" ca="1" si="49"/>
        <v/>
      </c>
      <c r="R43" s="46" t="str">
        <f t="shared" ca="1" si="50"/>
        <v/>
      </c>
      <c r="S43" s="47" t="str">
        <f t="shared" ca="1" si="51"/>
        <v/>
      </c>
      <c r="T43" s="79" t="str">
        <f t="shared" ca="1" si="52"/>
        <v/>
      </c>
      <c r="V43" s="72">
        <v>45825.625</v>
      </c>
      <c r="W43" s="54">
        <v>107.97</v>
      </c>
      <c r="Z43" s="72">
        <v>45931.625</v>
      </c>
      <c r="AA43" s="54">
        <v>101.171875</v>
      </c>
      <c r="AB43" s="72">
        <v>45932.625</v>
      </c>
      <c r="AC43" s="54">
        <v>100.875</v>
      </c>
      <c r="AD43" s="72">
        <v>45825.625</v>
      </c>
      <c r="AE43" s="54">
        <v>81.709999999999994</v>
      </c>
      <c r="AH43" s="172" t="str">
        <f t="shared" si="0"/>
        <v/>
      </c>
      <c r="AI43" s="172" t="str">
        <f t="shared" si="1"/>
        <v/>
      </c>
    </row>
    <row r="44" spans="1:35">
      <c r="A44" s="173" t="str">
        <f t="shared" ca="1" si="34"/>
        <v/>
      </c>
      <c r="B44" s="45" t="str">
        <f t="shared" ca="1" si="35"/>
        <v/>
      </c>
      <c r="C44" s="46" t="str">
        <f t="shared" ca="1" si="4"/>
        <v/>
      </c>
      <c r="D44" s="46" t="str">
        <f t="shared" ca="1" si="36"/>
        <v/>
      </c>
      <c r="E44" s="45" t="str">
        <f t="shared" ca="1" si="37"/>
        <v/>
      </c>
      <c r="F44" s="46" t="str">
        <f t="shared" ca="1" si="38"/>
        <v/>
      </c>
      <c r="G44" s="47" t="str">
        <f t="shared" ca="1" si="39"/>
        <v/>
      </c>
      <c r="H44" s="45" t="str">
        <f t="shared" ca="1" si="40"/>
        <v/>
      </c>
      <c r="I44" s="46" t="str">
        <f t="shared" ca="1" si="41"/>
        <v/>
      </c>
      <c r="J44" s="47" t="str">
        <f t="shared" ca="1" si="42"/>
        <v/>
      </c>
      <c r="K44" s="45" t="str">
        <f t="shared" ca="1" si="43"/>
        <v/>
      </c>
      <c r="L44" s="46" t="str">
        <f t="shared" ca="1" si="44"/>
        <v/>
      </c>
      <c r="M44" s="47" t="str">
        <f t="shared" ca="1" si="45"/>
        <v/>
      </c>
      <c r="N44" s="45" t="str">
        <f t="shared" ca="1" si="46"/>
        <v/>
      </c>
      <c r="O44" s="46" t="str">
        <f t="shared" ca="1" si="47"/>
        <v/>
      </c>
      <c r="P44" s="47" t="str">
        <f t="shared" ca="1" si="48"/>
        <v/>
      </c>
      <c r="Q44" s="45" t="str">
        <f t="shared" ca="1" si="49"/>
        <v/>
      </c>
      <c r="R44" s="46" t="str">
        <f t="shared" ca="1" si="50"/>
        <v/>
      </c>
      <c r="S44" s="47" t="str">
        <f t="shared" ca="1" si="51"/>
        <v/>
      </c>
      <c r="T44" s="79" t="str">
        <f t="shared" ca="1" si="52"/>
        <v/>
      </c>
      <c r="V44" s="72">
        <v>45826.625</v>
      </c>
      <c r="W44" s="54">
        <v>108.05</v>
      </c>
      <c r="Z44" s="72">
        <v>45932.625</v>
      </c>
      <c r="AA44" s="54">
        <v>101.3125</v>
      </c>
      <c r="AB44" s="72">
        <v>45933.625</v>
      </c>
      <c r="AC44" s="54">
        <v>100.609375</v>
      </c>
      <c r="AD44" s="72">
        <v>45826.625</v>
      </c>
      <c r="AE44" s="54">
        <v>81.77</v>
      </c>
      <c r="AH44" s="172" t="str">
        <f t="shared" si="0"/>
        <v/>
      </c>
      <c r="AI44" s="172" t="str">
        <f t="shared" si="1"/>
        <v/>
      </c>
    </row>
    <row r="45" spans="1:35">
      <c r="A45" s="173" t="str">
        <f t="shared" ca="1" si="34"/>
        <v/>
      </c>
      <c r="B45" s="45" t="str">
        <f t="shared" ca="1" si="35"/>
        <v/>
      </c>
      <c r="C45" s="46" t="str">
        <f t="shared" ca="1" si="4"/>
        <v/>
      </c>
      <c r="D45" s="46" t="str">
        <f t="shared" ca="1" si="36"/>
        <v/>
      </c>
      <c r="E45" s="45" t="str">
        <f t="shared" ca="1" si="37"/>
        <v/>
      </c>
      <c r="F45" s="46" t="str">
        <f t="shared" ca="1" si="38"/>
        <v/>
      </c>
      <c r="G45" s="47" t="str">
        <f t="shared" ca="1" si="39"/>
        <v/>
      </c>
      <c r="H45" s="45" t="str">
        <f t="shared" ca="1" si="40"/>
        <v/>
      </c>
      <c r="I45" s="46" t="str">
        <f t="shared" ca="1" si="41"/>
        <v/>
      </c>
      <c r="J45" s="47" t="str">
        <f t="shared" ca="1" si="42"/>
        <v/>
      </c>
      <c r="K45" s="45" t="str">
        <f t="shared" ca="1" si="43"/>
        <v/>
      </c>
      <c r="L45" s="46" t="str">
        <f t="shared" ca="1" si="44"/>
        <v/>
      </c>
      <c r="M45" s="47" t="str">
        <f t="shared" ca="1" si="45"/>
        <v/>
      </c>
      <c r="N45" s="45" t="str">
        <f t="shared" ca="1" si="46"/>
        <v/>
      </c>
      <c r="O45" s="46" t="str">
        <f t="shared" ca="1" si="47"/>
        <v/>
      </c>
      <c r="P45" s="47" t="str">
        <f t="shared" ca="1" si="48"/>
        <v/>
      </c>
      <c r="Q45" s="45" t="str">
        <f t="shared" ca="1" si="49"/>
        <v/>
      </c>
      <c r="R45" s="46" t="str">
        <f t="shared" ca="1" si="50"/>
        <v/>
      </c>
      <c r="S45" s="47" t="str">
        <f t="shared" ca="1" si="51"/>
        <v/>
      </c>
      <c r="T45" s="79" t="str">
        <f t="shared" ca="1" si="52"/>
        <v/>
      </c>
      <c r="V45" s="72">
        <v>45828.625</v>
      </c>
      <c r="W45" s="54">
        <v>108.15</v>
      </c>
      <c r="Z45" s="72">
        <v>45933.625</v>
      </c>
      <c r="AA45" s="54">
        <v>101.046875</v>
      </c>
      <c r="AB45" s="72">
        <v>45936.625</v>
      </c>
      <c r="AC45" s="54">
        <v>99.859375</v>
      </c>
      <c r="AD45" s="72">
        <v>45828.625</v>
      </c>
      <c r="AE45" s="54">
        <v>81.89</v>
      </c>
      <c r="AH45" s="172" t="str">
        <f t="shared" si="0"/>
        <v/>
      </c>
      <c r="AI45" s="172" t="str">
        <f t="shared" si="1"/>
        <v/>
      </c>
    </row>
    <row r="46" spans="1:35">
      <c r="A46" s="173" t="str">
        <f t="shared" ca="1" si="34"/>
        <v/>
      </c>
      <c r="B46" s="45" t="str">
        <f t="shared" ca="1" si="35"/>
        <v/>
      </c>
      <c r="C46" s="46" t="str">
        <f t="shared" ca="1" si="4"/>
        <v/>
      </c>
      <c r="D46" s="46" t="str">
        <f t="shared" ca="1" si="36"/>
        <v/>
      </c>
      <c r="E46" s="45" t="str">
        <f t="shared" ca="1" si="37"/>
        <v/>
      </c>
      <c r="F46" s="46" t="str">
        <f t="shared" ca="1" si="38"/>
        <v/>
      </c>
      <c r="G46" s="47" t="str">
        <f t="shared" ca="1" si="39"/>
        <v/>
      </c>
      <c r="H46" s="45" t="str">
        <f t="shared" ca="1" si="40"/>
        <v/>
      </c>
      <c r="I46" s="46" t="str">
        <f t="shared" ca="1" si="41"/>
        <v/>
      </c>
      <c r="J46" s="47" t="str">
        <f t="shared" ca="1" si="42"/>
        <v/>
      </c>
      <c r="K46" s="45" t="str">
        <f t="shared" ca="1" si="43"/>
        <v/>
      </c>
      <c r="L46" s="46" t="str">
        <f t="shared" ca="1" si="44"/>
        <v/>
      </c>
      <c r="M46" s="47" t="str">
        <f t="shared" ca="1" si="45"/>
        <v/>
      </c>
      <c r="N46" s="45" t="str">
        <f t="shared" ca="1" si="46"/>
        <v/>
      </c>
      <c r="O46" s="46" t="str">
        <f t="shared" ca="1" si="47"/>
        <v/>
      </c>
      <c r="P46" s="47" t="str">
        <f t="shared" ca="1" si="48"/>
        <v/>
      </c>
      <c r="Q46" s="45" t="str">
        <f t="shared" ca="1" si="49"/>
        <v/>
      </c>
      <c r="R46" s="46" t="str">
        <f t="shared" ca="1" si="50"/>
        <v/>
      </c>
      <c r="S46" s="47" t="str">
        <f t="shared" ca="1" si="51"/>
        <v/>
      </c>
      <c r="T46" s="79" t="str">
        <f t="shared" ca="1" si="52"/>
        <v/>
      </c>
      <c r="V46" s="72">
        <v>45831.625</v>
      </c>
      <c r="W46" s="54">
        <v>108.41</v>
      </c>
      <c r="Z46" s="72">
        <v>45936.625</v>
      </c>
      <c r="AA46" s="54">
        <v>100.6875</v>
      </c>
      <c r="AB46" s="72">
        <v>45937.625</v>
      </c>
      <c r="AC46" s="54">
        <v>100.390625</v>
      </c>
      <c r="AD46" s="72">
        <v>45831.625</v>
      </c>
      <c r="AE46" s="54">
        <v>82.12</v>
      </c>
      <c r="AH46" s="172" t="str">
        <f t="shared" si="0"/>
        <v/>
      </c>
      <c r="AI46" s="172" t="str">
        <f t="shared" si="1"/>
        <v/>
      </c>
    </row>
    <row r="47" spans="1:35">
      <c r="A47" s="173" t="str">
        <f t="shared" ca="1" si="34"/>
        <v/>
      </c>
      <c r="B47" s="45" t="str">
        <f t="shared" ca="1" si="35"/>
        <v/>
      </c>
      <c r="C47" s="46" t="str">
        <f t="shared" ca="1" si="4"/>
        <v/>
      </c>
      <c r="D47" s="46" t="str">
        <f t="shared" ca="1" si="36"/>
        <v/>
      </c>
      <c r="E47" s="45" t="str">
        <f t="shared" ca="1" si="37"/>
        <v/>
      </c>
      <c r="F47" s="46" t="str">
        <f t="shared" ca="1" si="38"/>
        <v/>
      </c>
      <c r="G47" s="47" t="str">
        <f t="shared" ca="1" si="39"/>
        <v/>
      </c>
      <c r="H47" s="45" t="str">
        <f t="shared" ca="1" si="40"/>
        <v/>
      </c>
      <c r="I47" s="46" t="str">
        <f t="shared" ca="1" si="41"/>
        <v/>
      </c>
      <c r="J47" s="47" t="str">
        <f t="shared" ca="1" si="42"/>
        <v/>
      </c>
      <c r="K47" s="45" t="str">
        <f t="shared" ca="1" si="43"/>
        <v/>
      </c>
      <c r="L47" s="46" t="str">
        <f t="shared" ca="1" si="44"/>
        <v/>
      </c>
      <c r="M47" s="47" t="str">
        <f t="shared" ca="1" si="45"/>
        <v/>
      </c>
      <c r="N47" s="45" t="str">
        <f t="shared" ca="1" si="46"/>
        <v/>
      </c>
      <c r="O47" s="46" t="str">
        <f t="shared" ca="1" si="47"/>
        <v/>
      </c>
      <c r="P47" s="47" t="str">
        <f t="shared" ca="1" si="48"/>
        <v/>
      </c>
      <c r="Q47" s="45" t="str">
        <f t="shared" ca="1" si="49"/>
        <v/>
      </c>
      <c r="R47" s="46" t="str">
        <f t="shared" ca="1" si="50"/>
        <v/>
      </c>
      <c r="S47" s="47" t="str">
        <f t="shared" ca="1" si="51"/>
        <v/>
      </c>
      <c r="T47" s="79" t="str">
        <f t="shared" ca="1" si="52"/>
        <v/>
      </c>
      <c r="V47" s="72">
        <v>45832.625</v>
      </c>
      <c r="W47" s="54">
        <v>108.92</v>
      </c>
      <c r="Z47" s="72">
        <v>45937.625</v>
      </c>
      <c r="AA47" s="54">
        <v>100.96875</v>
      </c>
      <c r="AB47" s="72">
        <v>45938.625</v>
      </c>
      <c r="AC47" s="54">
        <v>100.4375</v>
      </c>
      <c r="AD47" s="72">
        <v>45832.625</v>
      </c>
      <c r="AE47" s="54">
        <v>82.45</v>
      </c>
      <c r="AH47" s="172" t="str">
        <f t="shared" si="0"/>
        <v/>
      </c>
      <c r="AI47" s="172" t="str">
        <f t="shared" si="1"/>
        <v/>
      </c>
    </row>
    <row r="48" spans="1:35">
      <c r="A48" s="173" t="str">
        <f t="shared" ca="1" si="34"/>
        <v/>
      </c>
      <c r="B48" s="45" t="str">
        <f t="shared" ca="1" si="35"/>
        <v/>
      </c>
      <c r="C48" s="46" t="str">
        <f t="shared" ca="1" si="4"/>
        <v/>
      </c>
      <c r="D48" s="46" t="str">
        <f t="shared" ca="1" si="36"/>
        <v/>
      </c>
      <c r="E48" s="45" t="str">
        <f t="shared" ca="1" si="37"/>
        <v/>
      </c>
      <c r="F48" s="46" t="str">
        <f t="shared" ca="1" si="38"/>
        <v/>
      </c>
      <c r="G48" s="47" t="str">
        <f t="shared" ca="1" si="39"/>
        <v/>
      </c>
      <c r="H48" s="45" t="str">
        <f t="shared" ca="1" si="40"/>
        <v/>
      </c>
      <c r="I48" s="46" t="str">
        <f t="shared" ca="1" si="41"/>
        <v/>
      </c>
      <c r="J48" s="47" t="str">
        <f t="shared" ca="1" si="42"/>
        <v/>
      </c>
      <c r="K48" s="45" t="str">
        <f t="shared" ca="1" si="43"/>
        <v/>
      </c>
      <c r="L48" s="46" t="str">
        <f t="shared" ca="1" si="44"/>
        <v/>
      </c>
      <c r="M48" s="47" t="str">
        <f t="shared" ca="1" si="45"/>
        <v/>
      </c>
      <c r="N48" s="45" t="str">
        <f t="shared" ca="1" si="46"/>
        <v/>
      </c>
      <c r="O48" s="46" t="str">
        <f t="shared" ca="1" si="47"/>
        <v/>
      </c>
      <c r="P48" s="47" t="str">
        <f t="shared" ca="1" si="48"/>
        <v/>
      </c>
      <c r="Q48" s="45" t="str">
        <f t="shared" ca="1" si="49"/>
        <v/>
      </c>
      <c r="R48" s="46" t="str">
        <f t="shared" ca="1" si="50"/>
        <v/>
      </c>
      <c r="S48" s="47" t="str">
        <f t="shared" ca="1" si="51"/>
        <v/>
      </c>
      <c r="T48" s="79" t="str">
        <f t="shared" ca="1" si="52"/>
        <v/>
      </c>
      <c r="V48" s="72">
        <v>45833.625</v>
      </c>
      <c r="W48" s="54">
        <v>108.79</v>
      </c>
      <c r="Z48" s="72">
        <v>45938.625</v>
      </c>
      <c r="AA48" s="54">
        <v>100.953125</v>
      </c>
      <c r="AB48" s="72">
        <v>45939.625</v>
      </c>
      <c r="AC48" s="54">
        <v>100.390625</v>
      </c>
      <c r="AD48" s="72">
        <v>45833.625</v>
      </c>
      <c r="AE48" s="54">
        <v>82.41</v>
      </c>
      <c r="AH48" s="172" t="str">
        <f t="shared" si="0"/>
        <v/>
      </c>
      <c r="AI48" s="172" t="str">
        <f t="shared" si="1"/>
        <v/>
      </c>
    </row>
    <row r="49" spans="1:35">
      <c r="A49" s="173" t="str">
        <f t="shared" ca="1" si="34"/>
        <v/>
      </c>
      <c r="B49" s="45" t="str">
        <f t="shared" ca="1" si="35"/>
        <v/>
      </c>
      <c r="C49" s="46" t="str">
        <f t="shared" ca="1" si="4"/>
        <v/>
      </c>
      <c r="D49" s="46" t="str">
        <f t="shared" ca="1" si="36"/>
        <v/>
      </c>
      <c r="E49" s="45" t="str">
        <f t="shared" ca="1" si="37"/>
        <v/>
      </c>
      <c r="F49" s="46" t="str">
        <f t="shared" ca="1" si="38"/>
        <v/>
      </c>
      <c r="G49" s="47" t="str">
        <f t="shared" ca="1" si="39"/>
        <v/>
      </c>
      <c r="H49" s="45" t="str">
        <f t="shared" ca="1" si="40"/>
        <v/>
      </c>
      <c r="I49" s="46" t="str">
        <f t="shared" ca="1" si="41"/>
        <v/>
      </c>
      <c r="J49" s="47" t="str">
        <f t="shared" ca="1" si="42"/>
        <v/>
      </c>
      <c r="K49" s="45" t="str">
        <f t="shared" ca="1" si="43"/>
        <v/>
      </c>
      <c r="L49" s="46" t="str">
        <f t="shared" ca="1" si="44"/>
        <v/>
      </c>
      <c r="M49" s="47" t="str">
        <f t="shared" ca="1" si="45"/>
        <v/>
      </c>
      <c r="N49" s="45" t="str">
        <f t="shared" ca="1" si="46"/>
        <v/>
      </c>
      <c r="O49" s="46" t="str">
        <f t="shared" ca="1" si="47"/>
        <v/>
      </c>
      <c r="P49" s="47" t="str">
        <f t="shared" ca="1" si="48"/>
        <v/>
      </c>
      <c r="Q49" s="45" t="str">
        <f t="shared" ca="1" si="49"/>
        <v/>
      </c>
      <c r="R49" s="46" t="str">
        <f t="shared" ca="1" si="50"/>
        <v/>
      </c>
      <c r="S49" s="47" t="str">
        <f t="shared" ca="1" si="51"/>
        <v/>
      </c>
      <c r="T49" s="79" t="str">
        <f t="shared" ca="1" si="52"/>
        <v/>
      </c>
      <c r="V49" s="72">
        <v>45834.625</v>
      </c>
      <c r="W49" s="54">
        <v>109.19</v>
      </c>
      <c r="Z49" s="72">
        <v>45939.625</v>
      </c>
      <c r="AA49" s="54">
        <v>100.875</v>
      </c>
      <c r="AB49" s="72">
        <v>45940.625</v>
      </c>
      <c r="AC49" s="54">
        <v>101.875</v>
      </c>
      <c r="AD49" s="72">
        <v>45834.625</v>
      </c>
      <c r="AE49" s="54">
        <v>82.67</v>
      </c>
      <c r="AH49" s="172" t="str">
        <f t="shared" si="0"/>
        <v/>
      </c>
      <c r="AI49" s="172" t="str">
        <f t="shared" si="1"/>
        <v/>
      </c>
    </row>
    <row r="50" spans="1:35">
      <c r="A50" s="173" t="str">
        <f t="shared" ca="1" si="34"/>
        <v/>
      </c>
      <c r="B50" s="45" t="str">
        <f t="shared" ca="1" si="35"/>
        <v/>
      </c>
      <c r="C50" s="46" t="str">
        <f t="shared" ca="1" si="4"/>
        <v/>
      </c>
      <c r="D50" s="46" t="str">
        <f t="shared" ca="1" si="36"/>
        <v/>
      </c>
      <c r="E50" s="45" t="str">
        <f t="shared" ca="1" si="37"/>
        <v/>
      </c>
      <c r="F50" s="46" t="str">
        <f t="shared" ca="1" si="38"/>
        <v/>
      </c>
      <c r="G50" s="47" t="str">
        <f t="shared" ca="1" si="39"/>
        <v/>
      </c>
      <c r="H50" s="45" t="str">
        <f t="shared" ca="1" si="40"/>
        <v/>
      </c>
      <c r="I50" s="46" t="str">
        <f t="shared" ca="1" si="41"/>
        <v/>
      </c>
      <c r="J50" s="47" t="str">
        <f t="shared" ca="1" si="42"/>
        <v/>
      </c>
      <c r="K50" s="45" t="str">
        <f t="shared" ca="1" si="43"/>
        <v/>
      </c>
      <c r="L50" s="46" t="str">
        <f t="shared" ca="1" si="44"/>
        <v/>
      </c>
      <c r="M50" s="47" t="str">
        <f t="shared" ca="1" si="45"/>
        <v/>
      </c>
      <c r="N50" s="45" t="str">
        <f t="shared" ca="1" si="46"/>
        <v/>
      </c>
      <c r="O50" s="46" t="str">
        <f t="shared" ca="1" si="47"/>
        <v/>
      </c>
      <c r="P50" s="47" t="str">
        <f t="shared" ca="1" si="48"/>
        <v/>
      </c>
      <c r="Q50" s="45" t="str">
        <f t="shared" ca="1" si="49"/>
        <v/>
      </c>
      <c r="R50" s="46" t="str">
        <f t="shared" ca="1" si="50"/>
        <v/>
      </c>
      <c r="S50" s="47" t="str">
        <f t="shared" ca="1" si="51"/>
        <v/>
      </c>
      <c r="T50" s="79" t="str">
        <f t="shared" ca="1" si="52"/>
        <v/>
      </c>
      <c r="V50" s="72">
        <v>45835.625</v>
      </c>
      <c r="W50" s="54">
        <v>109.01</v>
      </c>
      <c r="Z50" s="72">
        <v>45940.625</v>
      </c>
      <c r="AA50" s="54">
        <v>101.578125</v>
      </c>
      <c r="AB50" s="72">
        <v>45943.625</v>
      </c>
      <c r="AC50" s="54">
        <v>102.109375</v>
      </c>
      <c r="AD50" s="72">
        <v>45835.625</v>
      </c>
      <c r="AE50" s="54">
        <v>82.59</v>
      </c>
      <c r="AH50" s="172" t="str">
        <f t="shared" si="0"/>
        <v/>
      </c>
      <c r="AI50" s="172" t="str">
        <f t="shared" si="1"/>
        <v/>
      </c>
    </row>
    <row r="51" spans="1:35">
      <c r="A51" s="173" t="str">
        <f t="shared" ca="1" si="34"/>
        <v/>
      </c>
      <c r="B51" s="45" t="str">
        <f t="shared" ca="1" si="35"/>
        <v/>
      </c>
      <c r="C51" s="46" t="str">
        <f t="shared" ca="1" si="4"/>
        <v/>
      </c>
      <c r="D51" s="46" t="str">
        <f t="shared" ca="1" si="36"/>
        <v/>
      </c>
      <c r="E51" s="45" t="str">
        <f t="shared" ca="1" si="37"/>
        <v/>
      </c>
      <c r="F51" s="46" t="str">
        <f t="shared" ca="1" si="38"/>
        <v/>
      </c>
      <c r="G51" s="47" t="str">
        <f t="shared" ca="1" si="39"/>
        <v/>
      </c>
      <c r="H51" s="45" t="str">
        <f t="shared" ca="1" si="40"/>
        <v/>
      </c>
      <c r="I51" s="46" t="str">
        <f t="shared" ca="1" si="41"/>
        <v/>
      </c>
      <c r="J51" s="47" t="str">
        <f t="shared" ca="1" si="42"/>
        <v/>
      </c>
      <c r="K51" s="45" t="str">
        <f t="shared" ca="1" si="43"/>
        <v/>
      </c>
      <c r="L51" s="46" t="str">
        <f t="shared" ca="1" si="44"/>
        <v/>
      </c>
      <c r="M51" s="47" t="str">
        <f t="shared" ca="1" si="45"/>
        <v/>
      </c>
      <c r="N51" s="45" t="str">
        <f t="shared" ca="1" si="46"/>
        <v/>
      </c>
      <c r="O51" s="46" t="str">
        <f t="shared" ca="1" si="47"/>
        <v/>
      </c>
      <c r="P51" s="47" t="str">
        <f t="shared" ca="1" si="48"/>
        <v/>
      </c>
      <c r="Q51" s="45" t="str">
        <f t="shared" ca="1" si="49"/>
        <v/>
      </c>
      <c r="R51" s="46" t="str">
        <f t="shared" ca="1" si="50"/>
        <v/>
      </c>
      <c r="S51" s="47" t="str">
        <f t="shared" ca="1" si="51"/>
        <v/>
      </c>
      <c r="T51" s="79" t="str">
        <f t="shared" ca="1" si="52"/>
        <v/>
      </c>
      <c r="V51" s="72">
        <v>45838.625</v>
      </c>
      <c r="W51" s="54">
        <v>109.61</v>
      </c>
      <c r="Z51" s="72">
        <v>45943.625</v>
      </c>
      <c r="AA51" s="54">
        <v>101.75</v>
      </c>
      <c r="AB51" s="72">
        <v>45944.625</v>
      </c>
      <c r="AC51" s="54">
        <v>102.140625</v>
      </c>
      <c r="AD51" s="72">
        <v>45838.625</v>
      </c>
      <c r="AE51" s="54">
        <v>82.92</v>
      </c>
      <c r="AH51" s="172" t="str">
        <f t="shared" si="0"/>
        <v/>
      </c>
      <c r="AI51" s="172" t="str">
        <f t="shared" si="1"/>
        <v/>
      </c>
    </row>
    <row r="52" spans="1:35">
      <c r="A52" s="173" t="str">
        <f t="shared" ca="1" si="34"/>
        <v/>
      </c>
      <c r="B52" s="45" t="str">
        <f t="shared" ca="1" si="35"/>
        <v/>
      </c>
      <c r="C52" s="46" t="str">
        <f t="shared" ca="1" si="4"/>
        <v/>
      </c>
      <c r="D52" s="46" t="str">
        <f t="shared" ca="1" si="36"/>
        <v/>
      </c>
      <c r="E52" s="45" t="str">
        <f t="shared" ca="1" si="37"/>
        <v/>
      </c>
      <c r="F52" s="46" t="str">
        <f t="shared" ca="1" si="38"/>
        <v/>
      </c>
      <c r="G52" s="47" t="str">
        <f t="shared" ca="1" si="39"/>
        <v/>
      </c>
      <c r="H52" s="45" t="str">
        <f t="shared" ca="1" si="40"/>
        <v/>
      </c>
      <c r="I52" s="46" t="str">
        <f t="shared" ca="1" si="41"/>
        <v/>
      </c>
      <c r="J52" s="47" t="str">
        <f t="shared" ca="1" si="42"/>
        <v/>
      </c>
      <c r="K52" s="45" t="str">
        <f t="shared" ca="1" si="43"/>
        <v/>
      </c>
      <c r="L52" s="46" t="str">
        <f t="shared" ca="1" si="44"/>
        <v/>
      </c>
      <c r="M52" s="47" t="str">
        <f t="shared" ca="1" si="45"/>
        <v/>
      </c>
      <c r="N52" s="45" t="str">
        <f t="shared" ca="1" si="46"/>
        <v/>
      </c>
      <c r="O52" s="46" t="str">
        <f t="shared" ca="1" si="47"/>
        <v/>
      </c>
      <c r="P52" s="47" t="str">
        <f t="shared" ca="1" si="48"/>
        <v/>
      </c>
      <c r="Q52" s="45" t="str">
        <f t="shared" ca="1" si="49"/>
        <v/>
      </c>
      <c r="R52" s="46" t="str">
        <f t="shared" ca="1" si="50"/>
        <v/>
      </c>
      <c r="S52" s="47" t="str">
        <f t="shared" ca="1" si="51"/>
        <v/>
      </c>
      <c r="T52" s="79" t="str">
        <f t="shared" ca="1" si="52"/>
        <v/>
      </c>
      <c r="V52" s="72">
        <v>45839.625</v>
      </c>
      <c r="W52" s="54">
        <v>109.34</v>
      </c>
      <c r="Z52" s="72">
        <v>45944.625</v>
      </c>
      <c r="AA52" s="54">
        <v>101.859375</v>
      </c>
      <c r="AB52" s="72">
        <v>45945.625</v>
      </c>
      <c r="AC52" s="54">
        <v>101.921875</v>
      </c>
      <c r="AD52" s="72">
        <v>45839.625</v>
      </c>
      <c r="AE52" s="54">
        <v>82.59</v>
      </c>
      <c r="AH52" s="172" t="str">
        <f t="shared" si="0"/>
        <v/>
      </c>
      <c r="AI52" s="172" t="str">
        <f t="shared" si="1"/>
        <v/>
      </c>
    </row>
    <row r="53" spans="1:35">
      <c r="A53" s="173" t="str">
        <f t="shared" ca="1" si="34"/>
        <v/>
      </c>
      <c r="B53" s="45" t="str">
        <f t="shared" ca="1" si="35"/>
        <v/>
      </c>
      <c r="C53" s="46" t="str">
        <f t="shared" ca="1" si="4"/>
        <v/>
      </c>
      <c r="D53" s="46" t="str">
        <f t="shared" ca="1" si="36"/>
        <v/>
      </c>
      <c r="E53" s="45" t="str">
        <f t="shared" ca="1" si="37"/>
        <v/>
      </c>
      <c r="F53" s="46" t="str">
        <f t="shared" ca="1" si="38"/>
        <v/>
      </c>
      <c r="G53" s="47" t="str">
        <f t="shared" ca="1" si="39"/>
        <v/>
      </c>
      <c r="H53" s="45" t="str">
        <f t="shared" ca="1" si="40"/>
        <v/>
      </c>
      <c r="I53" s="46" t="str">
        <f t="shared" ca="1" si="41"/>
        <v/>
      </c>
      <c r="J53" s="47" t="str">
        <f t="shared" ca="1" si="42"/>
        <v/>
      </c>
      <c r="K53" s="45" t="str">
        <f t="shared" ca="1" si="43"/>
        <v/>
      </c>
      <c r="L53" s="46" t="str">
        <f t="shared" ca="1" si="44"/>
        <v/>
      </c>
      <c r="M53" s="47" t="str">
        <f t="shared" ca="1" si="45"/>
        <v/>
      </c>
      <c r="N53" s="45" t="str">
        <f t="shared" ca="1" si="46"/>
        <v/>
      </c>
      <c r="O53" s="46" t="str">
        <f t="shared" ca="1" si="47"/>
        <v/>
      </c>
      <c r="P53" s="47" t="str">
        <f t="shared" ca="1" si="48"/>
        <v/>
      </c>
      <c r="Q53" s="45" t="str">
        <f t="shared" ca="1" si="49"/>
        <v/>
      </c>
      <c r="R53" s="46" t="str">
        <f t="shared" ca="1" si="50"/>
        <v/>
      </c>
      <c r="S53" s="47" t="str">
        <f t="shared" ca="1" si="51"/>
        <v/>
      </c>
      <c r="T53" s="79" t="str">
        <f t="shared" ca="1" si="52"/>
        <v/>
      </c>
      <c r="V53" s="72">
        <v>45840.625</v>
      </c>
      <c r="W53" s="54">
        <v>109.32</v>
      </c>
      <c r="Z53" s="72">
        <v>45945.625</v>
      </c>
      <c r="AA53" s="54">
        <v>101.734375</v>
      </c>
      <c r="AB53" s="72">
        <v>45946.625</v>
      </c>
      <c r="AC53" s="54">
        <v>102.671875</v>
      </c>
      <c r="AD53" s="72">
        <v>45840.625</v>
      </c>
      <c r="AE53" s="54">
        <v>82.58</v>
      </c>
      <c r="AH53" s="172" t="str">
        <f t="shared" si="0"/>
        <v/>
      </c>
      <c r="AI53" s="172" t="str">
        <f t="shared" si="1"/>
        <v/>
      </c>
    </row>
    <row r="54" spans="1:35">
      <c r="A54" s="173" t="str">
        <f t="shared" ca="1" si="34"/>
        <v/>
      </c>
      <c r="B54" s="45" t="str">
        <f t="shared" ca="1" si="35"/>
        <v/>
      </c>
      <c r="C54" s="46" t="str">
        <f t="shared" ca="1" si="4"/>
        <v/>
      </c>
      <c r="D54" s="46" t="str">
        <f t="shared" ca="1" si="36"/>
        <v/>
      </c>
      <c r="E54" s="45" t="str">
        <f t="shared" ca="1" si="37"/>
        <v/>
      </c>
      <c r="F54" s="46" t="str">
        <f t="shared" ca="1" si="38"/>
        <v/>
      </c>
      <c r="G54" s="47" t="str">
        <f t="shared" ca="1" si="39"/>
        <v/>
      </c>
      <c r="H54" s="45" t="str">
        <f t="shared" ca="1" si="40"/>
        <v/>
      </c>
      <c r="I54" s="46" t="str">
        <f t="shared" ca="1" si="41"/>
        <v/>
      </c>
      <c r="J54" s="47" t="str">
        <f t="shared" ca="1" si="42"/>
        <v/>
      </c>
      <c r="K54" s="45" t="str">
        <f t="shared" ca="1" si="43"/>
        <v/>
      </c>
      <c r="L54" s="46" t="str">
        <f t="shared" ca="1" si="44"/>
        <v/>
      </c>
      <c r="M54" s="47" t="str">
        <f t="shared" ca="1" si="45"/>
        <v/>
      </c>
      <c r="N54" s="45" t="str">
        <f t="shared" ca="1" si="46"/>
        <v/>
      </c>
      <c r="O54" s="46" t="str">
        <f t="shared" ca="1" si="47"/>
        <v/>
      </c>
      <c r="P54" s="47" t="str">
        <f t="shared" ca="1" si="48"/>
        <v/>
      </c>
      <c r="Q54" s="45" t="str">
        <f t="shared" ca="1" si="49"/>
        <v/>
      </c>
      <c r="R54" s="46" t="str">
        <f t="shared" ca="1" si="50"/>
        <v/>
      </c>
      <c r="S54" s="47" t="str">
        <f t="shared" ca="1" si="51"/>
        <v/>
      </c>
      <c r="T54" s="79" t="str">
        <f t="shared" ca="1" si="52"/>
        <v/>
      </c>
      <c r="V54" s="72">
        <v>45841.625</v>
      </c>
      <c r="W54" s="54">
        <v>109.06</v>
      </c>
      <c r="Z54" s="72">
        <v>45946.625</v>
      </c>
      <c r="AA54" s="54">
        <v>102.234375</v>
      </c>
      <c r="AB54" s="72">
        <v>45947.625</v>
      </c>
      <c r="AC54" s="54">
        <v>102.46875</v>
      </c>
      <c r="AD54" s="72">
        <v>45845.625</v>
      </c>
      <c r="AE54" s="54">
        <v>82.18</v>
      </c>
      <c r="AH54" s="172" t="str">
        <f t="shared" si="0"/>
        <v/>
      </c>
      <c r="AI54" s="172" t="str">
        <f t="shared" si="1"/>
        <v/>
      </c>
    </row>
    <row r="55" spans="1:35">
      <c r="A55" s="173" t="str">
        <f t="shared" ca="1" si="34"/>
        <v/>
      </c>
      <c r="B55" s="45" t="str">
        <f t="shared" ca="1" si="35"/>
        <v/>
      </c>
      <c r="C55" s="46" t="str">
        <f t="shared" ca="1" si="4"/>
        <v/>
      </c>
      <c r="D55" s="46" t="str">
        <f t="shared" ca="1" si="36"/>
        <v/>
      </c>
      <c r="E55" s="45" t="str">
        <f t="shared" ca="1" si="37"/>
        <v/>
      </c>
      <c r="F55" s="46" t="str">
        <f t="shared" ca="1" si="38"/>
        <v/>
      </c>
      <c r="G55" s="47" t="str">
        <f t="shared" ca="1" si="39"/>
        <v/>
      </c>
      <c r="H55" s="45" t="str">
        <f t="shared" ca="1" si="40"/>
        <v/>
      </c>
      <c r="I55" s="46" t="str">
        <f t="shared" ca="1" si="41"/>
        <v/>
      </c>
      <c r="J55" s="47" t="str">
        <f t="shared" ca="1" si="42"/>
        <v/>
      </c>
      <c r="K55" s="45" t="str">
        <f t="shared" ca="1" si="43"/>
        <v/>
      </c>
      <c r="L55" s="46" t="str">
        <f t="shared" ca="1" si="44"/>
        <v/>
      </c>
      <c r="M55" s="47" t="str">
        <f t="shared" ca="1" si="45"/>
        <v/>
      </c>
      <c r="N55" s="45" t="str">
        <f t="shared" ca="1" si="46"/>
        <v/>
      </c>
      <c r="O55" s="46" t="str">
        <f t="shared" ca="1" si="47"/>
        <v/>
      </c>
      <c r="P55" s="47" t="str">
        <f t="shared" ca="1" si="48"/>
        <v/>
      </c>
      <c r="Q55" s="45" t="str">
        <f t="shared" ca="1" si="49"/>
        <v/>
      </c>
      <c r="R55" s="46" t="str">
        <f t="shared" ca="1" si="50"/>
        <v/>
      </c>
      <c r="S55" s="47" t="str">
        <f t="shared" ca="1" si="51"/>
        <v/>
      </c>
      <c r="T55" s="79" t="str">
        <f t="shared" ca="1" si="52"/>
        <v/>
      </c>
      <c r="V55" s="72">
        <v>45845.625</v>
      </c>
      <c r="W55" s="54">
        <v>108.41</v>
      </c>
      <c r="Z55" s="72">
        <v>45947.625</v>
      </c>
      <c r="AA55" s="54">
        <v>102.015625</v>
      </c>
      <c r="AB55" s="72">
        <v>45950.625</v>
      </c>
      <c r="AC55" s="54">
        <v>102.859375</v>
      </c>
      <c r="AD55" s="72">
        <v>45846.625</v>
      </c>
      <c r="AE55" s="54">
        <v>81.96</v>
      </c>
      <c r="AH55" s="172" t="str">
        <f t="shared" si="0"/>
        <v/>
      </c>
      <c r="AI55" s="172" t="str">
        <f t="shared" si="1"/>
        <v/>
      </c>
    </row>
    <row r="56" spans="1:35">
      <c r="A56" s="173" t="str">
        <f t="shared" ca="1" si="34"/>
        <v/>
      </c>
      <c r="B56" s="45" t="str">
        <f t="shared" ca="1" si="35"/>
        <v/>
      </c>
      <c r="C56" s="46" t="str">
        <f t="shared" ca="1" si="4"/>
        <v/>
      </c>
      <c r="D56" s="46" t="str">
        <f t="shared" ca="1" si="36"/>
        <v/>
      </c>
      <c r="E56" s="45" t="str">
        <f t="shared" ca="1" si="37"/>
        <v/>
      </c>
      <c r="F56" s="46" t="str">
        <f t="shared" ca="1" si="38"/>
        <v/>
      </c>
      <c r="G56" s="47" t="str">
        <f t="shared" ca="1" si="39"/>
        <v/>
      </c>
      <c r="H56" s="45" t="str">
        <f t="shared" ca="1" si="40"/>
        <v/>
      </c>
      <c r="I56" s="46" t="str">
        <f t="shared" ca="1" si="41"/>
        <v/>
      </c>
      <c r="J56" s="47" t="str">
        <f t="shared" ca="1" si="42"/>
        <v/>
      </c>
      <c r="K56" s="45" t="str">
        <f t="shared" ca="1" si="43"/>
        <v/>
      </c>
      <c r="L56" s="46" t="str">
        <f t="shared" ca="1" si="44"/>
        <v/>
      </c>
      <c r="M56" s="47" t="str">
        <f t="shared" ca="1" si="45"/>
        <v/>
      </c>
      <c r="N56" s="45" t="str">
        <f t="shared" ca="1" si="46"/>
        <v/>
      </c>
      <c r="O56" s="46" t="str">
        <f t="shared" ca="1" si="47"/>
        <v/>
      </c>
      <c r="P56" s="47" t="str">
        <f t="shared" ca="1" si="48"/>
        <v/>
      </c>
      <c r="Q56" s="45" t="str">
        <f t="shared" ca="1" si="49"/>
        <v/>
      </c>
      <c r="R56" s="46" t="str">
        <f t="shared" ca="1" si="50"/>
        <v/>
      </c>
      <c r="S56" s="47" t="str">
        <f t="shared" ca="1" si="51"/>
        <v/>
      </c>
      <c r="T56" s="79" t="str">
        <f t="shared" ca="1" si="52"/>
        <v/>
      </c>
      <c r="V56" s="72">
        <v>45846.625</v>
      </c>
      <c r="W56" s="54">
        <v>108.1</v>
      </c>
      <c r="Z56" s="72">
        <v>45950.625</v>
      </c>
      <c r="AA56" s="54">
        <v>102.171875</v>
      </c>
      <c r="AB56" s="72">
        <v>45951.625</v>
      </c>
      <c r="AC56" s="54">
        <v>103.359375</v>
      </c>
      <c r="AD56" s="72">
        <v>45847.625</v>
      </c>
      <c r="AE56" s="54">
        <v>82.31</v>
      </c>
      <c r="AH56" s="172" t="str">
        <f t="shared" si="0"/>
        <v/>
      </c>
      <c r="AI56" s="172" t="str">
        <f t="shared" si="1"/>
        <v/>
      </c>
    </row>
    <row r="57" spans="1:35">
      <c r="A57" s="173" t="str">
        <f t="shared" ca="1" si="34"/>
        <v/>
      </c>
      <c r="B57" s="45" t="str">
        <f t="shared" ca="1" si="35"/>
        <v/>
      </c>
      <c r="C57" s="46" t="str">
        <f t="shared" ca="1" si="4"/>
        <v/>
      </c>
      <c r="D57" s="46" t="str">
        <f t="shared" ca="1" si="36"/>
        <v/>
      </c>
      <c r="E57" s="45" t="str">
        <f t="shared" ca="1" si="37"/>
        <v/>
      </c>
      <c r="F57" s="46" t="str">
        <f t="shared" ca="1" si="38"/>
        <v/>
      </c>
      <c r="G57" s="47" t="str">
        <f t="shared" ca="1" si="39"/>
        <v/>
      </c>
      <c r="H57" s="45" t="str">
        <f t="shared" ca="1" si="40"/>
        <v/>
      </c>
      <c r="I57" s="46" t="str">
        <f t="shared" ca="1" si="41"/>
        <v/>
      </c>
      <c r="J57" s="47" t="str">
        <f t="shared" ca="1" si="42"/>
        <v/>
      </c>
      <c r="K57" s="45" t="str">
        <f t="shared" ca="1" si="43"/>
        <v/>
      </c>
      <c r="L57" s="46" t="str">
        <f t="shared" ca="1" si="44"/>
        <v/>
      </c>
      <c r="M57" s="47" t="str">
        <f t="shared" ca="1" si="45"/>
        <v/>
      </c>
      <c r="N57" s="45" t="str">
        <f t="shared" ca="1" si="46"/>
        <v/>
      </c>
      <c r="O57" s="46" t="str">
        <f t="shared" ca="1" si="47"/>
        <v/>
      </c>
      <c r="P57" s="47" t="str">
        <f t="shared" ca="1" si="48"/>
        <v/>
      </c>
      <c r="Q57" s="45" t="str">
        <f t="shared" ca="1" si="49"/>
        <v/>
      </c>
      <c r="R57" s="46" t="str">
        <f t="shared" ca="1" si="50"/>
        <v/>
      </c>
      <c r="S57" s="47" t="str">
        <f t="shared" ca="1" si="51"/>
        <v/>
      </c>
      <c r="T57" s="79" t="str">
        <f t="shared" ca="1" si="52"/>
        <v/>
      </c>
      <c r="V57" s="72">
        <v>45847.625</v>
      </c>
      <c r="W57" s="54">
        <v>108.71</v>
      </c>
      <c r="Z57" s="72">
        <v>45951.625</v>
      </c>
      <c r="AA57" s="54">
        <v>102.359375</v>
      </c>
      <c r="AB57" s="72">
        <v>45952.625</v>
      </c>
      <c r="AC57" s="54">
        <v>103.4375</v>
      </c>
      <c r="AD57" s="72">
        <v>45848.625</v>
      </c>
      <c r="AE57" s="54">
        <v>82.31</v>
      </c>
      <c r="AH57" s="172" t="str">
        <f t="shared" si="0"/>
        <v/>
      </c>
      <c r="AI57" s="172" t="str">
        <f t="shared" si="1"/>
        <v/>
      </c>
    </row>
    <row r="58" spans="1:35">
      <c r="A58" s="173" t="str">
        <f t="shared" ca="1" si="34"/>
        <v/>
      </c>
      <c r="B58" s="45" t="str">
        <f t="shared" ca="1" si="35"/>
        <v/>
      </c>
      <c r="C58" s="46" t="str">
        <f t="shared" ca="1" si="4"/>
        <v/>
      </c>
      <c r="D58" s="46" t="str">
        <f t="shared" ca="1" si="36"/>
        <v/>
      </c>
      <c r="E58" s="45" t="str">
        <f t="shared" ca="1" si="37"/>
        <v/>
      </c>
      <c r="F58" s="46" t="str">
        <f t="shared" ca="1" si="38"/>
        <v/>
      </c>
      <c r="G58" s="47" t="str">
        <f t="shared" ca="1" si="39"/>
        <v/>
      </c>
      <c r="H58" s="45" t="str">
        <f t="shared" ca="1" si="40"/>
        <v/>
      </c>
      <c r="I58" s="46" t="str">
        <f t="shared" ca="1" si="41"/>
        <v/>
      </c>
      <c r="J58" s="47" t="str">
        <f t="shared" ca="1" si="42"/>
        <v/>
      </c>
      <c r="K58" s="45" t="str">
        <f t="shared" ca="1" si="43"/>
        <v/>
      </c>
      <c r="L58" s="46" t="str">
        <f t="shared" ca="1" si="44"/>
        <v/>
      </c>
      <c r="M58" s="47" t="str">
        <f t="shared" ca="1" si="45"/>
        <v/>
      </c>
      <c r="N58" s="45" t="str">
        <f t="shared" ca="1" si="46"/>
        <v/>
      </c>
      <c r="O58" s="46" t="str">
        <f t="shared" ca="1" si="47"/>
        <v/>
      </c>
      <c r="P58" s="47" t="str">
        <f t="shared" ca="1" si="48"/>
        <v/>
      </c>
      <c r="Q58" s="45" t="str">
        <f t="shared" ca="1" si="49"/>
        <v/>
      </c>
      <c r="R58" s="46" t="str">
        <f t="shared" ca="1" si="50"/>
        <v/>
      </c>
      <c r="S58" s="47" t="str">
        <f t="shared" ca="1" si="51"/>
        <v/>
      </c>
      <c r="T58" s="79" t="str">
        <f t="shared" ca="1" si="52"/>
        <v/>
      </c>
      <c r="V58" s="72">
        <v>45848.625</v>
      </c>
      <c r="W58" s="54">
        <v>108.74</v>
      </c>
      <c r="Z58" s="72">
        <v>45952.625</v>
      </c>
      <c r="AA58" s="54">
        <v>102.390625</v>
      </c>
      <c r="AB58" s="72">
        <v>45953.625</v>
      </c>
      <c r="AC58" s="54">
        <v>102.75</v>
      </c>
      <c r="AD58" s="72">
        <v>45849.625</v>
      </c>
      <c r="AE58" s="54">
        <v>82.02</v>
      </c>
      <c r="AH58" s="172" t="str">
        <f t="shared" si="0"/>
        <v/>
      </c>
      <c r="AI58" s="172" t="str">
        <f t="shared" si="1"/>
        <v/>
      </c>
    </row>
    <row r="59" spans="1:35">
      <c r="A59" s="173" t="str">
        <f t="shared" ca="1" si="34"/>
        <v/>
      </c>
      <c r="B59" s="45" t="str">
        <f t="shared" ca="1" si="35"/>
        <v/>
      </c>
      <c r="C59" s="46" t="str">
        <f t="shared" ca="1" si="4"/>
        <v/>
      </c>
      <c r="D59" s="46" t="str">
        <f t="shared" ca="1" si="36"/>
        <v/>
      </c>
      <c r="E59" s="45" t="str">
        <f t="shared" ca="1" si="37"/>
        <v/>
      </c>
      <c r="F59" s="46" t="str">
        <f t="shared" ca="1" si="38"/>
        <v/>
      </c>
      <c r="G59" s="47" t="str">
        <f t="shared" ca="1" si="39"/>
        <v/>
      </c>
      <c r="H59" s="45" t="str">
        <f t="shared" ca="1" si="40"/>
        <v/>
      </c>
      <c r="I59" s="46" t="str">
        <f t="shared" ca="1" si="41"/>
        <v/>
      </c>
      <c r="J59" s="47" t="str">
        <f t="shared" ca="1" si="42"/>
        <v/>
      </c>
      <c r="K59" s="45" t="str">
        <f t="shared" ca="1" si="43"/>
        <v/>
      </c>
      <c r="L59" s="46" t="str">
        <f t="shared" ca="1" si="44"/>
        <v/>
      </c>
      <c r="M59" s="47" t="str">
        <f t="shared" ca="1" si="45"/>
        <v/>
      </c>
      <c r="N59" s="45" t="str">
        <f t="shared" ca="1" si="46"/>
        <v/>
      </c>
      <c r="O59" s="46" t="str">
        <f t="shared" ca="1" si="47"/>
        <v/>
      </c>
      <c r="P59" s="47" t="str">
        <f t="shared" ca="1" si="48"/>
        <v/>
      </c>
      <c r="Q59" s="45" t="str">
        <f t="shared" ca="1" si="49"/>
        <v/>
      </c>
      <c r="R59" s="46" t="str">
        <f t="shared" ca="1" si="50"/>
        <v/>
      </c>
      <c r="S59" s="47" t="str">
        <f t="shared" ca="1" si="51"/>
        <v/>
      </c>
      <c r="T59" s="79" t="str">
        <f t="shared" ca="1" si="52"/>
        <v/>
      </c>
      <c r="V59" s="72">
        <v>45849.625</v>
      </c>
      <c r="W59" s="54">
        <v>108.08</v>
      </c>
      <c r="Z59" s="72">
        <v>45953.625</v>
      </c>
      <c r="AA59" s="54">
        <v>102.015625</v>
      </c>
      <c r="AB59" s="72">
        <v>45954.625</v>
      </c>
      <c r="AC59" s="54">
        <v>102.6875</v>
      </c>
      <c r="AD59" s="72">
        <v>45852.625</v>
      </c>
      <c r="AE59" s="54">
        <v>82</v>
      </c>
      <c r="AH59" s="172" t="str">
        <f t="shared" si="0"/>
        <v/>
      </c>
      <c r="AI59" s="172" t="str">
        <f t="shared" si="1"/>
        <v/>
      </c>
    </row>
    <row r="60" spans="1:35">
      <c r="A60" s="173" t="str">
        <f t="shared" ca="1" si="34"/>
        <v/>
      </c>
      <c r="B60" s="45" t="str">
        <f t="shared" ca="1" si="35"/>
        <v/>
      </c>
      <c r="C60" s="46" t="str">
        <f t="shared" ca="1" si="4"/>
        <v/>
      </c>
      <c r="D60" s="46" t="str">
        <f t="shared" ca="1" si="36"/>
        <v/>
      </c>
      <c r="E60" s="45" t="str">
        <f t="shared" ca="1" si="37"/>
        <v/>
      </c>
      <c r="F60" s="46" t="str">
        <f t="shared" ca="1" si="38"/>
        <v/>
      </c>
      <c r="G60" s="47" t="str">
        <f t="shared" ca="1" si="39"/>
        <v/>
      </c>
      <c r="H60" s="45" t="str">
        <f t="shared" ca="1" si="40"/>
        <v/>
      </c>
      <c r="I60" s="46" t="str">
        <f t="shared" ca="1" si="41"/>
        <v/>
      </c>
      <c r="J60" s="47" t="str">
        <f t="shared" ca="1" si="42"/>
        <v/>
      </c>
      <c r="K60" s="45" t="str">
        <f t="shared" ca="1" si="43"/>
        <v/>
      </c>
      <c r="L60" s="46" t="str">
        <f t="shared" ca="1" si="44"/>
        <v/>
      </c>
      <c r="M60" s="47" t="str">
        <f t="shared" ca="1" si="45"/>
        <v/>
      </c>
      <c r="N60" s="45" t="str">
        <f t="shared" ca="1" si="46"/>
        <v/>
      </c>
      <c r="O60" s="46" t="str">
        <f t="shared" ca="1" si="47"/>
        <v/>
      </c>
      <c r="P60" s="47" t="str">
        <f t="shared" ca="1" si="48"/>
        <v/>
      </c>
      <c r="Q60" s="45" t="str">
        <f t="shared" ca="1" si="49"/>
        <v/>
      </c>
      <c r="R60" s="46" t="str">
        <f t="shared" ca="1" si="50"/>
        <v/>
      </c>
      <c r="S60" s="47" t="str">
        <f t="shared" ca="1" si="51"/>
        <v/>
      </c>
      <c r="T60" s="79" t="str">
        <f t="shared" ca="1" si="52"/>
        <v/>
      </c>
      <c r="V60" s="72">
        <v>45852.625</v>
      </c>
      <c r="W60" s="54">
        <v>108.05</v>
      </c>
      <c r="Z60" s="72">
        <v>45954.625</v>
      </c>
      <c r="AA60" s="54">
        <v>102.0625</v>
      </c>
      <c r="AB60" s="72">
        <v>45957.625</v>
      </c>
      <c r="AC60" s="54">
        <v>103.046875</v>
      </c>
      <c r="AD60" s="72">
        <v>45853.625</v>
      </c>
      <c r="AE60" s="54">
        <v>81.75</v>
      </c>
      <c r="AH60" s="172" t="str">
        <f t="shared" si="0"/>
        <v/>
      </c>
      <c r="AI60" s="172" t="str">
        <f t="shared" si="1"/>
        <v/>
      </c>
    </row>
    <row r="61" spans="1:35">
      <c r="A61" s="173" t="str">
        <f t="shared" ca="1" si="34"/>
        <v/>
      </c>
      <c r="B61" s="45" t="str">
        <f t="shared" ca="1" si="35"/>
        <v/>
      </c>
      <c r="C61" s="46" t="str">
        <f t="shared" ca="1" si="4"/>
        <v/>
      </c>
      <c r="D61" s="46" t="str">
        <f t="shared" ca="1" si="36"/>
        <v/>
      </c>
      <c r="E61" s="45" t="str">
        <f t="shared" ca="1" si="37"/>
        <v/>
      </c>
      <c r="F61" s="46" t="str">
        <f t="shared" ca="1" si="38"/>
        <v/>
      </c>
      <c r="G61" s="47" t="str">
        <f t="shared" ca="1" si="39"/>
        <v/>
      </c>
      <c r="H61" s="45" t="str">
        <f t="shared" ca="1" si="40"/>
        <v/>
      </c>
      <c r="I61" s="46" t="str">
        <f t="shared" ca="1" si="41"/>
        <v/>
      </c>
      <c r="J61" s="47" t="str">
        <f t="shared" ca="1" si="42"/>
        <v/>
      </c>
      <c r="K61" s="45" t="str">
        <f t="shared" ca="1" si="43"/>
        <v/>
      </c>
      <c r="L61" s="46" t="str">
        <f t="shared" ca="1" si="44"/>
        <v/>
      </c>
      <c r="M61" s="47" t="str">
        <f t="shared" ca="1" si="45"/>
        <v/>
      </c>
      <c r="N61" s="45" t="str">
        <f t="shared" ca="1" si="46"/>
        <v/>
      </c>
      <c r="O61" s="46" t="str">
        <f t="shared" ca="1" si="47"/>
        <v/>
      </c>
      <c r="P61" s="47" t="str">
        <f t="shared" ca="1" si="48"/>
        <v/>
      </c>
      <c r="Q61" s="45" t="str">
        <f t="shared" ca="1" si="49"/>
        <v/>
      </c>
      <c r="R61" s="46" t="str">
        <f t="shared" ca="1" si="50"/>
        <v/>
      </c>
      <c r="S61" s="47" t="str">
        <f t="shared" ca="1" si="51"/>
        <v/>
      </c>
      <c r="T61" s="79" t="str">
        <f t="shared" ca="1" si="52"/>
        <v/>
      </c>
      <c r="V61" s="72">
        <v>45853.625</v>
      </c>
      <c r="W61" s="54">
        <v>107.66</v>
      </c>
      <c r="Z61" s="72">
        <v>45957.625</v>
      </c>
      <c r="AA61" s="54">
        <v>102.09375</v>
      </c>
      <c r="AB61" s="72">
        <v>45958.625</v>
      </c>
      <c r="AC61" s="54">
        <v>103.3125</v>
      </c>
      <c r="AD61" s="72">
        <v>45854.625</v>
      </c>
      <c r="AE61" s="54">
        <v>81.97</v>
      </c>
      <c r="AH61" s="172" t="str">
        <f t="shared" si="0"/>
        <v/>
      </c>
      <c r="AI61" s="172" t="str">
        <f t="shared" si="1"/>
        <v/>
      </c>
    </row>
    <row r="62" spans="1:35">
      <c r="A62" s="173" t="str">
        <f t="shared" ca="1" si="34"/>
        <v/>
      </c>
      <c r="B62" s="45" t="str">
        <f t="shared" ca="1" si="35"/>
        <v/>
      </c>
      <c r="C62" s="46" t="str">
        <f t="shared" ca="1" si="4"/>
        <v/>
      </c>
      <c r="D62" s="46" t="str">
        <f t="shared" ca="1" si="36"/>
        <v/>
      </c>
      <c r="E62" s="45" t="str">
        <f t="shared" ca="1" si="37"/>
        <v/>
      </c>
      <c r="F62" s="46" t="str">
        <f t="shared" ca="1" si="38"/>
        <v/>
      </c>
      <c r="G62" s="47" t="str">
        <f t="shared" ca="1" si="39"/>
        <v/>
      </c>
      <c r="H62" s="45" t="str">
        <f t="shared" ca="1" si="40"/>
        <v/>
      </c>
      <c r="I62" s="46" t="str">
        <f t="shared" ca="1" si="41"/>
        <v/>
      </c>
      <c r="J62" s="47" t="str">
        <f t="shared" ca="1" si="42"/>
        <v/>
      </c>
      <c r="K62" s="45" t="str">
        <f t="shared" ca="1" si="43"/>
        <v/>
      </c>
      <c r="L62" s="46" t="str">
        <f t="shared" ca="1" si="44"/>
        <v/>
      </c>
      <c r="M62" s="47" t="str">
        <f t="shared" ca="1" si="45"/>
        <v/>
      </c>
      <c r="N62" s="45" t="str">
        <f t="shared" ca="1" si="46"/>
        <v/>
      </c>
      <c r="O62" s="46" t="str">
        <f t="shared" ca="1" si="47"/>
        <v/>
      </c>
      <c r="P62" s="47" t="str">
        <f t="shared" ca="1" si="48"/>
        <v/>
      </c>
      <c r="Q62" s="45" t="str">
        <f t="shared" ca="1" si="49"/>
        <v/>
      </c>
      <c r="R62" s="46" t="str">
        <f t="shared" ca="1" si="50"/>
        <v/>
      </c>
      <c r="S62" s="47" t="str">
        <f t="shared" ca="1" si="51"/>
        <v/>
      </c>
      <c r="T62" s="79" t="str">
        <f t="shared" ca="1" si="52"/>
        <v/>
      </c>
      <c r="V62" s="72">
        <v>45854.625</v>
      </c>
      <c r="W62" s="54">
        <v>107.83</v>
      </c>
      <c r="Z62" s="72">
        <v>45958.625</v>
      </c>
      <c r="AA62" s="54">
        <v>102.1875</v>
      </c>
      <c r="AB62" s="72">
        <v>45959.625</v>
      </c>
      <c r="AC62" s="54">
        <v>102.265625</v>
      </c>
      <c r="AD62" s="72">
        <v>45855.625</v>
      </c>
      <c r="AE62" s="54">
        <v>82.06</v>
      </c>
      <c r="AH62" s="172" t="str">
        <f t="shared" si="0"/>
        <v/>
      </c>
      <c r="AI62" s="172" t="str">
        <f t="shared" si="1"/>
        <v/>
      </c>
    </row>
    <row r="63" spans="1:35">
      <c r="A63" s="173" t="str">
        <f t="shared" ca="1" si="34"/>
        <v/>
      </c>
      <c r="B63" s="45" t="str">
        <f t="shared" ca="1" si="35"/>
        <v/>
      </c>
      <c r="C63" s="46" t="str">
        <f t="shared" ca="1" si="4"/>
        <v/>
      </c>
      <c r="D63" s="46" t="str">
        <f t="shared" ca="1" si="36"/>
        <v/>
      </c>
      <c r="E63" s="45" t="str">
        <f t="shared" ca="1" si="37"/>
        <v/>
      </c>
      <c r="F63" s="46" t="str">
        <f t="shared" ca="1" si="38"/>
        <v/>
      </c>
      <c r="G63" s="47" t="str">
        <f t="shared" ca="1" si="39"/>
        <v/>
      </c>
      <c r="H63" s="45" t="str">
        <f t="shared" ca="1" si="40"/>
        <v/>
      </c>
      <c r="I63" s="46" t="str">
        <f t="shared" ca="1" si="41"/>
        <v/>
      </c>
      <c r="J63" s="47" t="str">
        <f t="shared" ca="1" si="42"/>
        <v/>
      </c>
      <c r="K63" s="45" t="str">
        <f t="shared" ca="1" si="43"/>
        <v/>
      </c>
      <c r="L63" s="46" t="str">
        <f t="shared" ca="1" si="44"/>
        <v/>
      </c>
      <c r="M63" s="47" t="str">
        <f t="shared" ca="1" si="45"/>
        <v/>
      </c>
      <c r="N63" s="45" t="str">
        <f t="shared" ca="1" si="46"/>
        <v/>
      </c>
      <c r="O63" s="46" t="str">
        <f t="shared" ca="1" si="47"/>
        <v/>
      </c>
      <c r="P63" s="47" t="str">
        <f t="shared" ca="1" si="48"/>
        <v/>
      </c>
      <c r="Q63" s="45" t="str">
        <f t="shared" ca="1" si="49"/>
        <v/>
      </c>
      <c r="R63" s="46" t="str">
        <f t="shared" ca="1" si="50"/>
        <v/>
      </c>
      <c r="S63" s="47" t="str">
        <f t="shared" ca="1" si="51"/>
        <v/>
      </c>
      <c r="T63" s="79" t="str">
        <f t="shared" ca="1" si="52"/>
        <v/>
      </c>
      <c r="V63" s="72">
        <v>45855.625</v>
      </c>
      <c r="W63" s="54">
        <v>108.09</v>
      </c>
      <c r="Z63" s="72">
        <v>45959.625</v>
      </c>
      <c r="AA63" s="54">
        <v>101.453125</v>
      </c>
      <c r="AB63" s="72">
        <v>45960.625</v>
      </c>
      <c r="AC63" s="54">
        <v>101.703125</v>
      </c>
      <c r="AD63" s="72">
        <v>45856.625</v>
      </c>
      <c r="AE63" s="54">
        <v>82.25</v>
      </c>
      <c r="AH63" s="172" t="str">
        <f t="shared" si="0"/>
        <v/>
      </c>
      <c r="AI63" s="172" t="str">
        <f t="shared" si="1"/>
        <v/>
      </c>
    </row>
    <row r="64" spans="1:35">
      <c r="A64" s="173" t="str">
        <f t="shared" ca="1" si="34"/>
        <v/>
      </c>
      <c r="B64" s="45" t="str">
        <f t="shared" ca="1" si="35"/>
        <v/>
      </c>
      <c r="C64" s="46" t="str">
        <f t="shared" ca="1" si="4"/>
        <v/>
      </c>
      <c r="D64" s="46" t="str">
        <f t="shared" ca="1" si="36"/>
        <v/>
      </c>
      <c r="E64" s="45" t="str">
        <f t="shared" ca="1" si="37"/>
        <v/>
      </c>
      <c r="F64" s="46" t="str">
        <f t="shared" ca="1" si="38"/>
        <v/>
      </c>
      <c r="G64" s="47" t="str">
        <f t="shared" ca="1" si="39"/>
        <v/>
      </c>
      <c r="H64" s="45" t="str">
        <f t="shared" ca="1" si="40"/>
        <v/>
      </c>
      <c r="I64" s="46" t="str">
        <f t="shared" ca="1" si="41"/>
        <v/>
      </c>
      <c r="J64" s="47" t="str">
        <f t="shared" ca="1" si="42"/>
        <v/>
      </c>
      <c r="K64" s="45" t="str">
        <f t="shared" ca="1" si="43"/>
        <v/>
      </c>
      <c r="L64" s="46" t="str">
        <f t="shared" ca="1" si="44"/>
        <v/>
      </c>
      <c r="M64" s="47" t="str">
        <f t="shared" ca="1" si="45"/>
        <v/>
      </c>
      <c r="N64" s="45" t="str">
        <f t="shared" ca="1" si="46"/>
        <v/>
      </c>
      <c r="O64" s="46" t="str">
        <f t="shared" ca="1" si="47"/>
        <v/>
      </c>
      <c r="P64" s="47" t="str">
        <f t="shared" ca="1" si="48"/>
        <v/>
      </c>
      <c r="Q64" s="45" t="str">
        <f t="shared" ca="1" si="49"/>
        <v/>
      </c>
      <c r="R64" s="46" t="str">
        <f t="shared" ca="1" si="50"/>
        <v/>
      </c>
      <c r="S64" s="47" t="str">
        <f t="shared" ca="1" si="51"/>
        <v/>
      </c>
      <c r="T64" s="79" t="str">
        <f t="shared" ca="1" si="52"/>
        <v/>
      </c>
      <c r="V64" s="72">
        <v>45856.625</v>
      </c>
      <c r="W64" s="54">
        <v>108.29</v>
      </c>
      <c r="Z64" s="72">
        <v>45960.625</v>
      </c>
      <c r="AA64" s="54">
        <v>101.28125</v>
      </c>
      <c r="AB64" s="72">
        <v>45961.625</v>
      </c>
      <c r="AC64" s="54">
        <v>101.375</v>
      </c>
      <c r="AD64" s="72">
        <v>45859.625</v>
      </c>
      <c r="AE64" s="54">
        <v>82.49</v>
      </c>
      <c r="AH64" s="172" t="str">
        <f t="shared" si="0"/>
        <v/>
      </c>
      <c r="AI64" s="172" t="str">
        <f t="shared" si="1"/>
        <v/>
      </c>
    </row>
    <row r="65" spans="1:35">
      <c r="A65" s="173" t="str">
        <f t="shared" ca="1" si="34"/>
        <v/>
      </c>
      <c r="B65" s="45" t="str">
        <f t="shared" ca="1" si="35"/>
        <v/>
      </c>
      <c r="C65" s="46" t="str">
        <f t="shared" ca="1" si="4"/>
        <v/>
      </c>
      <c r="D65" s="46" t="str">
        <f t="shared" ca="1" si="36"/>
        <v/>
      </c>
      <c r="E65" s="45" t="str">
        <f t="shared" ca="1" si="37"/>
        <v/>
      </c>
      <c r="F65" s="46" t="str">
        <f t="shared" ca="1" si="38"/>
        <v/>
      </c>
      <c r="G65" s="47" t="str">
        <f t="shared" ca="1" si="39"/>
        <v/>
      </c>
      <c r="H65" s="45" t="str">
        <f t="shared" ca="1" si="40"/>
        <v/>
      </c>
      <c r="I65" s="46" t="str">
        <f t="shared" ca="1" si="41"/>
        <v/>
      </c>
      <c r="J65" s="47" t="str">
        <f t="shared" ca="1" si="42"/>
        <v/>
      </c>
      <c r="K65" s="45" t="str">
        <f t="shared" ca="1" si="43"/>
        <v/>
      </c>
      <c r="L65" s="46" t="str">
        <f t="shared" ca="1" si="44"/>
        <v/>
      </c>
      <c r="M65" s="47" t="str">
        <f t="shared" ca="1" si="45"/>
        <v/>
      </c>
      <c r="N65" s="45" t="str">
        <f t="shared" ca="1" si="46"/>
        <v/>
      </c>
      <c r="O65" s="46" t="str">
        <f t="shared" ca="1" si="47"/>
        <v/>
      </c>
      <c r="P65" s="47" t="str">
        <f t="shared" ca="1" si="48"/>
        <v/>
      </c>
      <c r="Q65" s="45" t="str">
        <f t="shared" ca="1" si="49"/>
        <v/>
      </c>
      <c r="R65" s="46" t="str">
        <f t="shared" ca="1" si="50"/>
        <v/>
      </c>
      <c r="S65" s="47" t="str">
        <f t="shared" ca="1" si="51"/>
        <v/>
      </c>
      <c r="T65" s="79" t="str">
        <f t="shared" ca="1" si="52"/>
        <v/>
      </c>
      <c r="V65" s="72">
        <v>45859.625</v>
      </c>
      <c r="W65" s="54">
        <v>108.71</v>
      </c>
      <c r="Z65" s="72">
        <v>45961.625</v>
      </c>
      <c r="AA65" s="54">
        <v>101.25</v>
      </c>
      <c r="AD65" s="72">
        <v>45860.625</v>
      </c>
      <c r="AE65" s="54">
        <v>82.64</v>
      </c>
      <c r="AH65" s="172" t="str">
        <f t="shared" si="0"/>
        <v/>
      </c>
      <c r="AI65" s="172" t="str">
        <f t="shared" si="1"/>
        <v/>
      </c>
    </row>
    <row r="66" spans="1:35">
      <c r="A66" s="173" t="str">
        <f t="shared" ca="1" si="34"/>
        <v/>
      </c>
      <c r="B66" s="45" t="str">
        <f t="shared" ca="1" si="35"/>
        <v/>
      </c>
      <c r="C66" s="46" t="str">
        <f t="shared" ca="1" si="4"/>
        <v/>
      </c>
      <c r="D66" s="46" t="str">
        <f t="shared" ca="1" si="36"/>
        <v/>
      </c>
      <c r="E66" s="45" t="str">
        <f t="shared" ca="1" si="37"/>
        <v/>
      </c>
      <c r="F66" s="46" t="str">
        <f t="shared" ca="1" si="38"/>
        <v/>
      </c>
      <c r="G66" s="47" t="str">
        <f t="shared" ca="1" si="39"/>
        <v/>
      </c>
      <c r="H66" s="45" t="str">
        <f t="shared" ca="1" si="40"/>
        <v/>
      </c>
      <c r="I66" s="46" t="str">
        <f t="shared" ca="1" si="41"/>
        <v/>
      </c>
      <c r="J66" s="47" t="str">
        <f t="shared" ca="1" si="42"/>
        <v/>
      </c>
      <c r="K66" s="45" t="str">
        <f t="shared" ca="1" si="43"/>
        <v/>
      </c>
      <c r="L66" s="46" t="str">
        <f t="shared" ca="1" si="44"/>
        <v/>
      </c>
      <c r="M66" s="47" t="str">
        <f t="shared" ca="1" si="45"/>
        <v/>
      </c>
      <c r="N66" s="45" t="str">
        <f t="shared" ca="1" si="46"/>
        <v/>
      </c>
      <c r="O66" s="46" t="str">
        <f t="shared" ca="1" si="47"/>
        <v/>
      </c>
      <c r="P66" s="47" t="str">
        <f t="shared" ca="1" si="48"/>
        <v/>
      </c>
      <c r="Q66" s="45" t="str">
        <f t="shared" ca="1" si="49"/>
        <v/>
      </c>
      <c r="R66" s="46" t="str">
        <f t="shared" ca="1" si="50"/>
        <v/>
      </c>
      <c r="S66" s="47" t="str">
        <f t="shared" ca="1" si="51"/>
        <v/>
      </c>
      <c r="T66" s="79" t="str">
        <f t="shared" ca="1" si="52"/>
        <v/>
      </c>
      <c r="V66" s="72">
        <v>45860.625</v>
      </c>
      <c r="W66" s="54">
        <v>108.97</v>
      </c>
      <c r="AD66" s="72">
        <v>45861.625</v>
      </c>
      <c r="AE66" s="54">
        <v>82.53</v>
      </c>
      <c r="AH66" s="172" t="str">
        <f t="shared" si="0"/>
        <v/>
      </c>
      <c r="AI66" s="172" t="str">
        <f t="shared" si="1"/>
        <v/>
      </c>
    </row>
    <row r="67" spans="1:35">
      <c r="A67" s="173" t="str">
        <f t="shared" ca="1" si="34"/>
        <v/>
      </c>
      <c r="B67" s="45" t="str">
        <f t="shared" ca="1" si="35"/>
        <v/>
      </c>
      <c r="C67" s="46" t="str">
        <f t="shared" ca="1" si="4"/>
        <v/>
      </c>
      <c r="D67" s="46" t="str">
        <f t="shared" ca="1" si="36"/>
        <v/>
      </c>
      <c r="E67" s="45" t="str">
        <f t="shared" ca="1" si="37"/>
        <v/>
      </c>
      <c r="F67" s="46" t="str">
        <f t="shared" ca="1" si="38"/>
        <v/>
      </c>
      <c r="G67" s="47" t="str">
        <f t="shared" ca="1" si="39"/>
        <v/>
      </c>
      <c r="H67" s="45" t="str">
        <f t="shared" ca="1" si="40"/>
        <v/>
      </c>
      <c r="I67" s="46" t="str">
        <f t="shared" ca="1" si="41"/>
        <v/>
      </c>
      <c r="J67" s="47" t="str">
        <f t="shared" ca="1" si="42"/>
        <v/>
      </c>
      <c r="K67" s="45" t="str">
        <f t="shared" ca="1" si="43"/>
        <v/>
      </c>
      <c r="L67" s="46" t="str">
        <f t="shared" ca="1" si="44"/>
        <v/>
      </c>
      <c r="M67" s="47" t="str">
        <f t="shared" ca="1" si="45"/>
        <v/>
      </c>
      <c r="N67" s="45" t="str">
        <f t="shared" ca="1" si="46"/>
        <v/>
      </c>
      <c r="O67" s="46" t="str">
        <f t="shared" ca="1" si="47"/>
        <v/>
      </c>
      <c r="P67" s="47" t="str">
        <f t="shared" ca="1" si="48"/>
        <v/>
      </c>
      <c r="Q67" s="45" t="str">
        <f t="shared" ca="1" si="49"/>
        <v/>
      </c>
      <c r="R67" s="46" t="str">
        <f t="shared" ca="1" si="50"/>
        <v/>
      </c>
      <c r="S67" s="47" t="str">
        <f t="shared" ca="1" si="51"/>
        <v/>
      </c>
      <c r="T67" s="79" t="str">
        <f t="shared" ca="1" si="52"/>
        <v/>
      </c>
      <c r="V67" s="72">
        <v>45861.625</v>
      </c>
      <c r="W67" s="54">
        <v>108.8</v>
      </c>
      <c r="AD67" s="72">
        <v>45862.625</v>
      </c>
      <c r="AE67" s="54">
        <v>82.43</v>
      </c>
      <c r="AH67" s="172" t="str">
        <f t="shared" si="0"/>
        <v/>
      </c>
      <c r="AI67" s="172" t="str">
        <f t="shared" si="1"/>
        <v/>
      </c>
    </row>
    <row r="68" spans="1:35">
      <c r="A68" s="173" t="str">
        <f t="shared" ca="1" si="34"/>
        <v/>
      </c>
      <c r="B68" s="45" t="str">
        <f t="shared" ca="1" si="35"/>
        <v/>
      </c>
      <c r="C68" s="46" t="str">
        <f t="shared" ca="1" si="4"/>
        <v/>
      </c>
      <c r="D68" s="46" t="str">
        <f t="shared" ca="1" si="36"/>
        <v/>
      </c>
      <c r="E68" s="45" t="str">
        <f t="shared" ca="1" si="37"/>
        <v/>
      </c>
      <c r="F68" s="46" t="str">
        <f t="shared" ca="1" si="38"/>
        <v/>
      </c>
      <c r="G68" s="47" t="str">
        <f t="shared" ca="1" si="39"/>
        <v/>
      </c>
      <c r="H68" s="45" t="str">
        <f t="shared" ca="1" si="40"/>
        <v/>
      </c>
      <c r="I68" s="46" t="str">
        <f t="shared" ca="1" si="41"/>
        <v/>
      </c>
      <c r="J68" s="47" t="str">
        <f t="shared" ca="1" si="42"/>
        <v/>
      </c>
      <c r="K68" s="45" t="str">
        <f t="shared" ca="1" si="43"/>
        <v/>
      </c>
      <c r="L68" s="46" t="str">
        <f t="shared" ca="1" si="44"/>
        <v/>
      </c>
      <c r="M68" s="47" t="str">
        <f t="shared" ca="1" si="45"/>
        <v/>
      </c>
      <c r="N68" s="45" t="str">
        <f t="shared" ca="1" si="46"/>
        <v/>
      </c>
      <c r="O68" s="46" t="str">
        <f t="shared" ca="1" si="47"/>
        <v/>
      </c>
      <c r="P68" s="47" t="str">
        <f t="shared" ca="1" si="48"/>
        <v/>
      </c>
      <c r="Q68" s="45" t="str">
        <f t="shared" ca="1" si="49"/>
        <v/>
      </c>
      <c r="R68" s="46" t="str">
        <f t="shared" ca="1" si="50"/>
        <v/>
      </c>
      <c r="S68" s="47" t="str">
        <f t="shared" ca="1" si="51"/>
        <v/>
      </c>
      <c r="T68" s="79" t="str">
        <f t="shared" ca="1" si="52"/>
        <v/>
      </c>
      <c r="V68" s="72">
        <v>45862.625</v>
      </c>
      <c r="W68" s="54">
        <v>108.64</v>
      </c>
      <c r="AD68" s="72">
        <v>45863.625</v>
      </c>
      <c r="AE68" s="54">
        <v>82.63</v>
      </c>
      <c r="AH68" s="172" t="str">
        <f t="shared" ref="AH68:AH131" si="53">IF(COUNTIF(X:X,V68)*COUNTIF(Z:Z,V68)*COUNTIF(AB:AB,V68)*COUNTIF(AD:AD,V68)*COUNTIF(AF:AF,V68),V68,"")</f>
        <v/>
      </c>
      <c r="AI68" s="172" t="str">
        <f t="shared" ref="AI68:AI131" si="54">IF(AH68&gt;$A$14,AH68,"")</f>
        <v/>
      </c>
    </row>
    <row r="69" spans="1:35">
      <c r="A69" s="173" t="str">
        <f t="shared" ca="1" si="34"/>
        <v/>
      </c>
      <c r="B69" s="45" t="str">
        <f t="shared" ca="1" si="35"/>
        <v/>
      </c>
      <c r="C69" s="46" t="str">
        <f t="shared" ca="1" si="4"/>
        <v/>
      </c>
      <c r="D69" s="46" t="str">
        <f t="shared" ca="1" si="36"/>
        <v/>
      </c>
      <c r="E69" s="45" t="str">
        <f t="shared" ca="1" si="37"/>
        <v/>
      </c>
      <c r="F69" s="46" t="str">
        <f t="shared" ca="1" si="38"/>
        <v/>
      </c>
      <c r="G69" s="47" t="str">
        <f t="shared" ca="1" si="39"/>
        <v/>
      </c>
      <c r="H69" s="45" t="str">
        <f t="shared" ca="1" si="40"/>
        <v/>
      </c>
      <c r="I69" s="46" t="str">
        <f t="shared" ca="1" si="41"/>
        <v/>
      </c>
      <c r="J69" s="47" t="str">
        <f t="shared" ca="1" si="42"/>
        <v/>
      </c>
      <c r="K69" s="45" t="str">
        <f t="shared" ca="1" si="43"/>
        <v/>
      </c>
      <c r="L69" s="46" t="str">
        <f t="shared" ca="1" si="44"/>
        <v/>
      </c>
      <c r="M69" s="47" t="str">
        <f t="shared" ca="1" si="45"/>
        <v/>
      </c>
      <c r="N69" s="45" t="str">
        <f t="shared" ca="1" si="46"/>
        <v/>
      </c>
      <c r="O69" s="46" t="str">
        <f t="shared" ca="1" si="47"/>
        <v/>
      </c>
      <c r="P69" s="47" t="str">
        <f t="shared" ca="1" si="48"/>
        <v/>
      </c>
      <c r="Q69" s="45" t="str">
        <f t="shared" ca="1" si="49"/>
        <v/>
      </c>
      <c r="R69" s="46" t="str">
        <f t="shared" ca="1" si="50"/>
        <v/>
      </c>
      <c r="S69" s="47" t="str">
        <f t="shared" ca="1" si="51"/>
        <v/>
      </c>
      <c r="T69" s="79" t="str">
        <f t="shared" ca="1" si="52"/>
        <v/>
      </c>
      <c r="V69" s="72">
        <v>45863.625</v>
      </c>
      <c r="W69" s="54">
        <v>108.99</v>
      </c>
      <c r="AD69" s="72">
        <v>45866.625</v>
      </c>
      <c r="AE69" s="54">
        <v>82.525000000000006</v>
      </c>
      <c r="AH69" s="172" t="str">
        <f t="shared" si="53"/>
        <v/>
      </c>
      <c r="AI69" s="172" t="str">
        <f t="shared" si="54"/>
        <v/>
      </c>
    </row>
    <row r="70" spans="1:35">
      <c r="A70" s="173" t="str">
        <f t="shared" ca="1" si="34"/>
        <v/>
      </c>
      <c r="B70" s="45" t="str">
        <f t="shared" ca="1" si="35"/>
        <v/>
      </c>
      <c r="C70" s="46" t="str">
        <f t="shared" ca="1" si="4"/>
        <v/>
      </c>
      <c r="D70" s="46" t="str">
        <f t="shared" ca="1" si="36"/>
        <v/>
      </c>
      <c r="E70" s="45" t="str">
        <f t="shared" ca="1" si="37"/>
        <v/>
      </c>
      <c r="F70" s="46" t="str">
        <f t="shared" ca="1" si="38"/>
        <v/>
      </c>
      <c r="G70" s="47" t="str">
        <f t="shared" ca="1" si="39"/>
        <v/>
      </c>
      <c r="H70" s="45" t="str">
        <f t="shared" ca="1" si="40"/>
        <v/>
      </c>
      <c r="I70" s="46" t="str">
        <f t="shared" ca="1" si="41"/>
        <v/>
      </c>
      <c r="J70" s="47" t="str">
        <f t="shared" ca="1" si="42"/>
        <v/>
      </c>
      <c r="K70" s="45" t="str">
        <f t="shared" ca="1" si="43"/>
        <v/>
      </c>
      <c r="L70" s="46" t="str">
        <f t="shared" ca="1" si="44"/>
        <v/>
      </c>
      <c r="M70" s="47" t="str">
        <f t="shared" ca="1" si="45"/>
        <v/>
      </c>
      <c r="N70" s="45" t="str">
        <f t="shared" ca="1" si="46"/>
        <v/>
      </c>
      <c r="O70" s="46" t="str">
        <f t="shared" ca="1" si="47"/>
        <v/>
      </c>
      <c r="P70" s="47" t="str">
        <f t="shared" ca="1" si="48"/>
        <v/>
      </c>
      <c r="Q70" s="45" t="str">
        <f t="shared" ca="1" si="49"/>
        <v/>
      </c>
      <c r="R70" s="46" t="str">
        <f t="shared" ca="1" si="50"/>
        <v/>
      </c>
      <c r="S70" s="47" t="str">
        <f t="shared" ca="1" si="51"/>
        <v/>
      </c>
      <c r="T70" s="79" t="str">
        <f t="shared" ca="1" si="52"/>
        <v/>
      </c>
      <c r="V70" s="72">
        <v>45866.625</v>
      </c>
      <c r="W70" s="54">
        <v>108.77</v>
      </c>
      <c r="AD70" s="72">
        <v>45867.625</v>
      </c>
      <c r="AE70" s="54">
        <v>82.81</v>
      </c>
      <c r="AH70" s="172" t="str">
        <f t="shared" si="53"/>
        <v/>
      </c>
      <c r="AI70" s="172" t="str">
        <f t="shared" si="54"/>
        <v/>
      </c>
    </row>
    <row r="71" spans="1:35">
      <c r="A71" s="173" t="str">
        <f t="shared" ca="1" si="34"/>
        <v/>
      </c>
      <c r="B71" s="45" t="str">
        <f t="shared" ca="1" si="35"/>
        <v/>
      </c>
      <c r="C71" s="46" t="str">
        <f t="shared" ca="1" si="4"/>
        <v/>
      </c>
      <c r="D71" s="46" t="str">
        <f t="shared" ca="1" si="36"/>
        <v/>
      </c>
      <c r="E71" s="45" t="str">
        <f t="shared" ca="1" si="37"/>
        <v/>
      </c>
      <c r="F71" s="46" t="str">
        <f t="shared" ca="1" si="38"/>
        <v/>
      </c>
      <c r="G71" s="47" t="str">
        <f t="shared" ca="1" si="39"/>
        <v/>
      </c>
      <c r="H71" s="45" t="str">
        <f t="shared" ca="1" si="40"/>
        <v/>
      </c>
      <c r="I71" s="46" t="str">
        <f t="shared" ca="1" si="41"/>
        <v/>
      </c>
      <c r="J71" s="47" t="str">
        <f t="shared" ca="1" si="42"/>
        <v/>
      </c>
      <c r="K71" s="45" t="str">
        <f t="shared" ca="1" si="43"/>
        <v/>
      </c>
      <c r="L71" s="46" t="str">
        <f t="shared" ca="1" si="44"/>
        <v/>
      </c>
      <c r="M71" s="47" t="str">
        <f t="shared" ca="1" si="45"/>
        <v/>
      </c>
      <c r="N71" s="45" t="str">
        <f t="shared" ca="1" si="46"/>
        <v/>
      </c>
      <c r="O71" s="46" t="str">
        <f t="shared" ca="1" si="47"/>
        <v/>
      </c>
      <c r="P71" s="47" t="str">
        <f t="shared" ca="1" si="48"/>
        <v/>
      </c>
      <c r="Q71" s="45" t="str">
        <f t="shared" ca="1" si="49"/>
        <v/>
      </c>
      <c r="R71" s="46" t="str">
        <f t="shared" ca="1" si="50"/>
        <v/>
      </c>
      <c r="S71" s="47" t="str">
        <f t="shared" ca="1" si="51"/>
        <v/>
      </c>
      <c r="T71" s="79" t="str">
        <f t="shared" ca="1" si="52"/>
        <v/>
      </c>
      <c r="V71" s="72">
        <v>45867.625</v>
      </c>
      <c r="W71" s="54">
        <v>109.49</v>
      </c>
      <c r="AD71" s="72">
        <v>45868.625</v>
      </c>
      <c r="AE71" s="54">
        <v>82.67</v>
      </c>
      <c r="AH71" s="172" t="str">
        <f t="shared" si="53"/>
        <v/>
      </c>
      <c r="AI71" s="172" t="str">
        <f t="shared" si="54"/>
        <v/>
      </c>
    </row>
    <row r="72" spans="1:35">
      <c r="A72" s="173" t="str">
        <f t="shared" ca="1" si="34"/>
        <v/>
      </c>
      <c r="B72" s="45" t="str">
        <f t="shared" ca="1" si="35"/>
        <v/>
      </c>
      <c r="C72" s="46" t="str">
        <f t="shared" ca="1" si="4"/>
        <v/>
      </c>
      <c r="D72" s="46" t="str">
        <f t="shared" ca="1" si="36"/>
        <v/>
      </c>
      <c r="E72" s="45" t="str">
        <f t="shared" ca="1" si="37"/>
        <v/>
      </c>
      <c r="F72" s="46" t="str">
        <f t="shared" ca="1" si="38"/>
        <v/>
      </c>
      <c r="G72" s="47" t="str">
        <f t="shared" ca="1" si="39"/>
        <v/>
      </c>
      <c r="H72" s="45" t="str">
        <f t="shared" ca="1" si="40"/>
        <v/>
      </c>
      <c r="I72" s="46" t="str">
        <f t="shared" ca="1" si="41"/>
        <v/>
      </c>
      <c r="J72" s="47" t="str">
        <f t="shared" ca="1" si="42"/>
        <v/>
      </c>
      <c r="K72" s="45" t="str">
        <f t="shared" ca="1" si="43"/>
        <v/>
      </c>
      <c r="L72" s="46" t="str">
        <f t="shared" ca="1" si="44"/>
        <v/>
      </c>
      <c r="M72" s="47" t="str">
        <f t="shared" ca="1" si="45"/>
        <v/>
      </c>
      <c r="N72" s="45" t="str">
        <f t="shared" ca="1" si="46"/>
        <v/>
      </c>
      <c r="O72" s="46" t="str">
        <f t="shared" ca="1" si="47"/>
        <v/>
      </c>
      <c r="P72" s="47" t="str">
        <f t="shared" ca="1" si="48"/>
        <v/>
      </c>
      <c r="Q72" s="45" t="str">
        <f t="shared" ca="1" si="49"/>
        <v/>
      </c>
      <c r="R72" s="46" t="str">
        <f t="shared" ca="1" si="50"/>
        <v/>
      </c>
      <c r="S72" s="47" t="str">
        <f t="shared" ca="1" si="51"/>
        <v/>
      </c>
      <c r="T72" s="79" t="str">
        <f t="shared" ca="1" si="52"/>
        <v/>
      </c>
      <c r="V72" s="72">
        <v>45868.625</v>
      </c>
      <c r="W72" s="54">
        <v>109.08</v>
      </c>
      <c r="AD72" s="72">
        <v>45869.625</v>
      </c>
      <c r="AE72" s="54">
        <v>82.68</v>
      </c>
      <c r="AH72" s="172" t="str">
        <f t="shared" si="53"/>
        <v/>
      </c>
      <c r="AI72" s="172" t="str">
        <f t="shared" si="54"/>
        <v/>
      </c>
    </row>
    <row r="73" spans="1:35">
      <c r="A73" s="173" t="str">
        <f t="shared" ca="1" si="34"/>
        <v/>
      </c>
      <c r="B73" s="45" t="str">
        <f t="shared" ca="1" si="35"/>
        <v/>
      </c>
      <c r="C73" s="46" t="str">
        <f t="shared" ca="1" si="4"/>
        <v/>
      </c>
      <c r="D73" s="46" t="str">
        <f t="shared" ca="1" si="36"/>
        <v/>
      </c>
      <c r="E73" s="45" t="str">
        <f t="shared" ca="1" si="37"/>
        <v/>
      </c>
      <c r="F73" s="46" t="str">
        <f t="shared" ca="1" si="38"/>
        <v/>
      </c>
      <c r="G73" s="47" t="str">
        <f t="shared" ca="1" si="39"/>
        <v/>
      </c>
      <c r="H73" s="45" t="str">
        <f t="shared" ca="1" si="40"/>
        <v/>
      </c>
      <c r="I73" s="46" t="str">
        <f t="shared" ca="1" si="41"/>
        <v/>
      </c>
      <c r="J73" s="47" t="str">
        <f t="shared" ca="1" si="42"/>
        <v/>
      </c>
      <c r="K73" s="45" t="str">
        <f t="shared" ca="1" si="43"/>
        <v/>
      </c>
      <c r="L73" s="46" t="str">
        <f t="shared" ca="1" si="44"/>
        <v/>
      </c>
      <c r="M73" s="47" t="str">
        <f t="shared" ca="1" si="45"/>
        <v/>
      </c>
      <c r="N73" s="45" t="str">
        <f t="shared" ca="1" si="46"/>
        <v/>
      </c>
      <c r="O73" s="46" t="str">
        <f t="shared" ca="1" si="47"/>
        <v/>
      </c>
      <c r="P73" s="47" t="str">
        <f t="shared" ca="1" si="48"/>
        <v/>
      </c>
      <c r="Q73" s="45" t="str">
        <f t="shared" ca="1" si="49"/>
        <v/>
      </c>
      <c r="R73" s="46" t="str">
        <f t="shared" ca="1" si="50"/>
        <v/>
      </c>
      <c r="S73" s="47" t="str">
        <f t="shared" ca="1" si="51"/>
        <v/>
      </c>
      <c r="T73" s="79" t="str">
        <f t="shared" ca="1" si="52"/>
        <v/>
      </c>
      <c r="V73" s="72">
        <v>45869.625</v>
      </c>
      <c r="W73" s="54">
        <v>109.11</v>
      </c>
      <c r="AD73" s="72">
        <v>45870.625</v>
      </c>
      <c r="AE73" s="54">
        <v>83.04</v>
      </c>
      <c r="AH73" s="172" t="str">
        <f t="shared" si="53"/>
        <v/>
      </c>
      <c r="AI73" s="172" t="str">
        <f t="shared" si="54"/>
        <v/>
      </c>
    </row>
    <row r="74" spans="1:35">
      <c r="A74" s="173" t="str">
        <f t="shared" ca="1" si="34"/>
        <v/>
      </c>
      <c r="B74" s="45" t="str">
        <f t="shared" ca="1" si="35"/>
        <v/>
      </c>
      <c r="C74" s="46" t="str">
        <f t="shared" ca="1" si="4"/>
        <v/>
      </c>
      <c r="D74" s="46" t="str">
        <f t="shared" ca="1" si="36"/>
        <v/>
      </c>
      <c r="E74" s="45" t="str">
        <f t="shared" ca="1" si="37"/>
        <v/>
      </c>
      <c r="F74" s="46" t="str">
        <f t="shared" ca="1" si="38"/>
        <v/>
      </c>
      <c r="G74" s="47" t="str">
        <f t="shared" ca="1" si="39"/>
        <v/>
      </c>
      <c r="H74" s="45" t="str">
        <f t="shared" ca="1" si="40"/>
        <v/>
      </c>
      <c r="I74" s="46" t="str">
        <f t="shared" ca="1" si="41"/>
        <v/>
      </c>
      <c r="J74" s="47" t="str">
        <f t="shared" ca="1" si="42"/>
        <v/>
      </c>
      <c r="K74" s="45" t="str">
        <f t="shared" ca="1" si="43"/>
        <v/>
      </c>
      <c r="L74" s="46" t="str">
        <f t="shared" ca="1" si="44"/>
        <v/>
      </c>
      <c r="M74" s="47" t="str">
        <f t="shared" ca="1" si="45"/>
        <v/>
      </c>
      <c r="N74" s="45" t="str">
        <f t="shared" ca="1" si="46"/>
        <v/>
      </c>
      <c r="O74" s="46" t="str">
        <f t="shared" ca="1" si="47"/>
        <v/>
      </c>
      <c r="P74" s="47" t="str">
        <f t="shared" ca="1" si="48"/>
        <v/>
      </c>
      <c r="Q74" s="45" t="str">
        <f t="shared" ca="1" si="49"/>
        <v/>
      </c>
      <c r="R74" s="46" t="str">
        <f t="shared" ca="1" si="50"/>
        <v/>
      </c>
      <c r="S74" s="47" t="str">
        <f t="shared" ca="1" si="51"/>
        <v/>
      </c>
      <c r="T74" s="79" t="str">
        <f t="shared" ca="1" si="52"/>
        <v/>
      </c>
      <c r="V74" s="72">
        <v>45870.625</v>
      </c>
      <c r="W74" s="54">
        <v>109.63</v>
      </c>
      <c r="AD74" s="72">
        <v>45873.625</v>
      </c>
      <c r="AE74" s="54">
        <v>83.17</v>
      </c>
      <c r="AH74" s="172" t="str">
        <f t="shared" si="53"/>
        <v/>
      </c>
      <c r="AI74" s="172" t="str">
        <f t="shared" si="54"/>
        <v/>
      </c>
    </row>
    <row r="75" spans="1:35">
      <c r="A75" s="173" t="str">
        <f t="shared" ca="1" si="34"/>
        <v/>
      </c>
      <c r="B75" s="45" t="str">
        <f t="shared" ca="1" si="35"/>
        <v/>
      </c>
      <c r="C75" s="46" t="str">
        <f t="shared" ca="1" si="4"/>
        <v/>
      </c>
      <c r="D75" s="46" t="str">
        <f t="shared" ca="1" si="36"/>
        <v/>
      </c>
      <c r="E75" s="45" t="str">
        <f t="shared" ca="1" si="37"/>
        <v/>
      </c>
      <c r="F75" s="46" t="str">
        <f t="shared" ca="1" si="38"/>
        <v/>
      </c>
      <c r="G75" s="47" t="str">
        <f t="shared" ca="1" si="39"/>
        <v/>
      </c>
      <c r="H75" s="45" t="str">
        <f t="shared" ca="1" si="40"/>
        <v/>
      </c>
      <c r="I75" s="46" t="str">
        <f t="shared" ca="1" si="41"/>
        <v/>
      </c>
      <c r="J75" s="47" t="str">
        <f t="shared" ca="1" si="42"/>
        <v/>
      </c>
      <c r="K75" s="45" t="str">
        <f t="shared" ca="1" si="43"/>
        <v/>
      </c>
      <c r="L75" s="46" t="str">
        <f t="shared" ca="1" si="44"/>
        <v/>
      </c>
      <c r="M75" s="47" t="str">
        <f t="shared" ca="1" si="45"/>
        <v/>
      </c>
      <c r="N75" s="45" t="str">
        <f t="shared" ca="1" si="46"/>
        <v/>
      </c>
      <c r="O75" s="46" t="str">
        <f t="shared" ca="1" si="47"/>
        <v/>
      </c>
      <c r="P75" s="47" t="str">
        <f t="shared" ca="1" si="48"/>
        <v/>
      </c>
      <c r="Q75" s="45" t="str">
        <f t="shared" ca="1" si="49"/>
        <v/>
      </c>
      <c r="R75" s="46" t="str">
        <f t="shared" ca="1" si="50"/>
        <v/>
      </c>
      <c r="S75" s="47" t="str">
        <f t="shared" ca="1" si="51"/>
        <v/>
      </c>
      <c r="T75" s="79" t="str">
        <f t="shared" ca="1" si="52"/>
        <v/>
      </c>
      <c r="V75" s="72">
        <v>45873.625</v>
      </c>
      <c r="W75" s="54">
        <v>109.82</v>
      </c>
      <c r="AD75" s="72">
        <v>45874.625</v>
      </c>
      <c r="AE75" s="54">
        <v>83.12</v>
      </c>
      <c r="AH75" s="172" t="str">
        <f t="shared" si="53"/>
        <v/>
      </c>
      <c r="AI75" s="172" t="str">
        <f t="shared" si="54"/>
        <v/>
      </c>
    </row>
    <row r="76" spans="1:35">
      <c r="A76" s="173" t="str">
        <f t="shared" ca="1" si="34"/>
        <v/>
      </c>
      <c r="B76" s="45" t="str">
        <f t="shared" ca="1" si="35"/>
        <v/>
      </c>
      <c r="C76" s="46" t="str">
        <f t="shared" ca="1" si="4"/>
        <v/>
      </c>
      <c r="D76" s="46" t="str">
        <f t="shared" ca="1" si="36"/>
        <v/>
      </c>
      <c r="E76" s="45" t="str">
        <f t="shared" ca="1" si="37"/>
        <v/>
      </c>
      <c r="F76" s="46" t="str">
        <f t="shared" ca="1" si="38"/>
        <v/>
      </c>
      <c r="G76" s="47" t="str">
        <f t="shared" ca="1" si="39"/>
        <v/>
      </c>
      <c r="H76" s="45" t="str">
        <f t="shared" ca="1" si="40"/>
        <v/>
      </c>
      <c r="I76" s="46" t="str">
        <f t="shared" ca="1" si="41"/>
        <v/>
      </c>
      <c r="J76" s="47" t="str">
        <f t="shared" ca="1" si="42"/>
        <v/>
      </c>
      <c r="K76" s="45" t="str">
        <f t="shared" ca="1" si="43"/>
        <v/>
      </c>
      <c r="L76" s="46" t="str">
        <f t="shared" ca="1" si="44"/>
        <v/>
      </c>
      <c r="M76" s="47" t="str">
        <f t="shared" ca="1" si="45"/>
        <v/>
      </c>
      <c r="N76" s="45" t="str">
        <f t="shared" ca="1" si="46"/>
        <v/>
      </c>
      <c r="O76" s="46" t="str">
        <f t="shared" ca="1" si="47"/>
        <v/>
      </c>
      <c r="P76" s="47" t="str">
        <f t="shared" ca="1" si="48"/>
        <v/>
      </c>
      <c r="Q76" s="45" t="str">
        <f t="shared" ca="1" si="49"/>
        <v/>
      </c>
      <c r="R76" s="46" t="str">
        <f t="shared" ca="1" si="50"/>
        <v/>
      </c>
      <c r="S76" s="47" t="str">
        <f t="shared" ca="1" si="51"/>
        <v/>
      </c>
      <c r="T76" s="79" t="str">
        <f t="shared" ca="1" si="52"/>
        <v/>
      </c>
      <c r="V76" s="72">
        <v>45874.625</v>
      </c>
      <c r="W76" s="54">
        <v>109.9</v>
      </c>
      <c r="AD76" s="72">
        <v>45875.625</v>
      </c>
      <c r="AE76" s="54">
        <v>83.16</v>
      </c>
      <c r="AH76" s="172" t="str">
        <f t="shared" si="53"/>
        <v/>
      </c>
      <c r="AI76" s="172" t="str">
        <f t="shared" si="54"/>
        <v/>
      </c>
    </row>
    <row r="77" spans="1:35">
      <c r="A77" s="173" t="str">
        <f t="shared" ca="1" si="34"/>
        <v/>
      </c>
      <c r="B77" s="45" t="str">
        <f t="shared" ca="1" si="35"/>
        <v/>
      </c>
      <c r="C77" s="46" t="str">
        <f t="shared" ca="1" si="4"/>
        <v/>
      </c>
      <c r="D77" s="46" t="str">
        <f t="shared" ca="1" si="36"/>
        <v/>
      </c>
      <c r="E77" s="45" t="str">
        <f t="shared" ca="1" si="37"/>
        <v/>
      </c>
      <c r="F77" s="46" t="str">
        <f t="shared" ca="1" si="38"/>
        <v/>
      </c>
      <c r="G77" s="47" t="str">
        <f t="shared" ca="1" si="39"/>
        <v/>
      </c>
      <c r="H77" s="45" t="str">
        <f t="shared" ca="1" si="40"/>
        <v/>
      </c>
      <c r="I77" s="46" t="str">
        <f t="shared" ca="1" si="41"/>
        <v/>
      </c>
      <c r="J77" s="47" t="str">
        <f t="shared" ca="1" si="42"/>
        <v/>
      </c>
      <c r="K77" s="45" t="str">
        <f t="shared" ca="1" si="43"/>
        <v/>
      </c>
      <c r="L77" s="46" t="str">
        <f t="shared" ca="1" si="44"/>
        <v/>
      </c>
      <c r="M77" s="47" t="str">
        <f t="shared" ca="1" si="45"/>
        <v/>
      </c>
      <c r="N77" s="45" t="str">
        <f t="shared" ca="1" si="46"/>
        <v/>
      </c>
      <c r="O77" s="46" t="str">
        <f t="shared" ca="1" si="47"/>
        <v/>
      </c>
      <c r="P77" s="47" t="str">
        <f t="shared" ca="1" si="48"/>
        <v/>
      </c>
      <c r="Q77" s="45" t="str">
        <f t="shared" ca="1" si="49"/>
        <v/>
      </c>
      <c r="R77" s="46" t="str">
        <f t="shared" ca="1" si="50"/>
        <v/>
      </c>
      <c r="S77" s="47" t="str">
        <f t="shared" ca="1" si="51"/>
        <v/>
      </c>
      <c r="T77" s="79" t="str">
        <f t="shared" ca="1" si="52"/>
        <v/>
      </c>
      <c r="V77" s="72">
        <v>45875.625</v>
      </c>
      <c r="W77" s="54">
        <v>109.87</v>
      </c>
      <c r="AD77" s="72">
        <v>45876.625</v>
      </c>
      <c r="AE77" s="54">
        <v>83.09</v>
      </c>
      <c r="AH77" s="172" t="str">
        <f t="shared" si="53"/>
        <v/>
      </c>
      <c r="AI77" s="172" t="str">
        <f t="shared" si="54"/>
        <v/>
      </c>
    </row>
    <row r="78" spans="1:35">
      <c r="A78" s="173" t="str">
        <f t="shared" ca="1" si="34"/>
        <v/>
      </c>
      <c r="B78" s="45" t="str">
        <f t="shared" ca="1" si="35"/>
        <v/>
      </c>
      <c r="C78" s="46" t="str">
        <f t="shared" ca="1" si="4"/>
        <v/>
      </c>
      <c r="D78" s="46" t="str">
        <f t="shared" ca="1" si="36"/>
        <v/>
      </c>
      <c r="E78" s="45" t="str">
        <f t="shared" ca="1" si="37"/>
        <v/>
      </c>
      <c r="F78" s="46" t="str">
        <f t="shared" ca="1" si="38"/>
        <v/>
      </c>
      <c r="G78" s="47" t="str">
        <f t="shared" ca="1" si="39"/>
        <v/>
      </c>
      <c r="H78" s="45" t="str">
        <f t="shared" ca="1" si="40"/>
        <v/>
      </c>
      <c r="I78" s="46" t="str">
        <f t="shared" ca="1" si="41"/>
        <v/>
      </c>
      <c r="J78" s="47" t="str">
        <f t="shared" ca="1" si="42"/>
        <v/>
      </c>
      <c r="K78" s="45" t="str">
        <f t="shared" ca="1" si="43"/>
        <v/>
      </c>
      <c r="L78" s="46" t="str">
        <f t="shared" ca="1" si="44"/>
        <v/>
      </c>
      <c r="M78" s="47" t="str">
        <f t="shared" ca="1" si="45"/>
        <v/>
      </c>
      <c r="N78" s="45" t="str">
        <f t="shared" ca="1" si="46"/>
        <v/>
      </c>
      <c r="O78" s="46" t="str">
        <f t="shared" ca="1" si="47"/>
        <v/>
      </c>
      <c r="P78" s="47" t="str">
        <f t="shared" ca="1" si="48"/>
        <v/>
      </c>
      <c r="Q78" s="45" t="str">
        <f t="shared" ca="1" si="49"/>
        <v/>
      </c>
      <c r="R78" s="46" t="str">
        <f t="shared" ca="1" si="50"/>
        <v/>
      </c>
      <c r="S78" s="47" t="str">
        <f t="shared" ca="1" si="51"/>
        <v/>
      </c>
      <c r="T78" s="79" t="str">
        <f t="shared" ca="1" si="52"/>
        <v/>
      </c>
      <c r="V78" s="72">
        <v>45876.625</v>
      </c>
      <c r="W78" s="54">
        <v>109.76</v>
      </c>
      <c r="AD78" s="72">
        <v>45877.625</v>
      </c>
      <c r="AE78" s="54">
        <v>82.88</v>
      </c>
      <c r="AH78" s="172" t="str">
        <f t="shared" si="53"/>
        <v/>
      </c>
      <c r="AI78" s="172" t="str">
        <f t="shared" si="54"/>
        <v/>
      </c>
    </row>
    <row r="79" spans="1:35">
      <c r="A79" s="173" t="str">
        <f t="shared" ca="1" si="34"/>
        <v/>
      </c>
      <c r="B79" s="45" t="str">
        <f t="shared" ca="1" si="35"/>
        <v/>
      </c>
      <c r="C79" s="46" t="str">
        <f t="shared" ca="1" si="4"/>
        <v/>
      </c>
      <c r="D79" s="46" t="str">
        <f t="shared" ca="1" si="36"/>
        <v/>
      </c>
      <c r="E79" s="45" t="str">
        <f t="shared" ca="1" si="37"/>
        <v/>
      </c>
      <c r="F79" s="46" t="str">
        <f t="shared" ca="1" si="38"/>
        <v/>
      </c>
      <c r="G79" s="47" t="str">
        <f t="shared" ca="1" si="39"/>
        <v/>
      </c>
      <c r="H79" s="45" t="str">
        <f t="shared" ca="1" si="40"/>
        <v/>
      </c>
      <c r="I79" s="46" t="str">
        <f t="shared" ca="1" si="41"/>
        <v/>
      </c>
      <c r="J79" s="47" t="str">
        <f t="shared" ca="1" si="42"/>
        <v/>
      </c>
      <c r="K79" s="45" t="str">
        <f t="shared" ca="1" si="43"/>
        <v/>
      </c>
      <c r="L79" s="46" t="str">
        <f t="shared" ca="1" si="44"/>
        <v/>
      </c>
      <c r="M79" s="47" t="str">
        <f t="shared" ca="1" si="45"/>
        <v/>
      </c>
      <c r="N79" s="45" t="str">
        <f t="shared" ca="1" si="46"/>
        <v/>
      </c>
      <c r="O79" s="46" t="str">
        <f t="shared" ca="1" si="47"/>
        <v/>
      </c>
      <c r="P79" s="47" t="str">
        <f t="shared" ca="1" si="48"/>
        <v/>
      </c>
      <c r="Q79" s="45" t="str">
        <f t="shared" ca="1" si="49"/>
        <v/>
      </c>
      <c r="R79" s="46" t="str">
        <f t="shared" ca="1" si="50"/>
        <v/>
      </c>
      <c r="S79" s="47" t="str">
        <f t="shared" ca="1" si="51"/>
        <v/>
      </c>
      <c r="T79" s="79" t="str">
        <f t="shared" ca="1" si="52"/>
        <v/>
      </c>
      <c r="V79" s="72">
        <v>45877.625</v>
      </c>
      <c r="W79" s="54">
        <v>109.41</v>
      </c>
      <c r="AD79" s="72">
        <v>45880.625</v>
      </c>
      <c r="AE79" s="54">
        <v>82.93</v>
      </c>
      <c r="AH79" s="172" t="str">
        <f t="shared" si="53"/>
        <v/>
      </c>
      <c r="AI79" s="172" t="str">
        <f t="shared" si="54"/>
        <v/>
      </c>
    </row>
    <row r="80" spans="1:35">
      <c r="A80" s="173" t="str">
        <f t="shared" ca="1" si="34"/>
        <v/>
      </c>
      <c r="B80" s="45" t="str">
        <f t="shared" ca="1" si="35"/>
        <v/>
      </c>
      <c r="C80" s="46" t="str">
        <f t="shared" ref="C80:C143" ca="1" si="55">IF(ISERROR(B80-2),"",(B80/$B$14-1)*$B$5)</f>
        <v/>
      </c>
      <c r="D80" s="46" t="str">
        <f t="shared" ca="1" si="36"/>
        <v/>
      </c>
      <c r="E80" s="45" t="str">
        <f t="shared" ca="1" si="37"/>
        <v/>
      </c>
      <c r="F80" s="46" t="str">
        <f t="shared" ca="1" si="38"/>
        <v/>
      </c>
      <c r="G80" s="47" t="str">
        <f t="shared" ca="1" si="39"/>
        <v/>
      </c>
      <c r="H80" s="45" t="str">
        <f t="shared" ca="1" si="40"/>
        <v/>
      </c>
      <c r="I80" s="46" t="str">
        <f t="shared" ca="1" si="41"/>
        <v/>
      </c>
      <c r="J80" s="47" t="str">
        <f t="shared" ca="1" si="42"/>
        <v/>
      </c>
      <c r="K80" s="45" t="str">
        <f t="shared" ca="1" si="43"/>
        <v/>
      </c>
      <c r="L80" s="46" t="str">
        <f t="shared" ca="1" si="44"/>
        <v/>
      </c>
      <c r="M80" s="47" t="str">
        <f t="shared" ca="1" si="45"/>
        <v/>
      </c>
      <c r="N80" s="45" t="str">
        <f t="shared" ca="1" si="46"/>
        <v/>
      </c>
      <c r="O80" s="46" t="str">
        <f t="shared" ca="1" si="47"/>
        <v/>
      </c>
      <c r="P80" s="47" t="str">
        <f t="shared" ca="1" si="48"/>
        <v/>
      </c>
      <c r="Q80" s="45" t="str">
        <f t="shared" ca="1" si="49"/>
        <v/>
      </c>
      <c r="R80" s="46" t="str">
        <f t="shared" ca="1" si="50"/>
        <v/>
      </c>
      <c r="S80" s="47" t="str">
        <f t="shared" ca="1" si="51"/>
        <v/>
      </c>
      <c r="T80" s="79" t="str">
        <f t="shared" ca="1" si="52"/>
        <v/>
      </c>
      <c r="V80" s="72">
        <v>45880.625</v>
      </c>
      <c r="W80" s="54">
        <v>109.58499999999999</v>
      </c>
      <c r="AD80" s="72">
        <v>45881.625</v>
      </c>
      <c r="AE80" s="54">
        <v>83.02</v>
      </c>
      <c r="AH80" s="172" t="str">
        <f t="shared" si="53"/>
        <v/>
      </c>
      <c r="AI80" s="172" t="str">
        <f t="shared" si="54"/>
        <v/>
      </c>
    </row>
    <row r="81" spans="1:35">
      <c r="A81" s="173" t="str">
        <f t="shared" ca="1" si="34"/>
        <v/>
      </c>
      <c r="B81" s="45" t="str">
        <f t="shared" ca="1" si="35"/>
        <v/>
      </c>
      <c r="C81" s="46" t="str">
        <f t="shared" ca="1" si="55"/>
        <v/>
      </c>
      <c r="D81" s="46" t="str">
        <f t="shared" ca="1" si="36"/>
        <v/>
      </c>
      <c r="E81" s="45" t="str">
        <f t="shared" ca="1" si="37"/>
        <v/>
      </c>
      <c r="F81" s="46" t="str">
        <f t="shared" ca="1" si="38"/>
        <v/>
      </c>
      <c r="G81" s="47" t="str">
        <f t="shared" ca="1" si="39"/>
        <v/>
      </c>
      <c r="H81" s="45" t="str">
        <f t="shared" ca="1" si="40"/>
        <v/>
      </c>
      <c r="I81" s="46" t="str">
        <f t="shared" ca="1" si="41"/>
        <v/>
      </c>
      <c r="J81" s="47" t="str">
        <f t="shared" ca="1" si="42"/>
        <v/>
      </c>
      <c r="K81" s="45" t="str">
        <f t="shared" ca="1" si="43"/>
        <v/>
      </c>
      <c r="L81" s="46" t="str">
        <f t="shared" ca="1" si="44"/>
        <v/>
      </c>
      <c r="M81" s="47" t="str">
        <f t="shared" ca="1" si="45"/>
        <v/>
      </c>
      <c r="N81" s="45" t="str">
        <f t="shared" ca="1" si="46"/>
        <v/>
      </c>
      <c r="O81" s="46" t="str">
        <f t="shared" ca="1" si="47"/>
        <v/>
      </c>
      <c r="P81" s="47" t="str">
        <f t="shared" ca="1" si="48"/>
        <v/>
      </c>
      <c r="Q81" s="45" t="str">
        <f t="shared" ca="1" si="49"/>
        <v/>
      </c>
      <c r="R81" s="46" t="str">
        <f t="shared" ca="1" si="50"/>
        <v/>
      </c>
      <c r="S81" s="47" t="str">
        <f t="shared" ca="1" si="51"/>
        <v/>
      </c>
      <c r="T81" s="79" t="str">
        <f t="shared" ca="1" si="52"/>
        <v/>
      </c>
      <c r="V81" s="72">
        <v>45881.625</v>
      </c>
      <c r="W81" s="54">
        <v>109.68</v>
      </c>
      <c r="AD81" s="72">
        <v>45882.625</v>
      </c>
      <c r="AE81" s="54">
        <v>83.34</v>
      </c>
      <c r="AH81" s="172" t="str">
        <f t="shared" si="53"/>
        <v/>
      </c>
      <c r="AI81" s="172" t="str">
        <f t="shared" si="54"/>
        <v/>
      </c>
    </row>
    <row r="82" spans="1:35">
      <c r="A82" s="173" t="str">
        <f t="shared" ca="1" si="34"/>
        <v/>
      </c>
      <c r="B82" s="45" t="str">
        <f t="shared" ca="1" si="35"/>
        <v/>
      </c>
      <c r="C82" s="46" t="str">
        <f t="shared" ca="1" si="55"/>
        <v/>
      </c>
      <c r="D82" s="46" t="str">
        <f t="shared" ca="1" si="36"/>
        <v/>
      </c>
      <c r="E82" s="45" t="str">
        <f t="shared" ca="1" si="37"/>
        <v/>
      </c>
      <c r="F82" s="46" t="str">
        <f t="shared" ca="1" si="38"/>
        <v/>
      </c>
      <c r="G82" s="47" t="str">
        <f t="shared" ca="1" si="39"/>
        <v/>
      </c>
      <c r="H82" s="45" t="str">
        <f t="shared" ca="1" si="40"/>
        <v/>
      </c>
      <c r="I82" s="46" t="str">
        <f t="shared" ca="1" si="41"/>
        <v/>
      </c>
      <c r="J82" s="47" t="str">
        <f t="shared" ca="1" si="42"/>
        <v/>
      </c>
      <c r="K82" s="45" t="str">
        <f t="shared" ca="1" si="43"/>
        <v/>
      </c>
      <c r="L82" s="46" t="str">
        <f t="shared" ca="1" si="44"/>
        <v/>
      </c>
      <c r="M82" s="47" t="str">
        <f t="shared" ca="1" si="45"/>
        <v/>
      </c>
      <c r="N82" s="45" t="str">
        <f t="shared" ca="1" si="46"/>
        <v/>
      </c>
      <c r="O82" s="46" t="str">
        <f t="shared" ca="1" si="47"/>
        <v/>
      </c>
      <c r="P82" s="47" t="str">
        <f t="shared" ca="1" si="48"/>
        <v/>
      </c>
      <c r="Q82" s="45" t="str">
        <f t="shared" ca="1" si="49"/>
        <v/>
      </c>
      <c r="R82" s="46" t="str">
        <f t="shared" ca="1" si="50"/>
        <v/>
      </c>
      <c r="S82" s="47" t="str">
        <f t="shared" ca="1" si="51"/>
        <v/>
      </c>
      <c r="T82" s="79" t="str">
        <f t="shared" ca="1" si="52"/>
        <v/>
      </c>
      <c r="V82" s="72">
        <v>45882.625</v>
      </c>
      <c r="W82" s="54">
        <v>110.26</v>
      </c>
      <c r="AD82" s="72">
        <v>45883.625</v>
      </c>
      <c r="AE82" s="54">
        <v>83.12</v>
      </c>
      <c r="AH82" s="172" t="str">
        <f t="shared" si="53"/>
        <v/>
      </c>
      <c r="AI82" s="172" t="str">
        <f t="shared" si="54"/>
        <v/>
      </c>
    </row>
    <row r="83" spans="1:35">
      <c r="A83" s="173" t="str">
        <f t="shared" ca="1" si="34"/>
        <v/>
      </c>
      <c r="B83" s="45" t="str">
        <f t="shared" ca="1" si="35"/>
        <v/>
      </c>
      <c r="C83" s="46" t="str">
        <f t="shared" ca="1" si="55"/>
        <v/>
      </c>
      <c r="D83" s="46" t="str">
        <f t="shared" ca="1" si="36"/>
        <v/>
      </c>
      <c r="E83" s="45" t="str">
        <f t="shared" ca="1" si="37"/>
        <v/>
      </c>
      <c r="F83" s="46" t="str">
        <f t="shared" ca="1" si="38"/>
        <v/>
      </c>
      <c r="G83" s="47" t="str">
        <f t="shared" ca="1" si="39"/>
        <v/>
      </c>
      <c r="H83" s="45" t="str">
        <f t="shared" ca="1" si="40"/>
        <v/>
      </c>
      <c r="I83" s="46" t="str">
        <f t="shared" ca="1" si="41"/>
        <v/>
      </c>
      <c r="J83" s="47" t="str">
        <f t="shared" ca="1" si="42"/>
        <v/>
      </c>
      <c r="K83" s="45" t="str">
        <f t="shared" ca="1" si="43"/>
        <v/>
      </c>
      <c r="L83" s="46" t="str">
        <f t="shared" ca="1" si="44"/>
        <v/>
      </c>
      <c r="M83" s="47" t="str">
        <f t="shared" ca="1" si="45"/>
        <v/>
      </c>
      <c r="N83" s="45" t="str">
        <f t="shared" ca="1" si="46"/>
        <v/>
      </c>
      <c r="O83" s="46" t="str">
        <f t="shared" ca="1" si="47"/>
        <v/>
      </c>
      <c r="P83" s="47" t="str">
        <f t="shared" ca="1" si="48"/>
        <v/>
      </c>
      <c r="Q83" s="45" t="str">
        <f t="shared" ca="1" si="49"/>
        <v/>
      </c>
      <c r="R83" s="46" t="str">
        <f t="shared" ca="1" si="50"/>
        <v/>
      </c>
      <c r="S83" s="47" t="str">
        <f t="shared" ca="1" si="51"/>
        <v/>
      </c>
      <c r="T83" s="79" t="str">
        <f t="shared" ca="1" si="52"/>
        <v/>
      </c>
      <c r="V83" s="72">
        <v>45883.625</v>
      </c>
      <c r="W83" s="54">
        <v>109.88</v>
      </c>
      <c r="AD83" s="72">
        <v>45884.625</v>
      </c>
      <c r="AE83" s="54">
        <v>83.06</v>
      </c>
      <c r="AH83" s="172" t="str">
        <f t="shared" si="53"/>
        <v/>
      </c>
      <c r="AI83" s="172" t="str">
        <f t="shared" si="54"/>
        <v/>
      </c>
    </row>
    <row r="84" spans="1:35">
      <c r="A84" s="173" t="str">
        <f t="shared" ca="1" si="34"/>
        <v/>
      </c>
      <c r="B84" s="45" t="str">
        <f t="shared" ca="1" si="35"/>
        <v/>
      </c>
      <c r="C84" s="46" t="str">
        <f t="shared" ca="1" si="55"/>
        <v/>
      </c>
      <c r="D84" s="46" t="str">
        <f t="shared" ca="1" si="36"/>
        <v/>
      </c>
      <c r="E84" s="45" t="str">
        <f t="shared" ca="1" si="37"/>
        <v/>
      </c>
      <c r="F84" s="46" t="str">
        <f t="shared" ca="1" si="38"/>
        <v/>
      </c>
      <c r="G84" s="47" t="str">
        <f t="shared" ca="1" si="39"/>
        <v/>
      </c>
      <c r="H84" s="45" t="str">
        <f t="shared" ca="1" si="40"/>
        <v/>
      </c>
      <c r="I84" s="46" t="str">
        <f t="shared" ca="1" si="41"/>
        <v/>
      </c>
      <c r="J84" s="47" t="str">
        <f t="shared" ca="1" si="42"/>
        <v/>
      </c>
      <c r="K84" s="45" t="str">
        <f t="shared" ca="1" si="43"/>
        <v/>
      </c>
      <c r="L84" s="46" t="str">
        <f t="shared" ca="1" si="44"/>
        <v/>
      </c>
      <c r="M84" s="47" t="str">
        <f t="shared" ca="1" si="45"/>
        <v/>
      </c>
      <c r="N84" s="45" t="str">
        <f t="shared" ca="1" si="46"/>
        <v/>
      </c>
      <c r="O84" s="46" t="str">
        <f t="shared" ca="1" si="47"/>
        <v/>
      </c>
      <c r="P84" s="47" t="str">
        <f t="shared" ca="1" si="48"/>
        <v/>
      </c>
      <c r="Q84" s="45" t="str">
        <f t="shared" ca="1" si="49"/>
        <v/>
      </c>
      <c r="R84" s="46" t="str">
        <f t="shared" ca="1" si="50"/>
        <v/>
      </c>
      <c r="S84" s="47" t="str">
        <f t="shared" ca="1" si="51"/>
        <v/>
      </c>
      <c r="T84" s="79" t="str">
        <f t="shared" ca="1" si="52"/>
        <v/>
      </c>
      <c r="V84" s="72">
        <v>45884.625</v>
      </c>
      <c r="W84" s="54">
        <v>109.74</v>
      </c>
      <c r="AD84" s="72">
        <v>45887.625</v>
      </c>
      <c r="AE84" s="54">
        <v>82.96</v>
      </c>
      <c r="AH84" s="172" t="str">
        <f t="shared" si="53"/>
        <v/>
      </c>
      <c r="AI84" s="172" t="str">
        <f t="shared" si="54"/>
        <v/>
      </c>
    </row>
    <row r="85" spans="1:35">
      <c r="A85" s="173" t="str">
        <f t="shared" ca="1" si="34"/>
        <v/>
      </c>
      <c r="B85" s="45" t="str">
        <f t="shared" ca="1" si="35"/>
        <v/>
      </c>
      <c r="C85" s="46" t="str">
        <f t="shared" ca="1" si="55"/>
        <v/>
      </c>
      <c r="D85" s="46" t="str">
        <f t="shared" ca="1" si="36"/>
        <v/>
      </c>
      <c r="E85" s="45" t="str">
        <f t="shared" ca="1" si="37"/>
        <v/>
      </c>
      <c r="F85" s="46" t="str">
        <f t="shared" ca="1" si="38"/>
        <v/>
      </c>
      <c r="G85" s="47" t="str">
        <f t="shared" ca="1" si="39"/>
        <v/>
      </c>
      <c r="H85" s="45" t="str">
        <f t="shared" ca="1" si="40"/>
        <v/>
      </c>
      <c r="I85" s="46" t="str">
        <f t="shared" ca="1" si="41"/>
        <v/>
      </c>
      <c r="J85" s="47" t="str">
        <f t="shared" ca="1" si="42"/>
        <v/>
      </c>
      <c r="K85" s="45" t="str">
        <f t="shared" ca="1" si="43"/>
        <v/>
      </c>
      <c r="L85" s="46" t="str">
        <f t="shared" ca="1" si="44"/>
        <v/>
      </c>
      <c r="M85" s="47" t="str">
        <f t="shared" ca="1" si="45"/>
        <v/>
      </c>
      <c r="N85" s="45" t="str">
        <f t="shared" ca="1" si="46"/>
        <v/>
      </c>
      <c r="O85" s="46" t="str">
        <f t="shared" ca="1" si="47"/>
        <v/>
      </c>
      <c r="P85" s="47" t="str">
        <f t="shared" ca="1" si="48"/>
        <v/>
      </c>
      <c r="Q85" s="45" t="str">
        <f t="shared" ca="1" si="49"/>
        <v/>
      </c>
      <c r="R85" s="46" t="str">
        <f t="shared" ca="1" si="50"/>
        <v/>
      </c>
      <c r="S85" s="47" t="str">
        <f t="shared" ca="1" si="51"/>
        <v/>
      </c>
      <c r="T85" s="79" t="str">
        <f t="shared" ca="1" si="52"/>
        <v/>
      </c>
      <c r="V85" s="72">
        <v>45887.625</v>
      </c>
      <c r="W85" s="54">
        <v>109.54</v>
      </c>
      <c r="AD85" s="72">
        <v>45888.625</v>
      </c>
      <c r="AE85" s="54">
        <v>83.08</v>
      </c>
      <c r="AH85" s="172" t="str">
        <f t="shared" si="53"/>
        <v/>
      </c>
      <c r="AI85" s="172" t="str">
        <f t="shared" si="54"/>
        <v/>
      </c>
    </row>
    <row r="86" spans="1:35">
      <c r="A86" s="173" t="str">
        <f t="shared" ca="1" si="34"/>
        <v/>
      </c>
      <c r="B86" s="45" t="str">
        <f t="shared" ca="1" si="35"/>
        <v/>
      </c>
      <c r="C86" s="46" t="str">
        <f t="shared" ca="1" si="55"/>
        <v/>
      </c>
      <c r="D86" s="46" t="str">
        <f t="shared" ca="1" si="36"/>
        <v/>
      </c>
      <c r="E86" s="45" t="str">
        <f t="shared" ca="1" si="37"/>
        <v/>
      </c>
      <c r="F86" s="46" t="str">
        <f t="shared" ca="1" si="38"/>
        <v/>
      </c>
      <c r="G86" s="47" t="str">
        <f t="shared" ca="1" si="39"/>
        <v/>
      </c>
      <c r="H86" s="45" t="str">
        <f t="shared" ca="1" si="40"/>
        <v/>
      </c>
      <c r="I86" s="46" t="str">
        <f t="shared" ca="1" si="41"/>
        <v/>
      </c>
      <c r="J86" s="47" t="str">
        <f t="shared" ca="1" si="42"/>
        <v/>
      </c>
      <c r="K86" s="45" t="str">
        <f t="shared" ca="1" si="43"/>
        <v/>
      </c>
      <c r="L86" s="46" t="str">
        <f t="shared" ca="1" si="44"/>
        <v/>
      </c>
      <c r="M86" s="47" t="str">
        <f t="shared" ca="1" si="45"/>
        <v/>
      </c>
      <c r="N86" s="45" t="str">
        <f t="shared" ca="1" si="46"/>
        <v/>
      </c>
      <c r="O86" s="46" t="str">
        <f t="shared" ca="1" si="47"/>
        <v/>
      </c>
      <c r="P86" s="47" t="str">
        <f t="shared" ca="1" si="48"/>
        <v/>
      </c>
      <c r="Q86" s="45" t="str">
        <f t="shared" ca="1" si="49"/>
        <v/>
      </c>
      <c r="R86" s="46" t="str">
        <f t="shared" ca="1" si="50"/>
        <v/>
      </c>
      <c r="S86" s="47" t="str">
        <f t="shared" ca="1" si="51"/>
        <v/>
      </c>
      <c r="T86" s="79" t="str">
        <f t="shared" ca="1" si="52"/>
        <v/>
      </c>
      <c r="V86" s="72">
        <v>45888.625</v>
      </c>
      <c r="W86" s="54">
        <v>109.71</v>
      </c>
      <c r="AD86" s="72">
        <v>45889.625</v>
      </c>
      <c r="AE86" s="54">
        <v>83.11</v>
      </c>
      <c r="AH86" s="172" t="str">
        <f t="shared" si="53"/>
        <v/>
      </c>
      <c r="AI86" s="172" t="str">
        <f t="shared" si="54"/>
        <v/>
      </c>
    </row>
    <row r="87" spans="1:35">
      <c r="A87" s="173" t="str">
        <f t="shared" ca="1" si="34"/>
        <v/>
      </c>
      <c r="B87" s="45" t="str">
        <f t="shared" ca="1" si="35"/>
        <v/>
      </c>
      <c r="C87" s="46" t="str">
        <f t="shared" ca="1" si="55"/>
        <v/>
      </c>
      <c r="D87" s="46" t="str">
        <f t="shared" ca="1" si="36"/>
        <v/>
      </c>
      <c r="E87" s="45" t="str">
        <f t="shared" ca="1" si="37"/>
        <v/>
      </c>
      <c r="F87" s="46" t="str">
        <f t="shared" ca="1" si="38"/>
        <v/>
      </c>
      <c r="G87" s="47" t="str">
        <f t="shared" ca="1" si="39"/>
        <v/>
      </c>
      <c r="H87" s="45" t="str">
        <f t="shared" ca="1" si="40"/>
        <v/>
      </c>
      <c r="I87" s="46" t="str">
        <f t="shared" ca="1" si="41"/>
        <v/>
      </c>
      <c r="J87" s="47" t="str">
        <f t="shared" ca="1" si="42"/>
        <v/>
      </c>
      <c r="K87" s="45" t="str">
        <f t="shared" ca="1" si="43"/>
        <v/>
      </c>
      <c r="L87" s="46" t="str">
        <f t="shared" ca="1" si="44"/>
        <v/>
      </c>
      <c r="M87" s="47" t="str">
        <f t="shared" ca="1" si="45"/>
        <v/>
      </c>
      <c r="N87" s="45" t="str">
        <f t="shared" ca="1" si="46"/>
        <v/>
      </c>
      <c r="O87" s="46" t="str">
        <f t="shared" ca="1" si="47"/>
        <v/>
      </c>
      <c r="P87" s="47" t="str">
        <f t="shared" ca="1" si="48"/>
        <v/>
      </c>
      <c r="Q87" s="45" t="str">
        <f t="shared" ca="1" si="49"/>
        <v/>
      </c>
      <c r="R87" s="46" t="str">
        <f t="shared" ca="1" si="50"/>
        <v/>
      </c>
      <c r="S87" s="47" t="str">
        <f t="shared" ca="1" si="51"/>
        <v/>
      </c>
      <c r="T87" s="79" t="str">
        <f t="shared" ca="1" si="52"/>
        <v/>
      </c>
      <c r="V87" s="72">
        <v>45889.625</v>
      </c>
      <c r="W87" s="54">
        <v>109.76</v>
      </c>
      <c r="AD87" s="72">
        <v>45890.625</v>
      </c>
      <c r="AE87" s="54">
        <v>82.86</v>
      </c>
      <c r="AH87" s="172" t="str">
        <f t="shared" si="53"/>
        <v/>
      </c>
      <c r="AI87" s="172" t="str">
        <f t="shared" si="54"/>
        <v/>
      </c>
    </row>
    <row r="88" spans="1:35">
      <c r="A88" s="173" t="str">
        <f t="shared" ca="1" si="34"/>
        <v/>
      </c>
      <c r="B88" s="45" t="str">
        <f t="shared" ca="1" si="35"/>
        <v/>
      </c>
      <c r="C88" s="46" t="str">
        <f t="shared" ca="1" si="55"/>
        <v/>
      </c>
      <c r="D88" s="46" t="str">
        <f t="shared" ca="1" si="36"/>
        <v/>
      </c>
      <c r="E88" s="45" t="str">
        <f t="shared" ca="1" si="37"/>
        <v/>
      </c>
      <c r="F88" s="46" t="str">
        <f t="shared" ca="1" si="38"/>
        <v/>
      </c>
      <c r="G88" s="47" t="str">
        <f t="shared" ca="1" si="39"/>
        <v/>
      </c>
      <c r="H88" s="45" t="str">
        <f t="shared" ca="1" si="40"/>
        <v/>
      </c>
      <c r="I88" s="46" t="str">
        <f t="shared" ca="1" si="41"/>
        <v/>
      </c>
      <c r="J88" s="47" t="str">
        <f t="shared" ca="1" si="42"/>
        <v/>
      </c>
      <c r="K88" s="45" t="str">
        <f t="shared" ca="1" si="43"/>
        <v/>
      </c>
      <c r="L88" s="46" t="str">
        <f t="shared" ca="1" si="44"/>
        <v/>
      </c>
      <c r="M88" s="47" t="str">
        <f t="shared" ca="1" si="45"/>
        <v/>
      </c>
      <c r="N88" s="45" t="str">
        <f t="shared" ca="1" si="46"/>
        <v/>
      </c>
      <c r="O88" s="46" t="str">
        <f t="shared" ca="1" si="47"/>
        <v/>
      </c>
      <c r="P88" s="47" t="str">
        <f t="shared" ca="1" si="48"/>
        <v/>
      </c>
      <c r="Q88" s="45" t="str">
        <f t="shared" ca="1" si="49"/>
        <v/>
      </c>
      <c r="R88" s="46" t="str">
        <f t="shared" ca="1" si="50"/>
        <v/>
      </c>
      <c r="S88" s="47" t="str">
        <f t="shared" ca="1" si="51"/>
        <v/>
      </c>
      <c r="T88" s="79" t="str">
        <f t="shared" ca="1" si="52"/>
        <v/>
      </c>
      <c r="V88" s="72">
        <v>45890.625</v>
      </c>
      <c r="W88" s="54">
        <v>109.34</v>
      </c>
      <c r="AD88" s="72">
        <v>45891.625</v>
      </c>
      <c r="AE88" s="54">
        <v>83.38</v>
      </c>
      <c r="AH88" s="172" t="str">
        <f t="shared" si="53"/>
        <v/>
      </c>
      <c r="AI88" s="172" t="str">
        <f t="shared" si="54"/>
        <v/>
      </c>
    </row>
    <row r="89" spans="1:35">
      <c r="A89" s="173" t="str">
        <f t="shared" ca="1" si="34"/>
        <v/>
      </c>
      <c r="B89" s="45" t="str">
        <f t="shared" ca="1" si="35"/>
        <v/>
      </c>
      <c r="C89" s="46" t="str">
        <f t="shared" ca="1" si="55"/>
        <v/>
      </c>
      <c r="D89" s="46" t="str">
        <f t="shared" ca="1" si="36"/>
        <v/>
      </c>
      <c r="E89" s="45" t="str">
        <f t="shared" ca="1" si="37"/>
        <v/>
      </c>
      <c r="F89" s="46" t="str">
        <f t="shared" ca="1" si="38"/>
        <v/>
      </c>
      <c r="G89" s="47" t="str">
        <f t="shared" ca="1" si="39"/>
        <v/>
      </c>
      <c r="H89" s="45" t="str">
        <f t="shared" ca="1" si="40"/>
        <v/>
      </c>
      <c r="I89" s="46" t="str">
        <f t="shared" ca="1" si="41"/>
        <v/>
      </c>
      <c r="J89" s="47" t="str">
        <f t="shared" ca="1" si="42"/>
        <v/>
      </c>
      <c r="K89" s="45" t="str">
        <f t="shared" ca="1" si="43"/>
        <v/>
      </c>
      <c r="L89" s="46" t="str">
        <f t="shared" ca="1" si="44"/>
        <v/>
      </c>
      <c r="M89" s="47" t="str">
        <f t="shared" ca="1" si="45"/>
        <v/>
      </c>
      <c r="N89" s="45" t="str">
        <f t="shared" ca="1" si="46"/>
        <v/>
      </c>
      <c r="O89" s="46" t="str">
        <f t="shared" ca="1" si="47"/>
        <v/>
      </c>
      <c r="P89" s="47" t="str">
        <f t="shared" ca="1" si="48"/>
        <v/>
      </c>
      <c r="Q89" s="45" t="str">
        <f t="shared" ca="1" si="49"/>
        <v/>
      </c>
      <c r="R89" s="46" t="str">
        <f t="shared" ca="1" si="50"/>
        <v/>
      </c>
      <c r="S89" s="47" t="str">
        <f t="shared" ca="1" si="51"/>
        <v/>
      </c>
      <c r="T89" s="79" t="str">
        <f t="shared" ca="1" si="52"/>
        <v/>
      </c>
      <c r="V89" s="72">
        <v>45891.625</v>
      </c>
      <c r="W89" s="54">
        <v>110.2</v>
      </c>
      <c r="AD89" s="72">
        <v>45894.625</v>
      </c>
      <c r="AE89" s="54">
        <v>83.23</v>
      </c>
      <c r="AH89" s="172" t="str">
        <f t="shared" si="53"/>
        <v/>
      </c>
      <c r="AI89" s="172" t="str">
        <f t="shared" si="54"/>
        <v/>
      </c>
    </row>
    <row r="90" spans="1:35">
      <c r="A90" s="173" t="str">
        <f t="shared" ca="1" si="34"/>
        <v/>
      </c>
      <c r="B90" s="45" t="str">
        <f t="shared" ca="1" si="35"/>
        <v/>
      </c>
      <c r="C90" s="46" t="str">
        <f t="shared" ca="1" si="55"/>
        <v/>
      </c>
      <c r="D90" s="46" t="str">
        <f t="shared" ca="1" si="36"/>
        <v/>
      </c>
      <c r="E90" s="45" t="str">
        <f t="shared" ca="1" si="37"/>
        <v/>
      </c>
      <c r="F90" s="46" t="str">
        <f t="shared" ca="1" si="38"/>
        <v/>
      </c>
      <c r="G90" s="47" t="str">
        <f t="shared" ca="1" si="39"/>
        <v/>
      </c>
      <c r="H90" s="45" t="str">
        <f t="shared" ca="1" si="40"/>
        <v/>
      </c>
      <c r="I90" s="46" t="str">
        <f t="shared" ca="1" si="41"/>
        <v/>
      </c>
      <c r="J90" s="47" t="str">
        <f t="shared" ca="1" si="42"/>
        <v/>
      </c>
      <c r="K90" s="45" t="str">
        <f t="shared" ca="1" si="43"/>
        <v/>
      </c>
      <c r="L90" s="46" t="str">
        <f t="shared" ca="1" si="44"/>
        <v/>
      </c>
      <c r="M90" s="47" t="str">
        <f t="shared" ca="1" si="45"/>
        <v/>
      </c>
      <c r="N90" s="45" t="str">
        <f t="shared" ca="1" si="46"/>
        <v/>
      </c>
      <c r="O90" s="46" t="str">
        <f t="shared" ca="1" si="47"/>
        <v/>
      </c>
      <c r="P90" s="47" t="str">
        <f t="shared" ca="1" si="48"/>
        <v/>
      </c>
      <c r="Q90" s="45" t="str">
        <f t="shared" ca="1" si="49"/>
        <v/>
      </c>
      <c r="R90" s="46" t="str">
        <f t="shared" ca="1" si="50"/>
        <v/>
      </c>
      <c r="S90" s="47" t="str">
        <f t="shared" ca="1" si="51"/>
        <v/>
      </c>
      <c r="T90" s="79" t="str">
        <f t="shared" ca="1" si="52"/>
        <v/>
      </c>
      <c r="V90" s="72">
        <v>45894.625</v>
      </c>
      <c r="W90" s="54">
        <v>109.91</v>
      </c>
      <c r="AD90" s="72">
        <v>45895.625</v>
      </c>
      <c r="AE90" s="54">
        <v>83.36</v>
      </c>
      <c r="AH90" s="172" t="str">
        <f t="shared" si="53"/>
        <v/>
      </c>
      <c r="AI90" s="172" t="str">
        <f t="shared" si="54"/>
        <v/>
      </c>
    </row>
    <row r="91" spans="1:35">
      <c r="A91" s="173" t="str">
        <f t="shared" ca="1" si="34"/>
        <v/>
      </c>
      <c r="B91" s="45" t="str">
        <f t="shared" ca="1" si="35"/>
        <v/>
      </c>
      <c r="C91" s="46" t="str">
        <f t="shared" ca="1" si="55"/>
        <v/>
      </c>
      <c r="D91" s="46" t="str">
        <f t="shared" ca="1" si="36"/>
        <v/>
      </c>
      <c r="E91" s="45" t="str">
        <f t="shared" ca="1" si="37"/>
        <v/>
      </c>
      <c r="F91" s="46" t="str">
        <f t="shared" ca="1" si="38"/>
        <v/>
      </c>
      <c r="G91" s="47" t="str">
        <f t="shared" ca="1" si="39"/>
        <v/>
      </c>
      <c r="H91" s="45" t="str">
        <f t="shared" ca="1" si="40"/>
        <v/>
      </c>
      <c r="I91" s="46" t="str">
        <f t="shared" ca="1" si="41"/>
        <v/>
      </c>
      <c r="J91" s="47" t="str">
        <f t="shared" ca="1" si="42"/>
        <v/>
      </c>
      <c r="K91" s="45" t="str">
        <f t="shared" ca="1" si="43"/>
        <v/>
      </c>
      <c r="L91" s="46" t="str">
        <f t="shared" ca="1" si="44"/>
        <v/>
      </c>
      <c r="M91" s="47" t="str">
        <f t="shared" ca="1" si="45"/>
        <v/>
      </c>
      <c r="N91" s="45" t="str">
        <f t="shared" ca="1" si="46"/>
        <v/>
      </c>
      <c r="O91" s="46" t="str">
        <f t="shared" ca="1" si="47"/>
        <v/>
      </c>
      <c r="P91" s="47" t="str">
        <f t="shared" ca="1" si="48"/>
        <v/>
      </c>
      <c r="Q91" s="45" t="str">
        <f t="shared" ca="1" si="49"/>
        <v/>
      </c>
      <c r="R91" s="46" t="str">
        <f t="shared" ca="1" si="50"/>
        <v/>
      </c>
      <c r="S91" s="47" t="str">
        <f t="shared" ca="1" si="51"/>
        <v/>
      </c>
      <c r="T91" s="79" t="str">
        <f t="shared" ca="1" si="52"/>
        <v/>
      </c>
      <c r="V91" s="72">
        <v>45895.625</v>
      </c>
      <c r="W91" s="54">
        <v>109.99</v>
      </c>
      <c r="AD91" s="72">
        <v>45896.625</v>
      </c>
      <c r="AE91" s="54">
        <v>83.46</v>
      </c>
      <c r="AH91" s="172" t="str">
        <f t="shared" si="53"/>
        <v/>
      </c>
      <c r="AI91" s="172" t="str">
        <f t="shared" si="54"/>
        <v/>
      </c>
    </row>
    <row r="92" spans="1:35">
      <c r="A92" s="173" t="str">
        <f t="shared" ca="1" si="34"/>
        <v/>
      </c>
      <c r="B92" s="45" t="str">
        <f t="shared" ca="1" si="35"/>
        <v/>
      </c>
      <c r="C92" s="46" t="str">
        <f t="shared" ca="1" si="55"/>
        <v/>
      </c>
      <c r="D92" s="46" t="str">
        <f t="shared" ca="1" si="36"/>
        <v/>
      </c>
      <c r="E92" s="45" t="str">
        <f t="shared" ca="1" si="37"/>
        <v/>
      </c>
      <c r="F92" s="46" t="str">
        <f t="shared" ca="1" si="38"/>
        <v/>
      </c>
      <c r="G92" s="47" t="str">
        <f t="shared" ca="1" si="39"/>
        <v/>
      </c>
      <c r="H92" s="45" t="str">
        <f t="shared" ca="1" si="40"/>
        <v/>
      </c>
      <c r="I92" s="46" t="str">
        <f t="shared" ca="1" si="41"/>
        <v/>
      </c>
      <c r="J92" s="47" t="str">
        <f t="shared" ca="1" si="42"/>
        <v/>
      </c>
      <c r="K92" s="45" t="str">
        <f t="shared" ca="1" si="43"/>
        <v/>
      </c>
      <c r="L92" s="46" t="str">
        <f t="shared" ca="1" si="44"/>
        <v/>
      </c>
      <c r="M92" s="47" t="str">
        <f t="shared" ca="1" si="45"/>
        <v/>
      </c>
      <c r="N92" s="45" t="str">
        <f t="shared" ca="1" si="46"/>
        <v/>
      </c>
      <c r="O92" s="46" t="str">
        <f t="shared" ca="1" si="47"/>
        <v/>
      </c>
      <c r="P92" s="47" t="str">
        <f t="shared" ca="1" si="48"/>
        <v/>
      </c>
      <c r="Q92" s="45" t="str">
        <f t="shared" ca="1" si="49"/>
        <v/>
      </c>
      <c r="R92" s="46" t="str">
        <f t="shared" ca="1" si="50"/>
        <v/>
      </c>
      <c r="S92" s="47" t="str">
        <f t="shared" ca="1" si="51"/>
        <v/>
      </c>
      <c r="T92" s="79" t="str">
        <f t="shared" ca="1" si="52"/>
        <v/>
      </c>
      <c r="V92" s="72">
        <v>45896.625</v>
      </c>
      <c r="W92" s="54">
        <v>110.03</v>
      </c>
      <c r="AD92" s="72">
        <v>45897.625</v>
      </c>
      <c r="AE92" s="54">
        <v>83.53</v>
      </c>
      <c r="AH92" s="172" t="str">
        <f t="shared" si="53"/>
        <v/>
      </c>
      <c r="AI92" s="172" t="str">
        <f t="shared" si="54"/>
        <v/>
      </c>
    </row>
    <row r="93" spans="1:35">
      <c r="A93" s="173" t="str">
        <f t="shared" ca="1" si="34"/>
        <v/>
      </c>
      <c r="B93" s="45" t="str">
        <f t="shared" ca="1" si="35"/>
        <v/>
      </c>
      <c r="C93" s="46" t="str">
        <f t="shared" ca="1" si="55"/>
        <v/>
      </c>
      <c r="D93" s="46" t="str">
        <f t="shared" ca="1" si="36"/>
        <v/>
      </c>
      <c r="E93" s="45" t="str">
        <f t="shared" ca="1" si="37"/>
        <v/>
      </c>
      <c r="F93" s="46" t="str">
        <f t="shared" ca="1" si="38"/>
        <v/>
      </c>
      <c r="G93" s="47" t="str">
        <f t="shared" ca="1" si="39"/>
        <v/>
      </c>
      <c r="H93" s="45" t="str">
        <f t="shared" ca="1" si="40"/>
        <v/>
      </c>
      <c r="I93" s="46" t="str">
        <f t="shared" ca="1" si="41"/>
        <v/>
      </c>
      <c r="J93" s="47" t="str">
        <f t="shared" ca="1" si="42"/>
        <v/>
      </c>
      <c r="K93" s="45" t="str">
        <f t="shared" ca="1" si="43"/>
        <v/>
      </c>
      <c r="L93" s="46" t="str">
        <f t="shared" ca="1" si="44"/>
        <v/>
      </c>
      <c r="M93" s="47" t="str">
        <f t="shared" ca="1" si="45"/>
        <v/>
      </c>
      <c r="N93" s="45" t="str">
        <f t="shared" ca="1" si="46"/>
        <v/>
      </c>
      <c r="O93" s="46" t="str">
        <f t="shared" ca="1" si="47"/>
        <v/>
      </c>
      <c r="P93" s="47" t="str">
        <f t="shared" ca="1" si="48"/>
        <v/>
      </c>
      <c r="Q93" s="45" t="str">
        <f t="shared" ca="1" si="49"/>
        <v/>
      </c>
      <c r="R93" s="46" t="str">
        <f t="shared" ca="1" si="50"/>
        <v/>
      </c>
      <c r="S93" s="47" t="str">
        <f t="shared" ca="1" si="51"/>
        <v/>
      </c>
      <c r="T93" s="79" t="str">
        <f t="shared" ca="1" si="52"/>
        <v/>
      </c>
      <c r="V93" s="72">
        <v>45897.625</v>
      </c>
      <c r="W93" s="54">
        <v>110.2</v>
      </c>
      <c r="AD93" s="72">
        <v>45898.625</v>
      </c>
      <c r="AE93" s="54">
        <v>83.42</v>
      </c>
      <c r="AH93" s="172" t="str">
        <f t="shared" si="53"/>
        <v/>
      </c>
      <c r="AI93" s="172" t="str">
        <f t="shared" si="54"/>
        <v/>
      </c>
    </row>
    <row r="94" spans="1:35">
      <c r="A94" s="173" t="str">
        <f t="shared" ca="1" si="34"/>
        <v/>
      </c>
      <c r="B94" s="45" t="str">
        <f t="shared" ca="1" si="35"/>
        <v/>
      </c>
      <c r="C94" s="46" t="str">
        <f t="shared" ca="1" si="55"/>
        <v/>
      </c>
      <c r="D94" s="46" t="str">
        <f t="shared" ca="1" si="36"/>
        <v/>
      </c>
      <c r="E94" s="45" t="str">
        <f t="shared" ca="1" si="37"/>
        <v/>
      </c>
      <c r="F94" s="46" t="str">
        <f t="shared" ca="1" si="38"/>
        <v/>
      </c>
      <c r="G94" s="47" t="str">
        <f t="shared" ca="1" si="39"/>
        <v/>
      </c>
      <c r="H94" s="45" t="str">
        <f t="shared" ca="1" si="40"/>
        <v/>
      </c>
      <c r="I94" s="46" t="str">
        <f t="shared" ca="1" si="41"/>
        <v/>
      </c>
      <c r="J94" s="47" t="str">
        <f t="shared" ca="1" si="42"/>
        <v/>
      </c>
      <c r="K94" s="45" t="str">
        <f t="shared" ca="1" si="43"/>
        <v/>
      </c>
      <c r="L94" s="46" t="str">
        <f t="shared" ca="1" si="44"/>
        <v/>
      </c>
      <c r="M94" s="47" t="str">
        <f t="shared" ca="1" si="45"/>
        <v/>
      </c>
      <c r="N94" s="45" t="str">
        <f t="shared" ca="1" si="46"/>
        <v/>
      </c>
      <c r="O94" s="46" t="str">
        <f t="shared" ca="1" si="47"/>
        <v/>
      </c>
      <c r="P94" s="47" t="str">
        <f t="shared" ca="1" si="48"/>
        <v/>
      </c>
      <c r="Q94" s="45" t="str">
        <f t="shared" ca="1" si="49"/>
        <v/>
      </c>
      <c r="R94" s="46" t="str">
        <f t="shared" ca="1" si="50"/>
        <v/>
      </c>
      <c r="S94" s="47" t="str">
        <f t="shared" ca="1" si="51"/>
        <v/>
      </c>
      <c r="T94" s="79" t="str">
        <f t="shared" ca="1" si="52"/>
        <v/>
      </c>
      <c r="V94" s="72">
        <v>45898.625</v>
      </c>
      <c r="W94" s="54">
        <v>109.83</v>
      </c>
      <c r="AD94" s="72">
        <v>45902.625</v>
      </c>
      <c r="AE94" s="54">
        <v>82.9</v>
      </c>
      <c r="AH94" s="172" t="str">
        <f t="shared" si="53"/>
        <v/>
      </c>
      <c r="AI94" s="172" t="str">
        <f t="shared" si="54"/>
        <v/>
      </c>
    </row>
    <row r="95" spans="1:35">
      <c r="A95" s="173" t="str">
        <f t="shared" ca="1" si="34"/>
        <v/>
      </c>
      <c r="B95" s="45" t="str">
        <f t="shared" ca="1" si="35"/>
        <v/>
      </c>
      <c r="C95" s="46" t="str">
        <f t="shared" ca="1" si="55"/>
        <v/>
      </c>
      <c r="D95" s="46" t="str">
        <f t="shared" ca="1" si="36"/>
        <v/>
      </c>
      <c r="E95" s="45" t="str">
        <f t="shared" ca="1" si="37"/>
        <v/>
      </c>
      <c r="F95" s="46" t="str">
        <f t="shared" ca="1" si="38"/>
        <v/>
      </c>
      <c r="G95" s="47" t="str">
        <f t="shared" ca="1" si="39"/>
        <v/>
      </c>
      <c r="H95" s="45" t="str">
        <f t="shared" ca="1" si="40"/>
        <v/>
      </c>
      <c r="I95" s="46" t="str">
        <f t="shared" ca="1" si="41"/>
        <v/>
      </c>
      <c r="J95" s="47" t="str">
        <f t="shared" ca="1" si="42"/>
        <v/>
      </c>
      <c r="K95" s="45" t="str">
        <f t="shared" ca="1" si="43"/>
        <v/>
      </c>
      <c r="L95" s="46" t="str">
        <f t="shared" ca="1" si="44"/>
        <v/>
      </c>
      <c r="M95" s="47" t="str">
        <f t="shared" ca="1" si="45"/>
        <v/>
      </c>
      <c r="N95" s="45" t="str">
        <f t="shared" ca="1" si="46"/>
        <v/>
      </c>
      <c r="O95" s="46" t="str">
        <f t="shared" ca="1" si="47"/>
        <v/>
      </c>
      <c r="P95" s="47" t="str">
        <f t="shared" ca="1" si="48"/>
        <v/>
      </c>
      <c r="Q95" s="45" t="str">
        <f t="shared" ca="1" si="49"/>
        <v/>
      </c>
      <c r="R95" s="46" t="str">
        <f t="shared" ca="1" si="50"/>
        <v/>
      </c>
      <c r="S95" s="47" t="str">
        <f t="shared" ca="1" si="51"/>
        <v/>
      </c>
      <c r="T95" s="79" t="str">
        <f t="shared" ca="1" si="52"/>
        <v/>
      </c>
      <c r="V95" s="72">
        <v>45902.625</v>
      </c>
      <c r="W95" s="54">
        <v>109.05</v>
      </c>
      <c r="AD95" s="72">
        <v>45903.625</v>
      </c>
      <c r="AE95" s="54">
        <v>83.2</v>
      </c>
      <c r="AH95" s="172" t="str">
        <f t="shared" si="53"/>
        <v/>
      </c>
      <c r="AI95" s="172" t="str">
        <f t="shared" si="54"/>
        <v/>
      </c>
    </row>
    <row r="96" spans="1:35">
      <c r="A96" s="173" t="str">
        <f t="shared" ca="1" si="34"/>
        <v/>
      </c>
      <c r="B96" s="45" t="str">
        <f t="shared" ca="1" si="35"/>
        <v/>
      </c>
      <c r="C96" s="46" t="str">
        <f t="shared" ca="1" si="55"/>
        <v/>
      </c>
      <c r="D96" s="46" t="str">
        <f t="shared" ca="1" si="36"/>
        <v/>
      </c>
      <c r="E96" s="45" t="str">
        <f t="shared" ca="1" si="37"/>
        <v/>
      </c>
      <c r="F96" s="46" t="str">
        <f t="shared" ca="1" si="38"/>
        <v/>
      </c>
      <c r="G96" s="47" t="str">
        <f t="shared" ca="1" si="39"/>
        <v/>
      </c>
      <c r="H96" s="45" t="str">
        <f t="shared" ca="1" si="40"/>
        <v/>
      </c>
      <c r="I96" s="46" t="str">
        <f t="shared" ca="1" si="41"/>
        <v/>
      </c>
      <c r="J96" s="47" t="str">
        <f t="shared" ca="1" si="42"/>
        <v/>
      </c>
      <c r="K96" s="45" t="str">
        <f t="shared" ca="1" si="43"/>
        <v/>
      </c>
      <c r="L96" s="46" t="str">
        <f t="shared" ca="1" si="44"/>
        <v/>
      </c>
      <c r="M96" s="47" t="str">
        <f t="shared" ca="1" si="45"/>
        <v/>
      </c>
      <c r="N96" s="45" t="str">
        <f t="shared" ca="1" si="46"/>
        <v/>
      </c>
      <c r="O96" s="46" t="str">
        <f t="shared" ca="1" si="47"/>
        <v/>
      </c>
      <c r="P96" s="47" t="str">
        <f t="shared" ca="1" si="48"/>
        <v/>
      </c>
      <c r="Q96" s="45" t="str">
        <f t="shared" ca="1" si="49"/>
        <v/>
      </c>
      <c r="R96" s="46" t="str">
        <f t="shared" ca="1" si="50"/>
        <v/>
      </c>
      <c r="S96" s="47" t="str">
        <f t="shared" ca="1" si="51"/>
        <v/>
      </c>
      <c r="T96" s="79" t="str">
        <f t="shared" ca="1" si="52"/>
        <v/>
      </c>
      <c r="V96" s="72">
        <v>45903.625</v>
      </c>
      <c r="W96" s="54">
        <v>109.7</v>
      </c>
      <c r="AD96" s="72">
        <v>45904.625</v>
      </c>
      <c r="AE96" s="54">
        <v>83.66</v>
      </c>
      <c r="AH96" s="172" t="str">
        <f t="shared" si="53"/>
        <v/>
      </c>
      <c r="AI96" s="172" t="str">
        <f t="shared" si="54"/>
        <v/>
      </c>
    </row>
    <row r="97" spans="1:35">
      <c r="A97" s="173" t="str">
        <f t="shared" ca="1" si="34"/>
        <v/>
      </c>
      <c r="B97" s="45" t="str">
        <f t="shared" ca="1" si="35"/>
        <v/>
      </c>
      <c r="C97" s="46" t="str">
        <f t="shared" ca="1" si="55"/>
        <v/>
      </c>
      <c r="D97" s="46" t="str">
        <f t="shared" ca="1" si="36"/>
        <v/>
      </c>
      <c r="E97" s="45" t="str">
        <f t="shared" ca="1" si="37"/>
        <v/>
      </c>
      <c r="F97" s="46" t="str">
        <f t="shared" ca="1" si="38"/>
        <v/>
      </c>
      <c r="G97" s="47" t="str">
        <f t="shared" ca="1" si="39"/>
        <v/>
      </c>
      <c r="H97" s="45" t="str">
        <f t="shared" ca="1" si="40"/>
        <v/>
      </c>
      <c r="I97" s="46" t="str">
        <f t="shared" ca="1" si="41"/>
        <v/>
      </c>
      <c r="J97" s="47" t="str">
        <f t="shared" ca="1" si="42"/>
        <v/>
      </c>
      <c r="K97" s="45" t="str">
        <f t="shared" ca="1" si="43"/>
        <v/>
      </c>
      <c r="L97" s="46" t="str">
        <f t="shared" ca="1" si="44"/>
        <v/>
      </c>
      <c r="M97" s="47" t="str">
        <f t="shared" ca="1" si="45"/>
        <v/>
      </c>
      <c r="N97" s="45" t="str">
        <f t="shared" ca="1" si="46"/>
        <v/>
      </c>
      <c r="O97" s="46" t="str">
        <f t="shared" ca="1" si="47"/>
        <v/>
      </c>
      <c r="P97" s="47" t="str">
        <f t="shared" ca="1" si="48"/>
        <v/>
      </c>
      <c r="Q97" s="45" t="str">
        <f t="shared" ca="1" si="49"/>
        <v/>
      </c>
      <c r="R97" s="46" t="str">
        <f t="shared" ca="1" si="50"/>
        <v/>
      </c>
      <c r="S97" s="47" t="str">
        <f t="shared" ca="1" si="51"/>
        <v/>
      </c>
      <c r="T97" s="79" t="str">
        <f t="shared" ca="1" si="52"/>
        <v/>
      </c>
      <c r="V97" s="72">
        <v>45904.625</v>
      </c>
      <c r="W97" s="54">
        <v>110.45</v>
      </c>
      <c r="AD97" s="72">
        <v>45905.625</v>
      </c>
      <c r="AE97" s="54">
        <v>83.99</v>
      </c>
      <c r="AH97" s="172" t="str">
        <f t="shared" si="53"/>
        <v/>
      </c>
      <c r="AI97" s="172" t="str">
        <f t="shared" si="54"/>
        <v/>
      </c>
    </row>
    <row r="98" spans="1:35">
      <c r="A98" s="173" t="str">
        <f t="shared" ca="1" si="34"/>
        <v/>
      </c>
      <c r="B98" s="45" t="str">
        <f t="shared" ca="1" si="35"/>
        <v/>
      </c>
      <c r="C98" s="46" t="str">
        <f t="shared" ca="1" si="55"/>
        <v/>
      </c>
      <c r="D98" s="46" t="str">
        <f t="shared" ca="1" si="36"/>
        <v/>
      </c>
      <c r="E98" s="45" t="str">
        <f t="shared" ca="1" si="37"/>
        <v/>
      </c>
      <c r="F98" s="46" t="str">
        <f t="shared" ca="1" si="38"/>
        <v/>
      </c>
      <c r="G98" s="47" t="str">
        <f t="shared" ca="1" si="39"/>
        <v/>
      </c>
      <c r="H98" s="45" t="str">
        <f t="shared" ca="1" si="40"/>
        <v/>
      </c>
      <c r="I98" s="46" t="str">
        <f t="shared" ca="1" si="41"/>
        <v/>
      </c>
      <c r="J98" s="47" t="str">
        <f t="shared" ca="1" si="42"/>
        <v/>
      </c>
      <c r="K98" s="45" t="str">
        <f t="shared" ca="1" si="43"/>
        <v/>
      </c>
      <c r="L98" s="46" t="str">
        <f t="shared" ca="1" si="44"/>
        <v/>
      </c>
      <c r="M98" s="47" t="str">
        <f t="shared" ca="1" si="45"/>
        <v/>
      </c>
      <c r="N98" s="45" t="str">
        <f t="shared" ca="1" si="46"/>
        <v/>
      </c>
      <c r="O98" s="46" t="str">
        <f t="shared" ca="1" si="47"/>
        <v/>
      </c>
      <c r="P98" s="47" t="str">
        <f t="shared" ca="1" si="48"/>
        <v/>
      </c>
      <c r="Q98" s="45" t="str">
        <f t="shared" ca="1" si="49"/>
        <v/>
      </c>
      <c r="R98" s="46" t="str">
        <f t="shared" ca="1" si="50"/>
        <v/>
      </c>
      <c r="S98" s="47" t="str">
        <f t="shared" ca="1" si="51"/>
        <v/>
      </c>
      <c r="T98" s="79" t="str">
        <f t="shared" ca="1" si="52"/>
        <v/>
      </c>
      <c r="V98" s="72">
        <v>45905.625</v>
      </c>
      <c r="W98" s="54">
        <v>111.17</v>
      </c>
      <c r="AD98" s="72">
        <v>45908.625</v>
      </c>
      <c r="AE98" s="54">
        <v>84.15</v>
      </c>
      <c r="AH98" s="172" t="str">
        <f t="shared" si="53"/>
        <v/>
      </c>
      <c r="AI98" s="172" t="str">
        <f t="shared" si="54"/>
        <v/>
      </c>
    </row>
    <row r="99" spans="1:35">
      <c r="A99" s="173" t="str">
        <f t="shared" ca="1" si="34"/>
        <v/>
      </c>
      <c r="B99" s="45" t="str">
        <f t="shared" ca="1" si="35"/>
        <v/>
      </c>
      <c r="C99" s="46" t="str">
        <f t="shared" ca="1" si="55"/>
        <v/>
      </c>
      <c r="D99" s="46" t="str">
        <f t="shared" ca="1" si="36"/>
        <v/>
      </c>
      <c r="E99" s="45" t="str">
        <f t="shared" ca="1" si="37"/>
        <v/>
      </c>
      <c r="F99" s="46" t="str">
        <f t="shared" ca="1" si="38"/>
        <v/>
      </c>
      <c r="G99" s="47" t="str">
        <f t="shared" ca="1" si="39"/>
        <v/>
      </c>
      <c r="H99" s="45" t="str">
        <f t="shared" ca="1" si="40"/>
        <v/>
      </c>
      <c r="I99" s="46" t="str">
        <f t="shared" ca="1" si="41"/>
        <v/>
      </c>
      <c r="J99" s="47" t="str">
        <f t="shared" ca="1" si="42"/>
        <v/>
      </c>
      <c r="K99" s="45" t="str">
        <f t="shared" ca="1" si="43"/>
        <v/>
      </c>
      <c r="L99" s="46" t="str">
        <f t="shared" ca="1" si="44"/>
        <v/>
      </c>
      <c r="M99" s="47" t="str">
        <f t="shared" ca="1" si="45"/>
        <v/>
      </c>
      <c r="N99" s="45" t="str">
        <f t="shared" ca="1" si="46"/>
        <v/>
      </c>
      <c r="O99" s="46" t="str">
        <f t="shared" ca="1" si="47"/>
        <v/>
      </c>
      <c r="P99" s="47" t="str">
        <f t="shared" ca="1" si="48"/>
        <v/>
      </c>
      <c r="Q99" s="45" t="str">
        <f t="shared" ca="1" si="49"/>
        <v/>
      </c>
      <c r="R99" s="46" t="str">
        <f t="shared" ca="1" si="50"/>
        <v/>
      </c>
      <c r="S99" s="47" t="str">
        <f t="shared" ca="1" si="51"/>
        <v/>
      </c>
      <c r="T99" s="79" t="str">
        <f t="shared" ca="1" si="52"/>
        <v/>
      </c>
      <c r="V99" s="72">
        <v>45908.625</v>
      </c>
      <c r="W99" s="54">
        <v>111.56</v>
      </c>
      <c r="AD99" s="72">
        <v>45909.625</v>
      </c>
      <c r="AE99" s="54">
        <v>84.04</v>
      </c>
      <c r="AH99" s="172" t="str">
        <f t="shared" si="53"/>
        <v/>
      </c>
      <c r="AI99" s="172" t="str">
        <f t="shared" si="54"/>
        <v/>
      </c>
    </row>
    <row r="100" spans="1:35">
      <c r="A100" s="173" t="str">
        <f t="shared" ca="1" si="34"/>
        <v/>
      </c>
      <c r="B100" s="45" t="str">
        <f t="shared" ca="1" si="35"/>
        <v/>
      </c>
      <c r="C100" s="46" t="str">
        <f t="shared" ca="1" si="55"/>
        <v/>
      </c>
      <c r="D100" s="46" t="str">
        <f t="shared" ca="1" si="36"/>
        <v/>
      </c>
      <c r="E100" s="45" t="str">
        <f t="shared" ca="1" si="37"/>
        <v/>
      </c>
      <c r="F100" s="46" t="str">
        <f t="shared" ca="1" si="38"/>
        <v/>
      </c>
      <c r="G100" s="47" t="str">
        <f t="shared" ca="1" si="39"/>
        <v/>
      </c>
      <c r="H100" s="45" t="str">
        <f t="shared" ca="1" si="40"/>
        <v/>
      </c>
      <c r="I100" s="46" t="str">
        <f t="shared" ca="1" si="41"/>
        <v/>
      </c>
      <c r="J100" s="47" t="str">
        <f t="shared" ca="1" si="42"/>
        <v/>
      </c>
      <c r="K100" s="45" t="str">
        <f t="shared" ca="1" si="43"/>
        <v/>
      </c>
      <c r="L100" s="46" t="str">
        <f t="shared" ca="1" si="44"/>
        <v/>
      </c>
      <c r="M100" s="47" t="str">
        <f t="shared" ca="1" si="45"/>
        <v/>
      </c>
      <c r="N100" s="45" t="str">
        <f t="shared" ca="1" si="46"/>
        <v/>
      </c>
      <c r="O100" s="46" t="str">
        <f t="shared" ca="1" si="47"/>
        <v/>
      </c>
      <c r="P100" s="47" t="str">
        <f t="shared" ca="1" si="48"/>
        <v/>
      </c>
      <c r="Q100" s="45" t="str">
        <f t="shared" ca="1" si="49"/>
        <v/>
      </c>
      <c r="R100" s="46" t="str">
        <f t="shared" ca="1" si="50"/>
        <v/>
      </c>
      <c r="S100" s="47" t="str">
        <f t="shared" ca="1" si="51"/>
        <v/>
      </c>
      <c r="T100" s="79" t="str">
        <f t="shared" ca="1" si="52"/>
        <v/>
      </c>
      <c r="V100" s="72">
        <v>45909.625</v>
      </c>
      <c r="W100" s="54">
        <v>111.36</v>
      </c>
      <c r="AD100" s="72">
        <v>45910.625</v>
      </c>
      <c r="AE100" s="54">
        <v>84.24</v>
      </c>
      <c r="AH100" s="172" t="str">
        <f t="shared" si="53"/>
        <v/>
      </c>
      <c r="AI100" s="172" t="str">
        <f t="shared" si="54"/>
        <v/>
      </c>
    </row>
    <row r="101" spans="1:35">
      <c r="A101" s="173" t="str">
        <f t="shared" ca="1" si="34"/>
        <v/>
      </c>
      <c r="B101" s="45" t="str">
        <f t="shared" ca="1" si="35"/>
        <v/>
      </c>
      <c r="C101" s="46" t="str">
        <f t="shared" ca="1" si="55"/>
        <v/>
      </c>
      <c r="D101" s="46" t="str">
        <f t="shared" ca="1" si="36"/>
        <v/>
      </c>
      <c r="E101" s="45" t="str">
        <f t="shared" ca="1" si="37"/>
        <v/>
      </c>
      <c r="F101" s="46" t="str">
        <f t="shared" ca="1" si="38"/>
        <v/>
      </c>
      <c r="G101" s="47" t="str">
        <f t="shared" ca="1" si="39"/>
        <v/>
      </c>
      <c r="H101" s="45" t="str">
        <f t="shared" ca="1" si="40"/>
        <v/>
      </c>
      <c r="I101" s="46" t="str">
        <f t="shared" ca="1" si="41"/>
        <v/>
      </c>
      <c r="J101" s="47" t="str">
        <f t="shared" ca="1" si="42"/>
        <v/>
      </c>
      <c r="K101" s="45" t="str">
        <f t="shared" ca="1" si="43"/>
        <v/>
      </c>
      <c r="L101" s="46" t="str">
        <f t="shared" ca="1" si="44"/>
        <v/>
      </c>
      <c r="M101" s="47" t="str">
        <f t="shared" ca="1" si="45"/>
        <v/>
      </c>
      <c r="N101" s="45" t="str">
        <f t="shared" ca="1" si="46"/>
        <v/>
      </c>
      <c r="O101" s="46" t="str">
        <f t="shared" ca="1" si="47"/>
        <v/>
      </c>
      <c r="P101" s="47" t="str">
        <f t="shared" ca="1" si="48"/>
        <v/>
      </c>
      <c r="Q101" s="45" t="str">
        <f t="shared" ca="1" si="49"/>
        <v/>
      </c>
      <c r="R101" s="46" t="str">
        <f t="shared" ca="1" si="50"/>
        <v/>
      </c>
      <c r="S101" s="47" t="str">
        <f t="shared" ca="1" si="51"/>
        <v/>
      </c>
      <c r="T101" s="79" t="str">
        <f t="shared" ca="1" si="52"/>
        <v/>
      </c>
      <c r="V101" s="72">
        <v>45910.625</v>
      </c>
      <c r="W101" s="54">
        <v>111.69</v>
      </c>
      <c r="AD101" s="72">
        <v>45911.625</v>
      </c>
      <c r="AE101" s="54">
        <v>84.49</v>
      </c>
      <c r="AH101" s="172" t="str">
        <f t="shared" si="53"/>
        <v/>
      </c>
      <c r="AI101" s="172" t="str">
        <f t="shared" si="54"/>
        <v/>
      </c>
    </row>
    <row r="102" spans="1:35">
      <c r="A102" s="173" t="str">
        <f t="shared" ca="1" si="34"/>
        <v/>
      </c>
      <c r="B102" s="45" t="str">
        <f t="shared" ca="1" si="35"/>
        <v/>
      </c>
      <c r="C102" s="46" t="str">
        <f t="shared" ca="1" si="55"/>
        <v/>
      </c>
      <c r="D102" s="46" t="str">
        <f t="shared" ca="1" si="36"/>
        <v/>
      </c>
      <c r="E102" s="45" t="str">
        <f t="shared" ca="1" si="37"/>
        <v/>
      </c>
      <c r="F102" s="46" t="str">
        <f t="shared" ca="1" si="38"/>
        <v/>
      </c>
      <c r="G102" s="47" t="str">
        <f t="shared" ca="1" si="39"/>
        <v/>
      </c>
      <c r="H102" s="45" t="str">
        <f t="shared" ca="1" si="40"/>
        <v/>
      </c>
      <c r="I102" s="46" t="str">
        <f t="shared" ca="1" si="41"/>
        <v/>
      </c>
      <c r="J102" s="47" t="str">
        <f t="shared" ca="1" si="42"/>
        <v/>
      </c>
      <c r="K102" s="45" t="str">
        <f t="shared" ca="1" si="43"/>
        <v/>
      </c>
      <c r="L102" s="46" t="str">
        <f t="shared" ca="1" si="44"/>
        <v/>
      </c>
      <c r="M102" s="47" t="str">
        <f t="shared" ca="1" si="45"/>
        <v/>
      </c>
      <c r="N102" s="45" t="str">
        <f t="shared" ca="1" si="46"/>
        <v/>
      </c>
      <c r="O102" s="46" t="str">
        <f t="shared" ca="1" si="47"/>
        <v/>
      </c>
      <c r="P102" s="47" t="str">
        <f t="shared" ca="1" si="48"/>
        <v/>
      </c>
      <c r="Q102" s="45" t="str">
        <f t="shared" ca="1" si="49"/>
        <v/>
      </c>
      <c r="R102" s="46" t="str">
        <f t="shared" ca="1" si="50"/>
        <v/>
      </c>
      <c r="S102" s="47" t="str">
        <f t="shared" ca="1" si="51"/>
        <v/>
      </c>
      <c r="T102" s="79" t="str">
        <f t="shared" ca="1" si="52"/>
        <v/>
      </c>
      <c r="V102" s="72">
        <v>45911.625</v>
      </c>
      <c r="W102" s="54">
        <v>112.21</v>
      </c>
      <c r="AD102" s="72">
        <v>45912.625</v>
      </c>
      <c r="AE102" s="54">
        <v>84.34</v>
      </c>
      <c r="AH102" s="172" t="str">
        <f t="shared" si="53"/>
        <v/>
      </c>
      <c r="AI102" s="172" t="str">
        <f t="shared" si="54"/>
        <v/>
      </c>
    </row>
    <row r="103" spans="1:35">
      <c r="A103" s="173" t="str">
        <f t="shared" ca="1" si="34"/>
        <v/>
      </c>
      <c r="B103" s="45" t="str">
        <f t="shared" ca="1" si="35"/>
        <v/>
      </c>
      <c r="C103" s="46" t="str">
        <f t="shared" ca="1" si="55"/>
        <v/>
      </c>
      <c r="D103" s="46" t="str">
        <f t="shared" ca="1" si="36"/>
        <v/>
      </c>
      <c r="E103" s="45" t="str">
        <f t="shared" ca="1" si="37"/>
        <v/>
      </c>
      <c r="F103" s="46" t="str">
        <f t="shared" ca="1" si="38"/>
        <v/>
      </c>
      <c r="G103" s="47" t="str">
        <f t="shared" ca="1" si="39"/>
        <v/>
      </c>
      <c r="H103" s="45" t="str">
        <f t="shared" ca="1" si="40"/>
        <v/>
      </c>
      <c r="I103" s="46" t="str">
        <f t="shared" ca="1" si="41"/>
        <v/>
      </c>
      <c r="J103" s="47" t="str">
        <f t="shared" ca="1" si="42"/>
        <v/>
      </c>
      <c r="K103" s="45" t="str">
        <f t="shared" ca="1" si="43"/>
        <v/>
      </c>
      <c r="L103" s="46" t="str">
        <f t="shared" ca="1" si="44"/>
        <v/>
      </c>
      <c r="M103" s="47" t="str">
        <f t="shared" ca="1" si="45"/>
        <v/>
      </c>
      <c r="N103" s="45" t="str">
        <f t="shared" ca="1" si="46"/>
        <v/>
      </c>
      <c r="O103" s="46" t="str">
        <f t="shared" ca="1" si="47"/>
        <v/>
      </c>
      <c r="P103" s="47" t="str">
        <f t="shared" ca="1" si="48"/>
        <v/>
      </c>
      <c r="Q103" s="45" t="str">
        <f t="shared" ca="1" si="49"/>
        <v/>
      </c>
      <c r="R103" s="46" t="str">
        <f t="shared" ca="1" si="50"/>
        <v/>
      </c>
      <c r="S103" s="47" t="str">
        <f t="shared" ca="1" si="51"/>
        <v/>
      </c>
      <c r="T103" s="79" t="str">
        <f t="shared" ca="1" si="52"/>
        <v/>
      </c>
      <c r="V103" s="72">
        <v>45912.625</v>
      </c>
      <c r="W103" s="54">
        <v>112.01</v>
      </c>
      <c r="AD103" s="72">
        <v>45915.625</v>
      </c>
      <c r="AE103" s="54">
        <v>84.54</v>
      </c>
      <c r="AH103" s="172" t="str">
        <f t="shared" si="53"/>
        <v/>
      </c>
      <c r="AI103" s="172" t="str">
        <f t="shared" si="54"/>
        <v/>
      </c>
    </row>
    <row r="104" spans="1:35">
      <c r="A104" s="173" t="str">
        <f t="shared" ca="1" si="34"/>
        <v/>
      </c>
      <c r="B104" s="45" t="str">
        <f t="shared" ca="1" si="35"/>
        <v/>
      </c>
      <c r="C104" s="46" t="str">
        <f t="shared" ca="1" si="55"/>
        <v/>
      </c>
      <c r="D104" s="46" t="str">
        <f t="shared" ca="1" si="36"/>
        <v/>
      </c>
      <c r="E104" s="45" t="str">
        <f t="shared" ca="1" si="37"/>
        <v/>
      </c>
      <c r="F104" s="46" t="str">
        <f t="shared" ca="1" si="38"/>
        <v/>
      </c>
      <c r="G104" s="47" t="str">
        <f t="shared" ca="1" si="39"/>
        <v/>
      </c>
      <c r="H104" s="45" t="str">
        <f t="shared" ca="1" si="40"/>
        <v/>
      </c>
      <c r="I104" s="46" t="str">
        <f t="shared" ca="1" si="41"/>
        <v/>
      </c>
      <c r="J104" s="47" t="str">
        <f t="shared" ca="1" si="42"/>
        <v/>
      </c>
      <c r="K104" s="45" t="str">
        <f t="shared" ca="1" si="43"/>
        <v/>
      </c>
      <c r="L104" s="46" t="str">
        <f t="shared" ca="1" si="44"/>
        <v/>
      </c>
      <c r="M104" s="47" t="str">
        <f t="shared" ca="1" si="45"/>
        <v/>
      </c>
      <c r="N104" s="45" t="str">
        <f t="shared" ca="1" si="46"/>
        <v/>
      </c>
      <c r="O104" s="46" t="str">
        <f t="shared" ca="1" si="47"/>
        <v/>
      </c>
      <c r="P104" s="47" t="str">
        <f t="shared" ca="1" si="48"/>
        <v/>
      </c>
      <c r="Q104" s="45" t="str">
        <f t="shared" ca="1" si="49"/>
        <v/>
      </c>
      <c r="R104" s="46" t="str">
        <f t="shared" ca="1" si="50"/>
        <v/>
      </c>
      <c r="S104" s="47" t="str">
        <f t="shared" ca="1" si="51"/>
        <v/>
      </c>
      <c r="T104" s="79" t="str">
        <f t="shared" ca="1" si="52"/>
        <v/>
      </c>
      <c r="V104" s="72">
        <v>45915.625</v>
      </c>
      <c r="W104" s="54">
        <v>112.36</v>
      </c>
      <c r="AD104" s="72">
        <v>45916.625</v>
      </c>
      <c r="AE104" s="54">
        <v>84.53</v>
      </c>
      <c r="AH104" s="172" t="str">
        <f t="shared" si="53"/>
        <v/>
      </c>
      <c r="AI104" s="172" t="str">
        <f t="shared" si="54"/>
        <v/>
      </c>
    </row>
    <row r="105" spans="1:35">
      <c r="A105" s="173" t="str">
        <f t="shared" ca="1" si="34"/>
        <v/>
      </c>
      <c r="B105" s="45" t="str">
        <f t="shared" ca="1" si="35"/>
        <v/>
      </c>
      <c r="C105" s="46" t="str">
        <f t="shared" ca="1" si="55"/>
        <v/>
      </c>
      <c r="D105" s="46" t="str">
        <f t="shared" ca="1" si="36"/>
        <v/>
      </c>
      <c r="E105" s="45" t="str">
        <f t="shared" ca="1" si="37"/>
        <v/>
      </c>
      <c r="F105" s="46" t="str">
        <f t="shared" ca="1" si="38"/>
        <v/>
      </c>
      <c r="G105" s="47" t="str">
        <f t="shared" ca="1" si="39"/>
        <v/>
      </c>
      <c r="H105" s="45" t="str">
        <f t="shared" ca="1" si="40"/>
        <v/>
      </c>
      <c r="I105" s="46" t="str">
        <f t="shared" ca="1" si="41"/>
        <v/>
      </c>
      <c r="J105" s="47" t="str">
        <f t="shared" ca="1" si="42"/>
        <v/>
      </c>
      <c r="K105" s="45" t="str">
        <f t="shared" ca="1" si="43"/>
        <v/>
      </c>
      <c r="L105" s="46" t="str">
        <f t="shared" ca="1" si="44"/>
        <v/>
      </c>
      <c r="M105" s="47" t="str">
        <f t="shared" ca="1" si="45"/>
        <v/>
      </c>
      <c r="N105" s="45" t="str">
        <f t="shared" ca="1" si="46"/>
        <v/>
      </c>
      <c r="O105" s="46" t="str">
        <f t="shared" ca="1" si="47"/>
        <v/>
      </c>
      <c r="P105" s="47" t="str">
        <f t="shared" ca="1" si="48"/>
        <v/>
      </c>
      <c r="Q105" s="45" t="str">
        <f t="shared" ca="1" si="49"/>
        <v/>
      </c>
      <c r="R105" s="46" t="str">
        <f t="shared" ca="1" si="50"/>
        <v/>
      </c>
      <c r="S105" s="47" t="str">
        <f t="shared" ca="1" si="51"/>
        <v/>
      </c>
      <c r="T105" s="79" t="str">
        <f t="shared" ca="1" si="52"/>
        <v/>
      </c>
      <c r="V105" s="72">
        <v>45916.625</v>
      </c>
      <c r="W105" s="54">
        <v>112.26</v>
      </c>
      <c r="AD105" s="72">
        <v>45917.625</v>
      </c>
      <c r="AE105" s="54">
        <v>84.37</v>
      </c>
      <c r="AH105" s="172" t="str">
        <f t="shared" si="53"/>
        <v/>
      </c>
      <c r="AI105" s="172" t="str">
        <f t="shared" si="54"/>
        <v/>
      </c>
    </row>
    <row r="106" spans="1:35">
      <c r="A106" s="173" t="str">
        <f t="shared" ref="A106:A169" ca="1" si="56">IF(AND(ISBLANK(AJ95), A105 = $AJ$1),NOW(),IF(ISBLANK(AJ95),"",AJ95))</f>
        <v/>
      </c>
      <c r="B106" s="45" t="str">
        <f t="shared" ref="B106:B169" ca="1" si="57">IF(COUNTIF(V:V,A106)=1,VLOOKUP(A106,V:W,2), IF(COUNTIF(V:V,A106)=0,$B$10,""))</f>
        <v/>
      </c>
      <c r="C106" s="46" t="str">
        <f t="shared" ca="1" si="55"/>
        <v/>
      </c>
      <c r="D106" s="46" t="str">
        <f t="shared" ref="D106:D169" ca="1" si="58">IF(ISERROR(B106-2),"",-1*ROUNDUP(A106-$A$14,0)/360*$B$7*$B$5)</f>
        <v/>
      </c>
      <c r="E106" s="45" t="str">
        <f t="shared" ref="E106:E169" ca="1" si="59">IF(COUNTIF(V:V,A106)=1,VLOOKUP(A106,X:Y,2), IF(COUNTIF(V:V,A106)=0,$C$10,""))</f>
        <v/>
      </c>
      <c r="F106" s="46" t="str">
        <f t="shared" ref="F106:F169" ca="1" si="60">IF(ISERROR(B106-2),"",(E106-$E$14)/100*$C$5)</f>
        <v/>
      </c>
      <c r="G106" s="47" t="str">
        <f t="shared" ref="G106:G169" ca="1" si="61">IF(ISERROR(B106-2),"",ROUNDUP(A106-$A$14,0)/360*$C$6*$C$5-ROUNDUP(A106-$A$14,0)/360*$C$7*$C$5*$E$14/100)</f>
        <v/>
      </c>
      <c r="H106" s="45" t="str">
        <f t="shared" ref="H106:H169" ca="1" si="62">IF(COUNTIF(V:V,A106)=1,VLOOKUP(A106,Z:AA,2), IF(COUNTIF(V:V,A106)=0,$D$10,""))</f>
        <v/>
      </c>
      <c r="I106" s="46" t="str">
        <f t="shared" ref="I106:I169" ca="1" si="63">IF(ISERROR(B106-2),"",(H106-$H$14)/100*$D$5)</f>
        <v/>
      </c>
      <c r="J106" s="47" t="str">
        <f t="shared" ref="J106:J169" ca="1" si="64">IF(ISERROR(B106-2),"",ROUNDUP(A106-$A$14,0)/360*$D$6*$D$5-ROUNDUP(A106-$A$14,0)/360*$D$7*$D$5*$H$14/100)</f>
        <v/>
      </c>
      <c r="K106" s="45" t="str">
        <f t="shared" ref="K106:K169" ca="1" si="65">IF(COUNTIF(V:V,A106)=1,VLOOKUP(A106,AB:AC,2), IF(COUNTIF(V:V,A106)=0,$E$10,""))</f>
        <v/>
      </c>
      <c r="L106" s="46" t="str">
        <f t="shared" ref="L106:L169" ca="1" si="66">IF(ISERROR(B106-2),"",(K106-$K$14)/100*$E$5)</f>
        <v/>
      </c>
      <c r="M106" s="47" t="str">
        <f t="shared" ref="M106:M169" ca="1" si="67">IF(ISERROR(B106-2),"",ROUNDUP(A106-$A$14,0)/360*$E$6*$E$5-ROUNDUP(A106-$A$14,0)/360*$E$7*$E$5*$K$14/100)</f>
        <v/>
      </c>
      <c r="N106" s="45" t="str">
        <f t="shared" ref="N106:N169" ca="1" si="68">IF(COUNTIF(V:V,A106)=1,VLOOKUP(A106,AD:AE,2), IF(COUNTIF(V:V,A106)=0,$F$10,""))</f>
        <v/>
      </c>
      <c r="O106" s="46" t="str">
        <f t="shared" ref="O106:O169" ca="1" si="69">IF(ISERROR(B106-2),"",(N106/$N$14-1)*$F$5)</f>
        <v/>
      </c>
      <c r="P106" s="47" t="str">
        <f t="shared" ref="P106:P169" ca="1" si="70">IF(ISERROR(B106-2),"",-1*ROUNDUP(A106-$A$14,0)/360*$F$7*$F$5)</f>
        <v/>
      </c>
      <c r="Q106" s="45" t="str">
        <f t="shared" ref="Q106:Q169" ca="1" si="71">IF(COUNTIF(V:V,A106)=1,VLOOKUP(A106,AF:AG,2), IF(COUNTIF(V:V,A106)=0,$G$10,""))</f>
        <v/>
      </c>
      <c r="R106" s="46" t="str">
        <f t="shared" ref="R106:R169" ca="1" si="72">IF(ISERROR(B106-2),"",(Q106-$Q$14)/100*$G$5)</f>
        <v/>
      </c>
      <c r="S106" s="47" t="str">
        <f t="shared" ref="S106:S169" ca="1" si="73">IF(ISERROR(B106-2),"",ROUNDUP(A106-$A$14,0)/360*$G$6*$G$5-ROUNDUP(A106-$A$14,0)/360*$G$7*$G$5*$Q$14/100)</f>
        <v/>
      </c>
      <c r="T106" s="79" t="str">
        <f t="shared" ref="T106:T169" ca="1" si="74">IF(ISERROR(B106-2),"",C106+D106-F106-G106-I106-J106-L106-M106-O106-P106+R106+S106+$J$9+$N$9)</f>
        <v/>
      </c>
      <c r="V106" s="72">
        <v>45917.625</v>
      </c>
      <c r="W106" s="54">
        <v>112.06</v>
      </c>
      <c r="AD106" s="72">
        <v>45918.625</v>
      </c>
      <c r="AE106" s="54">
        <v>84.295000000000002</v>
      </c>
      <c r="AH106" s="172" t="str">
        <f t="shared" si="53"/>
        <v/>
      </c>
      <c r="AI106" s="172" t="str">
        <f t="shared" si="54"/>
        <v/>
      </c>
    </row>
    <row r="107" spans="1:35">
      <c r="A107" s="173" t="str">
        <f t="shared" ca="1" si="56"/>
        <v/>
      </c>
      <c r="B107" s="45" t="str">
        <f t="shared" ca="1" si="57"/>
        <v/>
      </c>
      <c r="C107" s="46" t="str">
        <f t="shared" ca="1" si="55"/>
        <v/>
      </c>
      <c r="D107" s="46" t="str">
        <f t="shared" ca="1" si="58"/>
        <v/>
      </c>
      <c r="E107" s="45" t="str">
        <f t="shared" ca="1" si="59"/>
        <v/>
      </c>
      <c r="F107" s="46" t="str">
        <f t="shared" ca="1" si="60"/>
        <v/>
      </c>
      <c r="G107" s="47" t="str">
        <f t="shared" ca="1" si="61"/>
        <v/>
      </c>
      <c r="H107" s="45" t="str">
        <f t="shared" ca="1" si="62"/>
        <v/>
      </c>
      <c r="I107" s="46" t="str">
        <f t="shared" ca="1" si="63"/>
        <v/>
      </c>
      <c r="J107" s="47" t="str">
        <f t="shared" ca="1" si="64"/>
        <v/>
      </c>
      <c r="K107" s="45" t="str">
        <f t="shared" ca="1" si="65"/>
        <v/>
      </c>
      <c r="L107" s="46" t="str">
        <f t="shared" ca="1" si="66"/>
        <v/>
      </c>
      <c r="M107" s="47" t="str">
        <f t="shared" ca="1" si="67"/>
        <v/>
      </c>
      <c r="N107" s="45" t="str">
        <f t="shared" ca="1" si="68"/>
        <v/>
      </c>
      <c r="O107" s="46" t="str">
        <f t="shared" ca="1" si="69"/>
        <v/>
      </c>
      <c r="P107" s="47" t="str">
        <f t="shared" ca="1" si="70"/>
        <v/>
      </c>
      <c r="Q107" s="45" t="str">
        <f t="shared" ca="1" si="71"/>
        <v/>
      </c>
      <c r="R107" s="46" t="str">
        <f t="shared" ca="1" si="72"/>
        <v/>
      </c>
      <c r="S107" s="47" t="str">
        <f t="shared" ca="1" si="73"/>
        <v/>
      </c>
      <c r="T107" s="79" t="str">
        <f t="shared" ca="1" si="74"/>
        <v/>
      </c>
      <c r="V107" s="72">
        <v>45918.625</v>
      </c>
      <c r="W107" s="54">
        <v>111.83</v>
      </c>
      <c r="AD107" s="72">
        <v>45919.625</v>
      </c>
      <c r="AE107" s="54">
        <v>84.29</v>
      </c>
      <c r="AH107" s="172" t="str">
        <f t="shared" si="53"/>
        <v/>
      </c>
      <c r="AI107" s="172" t="str">
        <f t="shared" si="54"/>
        <v/>
      </c>
    </row>
    <row r="108" spans="1:35">
      <c r="A108" s="173" t="str">
        <f t="shared" ca="1" si="56"/>
        <v/>
      </c>
      <c r="B108" s="45" t="str">
        <f t="shared" ca="1" si="57"/>
        <v/>
      </c>
      <c r="C108" s="46" t="str">
        <f t="shared" ca="1" si="55"/>
        <v/>
      </c>
      <c r="D108" s="46" t="str">
        <f t="shared" ca="1" si="58"/>
        <v/>
      </c>
      <c r="E108" s="45" t="str">
        <f t="shared" ca="1" si="59"/>
        <v/>
      </c>
      <c r="F108" s="46" t="str">
        <f t="shared" ca="1" si="60"/>
        <v/>
      </c>
      <c r="G108" s="47" t="str">
        <f t="shared" ca="1" si="61"/>
        <v/>
      </c>
      <c r="H108" s="45" t="str">
        <f t="shared" ca="1" si="62"/>
        <v/>
      </c>
      <c r="I108" s="46" t="str">
        <f t="shared" ca="1" si="63"/>
        <v/>
      </c>
      <c r="J108" s="47" t="str">
        <f t="shared" ca="1" si="64"/>
        <v/>
      </c>
      <c r="K108" s="45" t="str">
        <f t="shared" ca="1" si="65"/>
        <v/>
      </c>
      <c r="L108" s="46" t="str">
        <f t="shared" ca="1" si="66"/>
        <v/>
      </c>
      <c r="M108" s="47" t="str">
        <f t="shared" ca="1" si="67"/>
        <v/>
      </c>
      <c r="N108" s="45" t="str">
        <f t="shared" ca="1" si="68"/>
        <v/>
      </c>
      <c r="O108" s="46" t="str">
        <f t="shared" ca="1" si="69"/>
        <v/>
      </c>
      <c r="P108" s="47" t="str">
        <f t="shared" ca="1" si="70"/>
        <v/>
      </c>
      <c r="Q108" s="45" t="str">
        <f t="shared" ca="1" si="71"/>
        <v/>
      </c>
      <c r="R108" s="46" t="str">
        <f t="shared" ca="1" si="72"/>
        <v/>
      </c>
      <c r="S108" s="47" t="str">
        <f t="shared" ca="1" si="73"/>
        <v/>
      </c>
      <c r="T108" s="79" t="str">
        <f t="shared" ca="1" si="74"/>
        <v/>
      </c>
      <c r="V108" s="72">
        <v>45919.625</v>
      </c>
      <c r="W108" s="54">
        <v>111.74</v>
      </c>
      <c r="AD108" s="72">
        <v>45922.625</v>
      </c>
      <c r="AE108" s="54">
        <v>84.154300000000006</v>
      </c>
      <c r="AH108" s="172" t="str">
        <f t="shared" si="53"/>
        <v/>
      </c>
      <c r="AI108" s="172" t="str">
        <f t="shared" si="54"/>
        <v/>
      </c>
    </row>
    <row r="109" spans="1:35">
      <c r="A109" s="173" t="str">
        <f t="shared" ca="1" si="56"/>
        <v/>
      </c>
      <c r="B109" s="45" t="str">
        <f t="shared" ca="1" si="57"/>
        <v/>
      </c>
      <c r="C109" s="46" t="str">
        <f t="shared" ca="1" si="55"/>
        <v/>
      </c>
      <c r="D109" s="46" t="str">
        <f t="shared" ca="1" si="58"/>
        <v/>
      </c>
      <c r="E109" s="45" t="str">
        <f t="shared" ca="1" si="59"/>
        <v/>
      </c>
      <c r="F109" s="46" t="str">
        <f t="shared" ca="1" si="60"/>
        <v/>
      </c>
      <c r="G109" s="47" t="str">
        <f t="shared" ca="1" si="61"/>
        <v/>
      </c>
      <c r="H109" s="45" t="str">
        <f t="shared" ca="1" si="62"/>
        <v/>
      </c>
      <c r="I109" s="46" t="str">
        <f t="shared" ca="1" si="63"/>
        <v/>
      </c>
      <c r="J109" s="47" t="str">
        <f t="shared" ca="1" si="64"/>
        <v/>
      </c>
      <c r="K109" s="45" t="str">
        <f t="shared" ca="1" si="65"/>
        <v/>
      </c>
      <c r="L109" s="46" t="str">
        <f t="shared" ca="1" si="66"/>
        <v/>
      </c>
      <c r="M109" s="47" t="str">
        <f t="shared" ca="1" si="67"/>
        <v/>
      </c>
      <c r="N109" s="45" t="str">
        <f t="shared" ca="1" si="68"/>
        <v/>
      </c>
      <c r="O109" s="46" t="str">
        <f t="shared" ca="1" si="69"/>
        <v/>
      </c>
      <c r="P109" s="47" t="str">
        <f t="shared" ca="1" si="70"/>
        <v/>
      </c>
      <c r="Q109" s="45" t="str">
        <f t="shared" ca="1" si="71"/>
        <v/>
      </c>
      <c r="R109" s="46" t="str">
        <f t="shared" ca="1" si="72"/>
        <v/>
      </c>
      <c r="S109" s="47" t="str">
        <f t="shared" ca="1" si="73"/>
        <v/>
      </c>
      <c r="T109" s="79" t="str">
        <f t="shared" ca="1" si="74"/>
        <v/>
      </c>
      <c r="V109" s="72">
        <v>45922.625</v>
      </c>
      <c r="W109" s="54">
        <v>111.48</v>
      </c>
      <c r="AD109" s="72">
        <v>45923.625</v>
      </c>
      <c r="AE109" s="54">
        <v>84.29</v>
      </c>
      <c r="AH109" s="172" t="str">
        <f t="shared" si="53"/>
        <v/>
      </c>
      <c r="AI109" s="172" t="str">
        <f t="shared" si="54"/>
        <v/>
      </c>
    </row>
    <row r="110" spans="1:35">
      <c r="A110" s="173" t="str">
        <f t="shared" ca="1" si="56"/>
        <v/>
      </c>
      <c r="B110" s="45" t="str">
        <f t="shared" ca="1" si="57"/>
        <v/>
      </c>
      <c r="C110" s="46" t="str">
        <f t="shared" ca="1" si="55"/>
        <v/>
      </c>
      <c r="D110" s="46" t="str">
        <f t="shared" ca="1" si="58"/>
        <v/>
      </c>
      <c r="E110" s="45" t="str">
        <f t="shared" ca="1" si="59"/>
        <v/>
      </c>
      <c r="F110" s="46" t="str">
        <f t="shared" ca="1" si="60"/>
        <v/>
      </c>
      <c r="G110" s="47" t="str">
        <f t="shared" ca="1" si="61"/>
        <v/>
      </c>
      <c r="H110" s="45" t="str">
        <f t="shared" ca="1" si="62"/>
        <v/>
      </c>
      <c r="I110" s="46" t="str">
        <f t="shared" ca="1" si="63"/>
        <v/>
      </c>
      <c r="J110" s="47" t="str">
        <f t="shared" ca="1" si="64"/>
        <v/>
      </c>
      <c r="K110" s="45" t="str">
        <f t="shared" ca="1" si="65"/>
        <v/>
      </c>
      <c r="L110" s="46" t="str">
        <f t="shared" ca="1" si="66"/>
        <v/>
      </c>
      <c r="M110" s="47" t="str">
        <f t="shared" ca="1" si="67"/>
        <v/>
      </c>
      <c r="N110" s="45" t="str">
        <f t="shared" ca="1" si="68"/>
        <v/>
      </c>
      <c r="O110" s="46" t="str">
        <f t="shared" ca="1" si="69"/>
        <v/>
      </c>
      <c r="P110" s="47" t="str">
        <f t="shared" ca="1" si="70"/>
        <v/>
      </c>
      <c r="Q110" s="45" t="str">
        <f t="shared" ca="1" si="71"/>
        <v/>
      </c>
      <c r="R110" s="46" t="str">
        <f t="shared" ca="1" si="72"/>
        <v/>
      </c>
      <c r="S110" s="47" t="str">
        <f t="shared" ca="1" si="73"/>
        <v/>
      </c>
      <c r="T110" s="79" t="str">
        <f t="shared" ca="1" si="74"/>
        <v/>
      </c>
      <c r="V110" s="72">
        <v>45923.625</v>
      </c>
      <c r="W110" s="54">
        <v>111.71</v>
      </c>
      <c r="AD110" s="72">
        <v>45924.625</v>
      </c>
      <c r="AE110" s="54">
        <v>84.05</v>
      </c>
      <c r="AH110" s="172" t="str">
        <f t="shared" si="53"/>
        <v/>
      </c>
      <c r="AI110" s="172" t="str">
        <f t="shared" si="54"/>
        <v/>
      </c>
    </row>
    <row r="111" spans="1:35">
      <c r="A111" s="173" t="str">
        <f t="shared" ca="1" si="56"/>
        <v/>
      </c>
      <c r="B111" s="45" t="str">
        <f t="shared" ca="1" si="57"/>
        <v/>
      </c>
      <c r="C111" s="46" t="str">
        <f t="shared" ca="1" si="55"/>
        <v/>
      </c>
      <c r="D111" s="46" t="str">
        <f t="shared" ca="1" si="58"/>
        <v/>
      </c>
      <c r="E111" s="45" t="str">
        <f t="shared" ca="1" si="59"/>
        <v/>
      </c>
      <c r="F111" s="46" t="str">
        <f t="shared" ca="1" si="60"/>
        <v/>
      </c>
      <c r="G111" s="47" t="str">
        <f t="shared" ca="1" si="61"/>
        <v/>
      </c>
      <c r="H111" s="45" t="str">
        <f t="shared" ca="1" si="62"/>
        <v/>
      </c>
      <c r="I111" s="46" t="str">
        <f t="shared" ca="1" si="63"/>
        <v/>
      </c>
      <c r="J111" s="47" t="str">
        <f t="shared" ca="1" si="64"/>
        <v/>
      </c>
      <c r="K111" s="45" t="str">
        <f t="shared" ca="1" si="65"/>
        <v/>
      </c>
      <c r="L111" s="46" t="str">
        <f t="shared" ca="1" si="66"/>
        <v/>
      </c>
      <c r="M111" s="47" t="str">
        <f t="shared" ca="1" si="67"/>
        <v/>
      </c>
      <c r="N111" s="45" t="str">
        <f t="shared" ca="1" si="68"/>
        <v/>
      </c>
      <c r="O111" s="46" t="str">
        <f t="shared" ca="1" si="69"/>
        <v/>
      </c>
      <c r="P111" s="47" t="str">
        <f t="shared" ca="1" si="70"/>
        <v/>
      </c>
      <c r="Q111" s="45" t="str">
        <f t="shared" ca="1" si="71"/>
        <v/>
      </c>
      <c r="R111" s="46" t="str">
        <f t="shared" ca="1" si="72"/>
        <v/>
      </c>
      <c r="S111" s="47" t="str">
        <f t="shared" ca="1" si="73"/>
        <v/>
      </c>
      <c r="T111" s="79" t="str">
        <f t="shared" ca="1" si="74"/>
        <v/>
      </c>
      <c r="V111" s="72">
        <v>45924.625</v>
      </c>
      <c r="W111" s="54">
        <v>111.26</v>
      </c>
      <c r="AD111" s="72">
        <v>45925.625</v>
      </c>
      <c r="AE111" s="54">
        <v>83.87</v>
      </c>
      <c r="AH111" s="172" t="str">
        <f t="shared" si="53"/>
        <v/>
      </c>
      <c r="AI111" s="172" t="str">
        <f t="shared" si="54"/>
        <v/>
      </c>
    </row>
    <row r="112" spans="1:35">
      <c r="A112" s="173" t="str">
        <f t="shared" ca="1" si="56"/>
        <v/>
      </c>
      <c r="B112" s="45" t="str">
        <f t="shared" ca="1" si="57"/>
        <v/>
      </c>
      <c r="C112" s="46" t="str">
        <f t="shared" ca="1" si="55"/>
        <v/>
      </c>
      <c r="D112" s="46" t="str">
        <f t="shared" ca="1" si="58"/>
        <v/>
      </c>
      <c r="E112" s="45" t="str">
        <f t="shared" ca="1" si="59"/>
        <v/>
      </c>
      <c r="F112" s="46" t="str">
        <f t="shared" ca="1" si="60"/>
        <v/>
      </c>
      <c r="G112" s="47" t="str">
        <f t="shared" ca="1" si="61"/>
        <v/>
      </c>
      <c r="H112" s="45" t="str">
        <f t="shared" ca="1" si="62"/>
        <v/>
      </c>
      <c r="I112" s="46" t="str">
        <f t="shared" ca="1" si="63"/>
        <v/>
      </c>
      <c r="J112" s="47" t="str">
        <f t="shared" ca="1" si="64"/>
        <v/>
      </c>
      <c r="K112" s="45" t="str">
        <f t="shared" ca="1" si="65"/>
        <v/>
      </c>
      <c r="L112" s="46" t="str">
        <f t="shared" ca="1" si="66"/>
        <v/>
      </c>
      <c r="M112" s="47" t="str">
        <f t="shared" ca="1" si="67"/>
        <v/>
      </c>
      <c r="N112" s="45" t="str">
        <f t="shared" ca="1" si="68"/>
        <v/>
      </c>
      <c r="O112" s="46" t="str">
        <f t="shared" ca="1" si="69"/>
        <v/>
      </c>
      <c r="P112" s="47" t="str">
        <f t="shared" ca="1" si="70"/>
        <v/>
      </c>
      <c r="Q112" s="45" t="str">
        <f t="shared" ca="1" si="71"/>
        <v/>
      </c>
      <c r="R112" s="46" t="str">
        <f t="shared" ca="1" si="72"/>
        <v/>
      </c>
      <c r="S112" s="47" t="str">
        <f t="shared" ca="1" si="73"/>
        <v/>
      </c>
      <c r="T112" s="79" t="str">
        <f t="shared" ca="1" si="74"/>
        <v/>
      </c>
      <c r="V112" s="72">
        <v>45925.625</v>
      </c>
      <c r="W112" s="54">
        <v>111.06</v>
      </c>
      <c r="AD112" s="72">
        <v>45926.625</v>
      </c>
      <c r="AE112" s="54">
        <v>83.93</v>
      </c>
      <c r="AH112" s="172">
        <f t="shared" si="53"/>
        <v>45925.625</v>
      </c>
      <c r="AI112" s="172" t="str">
        <f t="shared" si="54"/>
        <v/>
      </c>
    </row>
    <row r="113" spans="1:35">
      <c r="A113" s="173" t="str">
        <f t="shared" ca="1" si="56"/>
        <v/>
      </c>
      <c r="B113" s="45" t="str">
        <f t="shared" ca="1" si="57"/>
        <v/>
      </c>
      <c r="C113" s="46" t="str">
        <f t="shared" ca="1" si="55"/>
        <v/>
      </c>
      <c r="D113" s="46" t="str">
        <f t="shared" ca="1" si="58"/>
        <v/>
      </c>
      <c r="E113" s="45" t="str">
        <f t="shared" ca="1" si="59"/>
        <v/>
      </c>
      <c r="F113" s="46" t="str">
        <f t="shared" ca="1" si="60"/>
        <v/>
      </c>
      <c r="G113" s="47" t="str">
        <f t="shared" ca="1" si="61"/>
        <v/>
      </c>
      <c r="H113" s="45" t="str">
        <f t="shared" ca="1" si="62"/>
        <v/>
      </c>
      <c r="I113" s="46" t="str">
        <f t="shared" ca="1" si="63"/>
        <v/>
      </c>
      <c r="J113" s="47" t="str">
        <f t="shared" ca="1" si="64"/>
        <v/>
      </c>
      <c r="K113" s="45" t="str">
        <f t="shared" ca="1" si="65"/>
        <v/>
      </c>
      <c r="L113" s="46" t="str">
        <f t="shared" ca="1" si="66"/>
        <v/>
      </c>
      <c r="M113" s="47" t="str">
        <f t="shared" ca="1" si="67"/>
        <v/>
      </c>
      <c r="N113" s="45" t="str">
        <f t="shared" ca="1" si="68"/>
        <v/>
      </c>
      <c r="O113" s="46" t="str">
        <f t="shared" ca="1" si="69"/>
        <v/>
      </c>
      <c r="P113" s="47" t="str">
        <f t="shared" ca="1" si="70"/>
        <v/>
      </c>
      <c r="Q113" s="45" t="str">
        <f t="shared" ca="1" si="71"/>
        <v/>
      </c>
      <c r="R113" s="46" t="str">
        <f t="shared" ca="1" si="72"/>
        <v/>
      </c>
      <c r="S113" s="47" t="str">
        <f t="shared" ca="1" si="73"/>
        <v/>
      </c>
      <c r="T113" s="79" t="str">
        <f t="shared" ca="1" si="74"/>
        <v/>
      </c>
      <c r="V113" s="72">
        <v>45926.625</v>
      </c>
      <c r="W113" s="54">
        <v>111.21</v>
      </c>
      <c r="AD113" s="72">
        <v>45929.625</v>
      </c>
      <c r="AE113" s="54">
        <v>84.11</v>
      </c>
      <c r="AH113" s="172">
        <f t="shared" si="53"/>
        <v>45926.625</v>
      </c>
      <c r="AI113" s="172">
        <f t="shared" si="54"/>
        <v>45926.625</v>
      </c>
    </row>
    <row r="114" spans="1:35">
      <c r="A114" s="173" t="str">
        <f t="shared" ca="1" si="56"/>
        <v/>
      </c>
      <c r="B114" s="45" t="str">
        <f t="shared" ca="1" si="57"/>
        <v/>
      </c>
      <c r="C114" s="46" t="str">
        <f t="shared" ca="1" si="55"/>
        <v/>
      </c>
      <c r="D114" s="46" t="str">
        <f t="shared" ca="1" si="58"/>
        <v/>
      </c>
      <c r="E114" s="45" t="str">
        <f t="shared" ca="1" si="59"/>
        <v/>
      </c>
      <c r="F114" s="46" t="str">
        <f t="shared" ca="1" si="60"/>
        <v/>
      </c>
      <c r="G114" s="47" t="str">
        <f t="shared" ca="1" si="61"/>
        <v/>
      </c>
      <c r="H114" s="45" t="str">
        <f t="shared" ca="1" si="62"/>
        <v/>
      </c>
      <c r="I114" s="46" t="str">
        <f t="shared" ca="1" si="63"/>
        <v/>
      </c>
      <c r="J114" s="47" t="str">
        <f t="shared" ca="1" si="64"/>
        <v/>
      </c>
      <c r="K114" s="45" t="str">
        <f t="shared" ca="1" si="65"/>
        <v/>
      </c>
      <c r="L114" s="46" t="str">
        <f t="shared" ca="1" si="66"/>
        <v/>
      </c>
      <c r="M114" s="47" t="str">
        <f t="shared" ca="1" si="67"/>
        <v/>
      </c>
      <c r="N114" s="45" t="str">
        <f t="shared" ca="1" si="68"/>
        <v/>
      </c>
      <c r="O114" s="46" t="str">
        <f t="shared" ca="1" si="69"/>
        <v/>
      </c>
      <c r="P114" s="47" t="str">
        <f t="shared" ca="1" si="70"/>
        <v/>
      </c>
      <c r="Q114" s="45" t="str">
        <f t="shared" ca="1" si="71"/>
        <v/>
      </c>
      <c r="R114" s="46" t="str">
        <f t="shared" ca="1" si="72"/>
        <v/>
      </c>
      <c r="S114" s="47" t="str">
        <f t="shared" ca="1" si="73"/>
        <v/>
      </c>
      <c r="T114" s="79" t="str">
        <f t="shared" ca="1" si="74"/>
        <v/>
      </c>
      <c r="V114" s="72">
        <v>45929.625</v>
      </c>
      <c r="W114" s="54">
        <v>111.58</v>
      </c>
      <c r="AD114" s="72">
        <v>45930.625</v>
      </c>
      <c r="AE114" s="54">
        <v>84.11</v>
      </c>
      <c r="AH114" s="172">
        <f t="shared" si="53"/>
        <v>45929.625</v>
      </c>
      <c r="AI114" s="172">
        <f t="shared" si="54"/>
        <v>45929.625</v>
      </c>
    </row>
    <row r="115" spans="1:35">
      <c r="A115" s="173" t="str">
        <f t="shared" ca="1" si="56"/>
        <v/>
      </c>
      <c r="B115" s="45" t="str">
        <f t="shared" ca="1" si="57"/>
        <v/>
      </c>
      <c r="C115" s="46" t="str">
        <f t="shared" ca="1" si="55"/>
        <v/>
      </c>
      <c r="D115" s="46" t="str">
        <f t="shared" ca="1" si="58"/>
        <v/>
      </c>
      <c r="E115" s="45" t="str">
        <f t="shared" ca="1" si="59"/>
        <v/>
      </c>
      <c r="F115" s="46" t="str">
        <f t="shared" ca="1" si="60"/>
        <v/>
      </c>
      <c r="G115" s="47" t="str">
        <f t="shared" ca="1" si="61"/>
        <v/>
      </c>
      <c r="H115" s="45" t="str">
        <f t="shared" ca="1" si="62"/>
        <v/>
      </c>
      <c r="I115" s="46" t="str">
        <f t="shared" ca="1" si="63"/>
        <v/>
      </c>
      <c r="J115" s="47" t="str">
        <f t="shared" ca="1" si="64"/>
        <v/>
      </c>
      <c r="K115" s="45" t="str">
        <f t="shared" ca="1" si="65"/>
        <v/>
      </c>
      <c r="L115" s="46" t="str">
        <f t="shared" ca="1" si="66"/>
        <v/>
      </c>
      <c r="M115" s="47" t="str">
        <f t="shared" ca="1" si="67"/>
        <v/>
      </c>
      <c r="N115" s="45" t="str">
        <f t="shared" ca="1" si="68"/>
        <v/>
      </c>
      <c r="O115" s="46" t="str">
        <f t="shared" ca="1" si="69"/>
        <v/>
      </c>
      <c r="P115" s="47" t="str">
        <f t="shared" ca="1" si="70"/>
        <v/>
      </c>
      <c r="Q115" s="45" t="str">
        <f t="shared" ca="1" si="71"/>
        <v/>
      </c>
      <c r="R115" s="46" t="str">
        <f t="shared" ca="1" si="72"/>
        <v/>
      </c>
      <c r="S115" s="47" t="str">
        <f t="shared" ca="1" si="73"/>
        <v/>
      </c>
      <c r="T115" s="79" t="str">
        <f t="shared" ca="1" si="74"/>
        <v/>
      </c>
      <c r="V115" s="72">
        <v>45930.625</v>
      </c>
      <c r="W115" s="54">
        <v>111.47</v>
      </c>
      <c r="AD115" s="72">
        <v>45931.625</v>
      </c>
      <c r="AE115" s="54">
        <v>84.07</v>
      </c>
      <c r="AH115" s="172">
        <f t="shared" si="53"/>
        <v>45930.625</v>
      </c>
      <c r="AI115" s="172">
        <f t="shared" si="54"/>
        <v>45930.625</v>
      </c>
    </row>
    <row r="116" spans="1:35">
      <c r="A116" s="173" t="str">
        <f t="shared" ca="1" si="56"/>
        <v/>
      </c>
      <c r="B116" s="45" t="str">
        <f t="shared" ca="1" si="57"/>
        <v/>
      </c>
      <c r="C116" s="46" t="str">
        <f t="shared" ca="1" si="55"/>
        <v/>
      </c>
      <c r="D116" s="46" t="str">
        <f t="shared" ca="1" si="58"/>
        <v/>
      </c>
      <c r="E116" s="45" t="str">
        <f t="shared" ca="1" si="59"/>
        <v/>
      </c>
      <c r="F116" s="46" t="str">
        <f t="shared" ca="1" si="60"/>
        <v/>
      </c>
      <c r="G116" s="47" t="str">
        <f t="shared" ca="1" si="61"/>
        <v/>
      </c>
      <c r="H116" s="45" t="str">
        <f t="shared" ca="1" si="62"/>
        <v/>
      </c>
      <c r="I116" s="46" t="str">
        <f t="shared" ca="1" si="63"/>
        <v/>
      </c>
      <c r="J116" s="47" t="str">
        <f t="shared" ca="1" si="64"/>
        <v/>
      </c>
      <c r="K116" s="45" t="str">
        <f t="shared" ca="1" si="65"/>
        <v/>
      </c>
      <c r="L116" s="46" t="str">
        <f t="shared" ca="1" si="66"/>
        <v/>
      </c>
      <c r="M116" s="47" t="str">
        <f t="shared" ca="1" si="67"/>
        <v/>
      </c>
      <c r="N116" s="45" t="str">
        <f t="shared" ca="1" si="68"/>
        <v/>
      </c>
      <c r="O116" s="46" t="str">
        <f t="shared" ca="1" si="69"/>
        <v/>
      </c>
      <c r="P116" s="47" t="str">
        <f t="shared" ca="1" si="70"/>
        <v/>
      </c>
      <c r="Q116" s="45" t="str">
        <f t="shared" ca="1" si="71"/>
        <v/>
      </c>
      <c r="R116" s="46" t="str">
        <f t="shared" ca="1" si="72"/>
        <v/>
      </c>
      <c r="S116" s="47" t="str">
        <f t="shared" ca="1" si="73"/>
        <v/>
      </c>
      <c r="T116" s="79" t="str">
        <f t="shared" ca="1" si="74"/>
        <v/>
      </c>
      <c r="V116" s="72">
        <v>45931.625</v>
      </c>
      <c r="W116" s="54">
        <v>111.51</v>
      </c>
      <c r="AD116" s="72">
        <v>45932.625</v>
      </c>
      <c r="AE116" s="54">
        <v>84.16</v>
      </c>
      <c r="AH116" s="172">
        <f t="shared" si="53"/>
        <v>45931.625</v>
      </c>
      <c r="AI116" s="172">
        <f t="shared" si="54"/>
        <v>45931.625</v>
      </c>
    </row>
    <row r="117" spans="1:35">
      <c r="A117" s="173" t="str">
        <f t="shared" ca="1" si="56"/>
        <v/>
      </c>
      <c r="B117" s="45" t="str">
        <f t="shared" ca="1" si="57"/>
        <v/>
      </c>
      <c r="C117" s="46" t="str">
        <f t="shared" ca="1" si="55"/>
        <v/>
      </c>
      <c r="D117" s="46" t="str">
        <f t="shared" ca="1" si="58"/>
        <v/>
      </c>
      <c r="E117" s="45" t="str">
        <f t="shared" ca="1" si="59"/>
        <v/>
      </c>
      <c r="F117" s="46" t="str">
        <f t="shared" ca="1" si="60"/>
        <v/>
      </c>
      <c r="G117" s="47" t="str">
        <f t="shared" ca="1" si="61"/>
        <v/>
      </c>
      <c r="H117" s="45" t="str">
        <f t="shared" ca="1" si="62"/>
        <v/>
      </c>
      <c r="I117" s="46" t="str">
        <f t="shared" ca="1" si="63"/>
        <v/>
      </c>
      <c r="J117" s="47" t="str">
        <f t="shared" ca="1" si="64"/>
        <v/>
      </c>
      <c r="K117" s="45" t="str">
        <f t="shared" ca="1" si="65"/>
        <v/>
      </c>
      <c r="L117" s="46" t="str">
        <f t="shared" ca="1" si="66"/>
        <v/>
      </c>
      <c r="M117" s="47" t="str">
        <f t="shared" ca="1" si="67"/>
        <v/>
      </c>
      <c r="N117" s="45" t="str">
        <f t="shared" ca="1" si="68"/>
        <v/>
      </c>
      <c r="O117" s="46" t="str">
        <f t="shared" ca="1" si="69"/>
        <v/>
      </c>
      <c r="P117" s="47" t="str">
        <f t="shared" ca="1" si="70"/>
        <v/>
      </c>
      <c r="Q117" s="45" t="str">
        <f t="shared" ca="1" si="71"/>
        <v/>
      </c>
      <c r="R117" s="46" t="str">
        <f t="shared" ca="1" si="72"/>
        <v/>
      </c>
      <c r="S117" s="47" t="str">
        <f t="shared" ca="1" si="73"/>
        <v/>
      </c>
      <c r="T117" s="79" t="str">
        <f t="shared" ca="1" si="74"/>
        <v/>
      </c>
      <c r="V117" s="72">
        <v>45932.625</v>
      </c>
      <c r="W117" s="54">
        <v>111.69</v>
      </c>
      <c r="AD117" s="72">
        <v>45933.625</v>
      </c>
      <c r="AE117" s="54">
        <v>84.06</v>
      </c>
      <c r="AH117" s="172">
        <f t="shared" si="53"/>
        <v>45932.625</v>
      </c>
      <c r="AI117" s="172">
        <f t="shared" si="54"/>
        <v>45932.625</v>
      </c>
    </row>
    <row r="118" spans="1:35">
      <c r="A118" s="173" t="str">
        <f t="shared" ca="1" si="56"/>
        <v/>
      </c>
      <c r="B118" s="45" t="str">
        <f t="shared" ca="1" si="57"/>
        <v/>
      </c>
      <c r="C118" s="46" t="str">
        <f t="shared" ca="1" si="55"/>
        <v/>
      </c>
      <c r="D118" s="46" t="str">
        <f t="shared" ca="1" si="58"/>
        <v/>
      </c>
      <c r="E118" s="45" t="str">
        <f t="shared" ca="1" si="59"/>
        <v/>
      </c>
      <c r="F118" s="46" t="str">
        <f t="shared" ca="1" si="60"/>
        <v/>
      </c>
      <c r="G118" s="47" t="str">
        <f t="shared" ca="1" si="61"/>
        <v/>
      </c>
      <c r="H118" s="45" t="str">
        <f t="shared" ca="1" si="62"/>
        <v/>
      </c>
      <c r="I118" s="46" t="str">
        <f t="shared" ca="1" si="63"/>
        <v/>
      </c>
      <c r="J118" s="47" t="str">
        <f t="shared" ca="1" si="64"/>
        <v/>
      </c>
      <c r="K118" s="45" t="str">
        <f t="shared" ca="1" si="65"/>
        <v/>
      </c>
      <c r="L118" s="46" t="str">
        <f t="shared" ca="1" si="66"/>
        <v/>
      </c>
      <c r="M118" s="47" t="str">
        <f t="shared" ca="1" si="67"/>
        <v/>
      </c>
      <c r="N118" s="45" t="str">
        <f t="shared" ca="1" si="68"/>
        <v/>
      </c>
      <c r="O118" s="46" t="str">
        <f t="shared" ca="1" si="69"/>
        <v/>
      </c>
      <c r="P118" s="47" t="str">
        <f t="shared" ca="1" si="70"/>
        <v/>
      </c>
      <c r="Q118" s="45" t="str">
        <f t="shared" ca="1" si="71"/>
        <v/>
      </c>
      <c r="R118" s="46" t="str">
        <f t="shared" ca="1" si="72"/>
        <v/>
      </c>
      <c r="S118" s="47" t="str">
        <f t="shared" ca="1" si="73"/>
        <v/>
      </c>
      <c r="T118" s="79" t="str">
        <f t="shared" ca="1" si="74"/>
        <v/>
      </c>
      <c r="V118" s="72">
        <v>45933.625</v>
      </c>
      <c r="W118" s="54">
        <v>111.55</v>
      </c>
      <c r="AD118" s="72">
        <v>45936.625</v>
      </c>
      <c r="AE118" s="54">
        <v>83.89</v>
      </c>
      <c r="AH118" s="172">
        <f t="shared" si="53"/>
        <v>45933.625</v>
      </c>
      <c r="AI118" s="172">
        <f t="shared" si="54"/>
        <v>45933.625</v>
      </c>
    </row>
    <row r="119" spans="1:35">
      <c r="A119" s="173" t="str">
        <f t="shared" ca="1" si="56"/>
        <v/>
      </c>
      <c r="B119" s="45" t="str">
        <f t="shared" ca="1" si="57"/>
        <v/>
      </c>
      <c r="C119" s="46" t="str">
        <f t="shared" ca="1" si="55"/>
        <v/>
      </c>
      <c r="D119" s="46" t="str">
        <f t="shared" ca="1" si="58"/>
        <v/>
      </c>
      <c r="E119" s="45" t="str">
        <f t="shared" ca="1" si="59"/>
        <v/>
      </c>
      <c r="F119" s="46" t="str">
        <f t="shared" ca="1" si="60"/>
        <v/>
      </c>
      <c r="G119" s="47" t="str">
        <f t="shared" ca="1" si="61"/>
        <v/>
      </c>
      <c r="H119" s="45" t="str">
        <f t="shared" ca="1" si="62"/>
        <v/>
      </c>
      <c r="I119" s="46" t="str">
        <f t="shared" ca="1" si="63"/>
        <v/>
      </c>
      <c r="J119" s="47" t="str">
        <f t="shared" ca="1" si="64"/>
        <v/>
      </c>
      <c r="K119" s="45" t="str">
        <f t="shared" ca="1" si="65"/>
        <v/>
      </c>
      <c r="L119" s="46" t="str">
        <f t="shared" ca="1" si="66"/>
        <v/>
      </c>
      <c r="M119" s="47" t="str">
        <f t="shared" ca="1" si="67"/>
        <v/>
      </c>
      <c r="N119" s="45" t="str">
        <f t="shared" ca="1" si="68"/>
        <v/>
      </c>
      <c r="O119" s="46" t="str">
        <f t="shared" ca="1" si="69"/>
        <v/>
      </c>
      <c r="P119" s="47" t="str">
        <f t="shared" ca="1" si="70"/>
        <v/>
      </c>
      <c r="Q119" s="45" t="str">
        <f t="shared" ca="1" si="71"/>
        <v/>
      </c>
      <c r="R119" s="46" t="str">
        <f t="shared" ca="1" si="72"/>
        <v/>
      </c>
      <c r="S119" s="47" t="str">
        <f t="shared" ca="1" si="73"/>
        <v/>
      </c>
      <c r="T119" s="79" t="str">
        <f t="shared" ca="1" si="74"/>
        <v/>
      </c>
      <c r="V119" s="72">
        <v>45936.625</v>
      </c>
      <c r="W119" s="54">
        <v>111.19</v>
      </c>
      <c r="AD119" s="72">
        <v>45937.625</v>
      </c>
      <c r="AE119" s="54">
        <v>84</v>
      </c>
      <c r="AH119" s="172">
        <f t="shared" si="53"/>
        <v>45936.625</v>
      </c>
      <c r="AI119" s="172">
        <f t="shared" si="54"/>
        <v>45936.625</v>
      </c>
    </row>
    <row r="120" spans="1:35">
      <c r="A120" s="173" t="str">
        <f t="shared" ca="1" si="56"/>
        <v/>
      </c>
      <c r="B120" s="45" t="str">
        <f t="shared" ca="1" si="57"/>
        <v/>
      </c>
      <c r="C120" s="46" t="str">
        <f t="shared" ca="1" si="55"/>
        <v/>
      </c>
      <c r="D120" s="46" t="str">
        <f t="shared" ca="1" si="58"/>
        <v/>
      </c>
      <c r="E120" s="45" t="str">
        <f t="shared" ca="1" si="59"/>
        <v/>
      </c>
      <c r="F120" s="46" t="str">
        <f t="shared" ca="1" si="60"/>
        <v/>
      </c>
      <c r="G120" s="47" t="str">
        <f t="shared" ca="1" si="61"/>
        <v/>
      </c>
      <c r="H120" s="45" t="str">
        <f t="shared" ca="1" si="62"/>
        <v/>
      </c>
      <c r="I120" s="46" t="str">
        <f t="shared" ca="1" si="63"/>
        <v/>
      </c>
      <c r="J120" s="47" t="str">
        <f t="shared" ca="1" si="64"/>
        <v/>
      </c>
      <c r="K120" s="45" t="str">
        <f t="shared" ca="1" si="65"/>
        <v/>
      </c>
      <c r="L120" s="46" t="str">
        <f t="shared" ca="1" si="66"/>
        <v/>
      </c>
      <c r="M120" s="47" t="str">
        <f t="shared" ca="1" si="67"/>
        <v/>
      </c>
      <c r="N120" s="45" t="str">
        <f t="shared" ca="1" si="68"/>
        <v/>
      </c>
      <c r="O120" s="46" t="str">
        <f t="shared" ca="1" si="69"/>
        <v/>
      </c>
      <c r="P120" s="47" t="str">
        <f t="shared" ca="1" si="70"/>
        <v/>
      </c>
      <c r="Q120" s="45" t="str">
        <f t="shared" ca="1" si="71"/>
        <v/>
      </c>
      <c r="R120" s="46" t="str">
        <f t="shared" ca="1" si="72"/>
        <v/>
      </c>
      <c r="S120" s="47" t="str">
        <f t="shared" ca="1" si="73"/>
        <v/>
      </c>
      <c r="T120" s="79" t="str">
        <f t="shared" ca="1" si="74"/>
        <v/>
      </c>
      <c r="V120" s="72">
        <v>45937.625</v>
      </c>
      <c r="W120" s="54">
        <v>111.4</v>
      </c>
      <c r="AD120" s="72">
        <v>45938.625</v>
      </c>
      <c r="AE120" s="54">
        <v>83.91</v>
      </c>
      <c r="AH120" s="172">
        <f t="shared" si="53"/>
        <v>45937.625</v>
      </c>
      <c r="AI120" s="172">
        <f t="shared" si="54"/>
        <v>45937.625</v>
      </c>
    </row>
    <row r="121" spans="1:35">
      <c r="A121" s="173" t="str">
        <f t="shared" ca="1" si="56"/>
        <v/>
      </c>
      <c r="B121" s="45" t="str">
        <f t="shared" ca="1" si="57"/>
        <v/>
      </c>
      <c r="C121" s="46" t="str">
        <f t="shared" ca="1" si="55"/>
        <v/>
      </c>
      <c r="D121" s="46" t="str">
        <f t="shared" ca="1" si="58"/>
        <v/>
      </c>
      <c r="E121" s="45" t="str">
        <f t="shared" ca="1" si="59"/>
        <v/>
      </c>
      <c r="F121" s="46" t="str">
        <f t="shared" ca="1" si="60"/>
        <v/>
      </c>
      <c r="G121" s="47" t="str">
        <f t="shared" ca="1" si="61"/>
        <v/>
      </c>
      <c r="H121" s="45" t="str">
        <f t="shared" ca="1" si="62"/>
        <v/>
      </c>
      <c r="I121" s="46" t="str">
        <f t="shared" ca="1" si="63"/>
        <v/>
      </c>
      <c r="J121" s="47" t="str">
        <f t="shared" ca="1" si="64"/>
        <v/>
      </c>
      <c r="K121" s="45" t="str">
        <f t="shared" ca="1" si="65"/>
        <v/>
      </c>
      <c r="L121" s="46" t="str">
        <f t="shared" ca="1" si="66"/>
        <v/>
      </c>
      <c r="M121" s="47" t="str">
        <f t="shared" ca="1" si="67"/>
        <v/>
      </c>
      <c r="N121" s="45" t="str">
        <f t="shared" ca="1" si="68"/>
        <v/>
      </c>
      <c r="O121" s="46" t="str">
        <f t="shared" ca="1" si="69"/>
        <v/>
      </c>
      <c r="P121" s="47" t="str">
        <f t="shared" ca="1" si="70"/>
        <v/>
      </c>
      <c r="Q121" s="45" t="str">
        <f t="shared" ca="1" si="71"/>
        <v/>
      </c>
      <c r="R121" s="46" t="str">
        <f t="shared" ca="1" si="72"/>
        <v/>
      </c>
      <c r="S121" s="47" t="str">
        <f t="shared" ca="1" si="73"/>
        <v/>
      </c>
      <c r="T121" s="79" t="str">
        <f t="shared" ca="1" si="74"/>
        <v/>
      </c>
      <c r="V121" s="72">
        <v>45938.625</v>
      </c>
      <c r="W121" s="54">
        <v>111.26</v>
      </c>
      <c r="AD121" s="72">
        <v>45939.625</v>
      </c>
      <c r="AE121" s="54">
        <v>83.78</v>
      </c>
      <c r="AH121" s="172">
        <f t="shared" si="53"/>
        <v>45938.625</v>
      </c>
      <c r="AI121" s="172">
        <f t="shared" si="54"/>
        <v>45938.625</v>
      </c>
    </row>
    <row r="122" spans="1:35">
      <c r="A122" s="173" t="str">
        <f t="shared" ca="1" si="56"/>
        <v/>
      </c>
      <c r="B122" s="45" t="str">
        <f t="shared" ca="1" si="57"/>
        <v/>
      </c>
      <c r="C122" s="46" t="str">
        <f t="shared" ca="1" si="55"/>
        <v/>
      </c>
      <c r="D122" s="46" t="str">
        <f t="shared" ca="1" si="58"/>
        <v/>
      </c>
      <c r="E122" s="45" t="str">
        <f t="shared" ca="1" si="59"/>
        <v/>
      </c>
      <c r="F122" s="46" t="str">
        <f t="shared" ca="1" si="60"/>
        <v/>
      </c>
      <c r="G122" s="47" t="str">
        <f t="shared" ca="1" si="61"/>
        <v/>
      </c>
      <c r="H122" s="45" t="str">
        <f t="shared" ca="1" si="62"/>
        <v/>
      </c>
      <c r="I122" s="46" t="str">
        <f t="shared" ca="1" si="63"/>
        <v/>
      </c>
      <c r="J122" s="47" t="str">
        <f t="shared" ca="1" si="64"/>
        <v/>
      </c>
      <c r="K122" s="45" t="str">
        <f t="shared" ca="1" si="65"/>
        <v/>
      </c>
      <c r="L122" s="46" t="str">
        <f t="shared" ca="1" si="66"/>
        <v/>
      </c>
      <c r="M122" s="47" t="str">
        <f t="shared" ca="1" si="67"/>
        <v/>
      </c>
      <c r="N122" s="45" t="str">
        <f t="shared" ca="1" si="68"/>
        <v/>
      </c>
      <c r="O122" s="46" t="str">
        <f t="shared" ca="1" si="69"/>
        <v/>
      </c>
      <c r="P122" s="47" t="str">
        <f t="shared" ca="1" si="70"/>
        <v/>
      </c>
      <c r="Q122" s="45" t="str">
        <f t="shared" ca="1" si="71"/>
        <v/>
      </c>
      <c r="R122" s="46" t="str">
        <f t="shared" ca="1" si="72"/>
        <v/>
      </c>
      <c r="S122" s="47" t="str">
        <f t="shared" ca="1" si="73"/>
        <v/>
      </c>
      <c r="T122" s="79" t="str">
        <f t="shared" ca="1" si="74"/>
        <v/>
      </c>
      <c r="V122" s="72">
        <v>45939.625</v>
      </c>
      <c r="W122" s="54">
        <v>111.04</v>
      </c>
      <c r="AD122" s="72">
        <v>45940.625</v>
      </c>
      <c r="AE122" s="54">
        <v>83.94</v>
      </c>
      <c r="AH122" s="172">
        <f t="shared" si="53"/>
        <v>45939.625</v>
      </c>
      <c r="AI122" s="172">
        <f t="shared" si="54"/>
        <v>45939.625</v>
      </c>
    </row>
    <row r="123" spans="1:35">
      <c r="A123" s="173" t="str">
        <f t="shared" ca="1" si="56"/>
        <v/>
      </c>
      <c r="B123" s="45" t="str">
        <f t="shared" ca="1" si="57"/>
        <v/>
      </c>
      <c r="C123" s="46" t="str">
        <f t="shared" ca="1" si="55"/>
        <v/>
      </c>
      <c r="D123" s="46" t="str">
        <f t="shared" ca="1" si="58"/>
        <v/>
      </c>
      <c r="E123" s="45" t="str">
        <f t="shared" ca="1" si="59"/>
        <v/>
      </c>
      <c r="F123" s="46" t="str">
        <f t="shared" ca="1" si="60"/>
        <v/>
      </c>
      <c r="G123" s="47" t="str">
        <f t="shared" ca="1" si="61"/>
        <v/>
      </c>
      <c r="H123" s="45" t="str">
        <f t="shared" ca="1" si="62"/>
        <v/>
      </c>
      <c r="I123" s="46" t="str">
        <f t="shared" ca="1" si="63"/>
        <v/>
      </c>
      <c r="J123" s="47" t="str">
        <f t="shared" ca="1" si="64"/>
        <v/>
      </c>
      <c r="K123" s="45" t="str">
        <f t="shared" ca="1" si="65"/>
        <v/>
      </c>
      <c r="L123" s="46" t="str">
        <f t="shared" ca="1" si="66"/>
        <v/>
      </c>
      <c r="M123" s="47" t="str">
        <f t="shared" ca="1" si="67"/>
        <v/>
      </c>
      <c r="N123" s="45" t="str">
        <f t="shared" ca="1" si="68"/>
        <v/>
      </c>
      <c r="O123" s="46" t="str">
        <f t="shared" ca="1" si="69"/>
        <v/>
      </c>
      <c r="P123" s="47" t="str">
        <f t="shared" ca="1" si="70"/>
        <v/>
      </c>
      <c r="Q123" s="45" t="str">
        <f t="shared" ca="1" si="71"/>
        <v/>
      </c>
      <c r="R123" s="46" t="str">
        <f t="shared" ca="1" si="72"/>
        <v/>
      </c>
      <c r="S123" s="47" t="str">
        <f t="shared" ca="1" si="73"/>
        <v/>
      </c>
      <c r="T123" s="79" t="str">
        <f t="shared" ca="1" si="74"/>
        <v/>
      </c>
      <c r="V123" s="72">
        <v>45940.625</v>
      </c>
      <c r="W123" s="54">
        <v>111.36</v>
      </c>
      <c r="AD123" s="72">
        <v>45943.625</v>
      </c>
      <c r="AE123" s="54">
        <v>84.18</v>
      </c>
      <c r="AH123" s="172">
        <f t="shared" si="53"/>
        <v>45940.625</v>
      </c>
      <c r="AI123" s="172">
        <f t="shared" si="54"/>
        <v>45940.625</v>
      </c>
    </row>
    <row r="124" spans="1:35">
      <c r="A124" s="173" t="str">
        <f t="shared" ca="1" si="56"/>
        <v/>
      </c>
      <c r="B124" s="45" t="str">
        <f t="shared" ca="1" si="57"/>
        <v/>
      </c>
      <c r="C124" s="46" t="str">
        <f t="shared" ca="1" si="55"/>
        <v/>
      </c>
      <c r="D124" s="46" t="str">
        <f t="shared" ca="1" si="58"/>
        <v/>
      </c>
      <c r="E124" s="45" t="str">
        <f t="shared" ca="1" si="59"/>
        <v/>
      </c>
      <c r="F124" s="46" t="str">
        <f t="shared" ca="1" si="60"/>
        <v/>
      </c>
      <c r="G124" s="47" t="str">
        <f t="shared" ca="1" si="61"/>
        <v/>
      </c>
      <c r="H124" s="45" t="str">
        <f t="shared" ca="1" si="62"/>
        <v/>
      </c>
      <c r="I124" s="46" t="str">
        <f t="shared" ca="1" si="63"/>
        <v/>
      </c>
      <c r="J124" s="47" t="str">
        <f t="shared" ca="1" si="64"/>
        <v/>
      </c>
      <c r="K124" s="45" t="str">
        <f t="shared" ca="1" si="65"/>
        <v/>
      </c>
      <c r="L124" s="46" t="str">
        <f t="shared" ca="1" si="66"/>
        <v/>
      </c>
      <c r="M124" s="47" t="str">
        <f t="shared" ca="1" si="67"/>
        <v/>
      </c>
      <c r="N124" s="45" t="str">
        <f t="shared" ca="1" si="68"/>
        <v/>
      </c>
      <c r="O124" s="46" t="str">
        <f t="shared" ca="1" si="69"/>
        <v/>
      </c>
      <c r="P124" s="47" t="str">
        <f t="shared" ca="1" si="70"/>
        <v/>
      </c>
      <c r="Q124" s="45" t="str">
        <f t="shared" ca="1" si="71"/>
        <v/>
      </c>
      <c r="R124" s="46" t="str">
        <f t="shared" ca="1" si="72"/>
        <v/>
      </c>
      <c r="S124" s="47" t="str">
        <f t="shared" ca="1" si="73"/>
        <v/>
      </c>
      <c r="T124" s="79" t="str">
        <f t="shared" ca="1" si="74"/>
        <v/>
      </c>
      <c r="V124" s="72">
        <v>45943.625</v>
      </c>
      <c r="W124" s="54">
        <v>111.73</v>
      </c>
      <c r="AD124" s="72">
        <v>45944.625</v>
      </c>
      <c r="AE124" s="54">
        <v>84.33</v>
      </c>
      <c r="AH124" s="172">
        <f t="shared" si="53"/>
        <v>45943.625</v>
      </c>
      <c r="AI124" s="172">
        <f t="shared" si="54"/>
        <v>45943.625</v>
      </c>
    </row>
    <row r="125" spans="1:35">
      <c r="A125" s="173" t="str">
        <f t="shared" ca="1" si="56"/>
        <v/>
      </c>
      <c r="B125" s="45" t="str">
        <f t="shared" ca="1" si="57"/>
        <v/>
      </c>
      <c r="C125" s="46" t="str">
        <f t="shared" ca="1" si="55"/>
        <v/>
      </c>
      <c r="D125" s="46" t="str">
        <f t="shared" ca="1" si="58"/>
        <v/>
      </c>
      <c r="E125" s="45" t="str">
        <f t="shared" ca="1" si="59"/>
        <v/>
      </c>
      <c r="F125" s="46" t="str">
        <f t="shared" ca="1" si="60"/>
        <v/>
      </c>
      <c r="G125" s="47" t="str">
        <f t="shared" ca="1" si="61"/>
        <v/>
      </c>
      <c r="H125" s="45" t="str">
        <f t="shared" ca="1" si="62"/>
        <v/>
      </c>
      <c r="I125" s="46" t="str">
        <f t="shared" ca="1" si="63"/>
        <v/>
      </c>
      <c r="J125" s="47" t="str">
        <f t="shared" ca="1" si="64"/>
        <v/>
      </c>
      <c r="K125" s="45" t="str">
        <f t="shared" ca="1" si="65"/>
        <v/>
      </c>
      <c r="L125" s="46" t="str">
        <f t="shared" ca="1" si="66"/>
        <v/>
      </c>
      <c r="M125" s="47" t="str">
        <f t="shared" ca="1" si="67"/>
        <v/>
      </c>
      <c r="N125" s="45" t="str">
        <f t="shared" ca="1" si="68"/>
        <v/>
      </c>
      <c r="O125" s="46" t="str">
        <f t="shared" ca="1" si="69"/>
        <v/>
      </c>
      <c r="P125" s="47" t="str">
        <f t="shared" ca="1" si="70"/>
        <v/>
      </c>
      <c r="Q125" s="45" t="str">
        <f t="shared" ca="1" si="71"/>
        <v/>
      </c>
      <c r="R125" s="46" t="str">
        <f t="shared" ca="1" si="72"/>
        <v/>
      </c>
      <c r="S125" s="47" t="str">
        <f t="shared" ca="1" si="73"/>
        <v/>
      </c>
      <c r="T125" s="79" t="str">
        <f t="shared" ca="1" si="74"/>
        <v/>
      </c>
      <c r="V125" s="72">
        <v>45944.625</v>
      </c>
      <c r="W125" s="54">
        <v>112.1</v>
      </c>
      <c r="AD125" s="72">
        <v>45945.625</v>
      </c>
      <c r="AE125" s="54">
        <v>84.38</v>
      </c>
      <c r="AH125" s="172">
        <f t="shared" si="53"/>
        <v>45944.625</v>
      </c>
      <c r="AI125" s="172">
        <f t="shared" si="54"/>
        <v>45944.625</v>
      </c>
    </row>
    <row r="126" spans="1:35">
      <c r="A126" s="173" t="str">
        <f t="shared" ca="1" si="56"/>
        <v/>
      </c>
      <c r="B126" s="45" t="str">
        <f t="shared" ca="1" si="57"/>
        <v/>
      </c>
      <c r="C126" s="46" t="str">
        <f t="shared" ca="1" si="55"/>
        <v/>
      </c>
      <c r="D126" s="46" t="str">
        <f t="shared" ca="1" si="58"/>
        <v/>
      </c>
      <c r="E126" s="45" t="str">
        <f t="shared" ca="1" si="59"/>
        <v/>
      </c>
      <c r="F126" s="46" t="str">
        <f t="shared" ca="1" si="60"/>
        <v/>
      </c>
      <c r="G126" s="47" t="str">
        <f t="shared" ca="1" si="61"/>
        <v/>
      </c>
      <c r="H126" s="45" t="str">
        <f t="shared" ca="1" si="62"/>
        <v/>
      </c>
      <c r="I126" s="46" t="str">
        <f t="shared" ca="1" si="63"/>
        <v/>
      </c>
      <c r="J126" s="47" t="str">
        <f t="shared" ca="1" si="64"/>
        <v/>
      </c>
      <c r="K126" s="45" t="str">
        <f t="shared" ca="1" si="65"/>
        <v/>
      </c>
      <c r="L126" s="46" t="str">
        <f t="shared" ca="1" si="66"/>
        <v/>
      </c>
      <c r="M126" s="47" t="str">
        <f t="shared" ca="1" si="67"/>
        <v/>
      </c>
      <c r="N126" s="45" t="str">
        <f t="shared" ca="1" si="68"/>
        <v/>
      </c>
      <c r="O126" s="46" t="str">
        <f t="shared" ca="1" si="69"/>
        <v/>
      </c>
      <c r="P126" s="47" t="str">
        <f t="shared" ca="1" si="70"/>
        <v/>
      </c>
      <c r="Q126" s="45" t="str">
        <f t="shared" ca="1" si="71"/>
        <v/>
      </c>
      <c r="R126" s="46" t="str">
        <f t="shared" ca="1" si="72"/>
        <v/>
      </c>
      <c r="S126" s="47" t="str">
        <f t="shared" ca="1" si="73"/>
        <v/>
      </c>
      <c r="T126" s="79" t="str">
        <f t="shared" ca="1" si="74"/>
        <v/>
      </c>
      <c r="V126" s="72">
        <v>45945.625</v>
      </c>
      <c r="W126" s="54">
        <v>112.1</v>
      </c>
      <c r="AD126" s="72">
        <v>45946.625</v>
      </c>
      <c r="AE126" s="54">
        <v>84.594999999999999</v>
      </c>
      <c r="AH126" s="172">
        <f t="shared" si="53"/>
        <v>45945.625</v>
      </c>
      <c r="AI126" s="172">
        <f t="shared" si="54"/>
        <v>45945.625</v>
      </c>
    </row>
    <row r="127" spans="1:35">
      <c r="A127" s="173" t="str">
        <f t="shared" ca="1" si="56"/>
        <v/>
      </c>
      <c r="B127" s="45" t="str">
        <f t="shared" ca="1" si="57"/>
        <v/>
      </c>
      <c r="C127" s="46" t="str">
        <f t="shared" ca="1" si="55"/>
        <v/>
      </c>
      <c r="D127" s="46" t="str">
        <f t="shared" ca="1" si="58"/>
        <v/>
      </c>
      <c r="E127" s="45" t="str">
        <f t="shared" ca="1" si="59"/>
        <v/>
      </c>
      <c r="F127" s="46" t="str">
        <f t="shared" ca="1" si="60"/>
        <v/>
      </c>
      <c r="G127" s="47" t="str">
        <f t="shared" ca="1" si="61"/>
        <v/>
      </c>
      <c r="H127" s="45" t="str">
        <f t="shared" ca="1" si="62"/>
        <v/>
      </c>
      <c r="I127" s="46" t="str">
        <f t="shared" ca="1" si="63"/>
        <v/>
      </c>
      <c r="J127" s="47" t="str">
        <f t="shared" ca="1" si="64"/>
        <v/>
      </c>
      <c r="K127" s="45" t="str">
        <f t="shared" ca="1" si="65"/>
        <v/>
      </c>
      <c r="L127" s="46" t="str">
        <f t="shared" ca="1" si="66"/>
        <v/>
      </c>
      <c r="M127" s="47" t="str">
        <f t="shared" ca="1" si="67"/>
        <v/>
      </c>
      <c r="N127" s="45" t="str">
        <f t="shared" ca="1" si="68"/>
        <v/>
      </c>
      <c r="O127" s="46" t="str">
        <f t="shared" ca="1" si="69"/>
        <v/>
      </c>
      <c r="P127" s="47" t="str">
        <f t="shared" ca="1" si="70"/>
        <v/>
      </c>
      <c r="Q127" s="45" t="str">
        <f t="shared" ca="1" si="71"/>
        <v/>
      </c>
      <c r="R127" s="46" t="str">
        <f t="shared" ca="1" si="72"/>
        <v/>
      </c>
      <c r="S127" s="47" t="str">
        <f t="shared" ca="1" si="73"/>
        <v/>
      </c>
      <c r="T127" s="79" t="str">
        <f t="shared" ca="1" si="74"/>
        <v/>
      </c>
      <c r="V127" s="72">
        <v>45946.625</v>
      </c>
      <c r="W127" s="54">
        <v>112.42</v>
      </c>
      <c r="AD127" s="72">
        <v>45947.625</v>
      </c>
      <c r="AE127" s="54">
        <v>84.47</v>
      </c>
      <c r="AH127" s="172">
        <f t="shared" si="53"/>
        <v>45946.625</v>
      </c>
      <c r="AI127" s="172">
        <f t="shared" si="54"/>
        <v>45946.625</v>
      </c>
    </row>
    <row r="128" spans="1:35">
      <c r="A128" s="173" t="str">
        <f t="shared" ca="1" si="56"/>
        <v/>
      </c>
      <c r="B128" s="45" t="str">
        <f t="shared" ca="1" si="57"/>
        <v/>
      </c>
      <c r="C128" s="46" t="str">
        <f t="shared" ca="1" si="55"/>
        <v/>
      </c>
      <c r="D128" s="46" t="str">
        <f t="shared" ca="1" si="58"/>
        <v/>
      </c>
      <c r="E128" s="45" t="str">
        <f t="shared" ca="1" si="59"/>
        <v/>
      </c>
      <c r="F128" s="46" t="str">
        <f t="shared" ca="1" si="60"/>
        <v/>
      </c>
      <c r="G128" s="47" t="str">
        <f t="shared" ca="1" si="61"/>
        <v/>
      </c>
      <c r="H128" s="45" t="str">
        <f t="shared" ca="1" si="62"/>
        <v/>
      </c>
      <c r="I128" s="46" t="str">
        <f t="shared" ca="1" si="63"/>
        <v/>
      </c>
      <c r="J128" s="47" t="str">
        <f t="shared" ca="1" si="64"/>
        <v/>
      </c>
      <c r="K128" s="45" t="str">
        <f t="shared" ca="1" si="65"/>
        <v/>
      </c>
      <c r="L128" s="46" t="str">
        <f t="shared" ca="1" si="66"/>
        <v/>
      </c>
      <c r="M128" s="47" t="str">
        <f t="shared" ca="1" si="67"/>
        <v/>
      </c>
      <c r="N128" s="45" t="str">
        <f t="shared" ca="1" si="68"/>
        <v/>
      </c>
      <c r="O128" s="46" t="str">
        <f t="shared" ca="1" si="69"/>
        <v/>
      </c>
      <c r="P128" s="47" t="str">
        <f t="shared" ca="1" si="70"/>
        <v/>
      </c>
      <c r="Q128" s="45" t="str">
        <f t="shared" ca="1" si="71"/>
        <v/>
      </c>
      <c r="R128" s="46" t="str">
        <f t="shared" ca="1" si="72"/>
        <v/>
      </c>
      <c r="S128" s="47" t="str">
        <f t="shared" ca="1" si="73"/>
        <v/>
      </c>
      <c r="T128" s="79" t="str">
        <f t="shared" ca="1" si="74"/>
        <v/>
      </c>
      <c r="V128" s="72">
        <v>45947.625</v>
      </c>
      <c r="W128" s="54">
        <v>112.2</v>
      </c>
      <c r="AD128" s="72">
        <v>45950.625</v>
      </c>
      <c r="AE128" s="54">
        <v>84.6</v>
      </c>
      <c r="AH128" s="172">
        <f t="shared" si="53"/>
        <v>45947.625</v>
      </c>
      <c r="AI128" s="172">
        <f t="shared" si="54"/>
        <v>45947.625</v>
      </c>
    </row>
    <row r="129" spans="1:35">
      <c r="A129" s="173" t="str">
        <f t="shared" ca="1" si="56"/>
        <v/>
      </c>
      <c r="B129" s="45" t="str">
        <f t="shared" ca="1" si="57"/>
        <v/>
      </c>
      <c r="C129" s="46" t="str">
        <f t="shared" ca="1" si="55"/>
        <v/>
      </c>
      <c r="D129" s="46" t="str">
        <f t="shared" ca="1" si="58"/>
        <v/>
      </c>
      <c r="E129" s="45" t="str">
        <f t="shared" ca="1" si="59"/>
        <v/>
      </c>
      <c r="F129" s="46" t="str">
        <f t="shared" ca="1" si="60"/>
        <v/>
      </c>
      <c r="G129" s="47" t="str">
        <f t="shared" ca="1" si="61"/>
        <v/>
      </c>
      <c r="H129" s="45" t="str">
        <f t="shared" ca="1" si="62"/>
        <v/>
      </c>
      <c r="I129" s="46" t="str">
        <f t="shared" ca="1" si="63"/>
        <v/>
      </c>
      <c r="J129" s="47" t="str">
        <f t="shared" ca="1" si="64"/>
        <v/>
      </c>
      <c r="K129" s="45" t="str">
        <f t="shared" ca="1" si="65"/>
        <v/>
      </c>
      <c r="L129" s="46" t="str">
        <f t="shared" ca="1" si="66"/>
        <v/>
      </c>
      <c r="M129" s="47" t="str">
        <f t="shared" ca="1" si="67"/>
        <v/>
      </c>
      <c r="N129" s="45" t="str">
        <f t="shared" ca="1" si="68"/>
        <v/>
      </c>
      <c r="O129" s="46" t="str">
        <f t="shared" ca="1" si="69"/>
        <v/>
      </c>
      <c r="P129" s="47" t="str">
        <f t="shared" ca="1" si="70"/>
        <v/>
      </c>
      <c r="Q129" s="45" t="str">
        <f t="shared" ca="1" si="71"/>
        <v/>
      </c>
      <c r="R129" s="46" t="str">
        <f t="shared" ca="1" si="72"/>
        <v/>
      </c>
      <c r="S129" s="47" t="str">
        <f t="shared" ca="1" si="73"/>
        <v/>
      </c>
      <c r="T129" s="79" t="str">
        <f t="shared" ca="1" si="74"/>
        <v/>
      </c>
      <c r="V129" s="72">
        <v>45950.625</v>
      </c>
      <c r="W129" s="54">
        <v>112.54</v>
      </c>
      <c r="AD129" s="72">
        <v>45951.625</v>
      </c>
      <c r="AE129" s="54">
        <v>84.65</v>
      </c>
      <c r="AH129" s="172">
        <f t="shared" si="53"/>
        <v>45950.625</v>
      </c>
      <c r="AI129" s="172">
        <f t="shared" si="54"/>
        <v>45950.625</v>
      </c>
    </row>
    <row r="130" spans="1:35">
      <c r="A130" s="173" t="str">
        <f t="shared" ca="1" si="56"/>
        <v/>
      </c>
      <c r="B130" s="45" t="str">
        <f t="shared" ca="1" si="57"/>
        <v/>
      </c>
      <c r="C130" s="46" t="str">
        <f t="shared" ca="1" si="55"/>
        <v/>
      </c>
      <c r="D130" s="46" t="str">
        <f t="shared" ca="1" si="58"/>
        <v/>
      </c>
      <c r="E130" s="45" t="str">
        <f t="shared" ca="1" si="59"/>
        <v/>
      </c>
      <c r="F130" s="46" t="str">
        <f t="shared" ca="1" si="60"/>
        <v/>
      </c>
      <c r="G130" s="47" t="str">
        <f t="shared" ca="1" si="61"/>
        <v/>
      </c>
      <c r="H130" s="45" t="str">
        <f t="shared" ca="1" si="62"/>
        <v/>
      </c>
      <c r="I130" s="46" t="str">
        <f t="shared" ca="1" si="63"/>
        <v/>
      </c>
      <c r="J130" s="47" t="str">
        <f t="shared" ca="1" si="64"/>
        <v/>
      </c>
      <c r="K130" s="45" t="str">
        <f t="shared" ca="1" si="65"/>
        <v/>
      </c>
      <c r="L130" s="46" t="str">
        <f t="shared" ca="1" si="66"/>
        <v/>
      </c>
      <c r="M130" s="47" t="str">
        <f t="shared" ca="1" si="67"/>
        <v/>
      </c>
      <c r="N130" s="45" t="str">
        <f t="shared" ca="1" si="68"/>
        <v/>
      </c>
      <c r="O130" s="46" t="str">
        <f t="shared" ca="1" si="69"/>
        <v/>
      </c>
      <c r="P130" s="47" t="str">
        <f t="shared" ca="1" si="70"/>
        <v/>
      </c>
      <c r="Q130" s="45" t="str">
        <f t="shared" ca="1" si="71"/>
        <v/>
      </c>
      <c r="R130" s="46" t="str">
        <f t="shared" ca="1" si="72"/>
        <v/>
      </c>
      <c r="S130" s="47" t="str">
        <f t="shared" ca="1" si="73"/>
        <v/>
      </c>
      <c r="T130" s="79" t="str">
        <f t="shared" ca="1" si="74"/>
        <v/>
      </c>
      <c r="V130" s="72">
        <v>45951.625</v>
      </c>
      <c r="W130" s="54">
        <v>112.56</v>
      </c>
      <c r="AD130" s="72">
        <v>45952.625</v>
      </c>
      <c r="AE130" s="54">
        <v>84.67</v>
      </c>
      <c r="AH130" s="172">
        <f t="shared" si="53"/>
        <v>45951.625</v>
      </c>
      <c r="AI130" s="172">
        <f t="shared" si="54"/>
        <v>45951.625</v>
      </c>
    </row>
    <row r="131" spans="1:35">
      <c r="A131" s="173" t="str">
        <f t="shared" ca="1" si="56"/>
        <v/>
      </c>
      <c r="B131" s="45" t="str">
        <f t="shared" ca="1" si="57"/>
        <v/>
      </c>
      <c r="C131" s="46" t="str">
        <f t="shared" ca="1" si="55"/>
        <v/>
      </c>
      <c r="D131" s="46" t="str">
        <f t="shared" ca="1" si="58"/>
        <v/>
      </c>
      <c r="E131" s="45" t="str">
        <f t="shared" ca="1" si="59"/>
        <v/>
      </c>
      <c r="F131" s="46" t="str">
        <f t="shared" ca="1" si="60"/>
        <v/>
      </c>
      <c r="G131" s="47" t="str">
        <f t="shared" ca="1" si="61"/>
        <v/>
      </c>
      <c r="H131" s="45" t="str">
        <f t="shared" ca="1" si="62"/>
        <v/>
      </c>
      <c r="I131" s="46" t="str">
        <f t="shared" ca="1" si="63"/>
        <v/>
      </c>
      <c r="J131" s="47" t="str">
        <f t="shared" ca="1" si="64"/>
        <v/>
      </c>
      <c r="K131" s="45" t="str">
        <f t="shared" ca="1" si="65"/>
        <v/>
      </c>
      <c r="L131" s="46" t="str">
        <f t="shared" ca="1" si="66"/>
        <v/>
      </c>
      <c r="M131" s="47" t="str">
        <f t="shared" ca="1" si="67"/>
        <v/>
      </c>
      <c r="N131" s="45" t="str">
        <f t="shared" ca="1" si="68"/>
        <v/>
      </c>
      <c r="O131" s="46" t="str">
        <f t="shared" ca="1" si="69"/>
        <v/>
      </c>
      <c r="P131" s="47" t="str">
        <f t="shared" ca="1" si="70"/>
        <v/>
      </c>
      <c r="Q131" s="45" t="str">
        <f t="shared" ca="1" si="71"/>
        <v/>
      </c>
      <c r="R131" s="46" t="str">
        <f t="shared" ca="1" si="72"/>
        <v/>
      </c>
      <c r="S131" s="47" t="str">
        <f t="shared" ca="1" si="73"/>
        <v/>
      </c>
      <c r="T131" s="79" t="str">
        <f t="shared" ca="1" si="74"/>
        <v/>
      </c>
      <c r="V131" s="72">
        <v>45952.625</v>
      </c>
      <c r="W131" s="54">
        <v>112.67</v>
      </c>
      <c r="AD131" s="72">
        <v>45953.625</v>
      </c>
      <c r="AE131" s="54">
        <v>84.594999999999999</v>
      </c>
      <c r="AH131" s="172">
        <f t="shared" si="53"/>
        <v>45952.625</v>
      </c>
      <c r="AI131" s="172">
        <f t="shared" si="54"/>
        <v>45952.625</v>
      </c>
    </row>
    <row r="132" spans="1:35">
      <c r="A132" s="173" t="str">
        <f t="shared" ca="1" si="56"/>
        <v/>
      </c>
      <c r="B132" s="45" t="str">
        <f t="shared" ca="1" si="57"/>
        <v/>
      </c>
      <c r="C132" s="46" t="str">
        <f t="shared" ca="1" si="55"/>
        <v/>
      </c>
      <c r="D132" s="46" t="str">
        <f t="shared" ca="1" si="58"/>
        <v/>
      </c>
      <c r="E132" s="45" t="str">
        <f t="shared" ca="1" si="59"/>
        <v/>
      </c>
      <c r="F132" s="46" t="str">
        <f t="shared" ca="1" si="60"/>
        <v/>
      </c>
      <c r="G132" s="47" t="str">
        <f t="shared" ca="1" si="61"/>
        <v/>
      </c>
      <c r="H132" s="45" t="str">
        <f t="shared" ca="1" si="62"/>
        <v/>
      </c>
      <c r="I132" s="46" t="str">
        <f t="shared" ca="1" si="63"/>
        <v/>
      </c>
      <c r="J132" s="47" t="str">
        <f t="shared" ca="1" si="64"/>
        <v/>
      </c>
      <c r="K132" s="45" t="str">
        <f t="shared" ca="1" si="65"/>
        <v/>
      </c>
      <c r="L132" s="46" t="str">
        <f t="shared" ca="1" si="66"/>
        <v/>
      </c>
      <c r="M132" s="47" t="str">
        <f t="shared" ca="1" si="67"/>
        <v/>
      </c>
      <c r="N132" s="45" t="str">
        <f t="shared" ca="1" si="68"/>
        <v/>
      </c>
      <c r="O132" s="46" t="str">
        <f t="shared" ca="1" si="69"/>
        <v/>
      </c>
      <c r="P132" s="47" t="str">
        <f t="shared" ca="1" si="70"/>
        <v/>
      </c>
      <c r="Q132" s="45" t="str">
        <f t="shared" ca="1" si="71"/>
        <v/>
      </c>
      <c r="R132" s="46" t="str">
        <f t="shared" ca="1" si="72"/>
        <v/>
      </c>
      <c r="S132" s="47" t="str">
        <f t="shared" ca="1" si="73"/>
        <v/>
      </c>
      <c r="T132" s="79" t="str">
        <f t="shared" ca="1" si="74"/>
        <v/>
      </c>
      <c r="V132" s="72">
        <v>45953.625</v>
      </c>
      <c r="W132" s="54">
        <v>112.53</v>
      </c>
      <c r="AD132" s="72">
        <v>45954.625</v>
      </c>
      <c r="AE132" s="54">
        <v>84.76</v>
      </c>
      <c r="AH132" s="172">
        <f t="shared" ref="AH132:AH195" si="75">IF(COUNTIF(X:X,V132)*COUNTIF(Z:Z,V132)*COUNTIF(AB:AB,V132)*COUNTIF(AD:AD,V132)*COUNTIF(AF:AF,V132),V132,"")</f>
        <v>45953.625</v>
      </c>
      <c r="AI132" s="172">
        <f t="shared" ref="AI132:AI195" si="76">IF(AH132&gt;$A$14,AH132,"")</f>
        <v>45953.625</v>
      </c>
    </row>
    <row r="133" spans="1:35">
      <c r="A133" s="173" t="str">
        <f t="shared" ca="1" si="56"/>
        <v/>
      </c>
      <c r="B133" s="45" t="str">
        <f t="shared" ca="1" si="57"/>
        <v/>
      </c>
      <c r="C133" s="46" t="str">
        <f t="shared" ca="1" si="55"/>
        <v/>
      </c>
      <c r="D133" s="46" t="str">
        <f t="shared" ca="1" si="58"/>
        <v/>
      </c>
      <c r="E133" s="45" t="str">
        <f t="shared" ca="1" si="59"/>
        <v/>
      </c>
      <c r="F133" s="46" t="str">
        <f t="shared" ca="1" si="60"/>
        <v/>
      </c>
      <c r="G133" s="47" t="str">
        <f t="shared" ca="1" si="61"/>
        <v/>
      </c>
      <c r="H133" s="45" t="str">
        <f t="shared" ca="1" si="62"/>
        <v/>
      </c>
      <c r="I133" s="46" t="str">
        <f t="shared" ca="1" si="63"/>
        <v/>
      </c>
      <c r="J133" s="47" t="str">
        <f t="shared" ca="1" si="64"/>
        <v/>
      </c>
      <c r="K133" s="45" t="str">
        <f t="shared" ca="1" si="65"/>
        <v/>
      </c>
      <c r="L133" s="46" t="str">
        <f t="shared" ca="1" si="66"/>
        <v/>
      </c>
      <c r="M133" s="47" t="str">
        <f t="shared" ca="1" si="67"/>
        <v/>
      </c>
      <c r="N133" s="45" t="str">
        <f t="shared" ca="1" si="68"/>
        <v/>
      </c>
      <c r="O133" s="46" t="str">
        <f t="shared" ca="1" si="69"/>
        <v/>
      </c>
      <c r="P133" s="47" t="str">
        <f t="shared" ca="1" si="70"/>
        <v/>
      </c>
      <c r="Q133" s="45" t="str">
        <f t="shared" ca="1" si="71"/>
        <v/>
      </c>
      <c r="R133" s="46" t="str">
        <f t="shared" ca="1" si="72"/>
        <v/>
      </c>
      <c r="S133" s="47" t="str">
        <f t="shared" ca="1" si="73"/>
        <v/>
      </c>
      <c r="T133" s="79" t="str">
        <f t="shared" ca="1" si="74"/>
        <v/>
      </c>
      <c r="V133" s="72">
        <v>45954.625</v>
      </c>
      <c r="W133" s="54">
        <v>112.72</v>
      </c>
      <c r="AD133" s="72">
        <v>45957.625</v>
      </c>
      <c r="AE133" s="54">
        <v>84.82</v>
      </c>
      <c r="AH133" s="172">
        <f t="shared" si="75"/>
        <v>45954.625</v>
      </c>
      <c r="AI133" s="172">
        <f t="shared" si="76"/>
        <v>45954.625</v>
      </c>
    </row>
    <row r="134" spans="1:35">
      <c r="A134" s="173" t="str">
        <f t="shared" ca="1" si="56"/>
        <v/>
      </c>
      <c r="B134" s="45" t="str">
        <f t="shared" ca="1" si="57"/>
        <v/>
      </c>
      <c r="C134" s="46" t="str">
        <f t="shared" ca="1" si="55"/>
        <v/>
      </c>
      <c r="D134" s="46" t="str">
        <f t="shared" ca="1" si="58"/>
        <v/>
      </c>
      <c r="E134" s="45" t="str">
        <f t="shared" ca="1" si="59"/>
        <v/>
      </c>
      <c r="F134" s="46" t="str">
        <f t="shared" ca="1" si="60"/>
        <v/>
      </c>
      <c r="G134" s="47" t="str">
        <f t="shared" ca="1" si="61"/>
        <v/>
      </c>
      <c r="H134" s="45" t="str">
        <f t="shared" ca="1" si="62"/>
        <v/>
      </c>
      <c r="I134" s="46" t="str">
        <f t="shared" ca="1" si="63"/>
        <v/>
      </c>
      <c r="J134" s="47" t="str">
        <f t="shared" ca="1" si="64"/>
        <v/>
      </c>
      <c r="K134" s="45" t="str">
        <f t="shared" ca="1" si="65"/>
        <v/>
      </c>
      <c r="L134" s="46" t="str">
        <f t="shared" ca="1" si="66"/>
        <v/>
      </c>
      <c r="M134" s="47" t="str">
        <f t="shared" ca="1" si="67"/>
        <v/>
      </c>
      <c r="N134" s="45" t="str">
        <f t="shared" ca="1" si="68"/>
        <v/>
      </c>
      <c r="O134" s="46" t="str">
        <f t="shared" ca="1" si="69"/>
        <v/>
      </c>
      <c r="P134" s="47" t="str">
        <f t="shared" ca="1" si="70"/>
        <v/>
      </c>
      <c r="Q134" s="45" t="str">
        <f t="shared" ca="1" si="71"/>
        <v/>
      </c>
      <c r="R134" s="46" t="str">
        <f t="shared" ca="1" si="72"/>
        <v/>
      </c>
      <c r="S134" s="47" t="str">
        <f t="shared" ca="1" si="73"/>
        <v/>
      </c>
      <c r="T134" s="79" t="str">
        <f t="shared" ca="1" si="74"/>
        <v/>
      </c>
      <c r="V134" s="72">
        <v>45957.625</v>
      </c>
      <c r="W134" s="54">
        <v>112.91</v>
      </c>
      <c r="AD134" s="72">
        <v>45958.625</v>
      </c>
      <c r="AE134" s="54">
        <v>84.81</v>
      </c>
      <c r="AH134" s="172">
        <f t="shared" si="75"/>
        <v>45957.625</v>
      </c>
      <c r="AI134" s="172">
        <f t="shared" si="76"/>
        <v>45957.625</v>
      </c>
    </row>
    <row r="135" spans="1:35">
      <c r="A135" s="173" t="str">
        <f t="shared" ca="1" si="56"/>
        <v/>
      </c>
      <c r="B135" s="45" t="str">
        <f t="shared" ca="1" si="57"/>
        <v/>
      </c>
      <c r="C135" s="46" t="str">
        <f t="shared" ca="1" si="55"/>
        <v/>
      </c>
      <c r="D135" s="46" t="str">
        <f t="shared" ca="1" si="58"/>
        <v/>
      </c>
      <c r="E135" s="45" t="str">
        <f t="shared" ca="1" si="59"/>
        <v/>
      </c>
      <c r="F135" s="46" t="str">
        <f t="shared" ca="1" si="60"/>
        <v/>
      </c>
      <c r="G135" s="47" t="str">
        <f t="shared" ca="1" si="61"/>
        <v/>
      </c>
      <c r="H135" s="45" t="str">
        <f t="shared" ca="1" si="62"/>
        <v/>
      </c>
      <c r="I135" s="46" t="str">
        <f t="shared" ca="1" si="63"/>
        <v/>
      </c>
      <c r="J135" s="47" t="str">
        <f t="shared" ca="1" si="64"/>
        <v/>
      </c>
      <c r="K135" s="45" t="str">
        <f t="shared" ca="1" si="65"/>
        <v/>
      </c>
      <c r="L135" s="46" t="str">
        <f t="shared" ca="1" si="66"/>
        <v/>
      </c>
      <c r="M135" s="47" t="str">
        <f t="shared" ca="1" si="67"/>
        <v/>
      </c>
      <c r="N135" s="45" t="str">
        <f t="shared" ca="1" si="68"/>
        <v/>
      </c>
      <c r="O135" s="46" t="str">
        <f t="shared" ca="1" si="69"/>
        <v/>
      </c>
      <c r="P135" s="47" t="str">
        <f t="shared" ca="1" si="70"/>
        <v/>
      </c>
      <c r="Q135" s="45" t="str">
        <f t="shared" ca="1" si="71"/>
        <v/>
      </c>
      <c r="R135" s="46" t="str">
        <f t="shared" ca="1" si="72"/>
        <v/>
      </c>
      <c r="S135" s="47" t="str">
        <f t="shared" ca="1" si="73"/>
        <v/>
      </c>
      <c r="T135" s="79" t="str">
        <f t="shared" ca="1" si="74"/>
        <v/>
      </c>
      <c r="V135" s="72">
        <v>45958.625</v>
      </c>
      <c r="W135" s="54">
        <v>112.92</v>
      </c>
      <c r="AD135" s="72">
        <v>45959.625</v>
      </c>
      <c r="AE135" s="54">
        <v>84.4</v>
      </c>
      <c r="AH135" s="172">
        <f t="shared" si="75"/>
        <v>45958.625</v>
      </c>
      <c r="AI135" s="172">
        <f t="shared" si="76"/>
        <v>45958.625</v>
      </c>
    </row>
    <row r="136" spans="1:35">
      <c r="A136" s="173" t="str">
        <f t="shared" ca="1" si="56"/>
        <v/>
      </c>
      <c r="B136" s="45" t="str">
        <f t="shared" ca="1" si="57"/>
        <v/>
      </c>
      <c r="C136" s="46" t="str">
        <f t="shared" ca="1" si="55"/>
        <v/>
      </c>
      <c r="D136" s="46" t="str">
        <f t="shared" ca="1" si="58"/>
        <v/>
      </c>
      <c r="E136" s="45" t="str">
        <f t="shared" ca="1" si="59"/>
        <v/>
      </c>
      <c r="F136" s="46" t="str">
        <f t="shared" ca="1" si="60"/>
        <v/>
      </c>
      <c r="G136" s="47" t="str">
        <f t="shared" ca="1" si="61"/>
        <v/>
      </c>
      <c r="H136" s="45" t="str">
        <f t="shared" ca="1" si="62"/>
        <v/>
      </c>
      <c r="I136" s="46" t="str">
        <f t="shared" ca="1" si="63"/>
        <v/>
      </c>
      <c r="J136" s="47" t="str">
        <f t="shared" ca="1" si="64"/>
        <v/>
      </c>
      <c r="K136" s="45" t="str">
        <f t="shared" ca="1" si="65"/>
        <v/>
      </c>
      <c r="L136" s="46" t="str">
        <f t="shared" ca="1" si="66"/>
        <v/>
      </c>
      <c r="M136" s="47" t="str">
        <f t="shared" ca="1" si="67"/>
        <v/>
      </c>
      <c r="N136" s="45" t="str">
        <f t="shared" ca="1" si="68"/>
        <v/>
      </c>
      <c r="O136" s="46" t="str">
        <f t="shared" ca="1" si="69"/>
        <v/>
      </c>
      <c r="P136" s="47" t="str">
        <f t="shared" ca="1" si="70"/>
        <v/>
      </c>
      <c r="Q136" s="45" t="str">
        <f t="shared" ca="1" si="71"/>
        <v/>
      </c>
      <c r="R136" s="46" t="str">
        <f t="shared" ca="1" si="72"/>
        <v/>
      </c>
      <c r="S136" s="47" t="str">
        <f t="shared" ca="1" si="73"/>
        <v/>
      </c>
      <c r="T136" s="79" t="str">
        <f t="shared" ca="1" si="74"/>
        <v/>
      </c>
      <c r="V136" s="72">
        <v>45959.625</v>
      </c>
      <c r="W136" s="54">
        <v>112.28</v>
      </c>
      <c r="AD136" s="72">
        <v>45960.625</v>
      </c>
      <c r="AE136" s="54">
        <v>84.17</v>
      </c>
      <c r="AH136" s="172">
        <f t="shared" si="75"/>
        <v>45959.625</v>
      </c>
      <c r="AI136" s="172">
        <f t="shared" si="76"/>
        <v>45959.625</v>
      </c>
    </row>
    <row r="137" spans="1:35">
      <c r="A137" s="173" t="str">
        <f t="shared" ca="1" si="56"/>
        <v/>
      </c>
      <c r="B137" s="45" t="str">
        <f t="shared" ca="1" si="57"/>
        <v/>
      </c>
      <c r="C137" s="46" t="str">
        <f t="shared" ca="1" si="55"/>
        <v/>
      </c>
      <c r="D137" s="46" t="str">
        <f t="shared" ca="1" si="58"/>
        <v/>
      </c>
      <c r="E137" s="45" t="str">
        <f t="shared" ca="1" si="59"/>
        <v/>
      </c>
      <c r="F137" s="46" t="str">
        <f t="shared" ca="1" si="60"/>
        <v/>
      </c>
      <c r="G137" s="47" t="str">
        <f t="shared" ca="1" si="61"/>
        <v/>
      </c>
      <c r="H137" s="45" t="str">
        <f t="shared" ca="1" si="62"/>
        <v/>
      </c>
      <c r="I137" s="46" t="str">
        <f t="shared" ca="1" si="63"/>
        <v/>
      </c>
      <c r="J137" s="47" t="str">
        <f t="shared" ca="1" si="64"/>
        <v/>
      </c>
      <c r="K137" s="45" t="str">
        <f t="shared" ca="1" si="65"/>
        <v/>
      </c>
      <c r="L137" s="46" t="str">
        <f t="shared" ca="1" si="66"/>
        <v/>
      </c>
      <c r="M137" s="47" t="str">
        <f t="shared" ca="1" si="67"/>
        <v/>
      </c>
      <c r="N137" s="45" t="str">
        <f t="shared" ca="1" si="68"/>
        <v/>
      </c>
      <c r="O137" s="46" t="str">
        <f t="shared" ca="1" si="69"/>
        <v/>
      </c>
      <c r="P137" s="47" t="str">
        <f t="shared" ca="1" si="70"/>
        <v/>
      </c>
      <c r="Q137" s="45" t="str">
        <f t="shared" ca="1" si="71"/>
        <v/>
      </c>
      <c r="R137" s="46" t="str">
        <f t="shared" ca="1" si="72"/>
        <v/>
      </c>
      <c r="S137" s="47" t="str">
        <f t="shared" ca="1" si="73"/>
        <v/>
      </c>
      <c r="T137" s="79" t="str">
        <f t="shared" ca="1" si="74"/>
        <v/>
      </c>
      <c r="V137" s="72">
        <v>45960.625</v>
      </c>
      <c r="W137" s="54">
        <v>111.68</v>
      </c>
      <c r="AD137" s="72">
        <v>45961.625</v>
      </c>
      <c r="AE137" s="54">
        <v>84.05</v>
      </c>
      <c r="AH137" s="172">
        <f t="shared" si="75"/>
        <v>45960.625</v>
      </c>
      <c r="AI137" s="172">
        <f t="shared" si="76"/>
        <v>45960.625</v>
      </c>
    </row>
    <row r="138" spans="1:35">
      <c r="A138" s="173" t="str">
        <f t="shared" ca="1" si="56"/>
        <v/>
      </c>
      <c r="B138" s="45" t="str">
        <f t="shared" ca="1" si="57"/>
        <v/>
      </c>
      <c r="C138" s="46" t="str">
        <f t="shared" ca="1" si="55"/>
        <v/>
      </c>
      <c r="D138" s="46" t="str">
        <f t="shared" ca="1" si="58"/>
        <v/>
      </c>
      <c r="E138" s="45" t="str">
        <f t="shared" ca="1" si="59"/>
        <v/>
      </c>
      <c r="F138" s="46" t="str">
        <f t="shared" ca="1" si="60"/>
        <v/>
      </c>
      <c r="G138" s="47" t="str">
        <f t="shared" ca="1" si="61"/>
        <v/>
      </c>
      <c r="H138" s="45" t="str">
        <f t="shared" ca="1" si="62"/>
        <v/>
      </c>
      <c r="I138" s="46" t="str">
        <f t="shared" ca="1" si="63"/>
        <v/>
      </c>
      <c r="J138" s="47" t="str">
        <f t="shared" ca="1" si="64"/>
        <v/>
      </c>
      <c r="K138" s="45" t="str">
        <f t="shared" ca="1" si="65"/>
        <v/>
      </c>
      <c r="L138" s="46" t="str">
        <f t="shared" ca="1" si="66"/>
        <v/>
      </c>
      <c r="M138" s="47" t="str">
        <f t="shared" ca="1" si="67"/>
        <v/>
      </c>
      <c r="N138" s="45" t="str">
        <f t="shared" ca="1" si="68"/>
        <v/>
      </c>
      <c r="O138" s="46" t="str">
        <f t="shared" ca="1" si="69"/>
        <v/>
      </c>
      <c r="P138" s="47" t="str">
        <f t="shared" ca="1" si="70"/>
        <v/>
      </c>
      <c r="Q138" s="45" t="str">
        <f t="shared" ca="1" si="71"/>
        <v/>
      </c>
      <c r="R138" s="46" t="str">
        <f t="shared" ca="1" si="72"/>
        <v/>
      </c>
      <c r="S138" s="47" t="str">
        <f t="shared" ca="1" si="73"/>
        <v/>
      </c>
      <c r="T138" s="79" t="str">
        <f t="shared" ca="1" si="74"/>
        <v/>
      </c>
      <c r="V138" s="72">
        <v>45961.625</v>
      </c>
      <c r="W138" s="54">
        <v>111.23</v>
      </c>
      <c r="AH138" s="172">
        <f t="shared" si="75"/>
        <v>45961.625</v>
      </c>
      <c r="AI138" s="172">
        <f t="shared" si="76"/>
        <v>45961.625</v>
      </c>
    </row>
    <row r="139" spans="1:35">
      <c r="A139" s="173" t="str">
        <f t="shared" ca="1" si="56"/>
        <v/>
      </c>
      <c r="B139" s="45" t="str">
        <f t="shared" ca="1" si="57"/>
        <v/>
      </c>
      <c r="C139" s="46" t="str">
        <f t="shared" ca="1" si="55"/>
        <v/>
      </c>
      <c r="D139" s="46" t="str">
        <f t="shared" ca="1" si="58"/>
        <v/>
      </c>
      <c r="E139" s="45" t="str">
        <f t="shared" ca="1" si="59"/>
        <v/>
      </c>
      <c r="F139" s="46" t="str">
        <f t="shared" ca="1" si="60"/>
        <v/>
      </c>
      <c r="G139" s="47" t="str">
        <f t="shared" ca="1" si="61"/>
        <v/>
      </c>
      <c r="H139" s="45" t="str">
        <f t="shared" ca="1" si="62"/>
        <v/>
      </c>
      <c r="I139" s="46" t="str">
        <f t="shared" ca="1" si="63"/>
        <v/>
      </c>
      <c r="J139" s="47" t="str">
        <f t="shared" ca="1" si="64"/>
        <v/>
      </c>
      <c r="K139" s="45" t="str">
        <f t="shared" ca="1" si="65"/>
        <v/>
      </c>
      <c r="L139" s="46" t="str">
        <f t="shared" ca="1" si="66"/>
        <v/>
      </c>
      <c r="M139" s="47" t="str">
        <f t="shared" ca="1" si="67"/>
        <v/>
      </c>
      <c r="N139" s="45" t="str">
        <f t="shared" ca="1" si="68"/>
        <v/>
      </c>
      <c r="O139" s="46" t="str">
        <f t="shared" ca="1" si="69"/>
        <v/>
      </c>
      <c r="P139" s="47" t="str">
        <f t="shared" ca="1" si="70"/>
        <v/>
      </c>
      <c r="Q139" s="45" t="str">
        <f t="shared" ca="1" si="71"/>
        <v/>
      </c>
      <c r="R139" s="46" t="str">
        <f t="shared" ca="1" si="72"/>
        <v/>
      </c>
      <c r="S139" s="47" t="str">
        <f t="shared" ca="1" si="73"/>
        <v/>
      </c>
      <c r="T139" s="79" t="str">
        <f t="shared" ca="1" si="74"/>
        <v/>
      </c>
      <c r="AH139" s="172" t="str">
        <f t="shared" si="75"/>
        <v/>
      </c>
      <c r="AI139" s="172" t="str">
        <f t="shared" si="76"/>
        <v/>
      </c>
    </row>
    <row r="140" spans="1:35">
      <c r="A140" s="173" t="str">
        <f t="shared" ca="1" si="56"/>
        <v/>
      </c>
      <c r="B140" s="45" t="str">
        <f t="shared" ca="1" si="57"/>
        <v/>
      </c>
      <c r="C140" s="46" t="str">
        <f t="shared" ca="1" si="55"/>
        <v/>
      </c>
      <c r="D140" s="46" t="str">
        <f t="shared" ca="1" si="58"/>
        <v/>
      </c>
      <c r="E140" s="45" t="str">
        <f t="shared" ca="1" si="59"/>
        <v/>
      </c>
      <c r="F140" s="46" t="str">
        <f t="shared" ca="1" si="60"/>
        <v/>
      </c>
      <c r="G140" s="47" t="str">
        <f t="shared" ca="1" si="61"/>
        <v/>
      </c>
      <c r="H140" s="45" t="str">
        <f t="shared" ca="1" si="62"/>
        <v/>
      </c>
      <c r="I140" s="46" t="str">
        <f t="shared" ca="1" si="63"/>
        <v/>
      </c>
      <c r="J140" s="47" t="str">
        <f t="shared" ca="1" si="64"/>
        <v/>
      </c>
      <c r="K140" s="45" t="str">
        <f t="shared" ca="1" si="65"/>
        <v/>
      </c>
      <c r="L140" s="46" t="str">
        <f t="shared" ca="1" si="66"/>
        <v/>
      </c>
      <c r="M140" s="47" t="str">
        <f t="shared" ca="1" si="67"/>
        <v/>
      </c>
      <c r="N140" s="45" t="str">
        <f t="shared" ca="1" si="68"/>
        <v/>
      </c>
      <c r="O140" s="46" t="str">
        <f t="shared" ca="1" si="69"/>
        <v/>
      </c>
      <c r="P140" s="47" t="str">
        <f t="shared" ca="1" si="70"/>
        <v/>
      </c>
      <c r="Q140" s="45" t="str">
        <f t="shared" ca="1" si="71"/>
        <v/>
      </c>
      <c r="R140" s="46" t="str">
        <f t="shared" ca="1" si="72"/>
        <v/>
      </c>
      <c r="S140" s="47" t="str">
        <f t="shared" ca="1" si="73"/>
        <v/>
      </c>
      <c r="T140" s="79" t="str">
        <f t="shared" ca="1" si="74"/>
        <v/>
      </c>
      <c r="AH140" s="172" t="str">
        <f t="shared" si="75"/>
        <v/>
      </c>
      <c r="AI140" s="172" t="str">
        <f t="shared" si="76"/>
        <v/>
      </c>
    </row>
    <row r="141" spans="1:35">
      <c r="A141" s="173" t="str">
        <f t="shared" ca="1" si="56"/>
        <v/>
      </c>
      <c r="B141" s="45" t="str">
        <f t="shared" ca="1" si="57"/>
        <v/>
      </c>
      <c r="C141" s="46" t="str">
        <f t="shared" ca="1" si="55"/>
        <v/>
      </c>
      <c r="D141" s="46" t="str">
        <f t="shared" ca="1" si="58"/>
        <v/>
      </c>
      <c r="E141" s="45" t="str">
        <f t="shared" ca="1" si="59"/>
        <v/>
      </c>
      <c r="F141" s="46" t="str">
        <f t="shared" ca="1" si="60"/>
        <v/>
      </c>
      <c r="G141" s="47" t="str">
        <f t="shared" ca="1" si="61"/>
        <v/>
      </c>
      <c r="H141" s="45" t="str">
        <f t="shared" ca="1" si="62"/>
        <v/>
      </c>
      <c r="I141" s="46" t="str">
        <f t="shared" ca="1" si="63"/>
        <v/>
      </c>
      <c r="J141" s="47" t="str">
        <f t="shared" ca="1" si="64"/>
        <v/>
      </c>
      <c r="K141" s="45" t="str">
        <f t="shared" ca="1" si="65"/>
        <v/>
      </c>
      <c r="L141" s="46" t="str">
        <f t="shared" ca="1" si="66"/>
        <v/>
      </c>
      <c r="M141" s="47" t="str">
        <f t="shared" ca="1" si="67"/>
        <v/>
      </c>
      <c r="N141" s="45" t="str">
        <f t="shared" ca="1" si="68"/>
        <v/>
      </c>
      <c r="O141" s="46" t="str">
        <f t="shared" ca="1" si="69"/>
        <v/>
      </c>
      <c r="P141" s="47" t="str">
        <f t="shared" ca="1" si="70"/>
        <v/>
      </c>
      <c r="Q141" s="45" t="str">
        <f t="shared" ca="1" si="71"/>
        <v/>
      </c>
      <c r="R141" s="46" t="str">
        <f t="shared" ca="1" si="72"/>
        <v/>
      </c>
      <c r="S141" s="47" t="str">
        <f t="shared" ca="1" si="73"/>
        <v/>
      </c>
      <c r="T141" s="79" t="str">
        <f t="shared" ca="1" si="74"/>
        <v/>
      </c>
      <c r="AH141" s="172" t="str">
        <f t="shared" si="75"/>
        <v/>
      </c>
      <c r="AI141" s="172" t="str">
        <f t="shared" si="76"/>
        <v/>
      </c>
    </row>
    <row r="142" spans="1:35">
      <c r="A142" s="173" t="str">
        <f t="shared" ca="1" si="56"/>
        <v/>
      </c>
      <c r="B142" s="45" t="str">
        <f t="shared" ca="1" si="57"/>
        <v/>
      </c>
      <c r="C142" s="46" t="str">
        <f t="shared" ca="1" si="55"/>
        <v/>
      </c>
      <c r="D142" s="46" t="str">
        <f t="shared" ca="1" si="58"/>
        <v/>
      </c>
      <c r="E142" s="45" t="str">
        <f t="shared" ca="1" si="59"/>
        <v/>
      </c>
      <c r="F142" s="46" t="str">
        <f t="shared" ca="1" si="60"/>
        <v/>
      </c>
      <c r="G142" s="47" t="str">
        <f t="shared" ca="1" si="61"/>
        <v/>
      </c>
      <c r="H142" s="45" t="str">
        <f t="shared" ca="1" si="62"/>
        <v/>
      </c>
      <c r="I142" s="46" t="str">
        <f t="shared" ca="1" si="63"/>
        <v/>
      </c>
      <c r="J142" s="47" t="str">
        <f t="shared" ca="1" si="64"/>
        <v/>
      </c>
      <c r="K142" s="45" t="str">
        <f t="shared" ca="1" si="65"/>
        <v/>
      </c>
      <c r="L142" s="46" t="str">
        <f t="shared" ca="1" si="66"/>
        <v/>
      </c>
      <c r="M142" s="47" t="str">
        <f t="shared" ca="1" si="67"/>
        <v/>
      </c>
      <c r="N142" s="45" t="str">
        <f t="shared" ca="1" si="68"/>
        <v/>
      </c>
      <c r="O142" s="46" t="str">
        <f t="shared" ca="1" si="69"/>
        <v/>
      </c>
      <c r="P142" s="47" t="str">
        <f t="shared" ca="1" si="70"/>
        <v/>
      </c>
      <c r="Q142" s="45" t="str">
        <f t="shared" ca="1" si="71"/>
        <v/>
      </c>
      <c r="R142" s="46" t="str">
        <f t="shared" ca="1" si="72"/>
        <v/>
      </c>
      <c r="S142" s="47" t="str">
        <f t="shared" ca="1" si="73"/>
        <v/>
      </c>
      <c r="T142" s="79" t="str">
        <f t="shared" ca="1" si="74"/>
        <v/>
      </c>
      <c r="AH142" s="172" t="str">
        <f t="shared" si="75"/>
        <v/>
      </c>
      <c r="AI142" s="172" t="str">
        <f t="shared" si="76"/>
        <v/>
      </c>
    </row>
    <row r="143" spans="1:35">
      <c r="A143" s="173" t="str">
        <f t="shared" ca="1" si="56"/>
        <v/>
      </c>
      <c r="B143" s="45" t="str">
        <f t="shared" ca="1" si="57"/>
        <v/>
      </c>
      <c r="C143" s="46" t="str">
        <f t="shared" ca="1" si="55"/>
        <v/>
      </c>
      <c r="D143" s="46" t="str">
        <f t="shared" ca="1" si="58"/>
        <v/>
      </c>
      <c r="E143" s="45" t="str">
        <f t="shared" ca="1" si="59"/>
        <v/>
      </c>
      <c r="F143" s="46" t="str">
        <f t="shared" ca="1" si="60"/>
        <v/>
      </c>
      <c r="G143" s="47" t="str">
        <f t="shared" ca="1" si="61"/>
        <v/>
      </c>
      <c r="H143" s="45" t="str">
        <f t="shared" ca="1" si="62"/>
        <v/>
      </c>
      <c r="I143" s="46" t="str">
        <f t="shared" ca="1" si="63"/>
        <v/>
      </c>
      <c r="J143" s="47" t="str">
        <f t="shared" ca="1" si="64"/>
        <v/>
      </c>
      <c r="K143" s="45" t="str">
        <f t="shared" ca="1" si="65"/>
        <v/>
      </c>
      <c r="L143" s="46" t="str">
        <f t="shared" ca="1" si="66"/>
        <v/>
      </c>
      <c r="M143" s="47" t="str">
        <f t="shared" ca="1" si="67"/>
        <v/>
      </c>
      <c r="N143" s="45" t="str">
        <f t="shared" ca="1" si="68"/>
        <v/>
      </c>
      <c r="O143" s="46" t="str">
        <f t="shared" ca="1" si="69"/>
        <v/>
      </c>
      <c r="P143" s="47" t="str">
        <f t="shared" ca="1" si="70"/>
        <v/>
      </c>
      <c r="Q143" s="45" t="str">
        <f t="shared" ca="1" si="71"/>
        <v/>
      </c>
      <c r="R143" s="46" t="str">
        <f t="shared" ca="1" si="72"/>
        <v/>
      </c>
      <c r="S143" s="47" t="str">
        <f t="shared" ca="1" si="73"/>
        <v/>
      </c>
      <c r="T143" s="79" t="str">
        <f t="shared" ca="1" si="74"/>
        <v/>
      </c>
      <c r="AH143" s="172" t="str">
        <f t="shared" si="75"/>
        <v/>
      </c>
      <c r="AI143" s="172" t="str">
        <f t="shared" si="76"/>
        <v/>
      </c>
    </row>
    <row r="144" spans="1:35">
      <c r="A144" s="173" t="str">
        <f t="shared" ca="1" si="56"/>
        <v/>
      </c>
      <c r="B144" s="45" t="str">
        <f t="shared" ca="1" si="57"/>
        <v/>
      </c>
      <c r="C144" s="46" t="str">
        <f t="shared" ref="C144:C207" ca="1" si="77">IF(ISERROR(B144-2),"",(B144/$B$14-1)*$B$5)</f>
        <v/>
      </c>
      <c r="D144" s="46" t="str">
        <f t="shared" ca="1" si="58"/>
        <v/>
      </c>
      <c r="E144" s="45" t="str">
        <f t="shared" ca="1" si="59"/>
        <v/>
      </c>
      <c r="F144" s="46" t="str">
        <f t="shared" ca="1" si="60"/>
        <v/>
      </c>
      <c r="G144" s="47" t="str">
        <f t="shared" ca="1" si="61"/>
        <v/>
      </c>
      <c r="H144" s="45" t="str">
        <f t="shared" ca="1" si="62"/>
        <v/>
      </c>
      <c r="I144" s="46" t="str">
        <f t="shared" ca="1" si="63"/>
        <v/>
      </c>
      <c r="J144" s="47" t="str">
        <f t="shared" ca="1" si="64"/>
        <v/>
      </c>
      <c r="K144" s="45" t="str">
        <f t="shared" ca="1" si="65"/>
        <v/>
      </c>
      <c r="L144" s="46" t="str">
        <f t="shared" ca="1" si="66"/>
        <v/>
      </c>
      <c r="M144" s="47" t="str">
        <f t="shared" ca="1" si="67"/>
        <v/>
      </c>
      <c r="N144" s="45" t="str">
        <f t="shared" ca="1" si="68"/>
        <v/>
      </c>
      <c r="O144" s="46" t="str">
        <f t="shared" ca="1" si="69"/>
        <v/>
      </c>
      <c r="P144" s="47" t="str">
        <f t="shared" ca="1" si="70"/>
        <v/>
      </c>
      <c r="Q144" s="45" t="str">
        <f t="shared" ca="1" si="71"/>
        <v/>
      </c>
      <c r="R144" s="46" t="str">
        <f t="shared" ca="1" si="72"/>
        <v/>
      </c>
      <c r="S144" s="47" t="str">
        <f t="shared" ca="1" si="73"/>
        <v/>
      </c>
      <c r="T144" s="79" t="str">
        <f t="shared" ca="1" si="74"/>
        <v/>
      </c>
      <c r="AH144" s="172" t="str">
        <f t="shared" si="75"/>
        <v/>
      </c>
      <c r="AI144" s="172" t="str">
        <f t="shared" si="76"/>
        <v/>
      </c>
    </row>
    <row r="145" spans="1:35">
      <c r="A145" s="173" t="str">
        <f t="shared" ca="1" si="56"/>
        <v/>
      </c>
      <c r="B145" s="45" t="str">
        <f t="shared" ca="1" si="57"/>
        <v/>
      </c>
      <c r="C145" s="46" t="str">
        <f t="shared" ca="1" si="77"/>
        <v/>
      </c>
      <c r="D145" s="46" t="str">
        <f t="shared" ca="1" si="58"/>
        <v/>
      </c>
      <c r="E145" s="45" t="str">
        <f t="shared" ca="1" si="59"/>
        <v/>
      </c>
      <c r="F145" s="46" t="str">
        <f t="shared" ca="1" si="60"/>
        <v/>
      </c>
      <c r="G145" s="47" t="str">
        <f t="shared" ca="1" si="61"/>
        <v/>
      </c>
      <c r="H145" s="45" t="str">
        <f t="shared" ca="1" si="62"/>
        <v/>
      </c>
      <c r="I145" s="46" t="str">
        <f t="shared" ca="1" si="63"/>
        <v/>
      </c>
      <c r="J145" s="47" t="str">
        <f t="shared" ca="1" si="64"/>
        <v/>
      </c>
      <c r="K145" s="45" t="str">
        <f t="shared" ca="1" si="65"/>
        <v/>
      </c>
      <c r="L145" s="46" t="str">
        <f t="shared" ca="1" si="66"/>
        <v/>
      </c>
      <c r="M145" s="47" t="str">
        <f t="shared" ca="1" si="67"/>
        <v/>
      </c>
      <c r="N145" s="45" t="str">
        <f t="shared" ca="1" si="68"/>
        <v/>
      </c>
      <c r="O145" s="46" t="str">
        <f t="shared" ca="1" si="69"/>
        <v/>
      </c>
      <c r="P145" s="47" t="str">
        <f t="shared" ca="1" si="70"/>
        <v/>
      </c>
      <c r="Q145" s="45" t="str">
        <f t="shared" ca="1" si="71"/>
        <v/>
      </c>
      <c r="R145" s="46" t="str">
        <f t="shared" ca="1" si="72"/>
        <v/>
      </c>
      <c r="S145" s="47" t="str">
        <f t="shared" ca="1" si="73"/>
        <v/>
      </c>
      <c r="T145" s="79" t="str">
        <f t="shared" ca="1" si="74"/>
        <v/>
      </c>
      <c r="AH145" s="172" t="str">
        <f t="shared" si="75"/>
        <v/>
      </c>
      <c r="AI145" s="172" t="str">
        <f t="shared" si="76"/>
        <v/>
      </c>
    </row>
    <row r="146" spans="1:35">
      <c r="A146" s="173" t="str">
        <f t="shared" ca="1" si="56"/>
        <v/>
      </c>
      <c r="B146" s="45" t="str">
        <f t="shared" ca="1" si="57"/>
        <v/>
      </c>
      <c r="C146" s="46" t="str">
        <f t="shared" ca="1" si="77"/>
        <v/>
      </c>
      <c r="D146" s="46" t="str">
        <f t="shared" ca="1" si="58"/>
        <v/>
      </c>
      <c r="E146" s="45" t="str">
        <f t="shared" ca="1" si="59"/>
        <v/>
      </c>
      <c r="F146" s="46" t="str">
        <f t="shared" ca="1" si="60"/>
        <v/>
      </c>
      <c r="G146" s="47" t="str">
        <f t="shared" ca="1" si="61"/>
        <v/>
      </c>
      <c r="H146" s="45" t="str">
        <f t="shared" ca="1" si="62"/>
        <v/>
      </c>
      <c r="I146" s="46" t="str">
        <f t="shared" ca="1" si="63"/>
        <v/>
      </c>
      <c r="J146" s="47" t="str">
        <f t="shared" ca="1" si="64"/>
        <v/>
      </c>
      <c r="K146" s="45" t="str">
        <f t="shared" ca="1" si="65"/>
        <v/>
      </c>
      <c r="L146" s="46" t="str">
        <f t="shared" ca="1" si="66"/>
        <v/>
      </c>
      <c r="M146" s="47" t="str">
        <f t="shared" ca="1" si="67"/>
        <v/>
      </c>
      <c r="N146" s="45" t="str">
        <f t="shared" ca="1" si="68"/>
        <v/>
      </c>
      <c r="O146" s="46" t="str">
        <f t="shared" ca="1" si="69"/>
        <v/>
      </c>
      <c r="P146" s="47" t="str">
        <f t="shared" ca="1" si="70"/>
        <v/>
      </c>
      <c r="Q146" s="45" t="str">
        <f t="shared" ca="1" si="71"/>
        <v/>
      </c>
      <c r="R146" s="46" t="str">
        <f t="shared" ca="1" si="72"/>
        <v/>
      </c>
      <c r="S146" s="47" t="str">
        <f t="shared" ca="1" si="73"/>
        <v/>
      </c>
      <c r="T146" s="79" t="str">
        <f t="shared" ca="1" si="74"/>
        <v/>
      </c>
      <c r="AH146" s="172" t="str">
        <f t="shared" si="75"/>
        <v/>
      </c>
      <c r="AI146" s="172" t="str">
        <f t="shared" si="76"/>
        <v/>
      </c>
    </row>
    <row r="147" spans="1:35">
      <c r="A147" s="173" t="str">
        <f t="shared" ca="1" si="56"/>
        <v/>
      </c>
      <c r="B147" s="45" t="str">
        <f t="shared" ca="1" si="57"/>
        <v/>
      </c>
      <c r="C147" s="46" t="str">
        <f t="shared" ca="1" si="77"/>
        <v/>
      </c>
      <c r="D147" s="46" t="str">
        <f t="shared" ca="1" si="58"/>
        <v/>
      </c>
      <c r="E147" s="45" t="str">
        <f t="shared" ca="1" si="59"/>
        <v/>
      </c>
      <c r="F147" s="46" t="str">
        <f t="shared" ca="1" si="60"/>
        <v/>
      </c>
      <c r="G147" s="47" t="str">
        <f t="shared" ca="1" si="61"/>
        <v/>
      </c>
      <c r="H147" s="45" t="str">
        <f t="shared" ca="1" si="62"/>
        <v/>
      </c>
      <c r="I147" s="46" t="str">
        <f t="shared" ca="1" si="63"/>
        <v/>
      </c>
      <c r="J147" s="47" t="str">
        <f t="shared" ca="1" si="64"/>
        <v/>
      </c>
      <c r="K147" s="45" t="str">
        <f t="shared" ca="1" si="65"/>
        <v/>
      </c>
      <c r="L147" s="46" t="str">
        <f t="shared" ca="1" si="66"/>
        <v/>
      </c>
      <c r="M147" s="47" t="str">
        <f t="shared" ca="1" si="67"/>
        <v/>
      </c>
      <c r="N147" s="45" t="str">
        <f t="shared" ca="1" si="68"/>
        <v/>
      </c>
      <c r="O147" s="46" t="str">
        <f t="shared" ca="1" si="69"/>
        <v/>
      </c>
      <c r="P147" s="47" t="str">
        <f t="shared" ca="1" si="70"/>
        <v/>
      </c>
      <c r="Q147" s="45" t="str">
        <f t="shared" ca="1" si="71"/>
        <v/>
      </c>
      <c r="R147" s="46" t="str">
        <f t="shared" ca="1" si="72"/>
        <v/>
      </c>
      <c r="S147" s="47" t="str">
        <f t="shared" ca="1" si="73"/>
        <v/>
      </c>
      <c r="T147" s="79" t="str">
        <f t="shared" ca="1" si="74"/>
        <v/>
      </c>
      <c r="AH147" s="172" t="str">
        <f t="shared" si="75"/>
        <v/>
      </c>
      <c r="AI147" s="172" t="str">
        <f t="shared" si="76"/>
        <v/>
      </c>
    </row>
    <row r="148" spans="1:35">
      <c r="A148" s="173" t="str">
        <f t="shared" ca="1" si="56"/>
        <v/>
      </c>
      <c r="B148" s="45" t="str">
        <f t="shared" ca="1" si="57"/>
        <v/>
      </c>
      <c r="C148" s="46" t="str">
        <f t="shared" ca="1" si="77"/>
        <v/>
      </c>
      <c r="D148" s="46" t="str">
        <f t="shared" ca="1" si="58"/>
        <v/>
      </c>
      <c r="E148" s="45" t="str">
        <f t="shared" ca="1" si="59"/>
        <v/>
      </c>
      <c r="F148" s="46" t="str">
        <f t="shared" ca="1" si="60"/>
        <v/>
      </c>
      <c r="G148" s="47" t="str">
        <f t="shared" ca="1" si="61"/>
        <v/>
      </c>
      <c r="H148" s="45" t="str">
        <f t="shared" ca="1" si="62"/>
        <v/>
      </c>
      <c r="I148" s="46" t="str">
        <f t="shared" ca="1" si="63"/>
        <v/>
      </c>
      <c r="J148" s="47" t="str">
        <f t="shared" ca="1" si="64"/>
        <v/>
      </c>
      <c r="K148" s="45" t="str">
        <f t="shared" ca="1" si="65"/>
        <v/>
      </c>
      <c r="L148" s="46" t="str">
        <f t="shared" ca="1" si="66"/>
        <v/>
      </c>
      <c r="M148" s="47" t="str">
        <f t="shared" ca="1" si="67"/>
        <v/>
      </c>
      <c r="N148" s="45" t="str">
        <f t="shared" ca="1" si="68"/>
        <v/>
      </c>
      <c r="O148" s="46" t="str">
        <f t="shared" ca="1" si="69"/>
        <v/>
      </c>
      <c r="P148" s="47" t="str">
        <f t="shared" ca="1" si="70"/>
        <v/>
      </c>
      <c r="Q148" s="45" t="str">
        <f t="shared" ca="1" si="71"/>
        <v/>
      </c>
      <c r="R148" s="46" t="str">
        <f t="shared" ca="1" si="72"/>
        <v/>
      </c>
      <c r="S148" s="47" t="str">
        <f t="shared" ca="1" si="73"/>
        <v/>
      </c>
      <c r="T148" s="79" t="str">
        <f t="shared" ca="1" si="74"/>
        <v/>
      </c>
      <c r="AH148" s="172" t="str">
        <f t="shared" si="75"/>
        <v/>
      </c>
      <c r="AI148" s="172" t="str">
        <f t="shared" si="76"/>
        <v/>
      </c>
    </row>
    <row r="149" spans="1:35">
      <c r="A149" s="173" t="str">
        <f t="shared" ca="1" si="56"/>
        <v/>
      </c>
      <c r="B149" s="45" t="str">
        <f t="shared" ca="1" si="57"/>
        <v/>
      </c>
      <c r="C149" s="46" t="str">
        <f t="shared" ca="1" si="77"/>
        <v/>
      </c>
      <c r="D149" s="46" t="str">
        <f t="shared" ca="1" si="58"/>
        <v/>
      </c>
      <c r="E149" s="45" t="str">
        <f t="shared" ca="1" si="59"/>
        <v/>
      </c>
      <c r="F149" s="46" t="str">
        <f t="shared" ca="1" si="60"/>
        <v/>
      </c>
      <c r="G149" s="47" t="str">
        <f t="shared" ca="1" si="61"/>
        <v/>
      </c>
      <c r="H149" s="45" t="str">
        <f t="shared" ca="1" si="62"/>
        <v/>
      </c>
      <c r="I149" s="46" t="str">
        <f t="shared" ca="1" si="63"/>
        <v/>
      </c>
      <c r="J149" s="47" t="str">
        <f t="shared" ca="1" si="64"/>
        <v/>
      </c>
      <c r="K149" s="45" t="str">
        <f t="shared" ca="1" si="65"/>
        <v/>
      </c>
      <c r="L149" s="46" t="str">
        <f t="shared" ca="1" si="66"/>
        <v/>
      </c>
      <c r="M149" s="47" t="str">
        <f t="shared" ca="1" si="67"/>
        <v/>
      </c>
      <c r="N149" s="45" t="str">
        <f t="shared" ca="1" si="68"/>
        <v/>
      </c>
      <c r="O149" s="46" t="str">
        <f t="shared" ca="1" si="69"/>
        <v/>
      </c>
      <c r="P149" s="47" t="str">
        <f t="shared" ca="1" si="70"/>
        <v/>
      </c>
      <c r="Q149" s="45" t="str">
        <f t="shared" ca="1" si="71"/>
        <v/>
      </c>
      <c r="R149" s="46" t="str">
        <f t="shared" ca="1" si="72"/>
        <v/>
      </c>
      <c r="S149" s="47" t="str">
        <f t="shared" ca="1" si="73"/>
        <v/>
      </c>
      <c r="T149" s="79" t="str">
        <f t="shared" ca="1" si="74"/>
        <v/>
      </c>
      <c r="AH149" s="172" t="str">
        <f t="shared" si="75"/>
        <v/>
      </c>
      <c r="AI149" s="172" t="str">
        <f t="shared" si="76"/>
        <v/>
      </c>
    </row>
    <row r="150" spans="1:35">
      <c r="A150" s="173" t="str">
        <f t="shared" ca="1" si="56"/>
        <v/>
      </c>
      <c r="B150" s="45" t="str">
        <f t="shared" ca="1" si="57"/>
        <v/>
      </c>
      <c r="C150" s="46" t="str">
        <f t="shared" ca="1" si="77"/>
        <v/>
      </c>
      <c r="D150" s="46" t="str">
        <f t="shared" ca="1" si="58"/>
        <v/>
      </c>
      <c r="E150" s="45" t="str">
        <f t="shared" ca="1" si="59"/>
        <v/>
      </c>
      <c r="F150" s="46" t="str">
        <f t="shared" ca="1" si="60"/>
        <v/>
      </c>
      <c r="G150" s="47" t="str">
        <f t="shared" ca="1" si="61"/>
        <v/>
      </c>
      <c r="H150" s="45" t="str">
        <f t="shared" ca="1" si="62"/>
        <v/>
      </c>
      <c r="I150" s="46" t="str">
        <f t="shared" ca="1" si="63"/>
        <v/>
      </c>
      <c r="J150" s="47" t="str">
        <f t="shared" ca="1" si="64"/>
        <v/>
      </c>
      <c r="K150" s="45" t="str">
        <f t="shared" ca="1" si="65"/>
        <v/>
      </c>
      <c r="L150" s="46" t="str">
        <f t="shared" ca="1" si="66"/>
        <v/>
      </c>
      <c r="M150" s="47" t="str">
        <f t="shared" ca="1" si="67"/>
        <v/>
      </c>
      <c r="N150" s="45" t="str">
        <f t="shared" ca="1" si="68"/>
        <v/>
      </c>
      <c r="O150" s="46" t="str">
        <f t="shared" ca="1" si="69"/>
        <v/>
      </c>
      <c r="P150" s="47" t="str">
        <f t="shared" ca="1" si="70"/>
        <v/>
      </c>
      <c r="Q150" s="45" t="str">
        <f t="shared" ca="1" si="71"/>
        <v/>
      </c>
      <c r="R150" s="46" t="str">
        <f t="shared" ca="1" si="72"/>
        <v/>
      </c>
      <c r="S150" s="47" t="str">
        <f t="shared" ca="1" si="73"/>
        <v/>
      </c>
      <c r="T150" s="79" t="str">
        <f t="shared" ca="1" si="74"/>
        <v/>
      </c>
      <c r="AH150" s="172" t="str">
        <f t="shared" si="75"/>
        <v/>
      </c>
      <c r="AI150" s="172" t="str">
        <f t="shared" si="76"/>
        <v/>
      </c>
    </row>
    <row r="151" spans="1:35">
      <c r="A151" s="173" t="str">
        <f t="shared" ca="1" si="56"/>
        <v/>
      </c>
      <c r="B151" s="45" t="str">
        <f t="shared" ca="1" si="57"/>
        <v/>
      </c>
      <c r="C151" s="46" t="str">
        <f t="shared" ca="1" si="77"/>
        <v/>
      </c>
      <c r="D151" s="46" t="str">
        <f t="shared" ca="1" si="58"/>
        <v/>
      </c>
      <c r="E151" s="45" t="str">
        <f t="shared" ca="1" si="59"/>
        <v/>
      </c>
      <c r="F151" s="46" t="str">
        <f t="shared" ca="1" si="60"/>
        <v/>
      </c>
      <c r="G151" s="47" t="str">
        <f t="shared" ca="1" si="61"/>
        <v/>
      </c>
      <c r="H151" s="45" t="str">
        <f t="shared" ca="1" si="62"/>
        <v/>
      </c>
      <c r="I151" s="46" t="str">
        <f t="shared" ca="1" si="63"/>
        <v/>
      </c>
      <c r="J151" s="47" t="str">
        <f t="shared" ca="1" si="64"/>
        <v/>
      </c>
      <c r="K151" s="45" t="str">
        <f t="shared" ca="1" si="65"/>
        <v/>
      </c>
      <c r="L151" s="46" t="str">
        <f t="shared" ca="1" si="66"/>
        <v/>
      </c>
      <c r="M151" s="47" t="str">
        <f t="shared" ca="1" si="67"/>
        <v/>
      </c>
      <c r="N151" s="45" t="str">
        <f t="shared" ca="1" si="68"/>
        <v/>
      </c>
      <c r="O151" s="46" t="str">
        <f t="shared" ca="1" si="69"/>
        <v/>
      </c>
      <c r="P151" s="47" t="str">
        <f t="shared" ca="1" si="70"/>
        <v/>
      </c>
      <c r="Q151" s="45" t="str">
        <f t="shared" ca="1" si="71"/>
        <v/>
      </c>
      <c r="R151" s="46" t="str">
        <f t="shared" ca="1" si="72"/>
        <v/>
      </c>
      <c r="S151" s="47" t="str">
        <f t="shared" ca="1" si="73"/>
        <v/>
      </c>
      <c r="T151" s="79" t="str">
        <f t="shared" ca="1" si="74"/>
        <v/>
      </c>
      <c r="AH151" s="172" t="str">
        <f t="shared" si="75"/>
        <v/>
      </c>
      <c r="AI151" s="172" t="str">
        <f t="shared" si="76"/>
        <v/>
      </c>
    </row>
    <row r="152" spans="1:35">
      <c r="A152" s="173" t="str">
        <f t="shared" ca="1" si="56"/>
        <v/>
      </c>
      <c r="B152" s="45" t="str">
        <f t="shared" ca="1" si="57"/>
        <v/>
      </c>
      <c r="C152" s="46" t="str">
        <f t="shared" ca="1" si="77"/>
        <v/>
      </c>
      <c r="D152" s="46" t="str">
        <f t="shared" ca="1" si="58"/>
        <v/>
      </c>
      <c r="E152" s="45" t="str">
        <f t="shared" ca="1" si="59"/>
        <v/>
      </c>
      <c r="F152" s="46" t="str">
        <f t="shared" ca="1" si="60"/>
        <v/>
      </c>
      <c r="G152" s="47" t="str">
        <f t="shared" ca="1" si="61"/>
        <v/>
      </c>
      <c r="H152" s="45" t="str">
        <f t="shared" ca="1" si="62"/>
        <v/>
      </c>
      <c r="I152" s="46" t="str">
        <f t="shared" ca="1" si="63"/>
        <v/>
      </c>
      <c r="J152" s="47" t="str">
        <f t="shared" ca="1" si="64"/>
        <v/>
      </c>
      <c r="K152" s="45" t="str">
        <f t="shared" ca="1" si="65"/>
        <v/>
      </c>
      <c r="L152" s="46" t="str">
        <f t="shared" ca="1" si="66"/>
        <v/>
      </c>
      <c r="M152" s="47" t="str">
        <f t="shared" ca="1" si="67"/>
        <v/>
      </c>
      <c r="N152" s="45" t="str">
        <f t="shared" ca="1" si="68"/>
        <v/>
      </c>
      <c r="O152" s="46" t="str">
        <f t="shared" ca="1" si="69"/>
        <v/>
      </c>
      <c r="P152" s="47" t="str">
        <f t="shared" ca="1" si="70"/>
        <v/>
      </c>
      <c r="Q152" s="45" t="str">
        <f t="shared" ca="1" si="71"/>
        <v/>
      </c>
      <c r="R152" s="46" t="str">
        <f t="shared" ca="1" si="72"/>
        <v/>
      </c>
      <c r="S152" s="47" t="str">
        <f t="shared" ca="1" si="73"/>
        <v/>
      </c>
      <c r="T152" s="79" t="str">
        <f t="shared" ca="1" si="74"/>
        <v/>
      </c>
      <c r="AH152" s="172" t="str">
        <f t="shared" si="75"/>
        <v/>
      </c>
      <c r="AI152" s="172" t="str">
        <f t="shared" si="76"/>
        <v/>
      </c>
    </row>
    <row r="153" spans="1:35">
      <c r="A153" s="173" t="str">
        <f t="shared" ca="1" si="56"/>
        <v/>
      </c>
      <c r="B153" s="45" t="str">
        <f t="shared" ca="1" si="57"/>
        <v/>
      </c>
      <c r="C153" s="46" t="str">
        <f t="shared" ca="1" si="77"/>
        <v/>
      </c>
      <c r="D153" s="46" t="str">
        <f t="shared" ca="1" si="58"/>
        <v/>
      </c>
      <c r="E153" s="45" t="str">
        <f t="shared" ca="1" si="59"/>
        <v/>
      </c>
      <c r="F153" s="46" t="str">
        <f t="shared" ca="1" si="60"/>
        <v/>
      </c>
      <c r="G153" s="47" t="str">
        <f t="shared" ca="1" si="61"/>
        <v/>
      </c>
      <c r="H153" s="45" t="str">
        <f t="shared" ca="1" si="62"/>
        <v/>
      </c>
      <c r="I153" s="46" t="str">
        <f t="shared" ca="1" si="63"/>
        <v/>
      </c>
      <c r="J153" s="47" t="str">
        <f t="shared" ca="1" si="64"/>
        <v/>
      </c>
      <c r="K153" s="45" t="str">
        <f t="shared" ca="1" si="65"/>
        <v/>
      </c>
      <c r="L153" s="46" t="str">
        <f t="shared" ca="1" si="66"/>
        <v/>
      </c>
      <c r="M153" s="47" t="str">
        <f t="shared" ca="1" si="67"/>
        <v/>
      </c>
      <c r="N153" s="45" t="str">
        <f t="shared" ca="1" si="68"/>
        <v/>
      </c>
      <c r="O153" s="46" t="str">
        <f t="shared" ca="1" si="69"/>
        <v/>
      </c>
      <c r="P153" s="47" t="str">
        <f t="shared" ca="1" si="70"/>
        <v/>
      </c>
      <c r="Q153" s="45" t="str">
        <f t="shared" ca="1" si="71"/>
        <v/>
      </c>
      <c r="R153" s="46" t="str">
        <f t="shared" ca="1" si="72"/>
        <v/>
      </c>
      <c r="S153" s="47" t="str">
        <f t="shared" ca="1" si="73"/>
        <v/>
      </c>
      <c r="T153" s="79" t="str">
        <f t="shared" ca="1" si="74"/>
        <v/>
      </c>
      <c r="AH153" s="172" t="str">
        <f t="shared" si="75"/>
        <v/>
      </c>
      <c r="AI153" s="172" t="str">
        <f t="shared" si="76"/>
        <v/>
      </c>
    </row>
    <row r="154" spans="1:35">
      <c r="A154" s="173" t="str">
        <f t="shared" ca="1" si="56"/>
        <v/>
      </c>
      <c r="B154" s="45" t="str">
        <f t="shared" ca="1" si="57"/>
        <v/>
      </c>
      <c r="C154" s="46" t="str">
        <f t="shared" ca="1" si="77"/>
        <v/>
      </c>
      <c r="D154" s="46" t="str">
        <f t="shared" ca="1" si="58"/>
        <v/>
      </c>
      <c r="E154" s="45" t="str">
        <f t="shared" ca="1" si="59"/>
        <v/>
      </c>
      <c r="F154" s="46" t="str">
        <f t="shared" ca="1" si="60"/>
        <v/>
      </c>
      <c r="G154" s="47" t="str">
        <f t="shared" ca="1" si="61"/>
        <v/>
      </c>
      <c r="H154" s="45" t="str">
        <f t="shared" ca="1" si="62"/>
        <v/>
      </c>
      <c r="I154" s="46" t="str">
        <f t="shared" ca="1" si="63"/>
        <v/>
      </c>
      <c r="J154" s="47" t="str">
        <f t="shared" ca="1" si="64"/>
        <v/>
      </c>
      <c r="K154" s="45" t="str">
        <f t="shared" ca="1" si="65"/>
        <v/>
      </c>
      <c r="L154" s="46" t="str">
        <f t="shared" ca="1" si="66"/>
        <v/>
      </c>
      <c r="M154" s="47" t="str">
        <f t="shared" ca="1" si="67"/>
        <v/>
      </c>
      <c r="N154" s="45" t="str">
        <f t="shared" ca="1" si="68"/>
        <v/>
      </c>
      <c r="O154" s="46" t="str">
        <f t="shared" ca="1" si="69"/>
        <v/>
      </c>
      <c r="P154" s="47" t="str">
        <f t="shared" ca="1" si="70"/>
        <v/>
      </c>
      <c r="Q154" s="45" t="str">
        <f t="shared" ca="1" si="71"/>
        <v/>
      </c>
      <c r="R154" s="46" t="str">
        <f t="shared" ca="1" si="72"/>
        <v/>
      </c>
      <c r="S154" s="47" t="str">
        <f t="shared" ca="1" si="73"/>
        <v/>
      </c>
      <c r="T154" s="79" t="str">
        <f t="shared" ca="1" si="74"/>
        <v/>
      </c>
      <c r="AH154" s="172" t="str">
        <f t="shared" si="75"/>
        <v/>
      </c>
      <c r="AI154" s="172" t="str">
        <f t="shared" si="76"/>
        <v/>
      </c>
    </row>
    <row r="155" spans="1:35">
      <c r="A155" s="173" t="str">
        <f t="shared" ca="1" si="56"/>
        <v/>
      </c>
      <c r="B155" s="45" t="str">
        <f t="shared" ca="1" si="57"/>
        <v/>
      </c>
      <c r="C155" s="46" t="str">
        <f t="shared" ca="1" si="77"/>
        <v/>
      </c>
      <c r="D155" s="46" t="str">
        <f t="shared" ca="1" si="58"/>
        <v/>
      </c>
      <c r="E155" s="45" t="str">
        <f t="shared" ca="1" si="59"/>
        <v/>
      </c>
      <c r="F155" s="46" t="str">
        <f t="shared" ca="1" si="60"/>
        <v/>
      </c>
      <c r="G155" s="47" t="str">
        <f t="shared" ca="1" si="61"/>
        <v/>
      </c>
      <c r="H155" s="45" t="str">
        <f t="shared" ca="1" si="62"/>
        <v/>
      </c>
      <c r="I155" s="46" t="str">
        <f t="shared" ca="1" si="63"/>
        <v/>
      </c>
      <c r="J155" s="47" t="str">
        <f t="shared" ca="1" si="64"/>
        <v/>
      </c>
      <c r="K155" s="45" t="str">
        <f t="shared" ca="1" si="65"/>
        <v/>
      </c>
      <c r="L155" s="46" t="str">
        <f t="shared" ca="1" si="66"/>
        <v/>
      </c>
      <c r="M155" s="47" t="str">
        <f t="shared" ca="1" si="67"/>
        <v/>
      </c>
      <c r="N155" s="45" t="str">
        <f t="shared" ca="1" si="68"/>
        <v/>
      </c>
      <c r="O155" s="46" t="str">
        <f t="shared" ca="1" si="69"/>
        <v/>
      </c>
      <c r="P155" s="47" t="str">
        <f t="shared" ca="1" si="70"/>
        <v/>
      </c>
      <c r="Q155" s="45" t="str">
        <f t="shared" ca="1" si="71"/>
        <v/>
      </c>
      <c r="R155" s="46" t="str">
        <f t="shared" ca="1" si="72"/>
        <v/>
      </c>
      <c r="S155" s="47" t="str">
        <f t="shared" ca="1" si="73"/>
        <v/>
      </c>
      <c r="T155" s="79" t="str">
        <f t="shared" ca="1" si="74"/>
        <v/>
      </c>
      <c r="AH155" s="172" t="str">
        <f t="shared" si="75"/>
        <v/>
      </c>
      <c r="AI155" s="172" t="str">
        <f t="shared" si="76"/>
        <v/>
      </c>
    </row>
    <row r="156" spans="1:35">
      <c r="A156" s="173" t="str">
        <f t="shared" ca="1" si="56"/>
        <v/>
      </c>
      <c r="B156" s="45" t="str">
        <f t="shared" ca="1" si="57"/>
        <v/>
      </c>
      <c r="C156" s="46" t="str">
        <f t="shared" ca="1" si="77"/>
        <v/>
      </c>
      <c r="D156" s="46" t="str">
        <f t="shared" ca="1" si="58"/>
        <v/>
      </c>
      <c r="E156" s="45" t="str">
        <f t="shared" ca="1" si="59"/>
        <v/>
      </c>
      <c r="F156" s="46" t="str">
        <f t="shared" ca="1" si="60"/>
        <v/>
      </c>
      <c r="G156" s="47" t="str">
        <f t="shared" ca="1" si="61"/>
        <v/>
      </c>
      <c r="H156" s="45" t="str">
        <f t="shared" ca="1" si="62"/>
        <v/>
      </c>
      <c r="I156" s="46" t="str">
        <f t="shared" ca="1" si="63"/>
        <v/>
      </c>
      <c r="J156" s="47" t="str">
        <f t="shared" ca="1" si="64"/>
        <v/>
      </c>
      <c r="K156" s="45" t="str">
        <f t="shared" ca="1" si="65"/>
        <v/>
      </c>
      <c r="L156" s="46" t="str">
        <f t="shared" ca="1" si="66"/>
        <v/>
      </c>
      <c r="M156" s="47" t="str">
        <f t="shared" ca="1" si="67"/>
        <v/>
      </c>
      <c r="N156" s="45" t="str">
        <f t="shared" ca="1" si="68"/>
        <v/>
      </c>
      <c r="O156" s="46" t="str">
        <f t="shared" ca="1" si="69"/>
        <v/>
      </c>
      <c r="P156" s="47" t="str">
        <f t="shared" ca="1" si="70"/>
        <v/>
      </c>
      <c r="Q156" s="45" t="str">
        <f t="shared" ca="1" si="71"/>
        <v/>
      </c>
      <c r="R156" s="46" t="str">
        <f t="shared" ca="1" si="72"/>
        <v/>
      </c>
      <c r="S156" s="47" t="str">
        <f t="shared" ca="1" si="73"/>
        <v/>
      </c>
      <c r="T156" s="79" t="str">
        <f t="shared" ca="1" si="74"/>
        <v/>
      </c>
      <c r="AH156" s="172" t="str">
        <f t="shared" si="75"/>
        <v/>
      </c>
      <c r="AI156" s="172" t="str">
        <f t="shared" si="76"/>
        <v/>
      </c>
    </row>
    <row r="157" spans="1:35">
      <c r="A157" s="173" t="str">
        <f t="shared" ca="1" si="56"/>
        <v/>
      </c>
      <c r="B157" s="45" t="str">
        <f t="shared" ca="1" si="57"/>
        <v/>
      </c>
      <c r="C157" s="46" t="str">
        <f t="shared" ca="1" si="77"/>
        <v/>
      </c>
      <c r="D157" s="46" t="str">
        <f t="shared" ca="1" si="58"/>
        <v/>
      </c>
      <c r="E157" s="45" t="str">
        <f t="shared" ca="1" si="59"/>
        <v/>
      </c>
      <c r="F157" s="46" t="str">
        <f t="shared" ca="1" si="60"/>
        <v/>
      </c>
      <c r="G157" s="47" t="str">
        <f t="shared" ca="1" si="61"/>
        <v/>
      </c>
      <c r="H157" s="45" t="str">
        <f t="shared" ca="1" si="62"/>
        <v/>
      </c>
      <c r="I157" s="46" t="str">
        <f t="shared" ca="1" si="63"/>
        <v/>
      </c>
      <c r="J157" s="47" t="str">
        <f t="shared" ca="1" si="64"/>
        <v/>
      </c>
      <c r="K157" s="45" t="str">
        <f t="shared" ca="1" si="65"/>
        <v/>
      </c>
      <c r="L157" s="46" t="str">
        <f t="shared" ca="1" si="66"/>
        <v/>
      </c>
      <c r="M157" s="47" t="str">
        <f t="shared" ca="1" si="67"/>
        <v/>
      </c>
      <c r="N157" s="45" t="str">
        <f t="shared" ca="1" si="68"/>
        <v/>
      </c>
      <c r="O157" s="46" t="str">
        <f t="shared" ca="1" si="69"/>
        <v/>
      </c>
      <c r="P157" s="47" t="str">
        <f t="shared" ca="1" si="70"/>
        <v/>
      </c>
      <c r="Q157" s="45" t="str">
        <f t="shared" ca="1" si="71"/>
        <v/>
      </c>
      <c r="R157" s="46" t="str">
        <f t="shared" ca="1" si="72"/>
        <v/>
      </c>
      <c r="S157" s="47" t="str">
        <f t="shared" ca="1" si="73"/>
        <v/>
      </c>
      <c r="T157" s="79" t="str">
        <f t="shared" ca="1" si="74"/>
        <v/>
      </c>
      <c r="AH157" s="172" t="str">
        <f t="shared" si="75"/>
        <v/>
      </c>
      <c r="AI157" s="172" t="str">
        <f t="shared" si="76"/>
        <v/>
      </c>
    </row>
    <row r="158" spans="1:35">
      <c r="A158" s="173" t="str">
        <f t="shared" ca="1" si="56"/>
        <v/>
      </c>
      <c r="B158" s="45" t="str">
        <f t="shared" ca="1" si="57"/>
        <v/>
      </c>
      <c r="C158" s="46" t="str">
        <f t="shared" ca="1" si="77"/>
        <v/>
      </c>
      <c r="D158" s="46" t="str">
        <f t="shared" ca="1" si="58"/>
        <v/>
      </c>
      <c r="E158" s="45" t="str">
        <f t="shared" ca="1" si="59"/>
        <v/>
      </c>
      <c r="F158" s="46" t="str">
        <f t="shared" ca="1" si="60"/>
        <v/>
      </c>
      <c r="G158" s="47" t="str">
        <f t="shared" ca="1" si="61"/>
        <v/>
      </c>
      <c r="H158" s="45" t="str">
        <f t="shared" ca="1" si="62"/>
        <v/>
      </c>
      <c r="I158" s="46" t="str">
        <f t="shared" ca="1" si="63"/>
        <v/>
      </c>
      <c r="J158" s="47" t="str">
        <f t="shared" ca="1" si="64"/>
        <v/>
      </c>
      <c r="K158" s="45" t="str">
        <f t="shared" ca="1" si="65"/>
        <v/>
      </c>
      <c r="L158" s="46" t="str">
        <f t="shared" ca="1" si="66"/>
        <v/>
      </c>
      <c r="M158" s="47" t="str">
        <f t="shared" ca="1" si="67"/>
        <v/>
      </c>
      <c r="N158" s="45" t="str">
        <f t="shared" ca="1" si="68"/>
        <v/>
      </c>
      <c r="O158" s="46" t="str">
        <f t="shared" ca="1" si="69"/>
        <v/>
      </c>
      <c r="P158" s="47" t="str">
        <f t="shared" ca="1" si="70"/>
        <v/>
      </c>
      <c r="Q158" s="45" t="str">
        <f t="shared" ca="1" si="71"/>
        <v/>
      </c>
      <c r="R158" s="46" t="str">
        <f t="shared" ca="1" si="72"/>
        <v/>
      </c>
      <c r="S158" s="47" t="str">
        <f t="shared" ca="1" si="73"/>
        <v/>
      </c>
      <c r="T158" s="79" t="str">
        <f t="shared" ca="1" si="74"/>
        <v/>
      </c>
      <c r="AH158" s="172" t="str">
        <f t="shared" si="75"/>
        <v/>
      </c>
      <c r="AI158" s="172" t="str">
        <f t="shared" si="76"/>
        <v/>
      </c>
    </row>
    <row r="159" spans="1:35">
      <c r="A159" s="173" t="str">
        <f t="shared" ca="1" si="56"/>
        <v/>
      </c>
      <c r="B159" s="45" t="str">
        <f t="shared" ca="1" si="57"/>
        <v/>
      </c>
      <c r="C159" s="46" t="str">
        <f t="shared" ca="1" si="77"/>
        <v/>
      </c>
      <c r="D159" s="46" t="str">
        <f t="shared" ca="1" si="58"/>
        <v/>
      </c>
      <c r="E159" s="45" t="str">
        <f t="shared" ca="1" si="59"/>
        <v/>
      </c>
      <c r="F159" s="46" t="str">
        <f t="shared" ca="1" si="60"/>
        <v/>
      </c>
      <c r="G159" s="47" t="str">
        <f t="shared" ca="1" si="61"/>
        <v/>
      </c>
      <c r="H159" s="45" t="str">
        <f t="shared" ca="1" si="62"/>
        <v/>
      </c>
      <c r="I159" s="46" t="str">
        <f t="shared" ca="1" si="63"/>
        <v/>
      </c>
      <c r="J159" s="47" t="str">
        <f t="shared" ca="1" si="64"/>
        <v/>
      </c>
      <c r="K159" s="45" t="str">
        <f t="shared" ca="1" si="65"/>
        <v/>
      </c>
      <c r="L159" s="46" t="str">
        <f t="shared" ca="1" si="66"/>
        <v/>
      </c>
      <c r="M159" s="47" t="str">
        <f t="shared" ca="1" si="67"/>
        <v/>
      </c>
      <c r="N159" s="45" t="str">
        <f t="shared" ca="1" si="68"/>
        <v/>
      </c>
      <c r="O159" s="46" t="str">
        <f t="shared" ca="1" si="69"/>
        <v/>
      </c>
      <c r="P159" s="47" t="str">
        <f t="shared" ca="1" si="70"/>
        <v/>
      </c>
      <c r="Q159" s="45" t="str">
        <f t="shared" ca="1" si="71"/>
        <v/>
      </c>
      <c r="R159" s="46" t="str">
        <f t="shared" ca="1" si="72"/>
        <v/>
      </c>
      <c r="S159" s="47" t="str">
        <f t="shared" ca="1" si="73"/>
        <v/>
      </c>
      <c r="T159" s="79" t="str">
        <f t="shared" ca="1" si="74"/>
        <v/>
      </c>
      <c r="AH159" s="172" t="str">
        <f t="shared" si="75"/>
        <v/>
      </c>
      <c r="AI159" s="172" t="str">
        <f t="shared" si="76"/>
        <v/>
      </c>
    </row>
    <row r="160" spans="1:35">
      <c r="A160" s="173" t="str">
        <f t="shared" ca="1" si="56"/>
        <v/>
      </c>
      <c r="B160" s="45" t="str">
        <f t="shared" ca="1" si="57"/>
        <v/>
      </c>
      <c r="C160" s="46" t="str">
        <f t="shared" ca="1" si="77"/>
        <v/>
      </c>
      <c r="D160" s="46" t="str">
        <f t="shared" ca="1" si="58"/>
        <v/>
      </c>
      <c r="E160" s="45" t="str">
        <f t="shared" ca="1" si="59"/>
        <v/>
      </c>
      <c r="F160" s="46" t="str">
        <f t="shared" ca="1" si="60"/>
        <v/>
      </c>
      <c r="G160" s="47" t="str">
        <f t="shared" ca="1" si="61"/>
        <v/>
      </c>
      <c r="H160" s="45" t="str">
        <f t="shared" ca="1" si="62"/>
        <v/>
      </c>
      <c r="I160" s="46" t="str">
        <f t="shared" ca="1" si="63"/>
        <v/>
      </c>
      <c r="J160" s="47" t="str">
        <f t="shared" ca="1" si="64"/>
        <v/>
      </c>
      <c r="K160" s="45" t="str">
        <f t="shared" ca="1" si="65"/>
        <v/>
      </c>
      <c r="L160" s="46" t="str">
        <f t="shared" ca="1" si="66"/>
        <v/>
      </c>
      <c r="M160" s="47" t="str">
        <f t="shared" ca="1" si="67"/>
        <v/>
      </c>
      <c r="N160" s="45" t="str">
        <f t="shared" ca="1" si="68"/>
        <v/>
      </c>
      <c r="O160" s="46" t="str">
        <f t="shared" ca="1" si="69"/>
        <v/>
      </c>
      <c r="P160" s="47" t="str">
        <f t="shared" ca="1" si="70"/>
        <v/>
      </c>
      <c r="Q160" s="45" t="str">
        <f t="shared" ca="1" si="71"/>
        <v/>
      </c>
      <c r="R160" s="46" t="str">
        <f t="shared" ca="1" si="72"/>
        <v/>
      </c>
      <c r="S160" s="47" t="str">
        <f t="shared" ca="1" si="73"/>
        <v/>
      </c>
      <c r="T160" s="79" t="str">
        <f t="shared" ca="1" si="74"/>
        <v/>
      </c>
      <c r="AH160" s="172" t="str">
        <f t="shared" si="75"/>
        <v/>
      </c>
      <c r="AI160" s="172" t="str">
        <f t="shared" si="76"/>
        <v/>
      </c>
    </row>
    <row r="161" spans="1:35">
      <c r="A161" s="173" t="str">
        <f t="shared" ca="1" si="56"/>
        <v/>
      </c>
      <c r="B161" s="45" t="str">
        <f t="shared" ca="1" si="57"/>
        <v/>
      </c>
      <c r="C161" s="46" t="str">
        <f t="shared" ca="1" si="77"/>
        <v/>
      </c>
      <c r="D161" s="46" t="str">
        <f t="shared" ca="1" si="58"/>
        <v/>
      </c>
      <c r="E161" s="45" t="str">
        <f t="shared" ca="1" si="59"/>
        <v/>
      </c>
      <c r="F161" s="46" t="str">
        <f t="shared" ca="1" si="60"/>
        <v/>
      </c>
      <c r="G161" s="47" t="str">
        <f t="shared" ca="1" si="61"/>
        <v/>
      </c>
      <c r="H161" s="45" t="str">
        <f t="shared" ca="1" si="62"/>
        <v/>
      </c>
      <c r="I161" s="46" t="str">
        <f t="shared" ca="1" si="63"/>
        <v/>
      </c>
      <c r="J161" s="47" t="str">
        <f t="shared" ca="1" si="64"/>
        <v/>
      </c>
      <c r="K161" s="45" t="str">
        <f t="shared" ca="1" si="65"/>
        <v/>
      </c>
      <c r="L161" s="46" t="str">
        <f t="shared" ca="1" si="66"/>
        <v/>
      </c>
      <c r="M161" s="47" t="str">
        <f t="shared" ca="1" si="67"/>
        <v/>
      </c>
      <c r="N161" s="45" t="str">
        <f t="shared" ca="1" si="68"/>
        <v/>
      </c>
      <c r="O161" s="46" t="str">
        <f t="shared" ca="1" si="69"/>
        <v/>
      </c>
      <c r="P161" s="47" t="str">
        <f t="shared" ca="1" si="70"/>
        <v/>
      </c>
      <c r="Q161" s="45" t="str">
        <f t="shared" ca="1" si="71"/>
        <v/>
      </c>
      <c r="R161" s="46" t="str">
        <f t="shared" ca="1" si="72"/>
        <v/>
      </c>
      <c r="S161" s="47" t="str">
        <f t="shared" ca="1" si="73"/>
        <v/>
      </c>
      <c r="T161" s="79" t="str">
        <f t="shared" ca="1" si="74"/>
        <v/>
      </c>
      <c r="AH161" s="172" t="str">
        <f t="shared" si="75"/>
        <v/>
      </c>
      <c r="AI161" s="172" t="str">
        <f t="shared" si="76"/>
        <v/>
      </c>
    </row>
    <row r="162" spans="1:35">
      <c r="A162" s="173" t="str">
        <f t="shared" ca="1" si="56"/>
        <v/>
      </c>
      <c r="B162" s="45" t="str">
        <f t="shared" ca="1" si="57"/>
        <v/>
      </c>
      <c r="C162" s="46" t="str">
        <f t="shared" ca="1" si="77"/>
        <v/>
      </c>
      <c r="D162" s="46" t="str">
        <f t="shared" ca="1" si="58"/>
        <v/>
      </c>
      <c r="E162" s="45" t="str">
        <f t="shared" ca="1" si="59"/>
        <v/>
      </c>
      <c r="F162" s="46" t="str">
        <f t="shared" ca="1" si="60"/>
        <v/>
      </c>
      <c r="G162" s="47" t="str">
        <f t="shared" ca="1" si="61"/>
        <v/>
      </c>
      <c r="H162" s="45" t="str">
        <f t="shared" ca="1" si="62"/>
        <v/>
      </c>
      <c r="I162" s="46" t="str">
        <f t="shared" ca="1" si="63"/>
        <v/>
      </c>
      <c r="J162" s="47" t="str">
        <f t="shared" ca="1" si="64"/>
        <v/>
      </c>
      <c r="K162" s="45" t="str">
        <f t="shared" ca="1" si="65"/>
        <v/>
      </c>
      <c r="L162" s="46" t="str">
        <f t="shared" ca="1" si="66"/>
        <v/>
      </c>
      <c r="M162" s="47" t="str">
        <f t="shared" ca="1" si="67"/>
        <v/>
      </c>
      <c r="N162" s="45" t="str">
        <f t="shared" ca="1" si="68"/>
        <v/>
      </c>
      <c r="O162" s="46" t="str">
        <f t="shared" ca="1" si="69"/>
        <v/>
      </c>
      <c r="P162" s="47" t="str">
        <f t="shared" ca="1" si="70"/>
        <v/>
      </c>
      <c r="Q162" s="45" t="str">
        <f t="shared" ca="1" si="71"/>
        <v/>
      </c>
      <c r="R162" s="46" t="str">
        <f t="shared" ca="1" si="72"/>
        <v/>
      </c>
      <c r="S162" s="47" t="str">
        <f t="shared" ca="1" si="73"/>
        <v/>
      </c>
      <c r="T162" s="79" t="str">
        <f t="shared" ca="1" si="74"/>
        <v/>
      </c>
      <c r="AH162" s="172" t="str">
        <f t="shared" si="75"/>
        <v/>
      </c>
      <c r="AI162" s="172" t="str">
        <f t="shared" si="76"/>
        <v/>
      </c>
    </row>
    <row r="163" spans="1:35">
      <c r="A163" s="173" t="str">
        <f t="shared" ca="1" si="56"/>
        <v/>
      </c>
      <c r="B163" s="45" t="str">
        <f t="shared" ca="1" si="57"/>
        <v/>
      </c>
      <c r="C163" s="46" t="str">
        <f t="shared" ca="1" si="77"/>
        <v/>
      </c>
      <c r="D163" s="46" t="str">
        <f t="shared" ca="1" si="58"/>
        <v/>
      </c>
      <c r="E163" s="45" t="str">
        <f t="shared" ca="1" si="59"/>
        <v/>
      </c>
      <c r="F163" s="46" t="str">
        <f t="shared" ca="1" si="60"/>
        <v/>
      </c>
      <c r="G163" s="47" t="str">
        <f t="shared" ca="1" si="61"/>
        <v/>
      </c>
      <c r="H163" s="45" t="str">
        <f t="shared" ca="1" si="62"/>
        <v/>
      </c>
      <c r="I163" s="46" t="str">
        <f t="shared" ca="1" si="63"/>
        <v/>
      </c>
      <c r="J163" s="47" t="str">
        <f t="shared" ca="1" si="64"/>
        <v/>
      </c>
      <c r="K163" s="45" t="str">
        <f t="shared" ca="1" si="65"/>
        <v/>
      </c>
      <c r="L163" s="46" t="str">
        <f t="shared" ca="1" si="66"/>
        <v/>
      </c>
      <c r="M163" s="47" t="str">
        <f t="shared" ca="1" si="67"/>
        <v/>
      </c>
      <c r="N163" s="45" t="str">
        <f t="shared" ca="1" si="68"/>
        <v/>
      </c>
      <c r="O163" s="46" t="str">
        <f t="shared" ca="1" si="69"/>
        <v/>
      </c>
      <c r="P163" s="47" t="str">
        <f t="shared" ca="1" si="70"/>
        <v/>
      </c>
      <c r="Q163" s="45" t="str">
        <f t="shared" ca="1" si="71"/>
        <v/>
      </c>
      <c r="R163" s="46" t="str">
        <f t="shared" ca="1" si="72"/>
        <v/>
      </c>
      <c r="S163" s="47" t="str">
        <f t="shared" ca="1" si="73"/>
        <v/>
      </c>
      <c r="T163" s="79" t="str">
        <f t="shared" ca="1" si="74"/>
        <v/>
      </c>
      <c r="AH163" s="172" t="str">
        <f t="shared" si="75"/>
        <v/>
      </c>
      <c r="AI163" s="172" t="str">
        <f t="shared" si="76"/>
        <v/>
      </c>
    </row>
    <row r="164" spans="1:35">
      <c r="A164" s="173" t="str">
        <f t="shared" ca="1" si="56"/>
        <v/>
      </c>
      <c r="B164" s="45" t="str">
        <f t="shared" ca="1" si="57"/>
        <v/>
      </c>
      <c r="C164" s="46" t="str">
        <f t="shared" ca="1" si="77"/>
        <v/>
      </c>
      <c r="D164" s="46" t="str">
        <f t="shared" ca="1" si="58"/>
        <v/>
      </c>
      <c r="E164" s="45" t="str">
        <f t="shared" ca="1" si="59"/>
        <v/>
      </c>
      <c r="F164" s="46" t="str">
        <f t="shared" ca="1" si="60"/>
        <v/>
      </c>
      <c r="G164" s="47" t="str">
        <f t="shared" ca="1" si="61"/>
        <v/>
      </c>
      <c r="H164" s="45" t="str">
        <f t="shared" ca="1" si="62"/>
        <v/>
      </c>
      <c r="I164" s="46" t="str">
        <f t="shared" ca="1" si="63"/>
        <v/>
      </c>
      <c r="J164" s="47" t="str">
        <f t="shared" ca="1" si="64"/>
        <v/>
      </c>
      <c r="K164" s="45" t="str">
        <f t="shared" ca="1" si="65"/>
        <v/>
      </c>
      <c r="L164" s="46" t="str">
        <f t="shared" ca="1" si="66"/>
        <v/>
      </c>
      <c r="M164" s="47" t="str">
        <f t="shared" ca="1" si="67"/>
        <v/>
      </c>
      <c r="N164" s="45" t="str">
        <f t="shared" ca="1" si="68"/>
        <v/>
      </c>
      <c r="O164" s="46" t="str">
        <f t="shared" ca="1" si="69"/>
        <v/>
      </c>
      <c r="P164" s="47" t="str">
        <f t="shared" ca="1" si="70"/>
        <v/>
      </c>
      <c r="Q164" s="45" t="str">
        <f t="shared" ca="1" si="71"/>
        <v/>
      </c>
      <c r="R164" s="46" t="str">
        <f t="shared" ca="1" si="72"/>
        <v/>
      </c>
      <c r="S164" s="47" t="str">
        <f t="shared" ca="1" si="73"/>
        <v/>
      </c>
      <c r="T164" s="79" t="str">
        <f t="shared" ca="1" si="74"/>
        <v/>
      </c>
      <c r="AH164" s="172" t="str">
        <f t="shared" si="75"/>
        <v/>
      </c>
      <c r="AI164" s="172" t="str">
        <f t="shared" si="76"/>
        <v/>
      </c>
    </row>
    <row r="165" spans="1:35">
      <c r="A165" s="173" t="str">
        <f t="shared" ca="1" si="56"/>
        <v/>
      </c>
      <c r="B165" s="45" t="str">
        <f t="shared" ca="1" si="57"/>
        <v/>
      </c>
      <c r="C165" s="46" t="str">
        <f t="shared" ca="1" si="77"/>
        <v/>
      </c>
      <c r="D165" s="46" t="str">
        <f t="shared" ca="1" si="58"/>
        <v/>
      </c>
      <c r="E165" s="45" t="str">
        <f t="shared" ca="1" si="59"/>
        <v/>
      </c>
      <c r="F165" s="46" t="str">
        <f t="shared" ca="1" si="60"/>
        <v/>
      </c>
      <c r="G165" s="47" t="str">
        <f t="shared" ca="1" si="61"/>
        <v/>
      </c>
      <c r="H165" s="45" t="str">
        <f t="shared" ca="1" si="62"/>
        <v/>
      </c>
      <c r="I165" s="46" t="str">
        <f t="shared" ca="1" si="63"/>
        <v/>
      </c>
      <c r="J165" s="47" t="str">
        <f t="shared" ca="1" si="64"/>
        <v/>
      </c>
      <c r="K165" s="45" t="str">
        <f t="shared" ca="1" si="65"/>
        <v/>
      </c>
      <c r="L165" s="46" t="str">
        <f t="shared" ca="1" si="66"/>
        <v/>
      </c>
      <c r="M165" s="47" t="str">
        <f t="shared" ca="1" si="67"/>
        <v/>
      </c>
      <c r="N165" s="45" t="str">
        <f t="shared" ca="1" si="68"/>
        <v/>
      </c>
      <c r="O165" s="46" t="str">
        <f t="shared" ca="1" si="69"/>
        <v/>
      </c>
      <c r="P165" s="47" t="str">
        <f t="shared" ca="1" si="70"/>
        <v/>
      </c>
      <c r="Q165" s="45" t="str">
        <f t="shared" ca="1" si="71"/>
        <v/>
      </c>
      <c r="R165" s="46" t="str">
        <f t="shared" ca="1" si="72"/>
        <v/>
      </c>
      <c r="S165" s="47" t="str">
        <f t="shared" ca="1" si="73"/>
        <v/>
      </c>
      <c r="T165" s="79" t="str">
        <f t="shared" ca="1" si="74"/>
        <v/>
      </c>
      <c r="AH165" s="172" t="str">
        <f t="shared" si="75"/>
        <v/>
      </c>
      <c r="AI165" s="172" t="str">
        <f t="shared" si="76"/>
        <v/>
      </c>
    </row>
    <row r="166" spans="1:35">
      <c r="A166" s="173" t="str">
        <f t="shared" ca="1" si="56"/>
        <v/>
      </c>
      <c r="B166" s="45" t="str">
        <f t="shared" ca="1" si="57"/>
        <v/>
      </c>
      <c r="C166" s="46" t="str">
        <f t="shared" ca="1" si="77"/>
        <v/>
      </c>
      <c r="D166" s="46" t="str">
        <f t="shared" ca="1" si="58"/>
        <v/>
      </c>
      <c r="E166" s="45" t="str">
        <f t="shared" ca="1" si="59"/>
        <v/>
      </c>
      <c r="F166" s="46" t="str">
        <f t="shared" ca="1" si="60"/>
        <v/>
      </c>
      <c r="G166" s="47" t="str">
        <f t="shared" ca="1" si="61"/>
        <v/>
      </c>
      <c r="H166" s="45" t="str">
        <f t="shared" ca="1" si="62"/>
        <v/>
      </c>
      <c r="I166" s="46" t="str">
        <f t="shared" ca="1" si="63"/>
        <v/>
      </c>
      <c r="J166" s="47" t="str">
        <f t="shared" ca="1" si="64"/>
        <v/>
      </c>
      <c r="K166" s="45" t="str">
        <f t="shared" ca="1" si="65"/>
        <v/>
      </c>
      <c r="L166" s="46" t="str">
        <f t="shared" ca="1" si="66"/>
        <v/>
      </c>
      <c r="M166" s="47" t="str">
        <f t="shared" ca="1" si="67"/>
        <v/>
      </c>
      <c r="N166" s="45" t="str">
        <f t="shared" ca="1" si="68"/>
        <v/>
      </c>
      <c r="O166" s="46" t="str">
        <f t="shared" ca="1" si="69"/>
        <v/>
      </c>
      <c r="P166" s="47" t="str">
        <f t="shared" ca="1" si="70"/>
        <v/>
      </c>
      <c r="Q166" s="45" t="str">
        <f t="shared" ca="1" si="71"/>
        <v/>
      </c>
      <c r="R166" s="46" t="str">
        <f t="shared" ca="1" si="72"/>
        <v/>
      </c>
      <c r="S166" s="47" t="str">
        <f t="shared" ca="1" si="73"/>
        <v/>
      </c>
      <c r="T166" s="79" t="str">
        <f t="shared" ca="1" si="74"/>
        <v/>
      </c>
      <c r="AH166" s="172" t="str">
        <f t="shared" si="75"/>
        <v/>
      </c>
      <c r="AI166" s="172" t="str">
        <f t="shared" si="76"/>
        <v/>
      </c>
    </row>
    <row r="167" spans="1:35">
      <c r="A167" s="173" t="str">
        <f t="shared" ca="1" si="56"/>
        <v/>
      </c>
      <c r="B167" s="45" t="str">
        <f t="shared" ca="1" si="57"/>
        <v/>
      </c>
      <c r="C167" s="46" t="str">
        <f t="shared" ca="1" si="77"/>
        <v/>
      </c>
      <c r="D167" s="46" t="str">
        <f t="shared" ca="1" si="58"/>
        <v/>
      </c>
      <c r="E167" s="45" t="str">
        <f t="shared" ca="1" si="59"/>
        <v/>
      </c>
      <c r="F167" s="46" t="str">
        <f t="shared" ca="1" si="60"/>
        <v/>
      </c>
      <c r="G167" s="47" t="str">
        <f t="shared" ca="1" si="61"/>
        <v/>
      </c>
      <c r="H167" s="45" t="str">
        <f t="shared" ca="1" si="62"/>
        <v/>
      </c>
      <c r="I167" s="46" t="str">
        <f t="shared" ca="1" si="63"/>
        <v/>
      </c>
      <c r="J167" s="47" t="str">
        <f t="shared" ca="1" si="64"/>
        <v/>
      </c>
      <c r="K167" s="45" t="str">
        <f t="shared" ca="1" si="65"/>
        <v/>
      </c>
      <c r="L167" s="46" t="str">
        <f t="shared" ca="1" si="66"/>
        <v/>
      </c>
      <c r="M167" s="47" t="str">
        <f t="shared" ca="1" si="67"/>
        <v/>
      </c>
      <c r="N167" s="45" t="str">
        <f t="shared" ca="1" si="68"/>
        <v/>
      </c>
      <c r="O167" s="46" t="str">
        <f t="shared" ca="1" si="69"/>
        <v/>
      </c>
      <c r="P167" s="47" t="str">
        <f t="shared" ca="1" si="70"/>
        <v/>
      </c>
      <c r="Q167" s="45" t="str">
        <f t="shared" ca="1" si="71"/>
        <v/>
      </c>
      <c r="R167" s="46" t="str">
        <f t="shared" ca="1" si="72"/>
        <v/>
      </c>
      <c r="S167" s="47" t="str">
        <f t="shared" ca="1" si="73"/>
        <v/>
      </c>
      <c r="T167" s="79" t="str">
        <f t="shared" ca="1" si="74"/>
        <v/>
      </c>
      <c r="AH167" s="172" t="str">
        <f t="shared" si="75"/>
        <v/>
      </c>
      <c r="AI167" s="172" t="str">
        <f t="shared" si="76"/>
        <v/>
      </c>
    </row>
    <row r="168" spans="1:35">
      <c r="A168" s="173" t="str">
        <f t="shared" ca="1" si="56"/>
        <v/>
      </c>
      <c r="B168" s="45" t="str">
        <f t="shared" ca="1" si="57"/>
        <v/>
      </c>
      <c r="C168" s="46" t="str">
        <f t="shared" ca="1" si="77"/>
        <v/>
      </c>
      <c r="D168" s="46" t="str">
        <f t="shared" ca="1" si="58"/>
        <v/>
      </c>
      <c r="E168" s="45" t="str">
        <f t="shared" ca="1" si="59"/>
        <v/>
      </c>
      <c r="F168" s="46" t="str">
        <f t="shared" ca="1" si="60"/>
        <v/>
      </c>
      <c r="G168" s="47" t="str">
        <f t="shared" ca="1" si="61"/>
        <v/>
      </c>
      <c r="H168" s="45" t="str">
        <f t="shared" ca="1" si="62"/>
        <v/>
      </c>
      <c r="I168" s="46" t="str">
        <f t="shared" ca="1" si="63"/>
        <v/>
      </c>
      <c r="J168" s="47" t="str">
        <f t="shared" ca="1" si="64"/>
        <v/>
      </c>
      <c r="K168" s="45" t="str">
        <f t="shared" ca="1" si="65"/>
        <v/>
      </c>
      <c r="L168" s="46" t="str">
        <f t="shared" ca="1" si="66"/>
        <v/>
      </c>
      <c r="M168" s="47" t="str">
        <f t="shared" ca="1" si="67"/>
        <v/>
      </c>
      <c r="N168" s="45" t="str">
        <f t="shared" ca="1" si="68"/>
        <v/>
      </c>
      <c r="O168" s="46" t="str">
        <f t="shared" ca="1" si="69"/>
        <v/>
      </c>
      <c r="P168" s="47" t="str">
        <f t="shared" ca="1" si="70"/>
        <v/>
      </c>
      <c r="Q168" s="45" t="str">
        <f t="shared" ca="1" si="71"/>
        <v/>
      </c>
      <c r="R168" s="46" t="str">
        <f t="shared" ca="1" si="72"/>
        <v/>
      </c>
      <c r="S168" s="47" t="str">
        <f t="shared" ca="1" si="73"/>
        <v/>
      </c>
      <c r="T168" s="79" t="str">
        <f t="shared" ca="1" si="74"/>
        <v/>
      </c>
      <c r="AH168" s="172" t="str">
        <f t="shared" si="75"/>
        <v/>
      </c>
      <c r="AI168" s="172" t="str">
        <f t="shared" si="76"/>
        <v/>
      </c>
    </row>
    <row r="169" spans="1:35">
      <c r="A169" s="173" t="str">
        <f t="shared" ca="1" si="56"/>
        <v/>
      </c>
      <c r="B169" s="45" t="str">
        <f t="shared" ca="1" si="57"/>
        <v/>
      </c>
      <c r="C169" s="46" t="str">
        <f t="shared" ca="1" si="77"/>
        <v/>
      </c>
      <c r="D169" s="46" t="str">
        <f t="shared" ca="1" si="58"/>
        <v/>
      </c>
      <c r="E169" s="45" t="str">
        <f t="shared" ca="1" si="59"/>
        <v/>
      </c>
      <c r="F169" s="46" t="str">
        <f t="shared" ca="1" si="60"/>
        <v/>
      </c>
      <c r="G169" s="47" t="str">
        <f t="shared" ca="1" si="61"/>
        <v/>
      </c>
      <c r="H169" s="45" t="str">
        <f t="shared" ca="1" si="62"/>
        <v/>
      </c>
      <c r="I169" s="46" t="str">
        <f t="shared" ca="1" si="63"/>
        <v/>
      </c>
      <c r="J169" s="47" t="str">
        <f t="shared" ca="1" si="64"/>
        <v/>
      </c>
      <c r="K169" s="45" t="str">
        <f t="shared" ca="1" si="65"/>
        <v/>
      </c>
      <c r="L169" s="46" t="str">
        <f t="shared" ca="1" si="66"/>
        <v/>
      </c>
      <c r="M169" s="47" t="str">
        <f t="shared" ca="1" si="67"/>
        <v/>
      </c>
      <c r="N169" s="45" t="str">
        <f t="shared" ca="1" si="68"/>
        <v/>
      </c>
      <c r="O169" s="46" t="str">
        <f t="shared" ca="1" si="69"/>
        <v/>
      </c>
      <c r="P169" s="47" t="str">
        <f t="shared" ca="1" si="70"/>
        <v/>
      </c>
      <c r="Q169" s="45" t="str">
        <f t="shared" ca="1" si="71"/>
        <v/>
      </c>
      <c r="R169" s="46" t="str">
        <f t="shared" ca="1" si="72"/>
        <v/>
      </c>
      <c r="S169" s="47" t="str">
        <f t="shared" ca="1" si="73"/>
        <v/>
      </c>
      <c r="T169" s="79" t="str">
        <f t="shared" ca="1" si="74"/>
        <v/>
      </c>
      <c r="AH169" s="172" t="str">
        <f t="shared" si="75"/>
        <v/>
      </c>
      <c r="AI169" s="172" t="str">
        <f t="shared" si="76"/>
        <v/>
      </c>
    </row>
    <row r="170" spans="1:35">
      <c r="A170" s="173" t="str">
        <f t="shared" ref="A170:A233" ca="1" si="78">IF(AND(ISBLANK(AJ159), A169 = $AJ$1),NOW(),IF(ISBLANK(AJ159),"",AJ159))</f>
        <v/>
      </c>
      <c r="B170" s="45" t="str">
        <f t="shared" ref="B170:B233" ca="1" si="79">IF(COUNTIF(V:V,A170)=1,VLOOKUP(A170,V:W,2), IF(COUNTIF(V:V,A170)=0,$B$10,""))</f>
        <v/>
      </c>
      <c r="C170" s="46" t="str">
        <f t="shared" ca="1" si="77"/>
        <v/>
      </c>
      <c r="D170" s="46" t="str">
        <f t="shared" ref="D170:D233" ca="1" si="80">IF(ISERROR(B170-2),"",-1*ROUNDUP(A170-$A$14,0)/360*$B$7*$B$5)</f>
        <v/>
      </c>
      <c r="E170" s="45" t="str">
        <f t="shared" ref="E170:E233" ca="1" si="81">IF(COUNTIF(V:V,A170)=1,VLOOKUP(A170,X:Y,2), IF(COUNTIF(V:V,A170)=0,$C$10,""))</f>
        <v/>
      </c>
      <c r="F170" s="46" t="str">
        <f t="shared" ref="F170:F233" ca="1" si="82">IF(ISERROR(B170-2),"",(E170-$E$14)/100*$C$5)</f>
        <v/>
      </c>
      <c r="G170" s="47" t="str">
        <f t="shared" ref="G170:G233" ca="1" si="83">IF(ISERROR(B170-2),"",ROUNDUP(A170-$A$14,0)/360*$C$6*$C$5-ROUNDUP(A170-$A$14,0)/360*$C$7*$C$5*$E$14/100)</f>
        <v/>
      </c>
      <c r="H170" s="45" t="str">
        <f t="shared" ref="H170:H233" ca="1" si="84">IF(COUNTIF(V:V,A170)=1,VLOOKUP(A170,Z:AA,2), IF(COUNTIF(V:V,A170)=0,$D$10,""))</f>
        <v/>
      </c>
      <c r="I170" s="46" t="str">
        <f t="shared" ref="I170:I233" ca="1" si="85">IF(ISERROR(B170-2),"",(H170-$H$14)/100*$D$5)</f>
        <v/>
      </c>
      <c r="J170" s="47" t="str">
        <f t="shared" ref="J170:J233" ca="1" si="86">IF(ISERROR(B170-2),"",ROUNDUP(A170-$A$14,0)/360*$D$6*$D$5-ROUNDUP(A170-$A$14,0)/360*$D$7*$D$5*$H$14/100)</f>
        <v/>
      </c>
      <c r="K170" s="45" t="str">
        <f t="shared" ref="K170:K233" ca="1" si="87">IF(COUNTIF(V:V,A170)=1,VLOOKUP(A170,AB:AC,2), IF(COUNTIF(V:V,A170)=0,$E$10,""))</f>
        <v/>
      </c>
      <c r="L170" s="46" t="str">
        <f t="shared" ref="L170:L233" ca="1" si="88">IF(ISERROR(B170-2),"",(K170-$K$14)/100*$E$5)</f>
        <v/>
      </c>
      <c r="M170" s="47" t="str">
        <f t="shared" ref="M170:M233" ca="1" si="89">IF(ISERROR(B170-2),"",ROUNDUP(A170-$A$14,0)/360*$E$6*$E$5-ROUNDUP(A170-$A$14,0)/360*$E$7*$E$5*$K$14/100)</f>
        <v/>
      </c>
      <c r="N170" s="45" t="str">
        <f t="shared" ref="N170:N233" ca="1" si="90">IF(COUNTIF(V:V,A170)=1,VLOOKUP(A170,AD:AE,2), IF(COUNTIF(V:V,A170)=0,$F$10,""))</f>
        <v/>
      </c>
      <c r="O170" s="46" t="str">
        <f t="shared" ref="O170:O233" ca="1" si="91">IF(ISERROR(B170-2),"",(N170/$N$14-1)*$F$5)</f>
        <v/>
      </c>
      <c r="P170" s="47" t="str">
        <f t="shared" ref="P170:P233" ca="1" si="92">IF(ISERROR(B170-2),"",-1*ROUNDUP(A170-$A$14,0)/360*$F$7*$F$5)</f>
        <v/>
      </c>
      <c r="Q170" s="45" t="str">
        <f t="shared" ref="Q170:Q233" ca="1" si="93">IF(COUNTIF(V:V,A170)=1,VLOOKUP(A170,AF:AG,2), IF(COUNTIF(V:V,A170)=0,$G$10,""))</f>
        <v/>
      </c>
      <c r="R170" s="46" t="str">
        <f t="shared" ref="R170:R233" ca="1" si="94">IF(ISERROR(B170-2),"",(Q170-$Q$14)/100*$G$5)</f>
        <v/>
      </c>
      <c r="S170" s="47" t="str">
        <f t="shared" ref="S170:S233" ca="1" si="95">IF(ISERROR(B170-2),"",ROUNDUP(A170-$A$14,0)/360*$G$6*$G$5-ROUNDUP(A170-$A$14,0)/360*$G$7*$G$5*$Q$14/100)</f>
        <v/>
      </c>
      <c r="T170" s="79" t="str">
        <f t="shared" ref="T170:T233" ca="1" si="96">IF(ISERROR(B170-2),"",C170+D170-F170-G170-I170-J170-L170-M170-O170-P170+R170+S170+$J$9+$N$9)</f>
        <v/>
      </c>
      <c r="AH170" s="172" t="str">
        <f t="shared" si="75"/>
        <v/>
      </c>
      <c r="AI170" s="172" t="str">
        <f t="shared" si="76"/>
        <v/>
      </c>
    </row>
    <row r="171" spans="1:35">
      <c r="A171" s="173" t="str">
        <f t="shared" ca="1" si="78"/>
        <v/>
      </c>
      <c r="B171" s="45" t="str">
        <f t="shared" ca="1" si="79"/>
        <v/>
      </c>
      <c r="C171" s="46" t="str">
        <f t="shared" ca="1" si="77"/>
        <v/>
      </c>
      <c r="D171" s="46" t="str">
        <f t="shared" ca="1" si="80"/>
        <v/>
      </c>
      <c r="E171" s="45" t="str">
        <f t="shared" ca="1" si="81"/>
        <v/>
      </c>
      <c r="F171" s="46" t="str">
        <f t="shared" ca="1" si="82"/>
        <v/>
      </c>
      <c r="G171" s="47" t="str">
        <f t="shared" ca="1" si="83"/>
        <v/>
      </c>
      <c r="H171" s="45" t="str">
        <f t="shared" ca="1" si="84"/>
        <v/>
      </c>
      <c r="I171" s="46" t="str">
        <f t="shared" ca="1" si="85"/>
        <v/>
      </c>
      <c r="J171" s="47" t="str">
        <f t="shared" ca="1" si="86"/>
        <v/>
      </c>
      <c r="K171" s="45" t="str">
        <f t="shared" ca="1" si="87"/>
        <v/>
      </c>
      <c r="L171" s="46" t="str">
        <f t="shared" ca="1" si="88"/>
        <v/>
      </c>
      <c r="M171" s="47" t="str">
        <f t="shared" ca="1" si="89"/>
        <v/>
      </c>
      <c r="N171" s="45" t="str">
        <f t="shared" ca="1" si="90"/>
        <v/>
      </c>
      <c r="O171" s="46" t="str">
        <f t="shared" ca="1" si="91"/>
        <v/>
      </c>
      <c r="P171" s="47" t="str">
        <f t="shared" ca="1" si="92"/>
        <v/>
      </c>
      <c r="Q171" s="45" t="str">
        <f t="shared" ca="1" si="93"/>
        <v/>
      </c>
      <c r="R171" s="46" t="str">
        <f t="shared" ca="1" si="94"/>
        <v/>
      </c>
      <c r="S171" s="47" t="str">
        <f t="shared" ca="1" si="95"/>
        <v/>
      </c>
      <c r="T171" s="79" t="str">
        <f t="shared" ca="1" si="96"/>
        <v/>
      </c>
      <c r="AH171" s="172" t="str">
        <f t="shared" si="75"/>
        <v/>
      </c>
      <c r="AI171" s="172" t="str">
        <f t="shared" si="76"/>
        <v/>
      </c>
    </row>
    <row r="172" spans="1:35">
      <c r="A172" s="173" t="str">
        <f t="shared" ca="1" si="78"/>
        <v/>
      </c>
      <c r="B172" s="45" t="str">
        <f t="shared" ca="1" si="79"/>
        <v/>
      </c>
      <c r="C172" s="46" t="str">
        <f t="shared" ca="1" si="77"/>
        <v/>
      </c>
      <c r="D172" s="46" t="str">
        <f t="shared" ca="1" si="80"/>
        <v/>
      </c>
      <c r="E172" s="45" t="str">
        <f t="shared" ca="1" si="81"/>
        <v/>
      </c>
      <c r="F172" s="46" t="str">
        <f t="shared" ca="1" si="82"/>
        <v/>
      </c>
      <c r="G172" s="47" t="str">
        <f t="shared" ca="1" si="83"/>
        <v/>
      </c>
      <c r="H172" s="45" t="str">
        <f t="shared" ca="1" si="84"/>
        <v/>
      </c>
      <c r="I172" s="46" t="str">
        <f t="shared" ca="1" si="85"/>
        <v/>
      </c>
      <c r="J172" s="47" t="str">
        <f t="shared" ca="1" si="86"/>
        <v/>
      </c>
      <c r="K172" s="45" t="str">
        <f t="shared" ca="1" si="87"/>
        <v/>
      </c>
      <c r="L172" s="46" t="str">
        <f t="shared" ca="1" si="88"/>
        <v/>
      </c>
      <c r="M172" s="47" t="str">
        <f t="shared" ca="1" si="89"/>
        <v/>
      </c>
      <c r="N172" s="45" t="str">
        <f t="shared" ca="1" si="90"/>
        <v/>
      </c>
      <c r="O172" s="46" t="str">
        <f t="shared" ca="1" si="91"/>
        <v/>
      </c>
      <c r="P172" s="47" t="str">
        <f t="shared" ca="1" si="92"/>
        <v/>
      </c>
      <c r="Q172" s="45" t="str">
        <f t="shared" ca="1" si="93"/>
        <v/>
      </c>
      <c r="R172" s="46" t="str">
        <f t="shared" ca="1" si="94"/>
        <v/>
      </c>
      <c r="S172" s="47" t="str">
        <f t="shared" ca="1" si="95"/>
        <v/>
      </c>
      <c r="T172" s="79" t="str">
        <f t="shared" ca="1" si="96"/>
        <v/>
      </c>
      <c r="AH172" s="172" t="str">
        <f t="shared" si="75"/>
        <v/>
      </c>
      <c r="AI172" s="172" t="str">
        <f t="shared" si="76"/>
        <v/>
      </c>
    </row>
    <row r="173" spans="1:35">
      <c r="A173" s="173" t="str">
        <f t="shared" ca="1" si="78"/>
        <v/>
      </c>
      <c r="B173" s="45" t="str">
        <f t="shared" ca="1" si="79"/>
        <v/>
      </c>
      <c r="C173" s="46" t="str">
        <f t="shared" ca="1" si="77"/>
        <v/>
      </c>
      <c r="D173" s="46" t="str">
        <f t="shared" ca="1" si="80"/>
        <v/>
      </c>
      <c r="E173" s="45" t="str">
        <f t="shared" ca="1" si="81"/>
        <v/>
      </c>
      <c r="F173" s="46" t="str">
        <f t="shared" ca="1" si="82"/>
        <v/>
      </c>
      <c r="G173" s="47" t="str">
        <f t="shared" ca="1" si="83"/>
        <v/>
      </c>
      <c r="H173" s="45" t="str">
        <f t="shared" ca="1" si="84"/>
        <v/>
      </c>
      <c r="I173" s="46" t="str">
        <f t="shared" ca="1" si="85"/>
        <v/>
      </c>
      <c r="J173" s="47" t="str">
        <f t="shared" ca="1" si="86"/>
        <v/>
      </c>
      <c r="K173" s="45" t="str">
        <f t="shared" ca="1" si="87"/>
        <v/>
      </c>
      <c r="L173" s="46" t="str">
        <f t="shared" ca="1" si="88"/>
        <v/>
      </c>
      <c r="M173" s="47" t="str">
        <f t="shared" ca="1" si="89"/>
        <v/>
      </c>
      <c r="N173" s="45" t="str">
        <f t="shared" ca="1" si="90"/>
        <v/>
      </c>
      <c r="O173" s="46" t="str">
        <f t="shared" ca="1" si="91"/>
        <v/>
      </c>
      <c r="P173" s="47" t="str">
        <f t="shared" ca="1" si="92"/>
        <v/>
      </c>
      <c r="Q173" s="45" t="str">
        <f t="shared" ca="1" si="93"/>
        <v/>
      </c>
      <c r="R173" s="46" t="str">
        <f t="shared" ca="1" si="94"/>
        <v/>
      </c>
      <c r="S173" s="47" t="str">
        <f t="shared" ca="1" si="95"/>
        <v/>
      </c>
      <c r="T173" s="79" t="str">
        <f t="shared" ca="1" si="96"/>
        <v/>
      </c>
      <c r="AH173" s="172" t="str">
        <f t="shared" si="75"/>
        <v/>
      </c>
      <c r="AI173" s="172" t="str">
        <f t="shared" si="76"/>
        <v/>
      </c>
    </row>
    <row r="174" spans="1:35">
      <c r="A174" s="173" t="str">
        <f t="shared" ca="1" si="78"/>
        <v/>
      </c>
      <c r="B174" s="45" t="str">
        <f t="shared" ca="1" si="79"/>
        <v/>
      </c>
      <c r="C174" s="46" t="str">
        <f t="shared" ca="1" si="77"/>
        <v/>
      </c>
      <c r="D174" s="46" t="str">
        <f t="shared" ca="1" si="80"/>
        <v/>
      </c>
      <c r="E174" s="45" t="str">
        <f t="shared" ca="1" si="81"/>
        <v/>
      </c>
      <c r="F174" s="46" t="str">
        <f t="shared" ca="1" si="82"/>
        <v/>
      </c>
      <c r="G174" s="47" t="str">
        <f t="shared" ca="1" si="83"/>
        <v/>
      </c>
      <c r="H174" s="45" t="str">
        <f t="shared" ca="1" si="84"/>
        <v/>
      </c>
      <c r="I174" s="46" t="str">
        <f t="shared" ca="1" si="85"/>
        <v/>
      </c>
      <c r="J174" s="47" t="str">
        <f t="shared" ca="1" si="86"/>
        <v/>
      </c>
      <c r="K174" s="45" t="str">
        <f t="shared" ca="1" si="87"/>
        <v/>
      </c>
      <c r="L174" s="46" t="str">
        <f t="shared" ca="1" si="88"/>
        <v/>
      </c>
      <c r="M174" s="47" t="str">
        <f t="shared" ca="1" si="89"/>
        <v/>
      </c>
      <c r="N174" s="45" t="str">
        <f t="shared" ca="1" si="90"/>
        <v/>
      </c>
      <c r="O174" s="46" t="str">
        <f t="shared" ca="1" si="91"/>
        <v/>
      </c>
      <c r="P174" s="47" t="str">
        <f t="shared" ca="1" si="92"/>
        <v/>
      </c>
      <c r="Q174" s="45" t="str">
        <f t="shared" ca="1" si="93"/>
        <v/>
      </c>
      <c r="R174" s="46" t="str">
        <f t="shared" ca="1" si="94"/>
        <v/>
      </c>
      <c r="S174" s="47" t="str">
        <f t="shared" ca="1" si="95"/>
        <v/>
      </c>
      <c r="T174" s="79" t="str">
        <f t="shared" ca="1" si="96"/>
        <v/>
      </c>
      <c r="AH174" s="172" t="str">
        <f t="shared" si="75"/>
        <v/>
      </c>
      <c r="AI174" s="172" t="str">
        <f t="shared" si="76"/>
        <v/>
      </c>
    </row>
    <row r="175" spans="1:35">
      <c r="A175" s="173" t="str">
        <f t="shared" ca="1" si="78"/>
        <v/>
      </c>
      <c r="B175" s="45" t="str">
        <f t="shared" ca="1" si="79"/>
        <v/>
      </c>
      <c r="C175" s="46" t="str">
        <f t="shared" ca="1" si="77"/>
        <v/>
      </c>
      <c r="D175" s="46" t="str">
        <f t="shared" ca="1" si="80"/>
        <v/>
      </c>
      <c r="E175" s="45" t="str">
        <f t="shared" ca="1" si="81"/>
        <v/>
      </c>
      <c r="F175" s="46" t="str">
        <f t="shared" ca="1" si="82"/>
        <v/>
      </c>
      <c r="G175" s="47" t="str">
        <f t="shared" ca="1" si="83"/>
        <v/>
      </c>
      <c r="H175" s="45" t="str">
        <f t="shared" ca="1" si="84"/>
        <v/>
      </c>
      <c r="I175" s="46" t="str">
        <f t="shared" ca="1" si="85"/>
        <v/>
      </c>
      <c r="J175" s="47" t="str">
        <f t="shared" ca="1" si="86"/>
        <v/>
      </c>
      <c r="K175" s="45" t="str">
        <f t="shared" ca="1" si="87"/>
        <v/>
      </c>
      <c r="L175" s="46" t="str">
        <f t="shared" ca="1" si="88"/>
        <v/>
      </c>
      <c r="M175" s="47" t="str">
        <f t="shared" ca="1" si="89"/>
        <v/>
      </c>
      <c r="N175" s="45" t="str">
        <f t="shared" ca="1" si="90"/>
        <v/>
      </c>
      <c r="O175" s="46" t="str">
        <f t="shared" ca="1" si="91"/>
        <v/>
      </c>
      <c r="P175" s="47" t="str">
        <f t="shared" ca="1" si="92"/>
        <v/>
      </c>
      <c r="Q175" s="45" t="str">
        <f t="shared" ca="1" si="93"/>
        <v/>
      </c>
      <c r="R175" s="46" t="str">
        <f t="shared" ca="1" si="94"/>
        <v/>
      </c>
      <c r="S175" s="47" t="str">
        <f t="shared" ca="1" si="95"/>
        <v/>
      </c>
      <c r="T175" s="79" t="str">
        <f t="shared" ca="1" si="96"/>
        <v/>
      </c>
      <c r="AH175" s="172" t="str">
        <f t="shared" si="75"/>
        <v/>
      </c>
      <c r="AI175" s="172" t="str">
        <f t="shared" si="76"/>
        <v/>
      </c>
    </row>
    <row r="176" spans="1:35">
      <c r="A176" s="173" t="str">
        <f t="shared" ca="1" si="78"/>
        <v/>
      </c>
      <c r="B176" s="45" t="str">
        <f t="shared" ca="1" si="79"/>
        <v/>
      </c>
      <c r="C176" s="46" t="str">
        <f t="shared" ca="1" si="77"/>
        <v/>
      </c>
      <c r="D176" s="46" t="str">
        <f t="shared" ca="1" si="80"/>
        <v/>
      </c>
      <c r="E176" s="45" t="str">
        <f t="shared" ca="1" si="81"/>
        <v/>
      </c>
      <c r="F176" s="46" t="str">
        <f t="shared" ca="1" si="82"/>
        <v/>
      </c>
      <c r="G176" s="47" t="str">
        <f t="shared" ca="1" si="83"/>
        <v/>
      </c>
      <c r="H176" s="45" t="str">
        <f t="shared" ca="1" si="84"/>
        <v/>
      </c>
      <c r="I176" s="46" t="str">
        <f t="shared" ca="1" si="85"/>
        <v/>
      </c>
      <c r="J176" s="47" t="str">
        <f t="shared" ca="1" si="86"/>
        <v/>
      </c>
      <c r="K176" s="45" t="str">
        <f t="shared" ca="1" si="87"/>
        <v/>
      </c>
      <c r="L176" s="46" t="str">
        <f t="shared" ca="1" si="88"/>
        <v/>
      </c>
      <c r="M176" s="47" t="str">
        <f t="shared" ca="1" si="89"/>
        <v/>
      </c>
      <c r="N176" s="45" t="str">
        <f t="shared" ca="1" si="90"/>
        <v/>
      </c>
      <c r="O176" s="46" t="str">
        <f t="shared" ca="1" si="91"/>
        <v/>
      </c>
      <c r="P176" s="47" t="str">
        <f t="shared" ca="1" si="92"/>
        <v/>
      </c>
      <c r="Q176" s="45" t="str">
        <f t="shared" ca="1" si="93"/>
        <v/>
      </c>
      <c r="R176" s="46" t="str">
        <f t="shared" ca="1" si="94"/>
        <v/>
      </c>
      <c r="S176" s="47" t="str">
        <f t="shared" ca="1" si="95"/>
        <v/>
      </c>
      <c r="T176" s="79" t="str">
        <f t="shared" ca="1" si="96"/>
        <v/>
      </c>
      <c r="AH176" s="172" t="str">
        <f t="shared" si="75"/>
        <v/>
      </c>
      <c r="AI176" s="172" t="str">
        <f t="shared" si="76"/>
        <v/>
      </c>
    </row>
    <row r="177" spans="1:35">
      <c r="A177" s="173" t="str">
        <f t="shared" ca="1" si="78"/>
        <v/>
      </c>
      <c r="B177" s="45" t="str">
        <f t="shared" ca="1" si="79"/>
        <v/>
      </c>
      <c r="C177" s="46" t="str">
        <f t="shared" ca="1" si="77"/>
        <v/>
      </c>
      <c r="D177" s="46" t="str">
        <f t="shared" ca="1" si="80"/>
        <v/>
      </c>
      <c r="E177" s="45" t="str">
        <f t="shared" ca="1" si="81"/>
        <v/>
      </c>
      <c r="F177" s="46" t="str">
        <f t="shared" ca="1" si="82"/>
        <v/>
      </c>
      <c r="G177" s="47" t="str">
        <f t="shared" ca="1" si="83"/>
        <v/>
      </c>
      <c r="H177" s="45" t="str">
        <f t="shared" ca="1" si="84"/>
        <v/>
      </c>
      <c r="I177" s="46" t="str">
        <f t="shared" ca="1" si="85"/>
        <v/>
      </c>
      <c r="J177" s="47" t="str">
        <f t="shared" ca="1" si="86"/>
        <v/>
      </c>
      <c r="K177" s="45" t="str">
        <f t="shared" ca="1" si="87"/>
        <v/>
      </c>
      <c r="L177" s="46" t="str">
        <f t="shared" ca="1" si="88"/>
        <v/>
      </c>
      <c r="M177" s="47" t="str">
        <f t="shared" ca="1" si="89"/>
        <v/>
      </c>
      <c r="N177" s="45" t="str">
        <f t="shared" ca="1" si="90"/>
        <v/>
      </c>
      <c r="O177" s="46" t="str">
        <f t="shared" ca="1" si="91"/>
        <v/>
      </c>
      <c r="P177" s="47" t="str">
        <f t="shared" ca="1" si="92"/>
        <v/>
      </c>
      <c r="Q177" s="45" t="str">
        <f t="shared" ca="1" si="93"/>
        <v/>
      </c>
      <c r="R177" s="46" t="str">
        <f t="shared" ca="1" si="94"/>
        <v/>
      </c>
      <c r="S177" s="47" t="str">
        <f t="shared" ca="1" si="95"/>
        <v/>
      </c>
      <c r="T177" s="79" t="str">
        <f t="shared" ca="1" si="96"/>
        <v/>
      </c>
      <c r="AH177" s="172" t="str">
        <f t="shared" si="75"/>
        <v/>
      </c>
      <c r="AI177" s="172" t="str">
        <f t="shared" si="76"/>
        <v/>
      </c>
    </row>
    <row r="178" spans="1:35">
      <c r="A178" s="173" t="str">
        <f t="shared" ca="1" si="78"/>
        <v/>
      </c>
      <c r="B178" s="45" t="str">
        <f t="shared" ca="1" si="79"/>
        <v/>
      </c>
      <c r="C178" s="46" t="str">
        <f t="shared" ca="1" si="77"/>
        <v/>
      </c>
      <c r="D178" s="46" t="str">
        <f t="shared" ca="1" si="80"/>
        <v/>
      </c>
      <c r="E178" s="45" t="str">
        <f t="shared" ca="1" si="81"/>
        <v/>
      </c>
      <c r="F178" s="46" t="str">
        <f t="shared" ca="1" si="82"/>
        <v/>
      </c>
      <c r="G178" s="47" t="str">
        <f t="shared" ca="1" si="83"/>
        <v/>
      </c>
      <c r="H178" s="45" t="str">
        <f t="shared" ca="1" si="84"/>
        <v/>
      </c>
      <c r="I178" s="46" t="str">
        <f t="shared" ca="1" si="85"/>
        <v/>
      </c>
      <c r="J178" s="47" t="str">
        <f t="shared" ca="1" si="86"/>
        <v/>
      </c>
      <c r="K178" s="45" t="str">
        <f t="shared" ca="1" si="87"/>
        <v/>
      </c>
      <c r="L178" s="46" t="str">
        <f t="shared" ca="1" si="88"/>
        <v/>
      </c>
      <c r="M178" s="47" t="str">
        <f t="shared" ca="1" si="89"/>
        <v/>
      </c>
      <c r="N178" s="45" t="str">
        <f t="shared" ca="1" si="90"/>
        <v/>
      </c>
      <c r="O178" s="46" t="str">
        <f t="shared" ca="1" si="91"/>
        <v/>
      </c>
      <c r="P178" s="47" t="str">
        <f t="shared" ca="1" si="92"/>
        <v/>
      </c>
      <c r="Q178" s="45" t="str">
        <f t="shared" ca="1" si="93"/>
        <v/>
      </c>
      <c r="R178" s="46" t="str">
        <f t="shared" ca="1" si="94"/>
        <v/>
      </c>
      <c r="S178" s="47" t="str">
        <f t="shared" ca="1" si="95"/>
        <v/>
      </c>
      <c r="T178" s="79" t="str">
        <f t="shared" ca="1" si="96"/>
        <v/>
      </c>
      <c r="AH178" s="172" t="str">
        <f t="shared" si="75"/>
        <v/>
      </c>
      <c r="AI178" s="172" t="str">
        <f t="shared" si="76"/>
        <v/>
      </c>
    </row>
    <row r="179" spans="1:35">
      <c r="A179" s="173" t="str">
        <f t="shared" ca="1" si="78"/>
        <v/>
      </c>
      <c r="B179" s="45" t="str">
        <f t="shared" ca="1" si="79"/>
        <v/>
      </c>
      <c r="C179" s="46" t="str">
        <f t="shared" ca="1" si="77"/>
        <v/>
      </c>
      <c r="D179" s="46" t="str">
        <f t="shared" ca="1" si="80"/>
        <v/>
      </c>
      <c r="E179" s="45" t="str">
        <f t="shared" ca="1" si="81"/>
        <v/>
      </c>
      <c r="F179" s="46" t="str">
        <f t="shared" ca="1" si="82"/>
        <v/>
      </c>
      <c r="G179" s="47" t="str">
        <f t="shared" ca="1" si="83"/>
        <v/>
      </c>
      <c r="H179" s="45" t="str">
        <f t="shared" ca="1" si="84"/>
        <v/>
      </c>
      <c r="I179" s="46" t="str">
        <f t="shared" ca="1" si="85"/>
        <v/>
      </c>
      <c r="J179" s="47" t="str">
        <f t="shared" ca="1" si="86"/>
        <v/>
      </c>
      <c r="K179" s="45" t="str">
        <f t="shared" ca="1" si="87"/>
        <v/>
      </c>
      <c r="L179" s="46" t="str">
        <f t="shared" ca="1" si="88"/>
        <v/>
      </c>
      <c r="M179" s="47" t="str">
        <f t="shared" ca="1" si="89"/>
        <v/>
      </c>
      <c r="N179" s="45" t="str">
        <f t="shared" ca="1" si="90"/>
        <v/>
      </c>
      <c r="O179" s="46" t="str">
        <f t="shared" ca="1" si="91"/>
        <v/>
      </c>
      <c r="P179" s="47" t="str">
        <f t="shared" ca="1" si="92"/>
        <v/>
      </c>
      <c r="Q179" s="45" t="str">
        <f t="shared" ca="1" si="93"/>
        <v/>
      </c>
      <c r="R179" s="46" t="str">
        <f t="shared" ca="1" si="94"/>
        <v/>
      </c>
      <c r="S179" s="47" t="str">
        <f t="shared" ca="1" si="95"/>
        <v/>
      </c>
      <c r="T179" s="79" t="str">
        <f t="shared" ca="1" si="96"/>
        <v/>
      </c>
      <c r="AH179" s="172" t="str">
        <f t="shared" si="75"/>
        <v/>
      </c>
      <c r="AI179" s="172" t="str">
        <f t="shared" si="76"/>
        <v/>
      </c>
    </row>
    <row r="180" spans="1:35">
      <c r="A180" s="173" t="str">
        <f t="shared" ca="1" si="78"/>
        <v/>
      </c>
      <c r="B180" s="45" t="str">
        <f t="shared" ca="1" si="79"/>
        <v/>
      </c>
      <c r="C180" s="46" t="str">
        <f t="shared" ca="1" si="77"/>
        <v/>
      </c>
      <c r="D180" s="46" t="str">
        <f t="shared" ca="1" si="80"/>
        <v/>
      </c>
      <c r="E180" s="45" t="str">
        <f t="shared" ca="1" si="81"/>
        <v/>
      </c>
      <c r="F180" s="46" t="str">
        <f t="shared" ca="1" si="82"/>
        <v/>
      </c>
      <c r="G180" s="47" t="str">
        <f t="shared" ca="1" si="83"/>
        <v/>
      </c>
      <c r="H180" s="45" t="str">
        <f t="shared" ca="1" si="84"/>
        <v/>
      </c>
      <c r="I180" s="46" t="str">
        <f t="shared" ca="1" si="85"/>
        <v/>
      </c>
      <c r="J180" s="47" t="str">
        <f t="shared" ca="1" si="86"/>
        <v/>
      </c>
      <c r="K180" s="45" t="str">
        <f t="shared" ca="1" si="87"/>
        <v/>
      </c>
      <c r="L180" s="46" t="str">
        <f t="shared" ca="1" si="88"/>
        <v/>
      </c>
      <c r="M180" s="47" t="str">
        <f t="shared" ca="1" si="89"/>
        <v/>
      </c>
      <c r="N180" s="45" t="str">
        <f t="shared" ca="1" si="90"/>
        <v/>
      </c>
      <c r="O180" s="46" t="str">
        <f t="shared" ca="1" si="91"/>
        <v/>
      </c>
      <c r="P180" s="47" t="str">
        <f t="shared" ca="1" si="92"/>
        <v/>
      </c>
      <c r="Q180" s="45" t="str">
        <f t="shared" ca="1" si="93"/>
        <v/>
      </c>
      <c r="R180" s="46" t="str">
        <f t="shared" ca="1" si="94"/>
        <v/>
      </c>
      <c r="S180" s="47" t="str">
        <f t="shared" ca="1" si="95"/>
        <v/>
      </c>
      <c r="T180" s="79" t="str">
        <f t="shared" ca="1" si="96"/>
        <v/>
      </c>
      <c r="AH180" s="172" t="str">
        <f t="shared" si="75"/>
        <v/>
      </c>
      <c r="AI180" s="172" t="str">
        <f t="shared" si="76"/>
        <v/>
      </c>
    </row>
    <row r="181" spans="1:35">
      <c r="A181" s="173" t="str">
        <f t="shared" ca="1" si="78"/>
        <v/>
      </c>
      <c r="B181" s="45" t="str">
        <f t="shared" ca="1" si="79"/>
        <v/>
      </c>
      <c r="C181" s="46" t="str">
        <f t="shared" ca="1" si="77"/>
        <v/>
      </c>
      <c r="D181" s="46" t="str">
        <f t="shared" ca="1" si="80"/>
        <v/>
      </c>
      <c r="E181" s="45" t="str">
        <f t="shared" ca="1" si="81"/>
        <v/>
      </c>
      <c r="F181" s="46" t="str">
        <f t="shared" ca="1" si="82"/>
        <v/>
      </c>
      <c r="G181" s="47" t="str">
        <f t="shared" ca="1" si="83"/>
        <v/>
      </c>
      <c r="H181" s="45" t="str">
        <f t="shared" ca="1" si="84"/>
        <v/>
      </c>
      <c r="I181" s="46" t="str">
        <f t="shared" ca="1" si="85"/>
        <v/>
      </c>
      <c r="J181" s="47" t="str">
        <f t="shared" ca="1" si="86"/>
        <v/>
      </c>
      <c r="K181" s="45" t="str">
        <f t="shared" ca="1" si="87"/>
        <v/>
      </c>
      <c r="L181" s="46" t="str">
        <f t="shared" ca="1" si="88"/>
        <v/>
      </c>
      <c r="M181" s="47" t="str">
        <f t="shared" ca="1" si="89"/>
        <v/>
      </c>
      <c r="N181" s="45" t="str">
        <f t="shared" ca="1" si="90"/>
        <v/>
      </c>
      <c r="O181" s="46" t="str">
        <f t="shared" ca="1" si="91"/>
        <v/>
      </c>
      <c r="P181" s="47" t="str">
        <f t="shared" ca="1" si="92"/>
        <v/>
      </c>
      <c r="Q181" s="45" t="str">
        <f t="shared" ca="1" si="93"/>
        <v/>
      </c>
      <c r="R181" s="46" t="str">
        <f t="shared" ca="1" si="94"/>
        <v/>
      </c>
      <c r="S181" s="47" t="str">
        <f t="shared" ca="1" si="95"/>
        <v/>
      </c>
      <c r="T181" s="79" t="str">
        <f t="shared" ca="1" si="96"/>
        <v/>
      </c>
      <c r="AH181" s="172" t="str">
        <f t="shared" si="75"/>
        <v/>
      </c>
      <c r="AI181" s="172" t="str">
        <f t="shared" si="76"/>
        <v/>
      </c>
    </row>
    <row r="182" spans="1:35">
      <c r="A182" s="173" t="str">
        <f t="shared" ca="1" si="78"/>
        <v/>
      </c>
      <c r="B182" s="45" t="str">
        <f t="shared" ca="1" si="79"/>
        <v/>
      </c>
      <c r="C182" s="46" t="str">
        <f t="shared" ca="1" si="77"/>
        <v/>
      </c>
      <c r="D182" s="46" t="str">
        <f t="shared" ca="1" si="80"/>
        <v/>
      </c>
      <c r="E182" s="45" t="str">
        <f t="shared" ca="1" si="81"/>
        <v/>
      </c>
      <c r="F182" s="46" t="str">
        <f t="shared" ca="1" si="82"/>
        <v/>
      </c>
      <c r="G182" s="47" t="str">
        <f t="shared" ca="1" si="83"/>
        <v/>
      </c>
      <c r="H182" s="45" t="str">
        <f t="shared" ca="1" si="84"/>
        <v/>
      </c>
      <c r="I182" s="46" t="str">
        <f t="shared" ca="1" si="85"/>
        <v/>
      </c>
      <c r="J182" s="47" t="str">
        <f t="shared" ca="1" si="86"/>
        <v/>
      </c>
      <c r="K182" s="45" t="str">
        <f t="shared" ca="1" si="87"/>
        <v/>
      </c>
      <c r="L182" s="46" t="str">
        <f t="shared" ca="1" si="88"/>
        <v/>
      </c>
      <c r="M182" s="47" t="str">
        <f t="shared" ca="1" si="89"/>
        <v/>
      </c>
      <c r="N182" s="45" t="str">
        <f t="shared" ca="1" si="90"/>
        <v/>
      </c>
      <c r="O182" s="46" t="str">
        <f t="shared" ca="1" si="91"/>
        <v/>
      </c>
      <c r="P182" s="47" t="str">
        <f t="shared" ca="1" si="92"/>
        <v/>
      </c>
      <c r="Q182" s="45" t="str">
        <f t="shared" ca="1" si="93"/>
        <v/>
      </c>
      <c r="R182" s="46" t="str">
        <f t="shared" ca="1" si="94"/>
        <v/>
      </c>
      <c r="S182" s="47" t="str">
        <f t="shared" ca="1" si="95"/>
        <v/>
      </c>
      <c r="T182" s="79" t="str">
        <f t="shared" ca="1" si="96"/>
        <v/>
      </c>
      <c r="AH182" s="172" t="str">
        <f t="shared" si="75"/>
        <v/>
      </c>
      <c r="AI182" s="172" t="str">
        <f t="shared" si="76"/>
        <v/>
      </c>
    </row>
    <row r="183" spans="1:35">
      <c r="A183" s="173" t="str">
        <f t="shared" ca="1" si="78"/>
        <v/>
      </c>
      <c r="B183" s="45" t="str">
        <f t="shared" ca="1" si="79"/>
        <v/>
      </c>
      <c r="C183" s="46" t="str">
        <f t="shared" ca="1" si="77"/>
        <v/>
      </c>
      <c r="D183" s="46" t="str">
        <f t="shared" ca="1" si="80"/>
        <v/>
      </c>
      <c r="E183" s="45" t="str">
        <f t="shared" ca="1" si="81"/>
        <v/>
      </c>
      <c r="F183" s="46" t="str">
        <f t="shared" ca="1" si="82"/>
        <v/>
      </c>
      <c r="G183" s="47" t="str">
        <f t="shared" ca="1" si="83"/>
        <v/>
      </c>
      <c r="H183" s="45" t="str">
        <f t="shared" ca="1" si="84"/>
        <v/>
      </c>
      <c r="I183" s="46" t="str">
        <f t="shared" ca="1" si="85"/>
        <v/>
      </c>
      <c r="J183" s="47" t="str">
        <f t="shared" ca="1" si="86"/>
        <v/>
      </c>
      <c r="K183" s="45" t="str">
        <f t="shared" ca="1" si="87"/>
        <v/>
      </c>
      <c r="L183" s="46" t="str">
        <f t="shared" ca="1" si="88"/>
        <v/>
      </c>
      <c r="M183" s="47" t="str">
        <f t="shared" ca="1" si="89"/>
        <v/>
      </c>
      <c r="N183" s="45" t="str">
        <f t="shared" ca="1" si="90"/>
        <v/>
      </c>
      <c r="O183" s="46" t="str">
        <f t="shared" ca="1" si="91"/>
        <v/>
      </c>
      <c r="P183" s="47" t="str">
        <f t="shared" ca="1" si="92"/>
        <v/>
      </c>
      <c r="Q183" s="45" t="str">
        <f t="shared" ca="1" si="93"/>
        <v/>
      </c>
      <c r="R183" s="46" t="str">
        <f t="shared" ca="1" si="94"/>
        <v/>
      </c>
      <c r="S183" s="47" t="str">
        <f t="shared" ca="1" si="95"/>
        <v/>
      </c>
      <c r="T183" s="79" t="str">
        <f t="shared" ca="1" si="96"/>
        <v/>
      </c>
      <c r="AH183" s="172" t="str">
        <f t="shared" si="75"/>
        <v/>
      </c>
      <c r="AI183" s="172" t="str">
        <f t="shared" si="76"/>
        <v/>
      </c>
    </row>
    <row r="184" spans="1:35">
      <c r="A184" s="173" t="str">
        <f t="shared" ca="1" si="78"/>
        <v/>
      </c>
      <c r="B184" s="45" t="str">
        <f t="shared" ca="1" si="79"/>
        <v/>
      </c>
      <c r="C184" s="46" t="str">
        <f t="shared" ca="1" si="77"/>
        <v/>
      </c>
      <c r="D184" s="46" t="str">
        <f t="shared" ca="1" si="80"/>
        <v/>
      </c>
      <c r="E184" s="45" t="str">
        <f t="shared" ca="1" si="81"/>
        <v/>
      </c>
      <c r="F184" s="46" t="str">
        <f t="shared" ca="1" si="82"/>
        <v/>
      </c>
      <c r="G184" s="47" t="str">
        <f t="shared" ca="1" si="83"/>
        <v/>
      </c>
      <c r="H184" s="45" t="str">
        <f t="shared" ca="1" si="84"/>
        <v/>
      </c>
      <c r="I184" s="46" t="str">
        <f t="shared" ca="1" si="85"/>
        <v/>
      </c>
      <c r="J184" s="47" t="str">
        <f t="shared" ca="1" si="86"/>
        <v/>
      </c>
      <c r="K184" s="45" t="str">
        <f t="shared" ca="1" si="87"/>
        <v/>
      </c>
      <c r="L184" s="46" t="str">
        <f t="shared" ca="1" si="88"/>
        <v/>
      </c>
      <c r="M184" s="47" t="str">
        <f t="shared" ca="1" si="89"/>
        <v/>
      </c>
      <c r="N184" s="45" t="str">
        <f t="shared" ca="1" si="90"/>
        <v/>
      </c>
      <c r="O184" s="46" t="str">
        <f t="shared" ca="1" si="91"/>
        <v/>
      </c>
      <c r="P184" s="47" t="str">
        <f t="shared" ca="1" si="92"/>
        <v/>
      </c>
      <c r="Q184" s="45" t="str">
        <f t="shared" ca="1" si="93"/>
        <v/>
      </c>
      <c r="R184" s="46" t="str">
        <f t="shared" ca="1" si="94"/>
        <v/>
      </c>
      <c r="S184" s="47" t="str">
        <f t="shared" ca="1" si="95"/>
        <v/>
      </c>
      <c r="T184" s="79" t="str">
        <f t="shared" ca="1" si="96"/>
        <v/>
      </c>
      <c r="AH184" s="172" t="str">
        <f t="shared" si="75"/>
        <v/>
      </c>
      <c r="AI184" s="172" t="str">
        <f t="shared" si="76"/>
        <v/>
      </c>
    </row>
    <row r="185" spans="1:35">
      <c r="A185" s="173" t="str">
        <f t="shared" ca="1" si="78"/>
        <v/>
      </c>
      <c r="B185" s="45" t="str">
        <f t="shared" ca="1" si="79"/>
        <v/>
      </c>
      <c r="C185" s="46" t="str">
        <f t="shared" ca="1" si="77"/>
        <v/>
      </c>
      <c r="D185" s="46" t="str">
        <f t="shared" ca="1" si="80"/>
        <v/>
      </c>
      <c r="E185" s="45" t="str">
        <f t="shared" ca="1" si="81"/>
        <v/>
      </c>
      <c r="F185" s="46" t="str">
        <f t="shared" ca="1" si="82"/>
        <v/>
      </c>
      <c r="G185" s="47" t="str">
        <f t="shared" ca="1" si="83"/>
        <v/>
      </c>
      <c r="H185" s="45" t="str">
        <f t="shared" ca="1" si="84"/>
        <v/>
      </c>
      <c r="I185" s="46" t="str">
        <f t="shared" ca="1" si="85"/>
        <v/>
      </c>
      <c r="J185" s="47" t="str">
        <f t="shared" ca="1" si="86"/>
        <v/>
      </c>
      <c r="K185" s="45" t="str">
        <f t="shared" ca="1" si="87"/>
        <v/>
      </c>
      <c r="L185" s="46" t="str">
        <f t="shared" ca="1" si="88"/>
        <v/>
      </c>
      <c r="M185" s="47" t="str">
        <f t="shared" ca="1" si="89"/>
        <v/>
      </c>
      <c r="N185" s="45" t="str">
        <f t="shared" ca="1" si="90"/>
        <v/>
      </c>
      <c r="O185" s="46" t="str">
        <f t="shared" ca="1" si="91"/>
        <v/>
      </c>
      <c r="P185" s="47" t="str">
        <f t="shared" ca="1" si="92"/>
        <v/>
      </c>
      <c r="Q185" s="45" t="str">
        <f t="shared" ca="1" si="93"/>
        <v/>
      </c>
      <c r="R185" s="46" t="str">
        <f t="shared" ca="1" si="94"/>
        <v/>
      </c>
      <c r="S185" s="47" t="str">
        <f t="shared" ca="1" si="95"/>
        <v/>
      </c>
      <c r="T185" s="79" t="str">
        <f t="shared" ca="1" si="96"/>
        <v/>
      </c>
      <c r="AH185" s="172" t="str">
        <f t="shared" si="75"/>
        <v/>
      </c>
      <c r="AI185" s="172" t="str">
        <f t="shared" si="76"/>
        <v/>
      </c>
    </row>
    <row r="186" spans="1:35">
      <c r="A186" s="173" t="str">
        <f t="shared" ca="1" si="78"/>
        <v/>
      </c>
      <c r="B186" s="45" t="str">
        <f t="shared" ca="1" si="79"/>
        <v/>
      </c>
      <c r="C186" s="46" t="str">
        <f t="shared" ca="1" si="77"/>
        <v/>
      </c>
      <c r="D186" s="46" t="str">
        <f t="shared" ca="1" si="80"/>
        <v/>
      </c>
      <c r="E186" s="45" t="str">
        <f t="shared" ca="1" si="81"/>
        <v/>
      </c>
      <c r="F186" s="46" t="str">
        <f t="shared" ca="1" si="82"/>
        <v/>
      </c>
      <c r="G186" s="47" t="str">
        <f t="shared" ca="1" si="83"/>
        <v/>
      </c>
      <c r="H186" s="45" t="str">
        <f t="shared" ca="1" si="84"/>
        <v/>
      </c>
      <c r="I186" s="46" t="str">
        <f t="shared" ca="1" si="85"/>
        <v/>
      </c>
      <c r="J186" s="47" t="str">
        <f t="shared" ca="1" si="86"/>
        <v/>
      </c>
      <c r="K186" s="45" t="str">
        <f t="shared" ca="1" si="87"/>
        <v/>
      </c>
      <c r="L186" s="46" t="str">
        <f t="shared" ca="1" si="88"/>
        <v/>
      </c>
      <c r="M186" s="47" t="str">
        <f t="shared" ca="1" si="89"/>
        <v/>
      </c>
      <c r="N186" s="45" t="str">
        <f t="shared" ca="1" si="90"/>
        <v/>
      </c>
      <c r="O186" s="46" t="str">
        <f t="shared" ca="1" si="91"/>
        <v/>
      </c>
      <c r="P186" s="47" t="str">
        <f t="shared" ca="1" si="92"/>
        <v/>
      </c>
      <c r="Q186" s="45" t="str">
        <f t="shared" ca="1" si="93"/>
        <v/>
      </c>
      <c r="R186" s="46" t="str">
        <f t="shared" ca="1" si="94"/>
        <v/>
      </c>
      <c r="S186" s="47" t="str">
        <f t="shared" ca="1" si="95"/>
        <v/>
      </c>
      <c r="T186" s="79" t="str">
        <f t="shared" ca="1" si="96"/>
        <v/>
      </c>
      <c r="AH186" s="172" t="str">
        <f t="shared" si="75"/>
        <v/>
      </c>
      <c r="AI186" s="172" t="str">
        <f t="shared" si="76"/>
        <v/>
      </c>
    </row>
    <row r="187" spans="1:35">
      <c r="A187" s="173" t="str">
        <f t="shared" ca="1" si="78"/>
        <v/>
      </c>
      <c r="B187" s="45" t="str">
        <f t="shared" ca="1" si="79"/>
        <v/>
      </c>
      <c r="C187" s="46" t="str">
        <f t="shared" ca="1" si="77"/>
        <v/>
      </c>
      <c r="D187" s="46" t="str">
        <f t="shared" ca="1" si="80"/>
        <v/>
      </c>
      <c r="E187" s="45" t="str">
        <f t="shared" ca="1" si="81"/>
        <v/>
      </c>
      <c r="F187" s="46" t="str">
        <f t="shared" ca="1" si="82"/>
        <v/>
      </c>
      <c r="G187" s="47" t="str">
        <f t="shared" ca="1" si="83"/>
        <v/>
      </c>
      <c r="H187" s="45" t="str">
        <f t="shared" ca="1" si="84"/>
        <v/>
      </c>
      <c r="I187" s="46" t="str">
        <f t="shared" ca="1" si="85"/>
        <v/>
      </c>
      <c r="J187" s="47" t="str">
        <f t="shared" ca="1" si="86"/>
        <v/>
      </c>
      <c r="K187" s="45" t="str">
        <f t="shared" ca="1" si="87"/>
        <v/>
      </c>
      <c r="L187" s="46" t="str">
        <f t="shared" ca="1" si="88"/>
        <v/>
      </c>
      <c r="M187" s="47" t="str">
        <f t="shared" ca="1" si="89"/>
        <v/>
      </c>
      <c r="N187" s="45" t="str">
        <f t="shared" ca="1" si="90"/>
        <v/>
      </c>
      <c r="O187" s="46" t="str">
        <f t="shared" ca="1" si="91"/>
        <v/>
      </c>
      <c r="P187" s="47" t="str">
        <f t="shared" ca="1" si="92"/>
        <v/>
      </c>
      <c r="Q187" s="45" t="str">
        <f t="shared" ca="1" si="93"/>
        <v/>
      </c>
      <c r="R187" s="46" t="str">
        <f t="shared" ca="1" si="94"/>
        <v/>
      </c>
      <c r="S187" s="47" t="str">
        <f t="shared" ca="1" si="95"/>
        <v/>
      </c>
      <c r="T187" s="79" t="str">
        <f t="shared" ca="1" si="96"/>
        <v/>
      </c>
      <c r="AH187" s="172" t="str">
        <f t="shared" si="75"/>
        <v/>
      </c>
      <c r="AI187" s="172" t="str">
        <f t="shared" si="76"/>
        <v/>
      </c>
    </row>
    <row r="188" spans="1:35">
      <c r="A188" s="173" t="str">
        <f t="shared" ca="1" si="78"/>
        <v/>
      </c>
      <c r="B188" s="45" t="str">
        <f t="shared" ca="1" si="79"/>
        <v/>
      </c>
      <c r="C188" s="46" t="str">
        <f t="shared" ca="1" si="77"/>
        <v/>
      </c>
      <c r="D188" s="46" t="str">
        <f t="shared" ca="1" si="80"/>
        <v/>
      </c>
      <c r="E188" s="45" t="str">
        <f t="shared" ca="1" si="81"/>
        <v/>
      </c>
      <c r="F188" s="46" t="str">
        <f t="shared" ca="1" si="82"/>
        <v/>
      </c>
      <c r="G188" s="47" t="str">
        <f t="shared" ca="1" si="83"/>
        <v/>
      </c>
      <c r="H188" s="45" t="str">
        <f t="shared" ca="1" si="84"/>
        <v/>
      </c>
      <c r="I188" s="46" t="str">
        <f t="shared" ca="1" si="85"/>
        <v/>
      </c>
      <c r="J188" s="47" t="str">
        <f t="shared" ca="1" si="86"/>
        <v/>
      </c>
      <c r="K188" s="45" t="str">
        <f t="shared" ca="1" si="87"/>
        <v/>
      </c>
      <c r="L188" s="46" t="str">
        <f t="shared" ca="1" si="88"/>
        <v/>
      </c>
      <c r="M188" s="47" t="str">
        <f t="shared" ca="1" si="89"/>
        <v/>
      </c>
      <c r="N188" s="45" t="str">
        <f t="shared" ca="1" si="90"/>
        <v/>
      </c>
      <c r="O188" s="46" t="str">
        <f t="shared" ca="1" si="91"/>
        <v/>
      </c>
      <c r="P188" s="47" t="str">
        <f t="shared" ca="1" si="92"/>
        <v/>
      </c>
      <c r="Q188" s="45" t="str">
        <f t="shared" ca="1" si="93"/>
        <v/>
      </c>
      <c r="R188" s="46" t="str">
        <f t="shared" ca="1" si="94"/>
        <v/>
      </c>
      <c r="S188" s="47" t="str">
        <f t="shared" ca="1" si="95"/>
        <v/>
      </c>
      <c r="T188" s="79" t="str">
        <f t="shared" ca="1" si="96"/>
        <v/>
      </c>
      <c r="AH188" s="172" t="str">
        <f t="shared" si="75"/>
        <v/>
      </c>
      <c r="AI188" s="172" t="str">
        <f t="shared" si="76"/>
        <v/>
      </c>
    </row>
    <row r="189" spans="1:35">
      <c r="A189" s="173" t="str">
        <f t="shared" ca="1" si="78"/>
        <v/>
      </c>
      <c r="B189" s="45" t="str">
        <f t="shared" ca="1" si="79"/>
        <v/>
      </c>
      <c r="C189" s="46" t="str">
        <f t="shared" ca="1" si="77"/>
        <v/>
      </c>
      <c r="D189" s="46" t="str">
        <f t="shared" ca="1" si="80"/>
        <v/>
      </c>
      <c r="E189" s="45" t="str">
        <f t="shared" ca="1" si="81"/>
        <v/>
      </c>
      <c r="F189" s="46" t="str">
        <f t="shared" ca="1" si="82"/>
        <v/>
      </c>
      <c r="G189" s="47" t="str">
        <f t="shared" ca="1" si="83"/>
        <v/>
      </c>
      <c r="H189" s="45" t="str">
        <f t="shared" ca="1" si="84"/>
        <v/>
      </c>
      <c r="I189" s="46" t="str">
        <f t="shared" ca="1" si="85"/>
        <v/>
      </c>
      <c r="J189" s="47" t="str">
        <f t="shared" ca="1" si="86"/>
        <v/>
      </c>
      <c r="K189" s="45" t="str">
        <f t="shared" ca="1" si="87"/>
        <v/>
      </c>
      <c r="L189" s="46" t="str">
        <f t="shared" ca="1" si="88"/>
        <v/>
      </c>
      <c r="M189" s="47" t="str">
        <f t="shared" ca="1" si="89"/>
        <v/>
      </c>
      <c r="N189" s="45" t="str">
        <f t="shared" ca="1" si="90"/>
        <v/>
      </c>
      <c r="O189" s="46" t="str">
        <f t="shared" ca="1" si="91"/>
        <v/>
      </c>
      <c r="P189" s="47" t="str">
        <f t="shared" ca="1" si="92"/>
        <v/>
      </c>
      <c r="Q189" s="45" t="str">
        <f t="shared" ca="1" si="93"/>
        <v/>
      </c>
      <c r="R189" s="46" t="str">
        <f t="shared" ca="1" si="94"/>
        <v/>
      </c>
      <c r="S189" s="47" t="str">
        <f t="shared" ca="1" si="95"/>
        <v/>
      </c>
      <c r="T189" s="79" t="str">
        <f t="shared" ca="1" si="96"/>
        <v/>
      </c>
      <c r="AH189" s="172" t="str">
        <f t="shared" si="75"/>
        <v/>
      </c>
      <c r="AI189" s="172" t="str">
        <f t="shared" si="76"/>
        <v/>
      </c>
    </row>
    <row r="190" spans="1:35">
      <c r="A190" s="173" t="str">
        <f t="shared" ca="1" si="78"/>
        <v/>
      </c>
      <c r="B190" s="45" t="str">
        <f t="shared" ca="1" si="79"/>
        <v/>
      </c>
      <c r="C190" s="46" t="str">
        <f t="shared" ca="1" si="77"/>
        <v/>
      </c>
      <c r="D190" s="46" t="str">
        <f t="shared" ca="1" si="80"/>
        <v/>
      </c>
      <c r="E190" s="45" t="str">
        <f t="shared" ca="1" si="81"/>
        <v/>
      </c>
      <c r="F190" s="46" t="str">
        <f t="shared" ca="1" si="82"/>
        <v/>
      </c>
      <c r="G190" s="47" t="str">
        <f t="shared" ca="1" si="83"/>
        <v/>
      </c>
      <c r="H190" s="45" t="str">
        <f t="shared" ca="1" si="84"/>
        <v/>
      </c>
      <c r="I190" s="46" t="str">
        <f t="shared" ca="1" si="85"/>
        <v/>
      </c>
      <c r="J190" s="47" t="str">
        <f t="shared" ca="1" si="86"/>
        <v/>
      </c>
      <c r="K190" s="45" t="str">
        <f t="shared" ca="1" si="87"/>
        <v/>
      </c>
      <c r="L190" s="46" t="str">
        <f t="shared" ca="1" si="88"/>
        <v/>
      </c>
      <c r="M190" s="47" t="str">
        <f t="shared" ca="1" si="89"/>
        <v/>
      </c>
      <c r="N190" s="45" t="str">
        <f t="shared" ca="1" si="90"/>
        <v/>
      </c>
      <c r="O190" s="46" t="str">
        <f t="shared" ca="1" si="91"/>
        <v/>
      </c>
      <c r="P190" s="47" t="str">
        <f t="shared" ca="1" si="92"/>
        <v/>
      </c>
      <c r="Q190" s="45" t="str">
        <f t="shared" ca="1" si="93"/>
        <v/>
      </c>
      <c r="R190" s="46" t="str">
        <f t="shared" ca="1" si="94"/>
        <v/>
      </c>
      <c r="S190" s="47" t="str">
        <f t="shared" ca="1" si="95"/>
        <v/>
      </c>
      <c r="T190" s="79" t="str">
        <f t="shared" ca="1" si="96"/>
        <v/>
      </c>
      <c r="AH190" s="172" t="str">
        <f t="shared" si="75"/>
        <v/>
      </c>
      <c r="AI190" s="172" t="str">
        <f t="shared" si="76"/>
        <v/>
      </c>
    </row>
    <row r="191" spans="1:35">
      <c r="A191" s="173" t="str">
        <f t="shared" ca="1" si="78"/>
        <v/>
      </c>
      <c r="B191" s="45" t="str">
        <f t="shared" ca="1" si="79"/>
        <v/>
      </c>
      <c r="C191" s="46" t="str">
        <f t="shared" ca="1" si="77"/>
        <v/>
      </c>
      <c r="D191" s="46" t="str">
        <f t="shared" ca="1" si="80"/>
        <v/>
      </c>
      <c r="E191" s="45" t="str">
        <f t="shared" ca="1" si="81"/>
        <v/>
      </c>
      <c r="F191" s="46" t="str">
        <f t="shared" ca="1" si="82"/>
        <v/>
      </c>
      <c r="G191" s="47" t="str">
        <f t="shared" ca="1" si="83"/>
        <v/>
      </c>
      <c r="H191" s="45" t="str">
        <f t="shared" ca="1" si="84"/>
        <v/>
      </c>
      <c r="I191" s="46" t="str">
        <f t="shared" ca="1" si="85"/>
        <v/>
      </c>
      <c r="J191" s="47" t="str">
        <f t="shared" ca="1" si="86"/>
        <v/>
      </c>
      <c r="K191" s="45" t="str">
        <f t="shared" ca="1" si="87"/>
        <v/>
      </c>
      <c r="L191" s="46" t="str">
        <f t="shared" ca="1" si="88"/>
        <v/>
      </c>
      <c r="M191" s="47" t="str">
        <f t="shared" ca="1" si="89"/>
        <v/>
      </c>
      <c r="N191" s="45" t="str">
        <f t="shared" ca="1" si="90"/>
        <v/>
      </c>
      <c r="O191" s="46" t="str">
        <f t="shared" ca="1" si="91"/>
        <v/>
      </c>
      <c r="P191" s="47" t="str">
        <f t="shared" ca="1" si="92"/>
        <v/>
      </c>
      <c r="Q191" s="45" t="str">
        <f t="shared" ca="1" si="93"/>
        <v/>
      </c>
      <c r="R191" s="46" t="str">
        <f t="shared" ca="1" si="94"/>
        <v/>
      </c>
      <c r="S191" s="47" t="str">
        <f t="shared" ca="1" si="95"/>
        <v/>
      </c>
      <c r="T191" s="79" t="str">
        <f t="shared" ca="1" si="96"/>
        <v/>
      </c>
      <c r="AH191" s="172" t="str">
        <f t="shared" si="75"/>
        <v/>
      </c>
      <c r="AI191" s="172" t="str">
        <f t="shared" si="76"/>
        <v/>
      </c>
    </row>
    <row r="192" spans="1:35">
      <c r="A192" s="173" t="str">
        <f t="shared" ca="1" si="78"/>
        <v/>
      </c>
      <c r="B192" s="45" t="str">
        <f t="shared" ca="1" si="79"/>
        <v/>
      </c>
      <c r="C192" s="46" t="str">
        <f t="shared" ca="1" si="77"/>
        <v/>
      </c>
      <c r="D192" s="46" t="str">
        <f t="shared" ca="1" si="80"/>
        <v/>
      </c>
      <c r="E192" s="45" t="str">
        <f t="shared" ca="1" si="81"/>
        <v/>
      </c>
      <c r="F192" s="46" t="str">
        <f t="shared" ca="1" si="82"/>
        <v/>
      </c>
      <c r="G192" s="47" t="str">
        <f t="shared" ca="1" si="83"/>
        <v/>
      </c>
      <c r="H192" s="45" t="str">
        <f t="shared" ca="1" si="84"/>
        <v/>
      </c>
      <c r="I192" s="46" t="str">
        <f t="shared" ca="1" si="85"/>
        <v/>
      </c>
      <c r="J192" s="47" t="str">
        <f t="shared" ca="1" si="86"/>
        <v/>
      </c>
      <c r="K192" s="45" t="str">
        <f t="shared" ca="1" si="87"/>
        <v/>
      </c>
      <c r="L192" s="46" t="str">
        <f t="shared" ca="1" si="88"/>
        <v/>
      </c>
      <c r="M192" s="47" t="str">
        <f t="shared" ca="1" si="89"/>
        <v/>
      </c>
      <c r="N192" s="45" t="str">
        <f t="shared" ca="1" si="90"/>
        <v/>
      </c>
      <c r="O192" s="46" t="str">
        <f t="shared" ca="1" si="91"/>
        <v/>
      </c>
      <c r="P192" s="47" t="str">
        <f t="shared" ca="1" si="92"/>
        <v/>
      </c>
      <c r="Q192" s="45" t="str">
        <f t="shared" ca="1" si="93"/>
        <v/>
      </c>
      <c r="R192" s="46" t="str">
        <f t="shared" ca="1" si="94"/>
        <v/>
      </c>
      <c r="S192" s="47" t="str">
        <f t="shared" ca="1" si="95"/>
        <v/>
      </c>
      <c r="T192" s="79" t="str">
        <f t="shared" ca="1" si="96"/>
        <v/>
      </c>
      <c r="AH192" s="172" t="str">
        <f t="shared" si="75"/>
        <v/>
      </c>
      <c r="AI192" s="172" t="str">
        <f t="shared" si="76"/>
        <v/>
      </c>
    </row>
    <row r="193" spans="1:35">
      <c r="A193" s="173" t="str">
        <f t="shared" ca="1" si="78"/>
        <v/>
      </c>
      <c r="B193" s="45" t="str">
        <f t="shared" ca="1" si="79"/>
        <v/>
      </c>
      <c r="C193" s="46" t="str">
        <f t="shared" ca="1" si="77"/>
        <v/>
      </c>
      <c r="D193" s="46" t="str">
        <f t="shared" ca="1" si="80"/>
        <v/>
      </c>
      <c r="E193" s="45" t="str">
        <f t="shared" ca="1" si="81"/>
        <v/>
      </c>
      <c r="F193" s="46" t="str">
        <f t="shared" ca="1" si="82"/>
        <v/>
      </c>
      <c r="G193" s="47" t="str">
        <f t="shared" ca="1" si="83"/>
        <v/>
      </c>
      <c r="H193" s="45" t="str">
        <f t="shared" ca="1" si="84"/>
        <v/>
      </c>
      <c r="I193" s="46" t="str">
        <f t="shared" ca="1" si="85"/>
        <v/>
      </c>
      <c r="J193" s="47" t="str">
        <f t="shared" ca="1" si="86"/>
        <v/>
      </c>
      <c r="K193" s="45" t="str">
        <f t="shared" ca="1" si="87"/>
        <v/>
      </c>
      <c r="L193" s="46" t="str">
        <f t="shared" ca="1" si="88"/>
        <v/>
      </c>
      <c r="M193" s="47" t="str">
        <f t="shared" ca="1" si="89"/>
        <v/>
      </c>
      <c r="N193" s="45" t="str">
        <f t="shared" ca="1" si="90"/>
        <v/>
      </c>
      <c r="O193" s="46" t="str">
        <f t="shared" ca="1" si="91"/>
        <v/>
      </c>
      <c r="P193" s="47" t="str">
        <f t="shared" ca="1" si="92"/>
        <v/>
      </c>
      <c r="Q193" s="45" t="str">
        <f t="shared" ca="1" si="93"/>
        <v/>
      </c>
      <c r="R193" s="46" t="str">
        <f t="shared" ca="1" si="94"/>
        <v/>
      </c>
      <c r="S193" s="47" t="str">
        <f t="shared" ca="1" si="95"/>
        <v/>
      </c>
      <c r="T193" s="79" t="str">
        <f t="shared" ca="1" si="96"/>
        <v/>
      </c>
      <c r="AH193" s="172" t="str">
        <f t="shared" si="75"/>
        <v/>
      </c>
      <c r="AI193" s="172" t="str">
        <f t="shared" si="76"/>
        <v/>
      </c>
    </row>
    <row r="194" spans="1:35">
      <c r="A194" s="173" t="str">
        <f t="shared" ca="1" si="78"/>
        <v/>
      </c>
      <c r="B194" s="45" t="str">
        <f t="shared" ca="1" si="79"/>
        <v/>
      </c>
      <c r="C194" s="46" t="str">
        <f t="shared" ca="1" si="77"/>
        <v/>
      </c>
      <c r="D194" s="46" t="str">
        <f t="shared" ca="1" si="80"/>
        <v/>
      </c>
      <c r="E194" s="45" t="str">
        <f t="shared" ca="1" si="81"/>
        <v/>
      </c>
      <c r="F194" s="46" t="str">
        <f t="shared" ca="1" si="82"/>
        <v/>
      </c>
      <c r="G194" s="47" t="str">
        <f t="shared" ca="1" si="83"/>
        <v/>
      </c>
      <c r="H194" s="45" t="str">
        <f t="shared" ca="1" si="84"/>
        <v/>
      </c>
      <c r="I194" s="46" t="str">
        <f t="shared" ca="1" si="85"/>
        <v/>
      </c>
      <c r="J194" s="47" t="str">
        <f t="shared" ca="1" si="86"/>
        <v/>
      </c>
      <c r="K194" s="45" t="str">
        <f t="shared" ca="1" si="87"/>
        <v/>
      </c>
      <c r="L194" s="46" t="str">
        <f t="shared" ca="1" si="88"/>
        <v/>
      </c>
      <c r="M194" s="47" t="str">
        <f t="shared" ca="1" si="89"/>
        <v/>
      </c>
      <c r="N194" s="45" t="str">
        <f t="shared" ca="1" si="90"/>
        <v/>
      </c>
      <c r="O194" s="46" t="str">
        <f t="shared" ca="1" si="91"/>
        <v/>
      </c>
      <c r="P194" s="47" t="str">
        <f t="shared" ca="1" si="92"/>
        <v/>
      </c>
      <c r="Q194" s="45" t="str">
        <f t="shared" ca="1" si="93"/>
        <v/>
      </c>
      <c r="R194" s="46" t="str">
        <f t="shared" ca="1" si="94"/>
        <v/>
      </c>
      <c r="S194" s="47" t="str">
        <f t="shared" ca="1" si="95"/>
        <v/>
      </c>
      <c r="T194" s="79" t="str">
        <f t="shared" ca="1" si="96"/>
        <v/>
      </c>
      <c r="AH194" s="172" t="str">
        <f t="shared" si="75"/>
        <v/>
      </c>
      <c r="AI194" s="172" t="str">
        <f t="shared" si="76"/>
        <v/>
      </c>
    </row>
    <row r="195" spans="1:35">
      <c r="A195" s="173" t="str">
        <f t="shared" ca="1" si="78"/>
        <v/>
      </c>
      <c r="B195" s="45" t="str">
        <f t="shared" ca="1" si="79"/>
        <v/>
      </c>
      <c r="C195" s="46" t="str">
        <f t="shared" ca="1" si="77"/>
        <v/>
      </c>
      <c r="D195" s="46" t="str">
        <f t="shared" ca="1" si="80"/>
        <v/>
      </c>
      <c r="E195" s="45" t="str">
        <f t="shared" ca="1" si="81"/>
        <v/>
      </c>
      <c r="F195" s="46" t="str">
        <f t="shared" ca="1" si="82"/>
        <v/>
      </c>
      <c r="G195" s="47" t="str">
        <f t="shared" ca="1" si="83"/>
        <v/>
      </c>
      <c r="H195" s="45" t="str">
        <f t="shared" ca="1" si="84"/>
        <v/>
      </c>
      <c r="I195" s="46" t="str">
        <f t="shared" ca="1" si="85"/>
        <v/>
      </c>
      <c r="J195" s="47" t="str">
        <f t="shared" ca="1" si="86"/>
        <v/>
      </c>
      <c r="K195" s="45" t="str">
        <f t="shared" ca="1" si="87"/>
        <v/>
      </c>
      <c r="L195" s="46" t="str">
        <f t="shared" ca="1" si="88"/>
        <v/>
      </c>
      <c r="M195" s="47" t="str">
        <f t="shared" ca="1" si="89"/>
        <v/>
      </c>
      <c r="N195" s="45" t="str">
        <f t="shared" ca="1" si="90"/>
        <v/>
      </c>
      <c r="O195" s="46" t="str">
        <f t="shared" ca="1" si="91"/>
        <v/>
      </c>
      <c r="P195" s="47" t="str">
        <f t="shared" ca="1" si="92"/>
        <v/>
      </c>
      <c r="Q195" s="45" t="str">
        <f t="shared" ca="1" si="93"/>
        <v/>
      </c>
      <c r="R195" s="46" t="str">
        <f t="shared" ca="1" si="94"/>
        <v/>
      </c>
      <c r="S195" s="47" t="str">
        <f t="shared" ca="1" si="95"/>
        <v/>
      </c>
      <c r="T195" s="79" t="str">
        <f t="shared" ca="1" si="96"/>
        <v/>
      </c>
      <c r="AH195" s="172" t="str">
        <f t="shared" si="75"/>
        <v/>
      </c>
      <c r="AI195" s="172" t="str">
        <f t="shared" si="76"/>
        <v/>
      </c>
    </row>
    <row r="196" spans="1:35">
      <c r="A196" s="173" t="str">
        <f t="shared" ca="1" si="78"/>
        <v/>
      </c>
      <c r="B196" s="45" t="str">
        <f t="shared" ca="1" si="79"/>
        <v/>
      </c>
      <c r="C196" s="46" t="str">
        <f t="shared" ca="1" si="77"/>
        <v/>
      </c>
      <c r="D196" s="46" t="str">
        <f t="shared" ca="1" si="80"/>
        <v/>
      </c>
      <c r="E196" s="45" t="str">
        <f t="shared" ca="1" si="81"/>
        <v/>
      </c>
      <c r="F196" s="46" t="str">
        <f t="shared" ca="1" si="82"/>
        <v/>
      </c>
      <c r="G196" s="47" t="str">
        <f t="shared" ca="1" si="83"/>
        <v/>
      </c>
      <c r="H196" s="45" t="str">
        <f t="shared" ca="1" si="84"/>
        <v/>
      </c>
      <c r="I196" s="46" t="str">
        <f t="shared" ca="1" si="85"/>
        <v/>
      </c>
      <c r="J196" s="47" t="str">
        <f t="shared" ca="1" si="86"/>
        <v/>
      </c>
      <c r="K196" s="45" t="str">
        <f t="shared" ca="1" si="87"/>
        <v/>
      </c>
      <c r="L196" s="46" t="str">
        <f t="shared" ca="1" si="88"/>
        <v/>
      </c>
      <c r="M196" s="47" t="str">
        <f t="shared" ca="1" si="89"/>
        <v/>
      </c>
      <c r="N196" s="45" t="str">
        <f t="shared" ca="1" si="90"/>
        <v/>
      </c>
      <c r="O196" s="46" t="str">
        <f t="shared" ca="1" si="91"/>
        <v/>
      </c>
      <c r="P196" s="47" t="str">
        <f t="shared" ca="1" si="92"/>
        <v/>
      </c>
      <c r="Q196" s="45" t="str">
        <f t="shared" ca="1" si="93"/>
        <v/>
      </c>
      <c r="R196" s="46" t="str">
        <f t="shared" ca="1" si="94"/>
        <v/>
      </c>
      <c r="S196" s="47" t="str">
        <f t="shared" ca="1" si="95"/>
        <v/>
      </c>
      <c r="T196" s="79" t="str">
        <f t="shared" ca="1" si="96"/>
        <v/>
      </c>
      <c r="AH196" s="172" t="str">
        <f t="shared" ref="AH196:AH259" si="97">IF(COUNTIF(X:X,V196)*COUNTIF(Z:Z,V196)*COUNTIF(AB:AB,V196)*COUNTIF(AD:AD,V196)*COUNTIF(AF:AF,V196),V196,"")</f>
        <v/>
      </c>
      <c r="AI196" s="172" t="str">
        <f t="shared" ref="AI196:AI259" si="98">IF(AH196&gt;$A$14,AH196,"")</f>
        <v/>
      </c>
    </row>
    <row r="197" spans="1:35">
      <c r="A197" s="173" t="str">
        <f t="shared" ca="1" si="78"/>
        <v/>
      </c>
      <c r="B197" s="45" t="str">
        <f t="shared" ca="1" si="79"/>
        <v/>
      </c>
      <c r="C197" s="46" t="str">
        <f t="shared" ca="1" si="77"/>
        <v/>
      </c>
      <c r="D197" s="46" t="str">
        <f t="shared" ca="1" si="80"/>
        <v/>
      </c>
      <c r="E197" s="45" t="str">
        <f t="shared" ca="1" si="81"/>
        <v/>
      </c>
      <c r="F197" s="46" t="str">
        <f t="shared" ca="1" si="82"/>
        <v/>
      </c>
      <c r="G197" s="47" t="str">
        <f t="shared" ca="1" si="83"/>
        <v/>
      </c>
      <c r="H197" s="45" t="str">
        <f t="shared" ca="1" si="84"/>
        <v/>
      </c>
      <c r="I197" s="46" t="str">
        <f t="shared" ca="1" si="85"/>
        <v/>
      </c>
      <c r="J197" s="47" t="str">
        <f t="shared" ca="1" si="86"/>
        <v/>
      </c>
      <c r="K197" s="45" t="str">
        <f t="shared" ca="1" si="87"/>
        <v/>
      </c>
      <c r="L197" s="46" t="str">
        <f t="shared" ca="1" si="88"/>
        <v/>
      </c>
      <c r="M197" s="47" t="str">
        <f t="shared" ca="1" si="89"/>
        <v/>
      </c>
      <c r="N197" s="45" t="str">
        <f t="shared" ca="1" si="90"/>
        <v/>
      </c>
      <c r="O197" s="46" t="str">
        <f t="shared" ca="1" si="91"/>
        <v/>
      </c>
      <c r="P197" s="47" t="str">
        <f t="shared" ca="1" si="92"/>
        <v/>
      </c>
      <c r="Q197" s="45" t="str">
        <f t="shared" ca="1" si="93"/>
        <v/>
      </c>
      <c r="R197" s="46" t="str">
        <f t="shared" ca="1" si="94"/>
        <v/>
      </c>
      <c r="S197" s="47" t="str">
        <f t="shared" ca="1" si="95"/>
        <v/>
      </c>
      <c r="T197" s="79" t="str">
        <f t="shared" ca="1" si="96"/>
        <v/>
      </c>
      <c r="AH197" s="172" t="str">
        <f t="shared" si="97"/>
        <v/>
      </c>
      <c r="AI197" s="172" t="str">
        <f t="shared" si="98"/>
        <v/>
      </c>
    </row>
    <row r="198" spans="1:35">
      <c r="A198" s="173" t="str">
        <f t="shared" ca="1" si="78"/>
        <v/>
      </c>
      <c r="B198" s="45" t="str">
        <f t="shared" ca="1" si="79"/>
        <v/>
      </c>
      <c r="C198" s="46" t="str">
        <f t="shared" ca="1" si="77"/>
        <v/>
      </c>
      <c r="D198" s="46" t="str">
        <f t="shared" ca="1" si="80"/>
        <v/>
      </c>
      <c r="E198" s="45" t="str">
        <f t="shared" ca="1" si="81"/>
        <v/>
      </c>
      <c r="F198" s="46" t="str">
        <f t="shared" ca="1" si="82"/>
        <v/>
      </c>
      <c r="G198" s="47" t="str">
        <f t="shared" ca="1" si="83"/>
        <v/>
      </c>
      <c r="H198" s="45" t="str">
        <f t="shared" ca="1" si="84"/>
        <v/>
      </c>
      <c r="I198" s="46" t="str">
        <f t="shared" ca="1" si="85"/>
        <v/>
      </c>
      <c r="J198" s="47" t="str">
        <f t="shared" ca="1" si="86"/>
        <v/>
      </c>
      <c r="K198" s="45" t="str">
        <f t="shared" ca="1" si="87"/>
        <v/>
      </c>
      <c r="L198" s="46" t="str">
        <f t="shared" ca="1" si="88"/>
        <v/>
      </c>
      <c r="M198" s="47" t="str">
        <f t="shared" ca="1" si="89"/>
        <v/>
      </c>
      <c r="N198" s="45" t="str">
        <f t="shared" ca="1" si="90"/>
        <v/>
      </c>
      <c r="O198" s="46" t="str">
        <f t="shared" ca="1" si="91"/>
        <v/>
      </c>
      <c r="P198" s="47" t="str">
        <f t="shared" ca="1" si="92"/>
        <v/>
      </c>
      <c r="Q198" s="45" t="str">
        <f t="shared" ca="1" si="93"/>
        <v/>
      </c>
      <c r="R198" s="46" t="str">
        <f t="shared" ca="1" si="94"/>
        <v/>
      </c>
      <c r="S198" s="47" t="str">
        <f t="shared" ca="1" si="95"/>
        <v/>
      </c>
      <c r="T198" s="79" t="str">
        <f t="shared" ca="1" si="96"/>
        <v/>
      </c>
      <c r="AH198" s="172" t="str">
        <f t="shared" si="97"/>
        <v/>
      </c>
      <c r="AI198" s="172" t="str">
        <f t="shared" si="98"/>
        <v/>
      </c>
    </row>
    <row r="199" spans="1:35">
      <c r="A199" s="173" t="str">
        <f t="shared" ca="1" si="78"/>
        <v/>
      </c>
      <c r="B199" s="45" t="str">
        <f t="shared" ca="1" si="79"/>
        <v/>
      </c>
      <c r="C199" s="46" t="str">
        <f t="shared" ca="1" si="77"/>
        <v/>
      </c>
      <c r="D199" s="46" t="str">
        <f t="shared" ca="1" si="80"/>
        <v/>
      </c>
      <c r="E199" s="45" t="str">
        <f t="shared" ca="1" si="81"/>
        <v/>
      </c>
      <c r="F199" s="46" t="str">
        <f t="shared" ca="1" si="82"/>
        <v/>
      </c>
      <c r="G199" s="47" t="str">
        <f t="shared" ca="1" si="83"/>
        <v/>
      </c>
      <c r="H199" s="45" t="str">
        <f t="shared" ca="1" si="84"/>
        <v/>
      </c>
      <c r="I199" s="46" t="str">
        <f t="shared" ca="1" si="85"/>
        <v/>
      </c>
      <c r="J199" s="47" t="str">
        <f t="shared" ca="1" si="86"/>
        <v/>
      </c>
      <c r="K199" s="45" t="str">
        <f t="shared" ca="1" si="87"/>
        <v/>
      </c>
      <c r="L199" s="46" t="str">
        <f t="shared" ca="1" si="88"/>
        <v/>
      </c>
      <c r="M199" s="47" t="str">
        <f t="shared" ca="1" si="89"/>
        <v/>
      </c>
      <c r="N199" s="45" t="str">
        <f t="shared" ca="1" si="90"/>
        <v/>
      </c>
      <c r="O199" s="46" t="str">
        <f t="shared" ca="1" si="91"/>
        <v/>
      </c>
      <c r="P199" s="47" t="str">
        <f t="shared" ca="1" si="92"/>
        <v/>
      </c>
      <c r="Q199" s="45" t="str">
        <f t="shared" ca="1" si="93"/>
        <v/>
      </c>
      <c r="R199" s="46" t="str">
        <f t="shared" ca="1" si="94"/>
        <v/>
      </c>
      <c r="S199" s="47" t="str">
        <f t="shared" ca="1" si="95"/>
        <v/>
      </c>
      <c r="T199" s="79" t="str">
        <f t="shared" ca="1" si="96"/>
        <v/>
      </c>
      <c r="AH199" s="172" t="str">
        <f t="shared" si="97"/>
        <v/>
      </c>
      <c r="AI199" s="172" t="str">
        <f t="shared" si="98"/>
        <v/>
      </c>
    </row>
    <row r="200" spans="1:35">
      <c r="A200" s="173" t="str">
        <f t="shared" ca="1" si="78"/>
        <v/>
      </c>
      <c r="B200" s="45" t="str">
        <f t="shared" ca="1" si="79"/>
        <v/>
      </c>
      <c r="C200" s="46" t="str">
        <f t="shared" ca="1" si="77"/>
        <v/>
      </c>
      <c r="D200" s="46" t="str">
        <f t="shared" ca="1" si="80"/>
        <v/>
      </c>
      <c r="E200" s="45" t="str">
        <f t="shared" ca="1" si="81"/>
        <v/>
      </c>
      <c r="F200" s="46" t="str">
        <f t="shared" ca="1" si="82"/>
        <v/>
      </c>
      <c r="G200" s="47" t="str">
        <f t="shared" ca="1" si="83"/>
        <v/>
      </c>
      <c r="H200" s="45" t="str">
        <f t="shared" ca="1" si="84"/>
        <v/>
      </c>
      <c r="I200" s="46" t="str">
        <f t="shared" ca="1" si="85"/>
        <v/>
      </c>
      <c r="J200" s="47" t="str">
        <f t="shared" ca="1" si="86"/>
        <v/>
      </c>
      <c r="K200" s="45" t="str">
        <f t="shared" ca="1" si="87"/>
        <v/>
      </c>
      <c r="L200" s="46" t="str">
        <f t="shared" ca="1" si="88"/>
        <v/>
      </c>
      <c r="M200" s="47" t="str">
        <f t="shared" ca="1" si="89"/>
        <v/>
      </c>
      <c r="N200" s="45" t="str">
        <f t="shared" ca="1" si="90"/>
        <v/>
      </c>
      <c r="O200" s="46" t="str">
        <f t="shared" ca="1" si="91"/>
        <v/>
      </c>
      <c r="P200" s="47" t="str">
        <f t="shared" ca="1" si="92"/>
        <v/>
      </c>
      <c r="Q200" s="45" t="str">
        <f t="shared" ca="1" si="93"/>
        <v/>
      </c>
      <c r="R200" s="46" t="str">
        <f t="shared" ca="1" si="94"/>
        <v/>
      </c>
      <c r="S200" s="47" t="str">
        <f t="shared" ca="1" si="95"/>
        <v/>
      </c>
      <c r="T200" s="79" t="str">
        <f t="shared" ca="1" si="96"/>
        <v/>
      </c>
      <c r="AH200" s="172" t="str">
        <f t="shared" si="97"/>
        <v/>
      </c>
      <c r="AI200" s="172" t="str">
        <f t="shared" si="98"/>
        <v/>
      </c>
    </row>
    <row r="201" spans="1:35">
      <c r="A201" s="173" t="str">
        <f t="shared" ca="1" si="78"/>
        <v/>
      </c>
      <c r="B201" s="45" t="str">
        <f t="shared" ca="1" si="79"/>
        <v/>
      </c>
      <c r="C201" s="46" t="str">
        <f t="shared" ca="1" si="77"/>
        <v/>
      </c>
      <c r="D201" s="46" t="str">
        <f t="shared" ca="1" si="80"/>
        <v/>
      </c>
      <c r="E201" s="45" t="str">
        <f t="shared" ca="1" si="81"/>
        <v/>
      </c>
      <c r="F201" s="46" t="str">
        <f t="shared" ca="1" si="82"/>
        <v/>
      </c>
      <c r="G201" s="47" t="str">
        <f t="shared" ca="1" si="83"/>
        <v/>
      </c>
      <c r="H201" s="45" t="str">
        <f t="shared" ca="1" si="84"/>
        <v/>
      </c>
      <c r="I201" s="46" t="str">
        <f t="shared" ca="1" si="85"/>
        <v/>
      </c>
      <c r="J201" s="47" t="str">
        <f t="shared" ca="1" si="86"/>
        <v/>
      </c>
      <c r="K201" s="45" t="str">
        <f t="shared" ca="1" si="87"/>
        <v/>
      </c>
      <c r="L201" s="46" t="str">
        <f t="shared" ca="1" si="88"/>
        <v/>
      </c>
      <c r="M201" s="47" t="str">
        <f t="shared" ca="1" si="89"/>
        <v/>
      </c>
      <c r="N201" s="45" t="str">
        <f t="shared" ca="1" si="90"/>
        <v/>
      </c>
      <c r="O201" s="46" t="str">
        <f t="shared" ca="1" si="91"/>
        <v/>
      </c>
      <c r="P201" s="47" t="str">
        <f t="shared" ca="1" si="92"/>
        <v/>
      </c>
      <c r="Q201" s="45" t="str">
        <f t="shared" ca="1" si="93"/>
        <v/>
      </c>
      <c r="R201" s="46" t="str">
        <f t="shared" ca="1" si="94"/>
        <v/>
      </c>
      <c r="S201" s="47" t="str">
        <f t="shared" ca="1" si="95"/>
        <v/>
      </c>
      <c r="T201" s="79" t="str">
        <f t="shared" ca="1" si="96"/>
        <v/>
      </c>
      <c r="AH201" s="172" t="str">
        <f t="shared" si="97"/>
        <v/>
      </c>
      <c r="AI201" s="172" t="str">
        <f t="shared" si="98"/>
        <v/>
      </c>
    </row>
    <row r="202" spans="1:35">
      <c r="A202" s="173" t="str">
        <f t="shared" ca="1" si="78"/>
        <v/>
      </c>
      <c r="B202" s="45" t="str">
        <f t="shared" ca="1" si="79"/>
        <v/>
      </c>
      <c r="C202" s="46" t="str">
        <f t="shared" ca="1" si="77"/>
        <v/>
      </c>
      <c r="D202" s="46" t="str">
        <f t="shared" ca="1" si="80"/>
        <v/>
      </c>
      <c r="E202" s="45" t="str">
        <f t="shared" ca="1" si="81"/>
        <v/>
      </c>
      <c r="F202" s="46" t="str">
        <f t="shared" ca="1" si="82"/>
        <v/>
      </c>
      <c r="G202" s="47" t="str">
        <f t="shared" ca="1" si="83"/>
        <v/>
      </c>
      <c r="H202" s="45" t="str">
        <f t="shared" ca="1" si="84"/>
        <v/>
      </c>
      <c r="I202" s="46" t="str">
        <f t="shared" ca="1" si="85"/>
        <v/>
      </c>
      <c r="J202" s="47" t="str">
        <f t="shared" ca="1" si="86"/>
        <v/>
      </c>
      <c r="K202" s="45" t="str">
        <f t="shared" ca="1" si="87"/>
        <v/>
      </c>
      <c r="L202" s="46" t="str">
        <f t="shared" ca="1" si="88"/>
        <v/>
      </c>
      <c r="M202" s="47" t="str">
        <f t="shared" ca="1" si="89"/>
        <v/>
      </c>
      <c r="N202" s="45" t="str">
        <f t="shared" ca="1" si="90"/>
        <v/>
      </c>
      <c r="O202" s="46" t="str">
        <f t="shared" ca="1" si="91"/>
        <v/>
      </c>
      <c r="P202" s="47" t="str">
        <f t="shared" ca="1" si="92"/>
        <v/>
      </c>
      <c r="Q202" s="45" t="str">
        <f t="shared" ca="1" si="93"/>
        <v/>
      </c>
      <c r="R202" s="46" t="str">
        <f t="shared" ca="1" si="94"/>
        <v/>
      </c>
      <c r="S202" s="47" t="str">
        <f t="shared" ca="1" si="95"/>
        <v/>
      </c>
      <c r="T202" s="79" t="str">
        <f t="shared" ca="1" si="96"/>
        <v/>
      </c>
      <c r="AH202" s="172" t="str">
        <f t="shared" si="97"/>
        <v/>
      </c>
      <c r="AI202" s="172" t="str">
        <f t="shared" si="98"/>
        <v/>
      </c>
    </row>
    <row r="203" spans="1:35">
      <c r="A203" s="173" t="str">
        <f t="shared" ca="1" si="78"/>
        <v/>
      </c>
      <c r="B203" s="45" t="str">
        <f t="shared" ca="1" si="79"/>
        <v/>
      </c>
      <c r="C203" s="46" t="str">
        <f t="shared" ca="1" si="77"/>
        <v/>
      </c>
      <c r="D203" s="46" t="str">
        <f t="shared" ca="1" si="80"/>
        <v/>
      </c>
      <c r="E203" s="45" t="str">
        <f t="shared" ca="1" si="81"/>
        <v/>
      </c>
      <c r="F203" s="46" t="str">
        <f t="shared" ca="1" si="82"/>
        <v/>
      </c>
      <c r="G203" s="47" t="str">
        <f t="shared" ca="1" si="83"/>
        <v/>
      </c>
      <c r="H203" s="45" t="str">
        <f t="shared" ca="1" si="84"/>
        <v/>
      </c>
      <c r="I203" s="46" t="str">
        <f t="shared" ca="1" si="85"/>
        <v/>
      </c>
      <c r="J203" s="47" t="str">
        <f t="shared" ca="1" si="86"/>
        <v/>
      </c>
      <c r="K203" s="45" t="str">
        <f t="shared" ca="1" si="87"/>
        <v/>
      </c>
      <c r="L203" s="46" t="str">
        <f t="shared" ca="1" si="88"/>
        <v/>
      </c>
      <c r="M203" s="47" t="str">
        <f t="shared" ca="1" si="89"/>
        <v/>
      </c>
      <c r="N203" s="45" t="str">
        <f t="shared" ca="1" si="90"/>
        <v/>
      </c>
      <c r="O203" s="46" t="str">
        <f t="shared" ca="1" si="91"/>
        <v/>
      </c>
      <c r="P203" s="47" t="str">
        <f t="shared" ca="1" si="92"/>
        <v/>
      </c>
      <c r="Q203" s="45" t="str">
        <f t="shared" ca="1" si="93"/>
        <v/>
      </c>
      <c r="R203" s="46" t="str">
        <f t="shared" ca="1" si="94"/>
        <v/>
      </c>
      <c r="S203" s="47" t="str">
        <f t="shared" ca="1" si="95"/>
        <v/>
      </c>
      <c r="T203" s="79" t="str">
        <f t="shared" ca="1" si="96"/>
        <v/>
      </c>
      <c r="AH203" s="172" t="str">
        <f t="shared" si="97"/>
        <v/>
      </c>
      <c r="AI203" s="172" t="str">
        <f t="shared" si="98"/>
        <v/>
      </c>
    </row>
    <row r="204" spans="1:35">
      <c r="A204" s="173" t="str">
        <f t="shared" ca="1" si="78"/>
        <v/>
      </c>
      <c r="B204" s="45" t="str">
        <f t="shared" ca="1" si="79"/>
        <v/>
      </c>
      <c r="C204" s="46" t="str">
        <f t="shared" ca="1" si="77"/>
        <v/>
      </c>
      <c r="D204" s="46" t="str">
        <f t="shared" ca="1" si="80"/>
        <v/>
      </c>
      <c r="E204" s="45" t="str">
        <f t="shared" ca="1" si="81"/>
        <v/>
      </c>
      <c r="F204" s="46" t="str">
        <f t="shared" ca="1" si="82"/>
        <v/>
      </c>
      <c r="G204" s="47" t="str">
        <f t="shared" ca="1" si="83"/>
        <v/>
      </c>
      <c r="H204" s="45" t="str">
        <f t="shared" ca="1" si="84"/>
        <v/>
      </c>
      <c r="I204" s="46" t="str">
        <f t="shared" ca="1" si="85"/>
        <v/>
      </c>
      <c r="J204" s="47" t="str">
        <f t="shared" ca="1" si="86"/>
        <v/>
      </c>
      <c r="K204" s="45" t="str">
        <f t="shared" ca="1" si="87"/>
        <v/>
      </c>
      <c r="L204" s="46" t="str">
        <f t="shared" ca="1" si="88"/>
        <v/>
      </c>
      <c r="M204" s="47" t="str">
        <f t="shared" ca="1" si="89"/>
        <v/>
      </c>
      <c r="N204" s="45" t="str">
        <f t="shared" ca="1" si="90"/>
        <v/>
      </c>
      <c r="O204" s="46" t="str">
        <f t="shared" ca="1" si="91"/>
        <v/>
      </c>
      <c r="P204" s="47" t="str">
        <f t="shared" ca="1" si="92"/>
        <v/>
      </c>
      <c r="Q204" s="45" t="str">
        <f t="shared" ca="1" si="93"/>
        <v/>
      </c>
      <c r="R204" s="46" t="str">
        <f t="shared" ca="1" si="94"/>
        <v/>
      </c>
      <c r="S204" s="47" t="str">
        <f t="shared" ca="1" si="95"/>
        <v/>
      </c>
      <c r="T204" s="79" t="str">
        <f t="shared" ca="1" si="96"/>
        <v/>
      </c>
      <c r="AH204" s="172" t="str">
        <f t="shared" si="97"/>
        <v/>
      </c>
      <c r="AI204" s="172" t="str">
        <f t="shared" si="98"/>
        <v/>
      </c>
    </row>
    <row r="205" spans="1:35">
      <c r="A205" s="173" t="str">
        <f t="shared" ca="1" si="78"/>
        <v/>
      </c>
      <c r="B205" s="45" t="str">
        <f t="shared" ca="1" si="79"/>
        <v/>
      </c>
      <c r="C205" s="46" t="str">
        <f t="shared" ca="1" si="77"/>
        <v/>
      </c>
      <c r="D205" s="46" t="str">
        <f t="shared" ca="1" si="80"/>
        <v/>
      </c>
      <c r="E205" s="45" t="str">
        <f t="shared" ca="1" si="81"/>
        <v/>
      </c>
      <c r="F205" s="46" t="str">
        <f t="shared" ca="1" si="82"/>
        <v/>
      </c>
      <c r="G205" s="47" t="str">
        <f t="shared" ca="1" si="83"/>
        <v/>
      </c>
      <c r="H205" s="45" t="str">
        <f t="shared" ca="1" si="84"/>
        <v/>
      </c>
      <c r="I205" s="46" t="str">
        <f t="shared" ca="1" si="85"/>
        <v/>
      </c>
      <c r="J205" s="47" t="str">
        <f t="shared" ca="1" si="86"/>
        <v/>
      </c>
      <c r="K205" s="45" t="str">
        <f t="shared" ca="1" si="87"/>
        <v/>
      </c>
      <c r="L205" s="46" t="str">
        <f t="shared" ca="1" si="88"/>
        <v/>
      </c>
      <c r="M205" s="47" t="str">
        <f t="shared" ca="1" si="89"/>
        <v/>
      </c>
      <c r="N205" s="45" t="str">
        <f t="shared" ca="1" si="90"/>
        <v/>
      </c>
      <c r="O205" s="46" t="str">
        <f t="shared" ca="1" si="91"/>
        <v/>
      </c>
      <c r="P205" s="47" t="str">
        <f t="shared" ca="1" si="92"/>
        <v/>
      </c>
      <c r="Q205" s="45" t="str">
        <f t="shared" ca="1" si="93"/>
        <v/>
      </c>
      <c r="R205" s="46" t="str">
        <f t="shared" ca="1" si="94"/>
        <v/>
      </c>
      <c r="S205" s="47" t="str">
        <f t="shared" ca="1" si="95"/>
        <v/>
      </c>
      <c r="T205" s="79" t="str">
        <f t="shared" ca="1" si="96"/>
        <v/>
      </c>
      <c r="AH205" s="172" t="str">
        <f t="shared" si="97"/>
        <v/>
      </c>
      <c r="AI205" s="172" t="str">
        <f t="shared" si="98"/>
        <v/>
      </c>
    </row>
    <row r="206" spans="1:35">
      <c r="A206" s="173" t="str">
        <f t="shared" ca="1" si="78"/>
        <v/>
      </c>
      <c r="B206" s="45" t="str">
        <f t="shared" ca="1" si="79"/>
        <v/>
      </c>
      <c r="C206" s="46" t="str">
        <f t="shared" ca="1" si="77"/>
        <v/>
      </c>
      <c r="D206" s="46" t="str">
        <f t="shared" ca="1" si="80"/>
        <v/>
      </c>
      <c r="E206" s="45" t="str">
        <f t="shared" ca="1" si="81"/>
        <v/>
      </c>
      <c r="F206" s="46" t="str">
        <f t="shared" ca="1" si="82"/>
        <v/>
      </c>
      <c r="G206" s="47" t="str">
        <f t="shared" ca="1" si="83"/>
        <v/>
      </c>
      <c r="H206" s="45" t="str">
        <f t="shared" ca="1" si="84"/>
        <v/>
      </c>
      <c r="I206" s="46" t="str">
        <f t="shared" ca="1" si="85"/>
        <v/>
      </c>
      <c r="J206" s="47" t="str">
        <f t="shared" ca="1" si="86"/>
        <v/>
      </c>
      <c r="K206" s="45" t="str">
        <f t="shared" ca="1" si="87"/>
        <v/>
      </c>
      <c r="L206" s="46" t="str">
        <f t="shared" ca="1" si="88"/>
        <v/>
      </c>
      <c r="M206" s="47" t="str">
        <f t="shared" ca="1" si="89"/>
        <v/>
      </c>
      <c r="N206" s="45" t="str">
        <f t="shared" ca="1" si="90"/>
        <v/>
      </c>
      <c r="O206" s="46" t="str">
        <f t="shared" ca="1" si="91"/>
        <v/>
      </c>
      <c r="P206" s="47" t="str">
        <f t="shared" ca="1" si="92"/>
        <v/>
      </c>
      <c r="Q206" s="45" t="str">
        <f t="shared" ca="1" si="93"/>
        <v/>
      </c>
      <c r="R206" s="46" t="str">
        <f t="shared" ca="1" si="94"/>
        <v/>
      </c>
      <c r="S206" s="47" t="str">
        <f t="shared" ca="1" si="95"/>
        <v/>
      </c>
      <c r="T206" s="79" t="str">
        <f t="shared" ca="1" si="96"/>
        <v/>
      </c>
      <c r="AH206" s="172" t="str">
        <f t="shared" si="97"/>
        <v/>
      </c>
      <c r="AI206" s="172" t="str">
        <f t="shared" si="98"/>
        <v/>
      </c>
    </row>
    <row r="207" spans="1:35">
      <c r="A207" s="173" t="str">
        <f t="shared" ca="1" si="78"/>
        <v/>
      </c>
      <c r="B207" s="45" t="str">
        <f t="shared" ca="1" si="79"/>
        <v/>
      </c>
      <c r="C207" s="46" t="str">
        <f t="shared" ca="1" si="77"/>
        <v/>
      </c>
      <c r="D207" s="46" t="str">
        <f t="shared" ca="1" si="80"/>
        <v/>
      </c>
      <c r="E207" s="45" t="str">
        <f t="shared" ca="1" si="81"/>
        <v/>
      </c>
      <c r="F207" s="46" t="str">
        <f t="shared" ca="1" si="82"/>
        <v/>
      </c>
      <c r="G207" s="47" t="str">
        <f t="shared" ca="1" si="83"/>
        <v/>
      </c>
      <c r="H207" s="45" t="str">
        <f t="shared" ca="1" si="84"/>
        <v/>
      </c>
      <c r="I207" s="46" t="str">
        <f t="shared" ca="1" si="85"/>
        <v/>
      </c>
      <c r="J207" s="47" t="str">
        <f t="shared" ca="1" si="86"/>
        <v/>
      </c>
      <c r="K207" s="45" t="str">
        <f t="shared" ca="1" si="87"/>
        <v/>
      </c>
      <c r="L207" s="46" t="str">
        <f t="shared" ca="1" si="88"/>
        <v/>
      </c>
      <c r="M207" s="47" t="str">
        <f t="shared" ca="1" si="89"/>
        <v/>
      </c>
      <c r="N207" s="45" t="str">
        <f t="shared" ca="1" si="90"/>
        <v/>
      </c>
      <c r="O207" s="46" t="str">
        <f t="shared" ca="1" si="91"/>
        <v/>
      </c>
      <c r="P207" s="47" t="str">
        <f t="shared" ca="1" si="92"/>
        <v/>
      </c>
      <c r="Q207" s="45" t="str">
        <f t="shared" ca="1" si="93"/>
        <v/>
      </c>
      <c r="R207" s="46" t="str">
        <f t="shared" ca="1" si="94"/>
        <v/>
      </c>
      <c r="S207" s="47" t="str">
        <f t="shared" ca="1" si="95"/>
        <v/>
      </c>
      <c r="T207" s="79" t="str">
        <f t="shared" ca="1" si="96"/>
        <v/>
      </c>
      <c r="AH207" s="172" t="str">
        <f t="shared" si="97"/>
        <v/>
      </c>
      <c r="AI207" s="172" t="str">
        <f t="shared" si="98"/>
        <v/>
      </c>
    </row>
    <row r="208" spans="1:35">
      <c r="A208" s="173" t="str">
        <f t="shared" ca="1" si="78"/>
        <v/>
      </c>
      <c r="B208" s="45" t="str">
        <f t="shared" ca="1" si="79"/>
        <v/>
      </c>
      <c r="C208" s="46" t="str">
        <f t="shared" ref="C208:C271" ca="1" si="99">IF(ISERROR(B208-2),"",(B208/$B$14-1)*$B$5)</f>
        <v/>
      </c>
      <c r="D208" s="46" t="str">
        <f t="shared" ca="1" si="80"/>
        <v/>
      </c>
      <c r="E208" s="45" t="str">
        <f t="shared" ca="1" si="81"/>
        <v/>
      </c>
      <c r="F208" s="46" t="str">
        <f t="shared" ca="1" si="82"/>
        <v/>
      </c>
      <c r="G208" s="47" t="str">
        <f t="shared" ca="1" si="83"/>
        <v/>
      </c>
      <c r="H208" s="45" t="str">
        <f t="shared" ca="1" si="84"/>
        <v/>
      </c>
      <c r="I208" s="46" t="str">
        <f t="shared" ca="1" si="85"/>
        <v/>
      </c>
      <c r="J208" s="47" t="str">
        <f t="shared" ca="1" si="86"/>
        <v/>
      </c>
      <c r="K208" s="45" t="str">
        <f t="shared" ca="1" si="87"/>
        <v/>
      </c>
      <c r="L208" s="46" t="str">
        <f t="shared" ca="1" si="88"/>
        <v/>
      </c>
      <c r="M208" s="47" t="str">
        <f t="shared" ca="1" si="89"/>
        <v/>
      </c>
      <c r="N208" s="45" t="str">
        <f t="shared" ca="1" si="90"/>
        <v/>
      </c>
      <c r="O208" s="46" t="str">
        <f t="shared" ca="1" si="91"/>
        <v/>
      </c>
      <c r="P208" s="47" t="str">
        <f t="shared" ca="1" si="92"/>
        <v/>
      </c>
      <c r="Q208" s="45" t="str">
        <f t="shared" ca="1" si="93"/>
        <v/>
      </c>
      <c r="R208" s="46" t="str">
        <f t="shared" ca="1" si="94"/>
        <v/>
      </c>
      <c r="S208" s="47" t="str">
        <f t="shared" ca="1" si="95"/>
        <v/>
      </c>
      <c r="T208" s="79" t="str">
        <f t="shared" ca="1" si="96"/>
        <v/>
      </c>
      <c r="AH208" s="172" t="str">
        <f t="shared" si="97"/>
        <v/>
      </c>
      <c r="AI208" s="172" t="str">
        <f t="shared" si="98"/>
        <v/>
      </c>
    </row>
    <row r="209" spans="1:35">
      <c r="A209" s="173" t="str">
        <f t="shared" ca="1" si="78"/>
        <v/>
      </c>
      <c r="B209" s="45" t="str">
        <f t="shared" ca="1" si="79"/>
        <v/>
      </c>
      <c r="C209" s="46" t="str">
        <f t="shared" ca="1" si="99"/>
        <v/>
      </c>
      <c r="D209" s="46" t="str">
        <f t="shared" ca="1" si="80"/>
        <v/>
      </c>
      <c r="E209" s="45" t="str">
        <f t="shared" ca="1" si="81"/>
        <v/>
      </c>
      <c r="F209" s="46" t="str">
        <f t="shared" ca="1" si="82"/>
        <v/>
      </c>
      <c r="G209" s="47" t="str">
        <f t="shared" ca="1" si="83"/>
        <v/>
      </c>
      <c r="H209" s="45" t="str">
        <f t="shared" ca="1" si="84"/>
        <v/>
      </c>
      <c r="I209" s="46" t="str">
        <f t="shared" ca="1" si="85"/>
        <v/>
      </c>
      <c r="J209" s="47" t="str">
        <f t="shared" ca="1" si="86"/>
        <v/>
      </c>
      <c r="K209" s="45" t="str">
        <f t="shared" ca="1" si="87"/>
        <v/>
      </c>
      <c r="L209" s="46" t="str">
        <f t="shared" ca="1" si="88"/>
        <v/>
      </c>
      <c r="M209" s="47" t="str">
        <f t="shared" ca="1" si="89"/>
        <v/>
      </c>
      <c r="N209" s="45" t="str">
        <f t="shared" ca="1" si="90"/>
        <v/>
      </c>
      <c r="O209" s="46" t="str">
        <f t="shared" ca="1" si="91"/>
        <v/>
      </c>
      <c r="P209" s="47" t="str">
        <f t="shared" ca="1" si="92"/>
        <v/>
      </c>
      <c r="Q209" s="45" t="str">
        <f t="shared" ca="1" si="93"/>
        <v/>
      </c>
      <c r="R209" s="46" t="str">
        <f t="shared" ca="1" si="94"/>
        <v/>
      </c>
      <c r="S209" s="47" t="str">
        <f t="shared" ca="1" si="95"/>
        <v/>
      </c>
      <c r="T209" s="79" t="str">
        <f t="shared" ca="1" si="96"/>
        <v/>
      </c>
      <c r="AH209" s="172" t="str">
        <f t="shared" si="97"/>
        <v/>
      </c>
      <c r="AI209" s="172" t="str">
        <f t="shared" si="98"/>
        <v/>
      </c>
    </row>
    <row r="210" spans="1:35">
      <c r="A210" s="173" t="str">
        <f t="shared" ca="1" si="78"/>
        <v/>
      </c>
      <c r="B210" s="45" t="str">
        <f t="shared" ca="1" si="79"/>
        <v/>
      </c>
      <c r="C210" s="46" t="str">
        <f t="shared" ca="1" si="99"/>
        <v/>
      </c>
      <c r="D210" s="46" t="str">
        <f t="shared" ca="1" si="80"/>
        <v/>
      </c>
      <c r="E210" s="45" t="str">
        <f t="shared" ca="1" si="81"/>
        <v/>
      </c>
      <c r="F210" s="46" t="str">
        <f t="shared" ca="1" si="82"/>
        <v/>
      </c>
      <c r="G210" s="47" t="str">
        <f t="shared" ca="1" si="83"/>
        <v/>
      </c>
      <c r="H210" s="45" t="str">
        <f t="shared" ca="1" si="84"/>
        <v/>
      </c>
      <c r="I210" s="46" t="str">
        <f t="shared" ca="1" si="85"/>
        <v/>
      </c>
      <c r="J210" s="47" t="str">
        <f t="shared" ca="1" si="86"/>
        <v/>
      </c>
      <c r="K210" s="45" t="str">
        <f t="shared" ca="1" si="87"/>
        <v/>
      </c>
      <c r="L210" s="46" t="str">
        <f t="shared" ca="1" si="88"/>
        <v/>
      </c>
      <c r="M210" s="47" t="str">
        <f t="shared" ca="1" si="89"/>
        <v/>
      </c>
      <c r="N210" s="45" t="str">
        <f t="shared" ca="1" si="90"/>
        <v/>
      </c>
      <c r="O210" s="46" t="str">
        <f t="shared" ca="1" si="91"/>
        <v/>
      </c>
      <c r="P210" s="47" t="str">
        <f t="shared" ca="1" si="92"/>
        <v/>
      </c>
      <c r="Q210" s="45" t="str">
        <f t="shared" ca="1" si="93"/>
        <v/>
      </c>
      <c r="R210" s="46" t="str">
        <f t="shared" ca="1" si="94"/>
        <v/>
      </c>
      <c r="S210" s="47" t="str">
        <f t="shared" ca="1" si="95"/>
        <v/>
      </c>
      <c r="T210" s="79" t="str">
        <f t="shared" ca="1" si="96"/>
        <v/>
      </c>
      <c r="AH210" s="172" t="str">
        <f t="shared" si="97"/>
        <v/>
      </c>
      <c r="AI210" s="172" t="str">
        <f t="shared" si="98"/>
        <v/>
      </c>
    </row>
    <row r="211" spans="1:35">
      <c r="A211" s="173" t="str">
        <f t="shared" ca="1" si="78"/>
        <v/>
      </c>
      <c r="B211" s="45" t="str">
        <f t="shared" ca="1" si="79"/>
        <v/>
      </c>
      <c r="C211" s="46" t="str">
        <f t="shared" ca="1" si="99"/>
        <v/>
      </c>
      <c r="D211" s="46" t="str">
        <f t="shared" ca="1" si="80"/>
        <v/>
      </c>
      <c r="E211" s="45" t="str">
        <f t="shared" ca="1" si="81"/>
        <v/>
      </c>
      <c r="F211" s="46" t="str">
        <f t="shared" ca="1" si="82"/>
        <v/>
      </c>
      <c r="G211" s="47" t="str">
        <f t="shared" ca="1" si="83"/>
        <v/>
      </c>
      <c r="H211" s="45" t="str">
        <f t="shared" ca="1" si="84"/>
        <v/>
      </c>
      <c r="I211" s="46" t="str">
        <f t="shared" ca="1" si="85"/>
        <v/>
      </c>
      <c r="J211" s="47" t="str">
        <f t="shared" ca="1" si="86"/>
        <v/>
      </c>
      <c r="K211" s="45" t="str">
        <f t="shared" ca="1" si="87"/>
        <v/>
      </c>
      <c r="L211" s="46" t="str">
        <f t="shared" ca="1" si="88"/>
        <v/>
      </c>
      <c r="M211" s="47" t="str">
        <f t="shared" ca="1" si="89"/>
        <v/>
      </c>
      <c r="N211" s="45" t="str">
        <f t="shared" ca="1" si="90"/>
        <v/>
      </c>
      <c r="O211" s="46" t="str">
        <f t="shared" ca="1" si="91"/>
        <v/>
      </c>
      <c r="P211" s="47" t="str">
        <f t="shared" ca="1" si="92"/>
        <v/>
      </c>
      <c r="Q211" s="45" t="str">
        <f t="shared" ca="1" si="93"/>
        <v/>
      </c>
      <c r="R211" s="46" t="str">
        <f t="shared" ca="1" si="94"/>
        <v/>
      </c>
      <c r="S211" s="47" t="str">
        <f t="shared" ca="1" si="95"/>
        <v/>
      </c>
      <c r="T211" s="79" t="str">
        <f t="shared" ca="1" si="96"/>
        <v/>
      </c>
      <c r="AH211" s="172" t="str">
        <f t="shared" si="97"/>
        <v/>
      </c>
      <c r="AI211" s="172" t="str">
        <f t="shared" si="98"/>
        <v/>
      </c>
    </row>
    <row r="212" spans="1:35">
      <c r="A212" s="173" t="str">
        <f t="shared" ca="1" si="78"/>
        <v/>
      </c>
      <c r="B212" s="45" t="str">
        <f t="shared" ca="1" si="79"/>
        <v/>
      </c>
      <c r="C212" s="46" t="str">
        <f t="shared" ca="1" si="99"/>
        <v/>
      </c>
      <c r="D212" s="46" t="str">
        <f t="shared" ca="1" si="80"/>
        <v/>
      </c>
      <c r="E212" s="45" t="str">
        <f t="shared" ca="1" si="81"/>
        <v/>
      </c>
      <c r="F212" s="46" t="str">
        <f t="shared" ca="1" si="82"/>
        <v/>
      </c>
      <c r="G212" s="47" t="str">
        <f t="shared" ca="1" si="83"/>
        <v/>
      </c>
      <c r="H212" s="45" t="str">
        <f t="shared" ca="1" si="84"/>
        <v/>
      </c>
      <c r="I212" s="46" t="str">
        <f t="shared" ca="1" si="85"/>
        <v/>
      </c>
      <c r="J212" s="47" t="str">
        <f t="shared" ca="1" si="86"/>
        <v/>
      </c>
      <c r="K212" s="45" t="str">
        <f t="shared" ca="1" si="87"/>
        <v/>
      </c>
      <c r="L212" s="46" t="str">
        <f t="shared" ca="1" si="88"/>
        <v/>
      </c>
      <c r="M212" s="47" t="str">
        <f t="shared" ca="1" si="89"/>
        <v/>
      </c>
      <c r="N212" s="45" t="str">
        <f t="shared" ca="1" si="90"/>
        <v/>
      </c>
      <c r="O212" s="46" t="str">
        <f t="shared" ca="1" si="91"/>
        <v/>
      </c>
      <c r="P212" s="47" t="str">
        <f t="shared" ca="1" si="92"/>
        <v/>
      </c>
      <c r="Q212" s="45" t="str">
        <f t="shared" ca="1" si="93"/>
        <v/>
      </c>
      <c r="R212" s="46" t="str">
        <f t="shared" ca="1" si="94"/>
        <v/>
      </c>
      <c r="S212" s="47" t="str">
        <f t="shared" ca="1" si="95"/>
        <v/>
      </c>
      <c r="T212" s="79" t="str">
        <f t="shared" ca="1" si="96"/>
        <v/>
      </c>
      <c r="AH212" s="172" t="str">
        <f t="shared" si="97"/>
        <v/>
      </c>
      <c r="AI212" s="172" t="str">
        <f t="shared" si="98"/>
        <v/>
      </c>
    </row>
    <row r="213" spans="1:35">
      <c r="A213" s="173" t="str">
        <f t="shared" ca="1" si="78"/>
        <v/>
      </c>
      <c r="B213" s="45" t="str">
        <f t="shared" ca="1" si="79"/>
        <v/>
      </c>
      <c r="C213" s="46" t="str">
        <f t="shared" ca="1" si="99"/>
        <v/>
      </c>
      <c r="D213" s="46" t="str">
        <f t="shared" ca="1" si="80"/>
        <v/>
      </c>
      <c r="E213" s="45" t="str">
        <f t="shared" ca="1" si="81"/>
        <v/>
      </c>
      <c r="F213" s="46" t="str">
        <f t="shared" ca="1" si="82"/>
        <v/>
      </c>
      <c r="G213" s="47" t="str">
        <f t="shared" ca="1" si="83"/>
        <v/>
      </c>
      <c r="H213" s="45" t="str">
        <f t="shared" ca="1" si="84"/>
        <v/>
      </c>
      <c r="I213" s="46" t="str">
        <f t="shared" ca="1" si="85"/>
        <v/>
      </c>
      <c r="J213" s="47" t="str">
        <f t="shared" ca="1" si="86"/>
        <v/>
      </c>
      <c r="K213" s="45" t="str">
        <f t="shared" ca="1" si="87"/>
        <v/>
      </c>
      <c r="L213" s="46" t="str">
        <f t="shared" ca="1" si="88"/>
        <v/>
      </c>
      <c r="M213" s="47" t="str">
        <f t="shared" ca="1" si="89"/>
        <v/>
      </c>
      <c r="N213" s="45" t="str">
        <f t="shared" ca="1" si="90"/>
        <v/>
      </c>
      <c r="O213" s="46" t="str">
        <f t="shared" ca="1" si="91"/>
        <v/>
      </c>
      <c r="P213" s="47" t="str">
        <f t="shared" ca="1" si="92"/>
        <v/>
      </c>
      <c r="Q213" s="45" t="str">
        <f t="shared" ca="1" si="93"/>
        <v/>
      </c>
      <c r="R213" s="46" t="str">
        <f t="shared" ca="1" si="94"/>
        <v/>
      </c>
      <c r="S213" s="47" t="str">
        <f t="shared" ca="1" si="95"/>
        <v/>
      </c>
      <c r="T213" s="79" t="str">
        <f t="shared" ca="1" si="96"/>
        <v/>
      </c>
      <c r="AH213" s="172" t="str">
        <f t="shared" si="97"/>
        <v/>
      </c>
      <c r="AI213" s="172" t="str">
        <f t="shared" si="98"/>
        <v/>
      </c>
    </row>
    <row r="214" spans="1:35">
      <c r="A214" s="173" t="str">
        <f t="shared" ca="1" si="78"/>
        <v/>
      </c>
      <c r="B214" s="45" t="str">
        <f t="shared" ca="1" si="79"/>
        <v/>
      </c>
      <c r="C214" s="46" t="str">
        <f t="shared" ca="1" si="99"/>
        <v/>
      </c>
      <c r="D214" s="46" t="str">
        <f t="shared" ca="1" si="80"/>
        <v/>
      </c>
      <c r="E214" s="45" t="str">
        <f t="shared" ca="1" si="81"/>
        <v/>
      </c>
      <c r="F214" s="46" t="str">
        <f t="shared" ca="1" si="82"/>
        <v/>
      </c>
      <c r="G214" s="47" t="str">
        <f t="shared" ca="1" si="83"/>
        <v/>
      </c>
      <c r="H214" s="45" t="str">
        <f t="shared" ca="1" si="84"/>
        <v/>
      </c>
      <c r="I214" s="46" t="str">
        <f t="shared" ca="1" si="85"/>
        <v/>
      </c>
      <c r="J214" s="47" t="str">
        <f t="shared" ca="1" si="86"/>
        <v/>
      </c>
      <c r="K214" s="45" t="str">
        <f t="shared" ca="1" si="87"/>
        <v/>
      </c>
      <c r="L214" s="46" t="str">
        <f t="shared" ca="1" si="88"/>
        <v/>
      </c>
      <c r="M214" s="47" t="str">
        <f t="shared" ca="1" si="89"/>
        <v/>
      </c>
      <c r="N214" s="45" t="str">
        <f t="shared" ca="1" si="90"/>
        <v/>
      </c>
      <c r="O214" s="46" t="str">
        <f t="shared" ca="1" si="91"/>
        <v/>
      </c>
      <c r="P214" s="47" t="str">
        <f t="shared" ca="1" si="92"/>
        <v/>
      </c>
      <c r="Q214" s="45" t="str">
        <f t="shared" ca="1" si="93"/>
        <v/>
      </c>
      <c r="R214" s="46" t="str">
        <f t="shared" ca="1" si="94"/>
        <v/>
      </c>
      <c r="S214" s="47" t="str">
        <f t="shared" ca="1" si="95"/>
        <v/>
      </c>
      <c r="T214" s="79" t="str">
        <f t="shared" ca="1" si="96"/>
        <v/>
      </c>
      <c r="AH214" s="172" t="str">
        <f t="shared" si="97"/>
        <v/>
      </c>
      <c r="AI214" s="172" t="str">
        <f t="shared" si="98"/>
        <v/>
      </c>
    </row>
    <row r="215" spans="1:35">
      <c r="A215" s="173" t="str">
        <f t="shared" ca="1" si="78"/>
        <v/>
      </c>
      <c r="B215" s="45" t="str">
        <f t="shared" ca="1" si="79"/>
        <v/>
      </c>
      <c r="C215" s="46" t="str">
        <f t="shared" ca="1" si="99"/>
        <v/>
      </c>
      <c r="D215" s="46" t="str">
        <f t="shared" ca="1" si="80"/>
        <v/>
      </c>
      <c r="E215" s="45" t="str">
        <f t="shared" ca="1" si="81"/>
        <v/>
      </c>
      <c r="F215" s="46" t="str">
        <f t="shared" ca="1" si="82"/>
        <v/>
      </c>
      <c r="G215" s="47" t="str">
        <f t="shared" ca="1" si="83"/>
        <v/>
      </c>
      <c r="H215" s="45" t="str">
        <f t="shared" ca="1" si="84"/>
        <v/>
      </c>
      <c r="I215" s="46" t="str">
        <f t="shared" ca="1" si="85"/>
        <v/>
      </c>
      <c r="J215" s="47" t="str">
        <f t="shared" ca="1" si="86"/>
        <v/>
      </c>
      <c r="K215" s="45" t="str">
        <f t="shared" ca="1" si="87"/>
        <v/>
      </c>
      <c r="L215" s="46" t="str">
        <f t="shared" ca="1" si="88"/>
        <v/>
      </c>
      <c r="M215" s="47" t="str">
        <f t="shared" ca="1" si="89"/>
        <v/>
      </c>
      <c r="N215" s="45" t="str">
        <f t="shared" ca="1" si="90"/>
        <v/>
      </c>
      <c r="O215" s="46" t="str">
        <f t="shared" ca="1" si="91"/>
        <v/>
      </c>
      <c r="P215" s="47" t="str">
        <f t="shared" ca="1" si="92"/>
        <v/>
      </c>
      <c r="Q215" s="45" t="str">
        <f t="shared" ca="1" si="93"/>
        <v/>
      </c>
      <c r="R215" s="46" t="str">
        <f t="shared" ca="1" si="94"/>
        <v/>
      </c>
      <c r="S215" s="47" t="str">
        <f t="shared" ca="1" si="95"/>
        <v/>
      </c>
      <c r="T215" s="79" t="str">
        <f t="shared" ca="1" si="96"/>
        <v/>
      </c>
      <c r="AH215" s="172" t="str">
        <f t="shared" si="97"/>
        <v/>
      </c>
      <c r="AI215" s="172" t="str">
        <f t="shared" si="98"/>
        <v/>
      </c>
    </row>
    <row r="216" spans="1:35">
      <c r="A216" s="173" t="str">
        <f t="shared" ca="1" si="78"/>
        <v/>
      </c>
      <c r="B216" s="45" t="str">
        <f t="shared" ca="1" si="79"/>
        <v/>
      </c>
      <c r="C216" s="46" t="str">
        <f t="shared" ca="1" si="99"/>
        <v/>
      </c>
      <c r="D216" s="46" t="str">
        <f t="shared" ca="1" si="80"/>
        <v/>
      </c>
      <c r="E216" s="45" t="str">
        <f t="shared" ca="1" si="81"/>
        <v/>
      </c>
      <c r="F216" s="46" t="str">
        <f t="shared" ca="1" si="82"/>
        <v/>
      </c>
      <c r="G216" s="47" t="str">
        <f t="shared" ca="1" si="83"/>
        <v/>
      </c>
      <c r="H216" s="45" t="str">
        <f t="shared" ca="1" si="84"/>
        <v/>
      </c>
      <c r="I216" s="46" t="str">
        <f t="shared" ca="1" si="85"/>
        <v/>
      </c>
      <c r="J216" s="47" t="str">
        <f t="shared" ca="1" si="86"/>
        <v/>
      </c>
      <c r="K216" s="45" t="str">
        <f t="shared" ca="1" si="87"/>
        <v/>
      </c>
      <c r="L216" s="46" t="str">
        <f t="shared" ca="1" si="88"/>
        <v/>
      </c>
      <c r="M216" s="47" t="str">
        <f t="shared" ca="1" si="89"/>
        <v/>
      </c>
      <c r="N216" s="45" t="str">
        <f t="shared" ca="1" si="90"/>
        <v/>
      </c>
      <c r="O216" s="46" t="str">
        <f t="shared" ca="1" si="91"/>
        <v/>
      </c>
      <c r="P216" s="47" t="str">
        <f t="shared" ca="1" si="92"/>
        <v/>
      </c>
      <c r="Q216" s="45" t="str">
        <f t="shared" ca="1" si="93"/>
        <v/>
      </c>
      <c r="R216" s="46" t="str">
        <f t="shared" ca="1" si="94"/>
        <v/>
      </c>
      <c r="S216" s="47" t="str">
        <f t="shared" ca="1" si="95"/>
        <v/>
      </c>
      <c r="T216" s="79" t="str">
        <f t="shared" ca="1" si="96"/>
        <v/>
      </c>
      <c r="AH216" s="172" t="str">
        <f t="shared" si="97"/>
        <v/>
      </c>
      <c r="AI216" s="172" t="str">
        <f t="shared" si="98"/>
        <v/>
      </c>
    </row>
    <row r="217" spans="1:35">
      <c r="A217" s="173" t="str">
        <f t="shared" ca="1" si="78"/>
        <v/>
      </c>
      <c r="B217" s="45" t="str">
        <f t="shared" ca="1" si="79"/>
        <v/>
      </c>
      <c r="C217" s="46" t="str">
        <f t="shared" ca="1" si="99"/>
        <v/>
      </c>
      <c r="D217" s="46" t="str">
        <f t="shared" ca="1" si="80"/>
        <v/>
      </c>
      <c r="E217" s="45" t="str">
        <f t="shared" ca="1" si="81"/>
        <v/>
      </c>
      <c r="F217" s="46" t="str">
        <f t="shared" ca="1" si="82"/>
        <v/>
      </c>
      <c r="G217" s="47" t="str">
        <f t="shared" ca="1" si="83"/>
        <v/>
      </c>
      <c r="H217" s="45" t="str">
        <f t="shared" ca="1" si="84"/>
        <v/>
      </c>
      <c r="I217" s="46" t="str">
        <f t="shared" ca="1" si="85"/>
        <v/>
      </c>
      <c r="J217" s="47" t="str">
        <f t="shared" ca="1" si="86"/>
        <v/>
      </c>
      <c r="K217" s="45" t="str">
        <f t="shared" ca="1" si="87"/>
        <v/>
      </c>
      <c r="L217" s="46" t="str">
        <f t="shared" ca="1" si="88"/>
        <v/>
      </c>
      <c r="M217" s="47" t="str">
        <f t="shared" ca="1" si="89"/>
        <v/>
      </c>
      <c r="N217" s="45" t="str">
        <f t="shared" ca="1" si="90"/>
        <v/>
      </c>
      <c r="O217" s="46" t="str">
        <f t="shared" ca="1" si="91"/>
        <v/>
      </c>
      <c r="P217" s="47" t="str">
        <f t="shared" ca="1" si="92"/>
        <v/>
      </c>
      <c r="Q217" s="45" t="str">
        <f t="shared" ca="1" si="93"/>
        <v/>
      </c>
      <c r="R217" s="46" t="str">
        <f t="shared" ca="1" si="94"/>
        <v/>
      </c>
      <c r="S217" s="47" t="str">
        <f t="shared" ca="1" si="95"/>
        <v/>
      </c>
      <c r="T217" s="79" t="str">
        <f t="shared" ca="1" si="96"/>
        <v/>
      </c>
      <c r="AH217" s="172" t="str">
        <f t="shared" si="97"/>
        <v/>
      </c>
      <c r="AI217" s="172" t="str">
        <f t="shared" si="98"/>
        <v/>
      </c>
    </row>
    <row r="218" spans="1:35">
      <c r="A218" s="173" t="str">
        <f t="shared" ca="1" si="78"/>
        <v/>
      </c>
      <c r="B218" s="45" t="str">
        <f t="shared" ca="1" si="79"/>
        <v/>
      </c>
      <c r="C218" s="46" t="str">
        <f t="shared" ca="1" si="99"/>
        <v/>
      </c>
      <c r="D218" s="46" t="str">
        <f t="shared" ca="1" si="80"/>
        <v/>
      </c>
      <c r="E218" s="45" t="str">
        <f t="shared" ca="1" si="81"/>
        <v/>
      </c>
      <c r="F218" s="46" t="str">
        <f t="shared" ca="1" si="82"/>
        <v/>
      </c>
      <c r="G218" s="47" t="str">
        <f t="shared" ca="1" si="83"/>
        <v/>
      </c>
      <c r="H218" s="45" t="str">
        <f t="shared" ca="1" si="84"/>
        <v/>
      </c>
      <c r="I218" s="46" t="str">
        <f t="shared" ca="1" si="85"/>
        <v/>
      </c>
      <c r="J218" s="47" t="str">
        <f t="shared" ca="1" si="86"/>
        <v/>
      </c>
      <c r="K218" s="45" t="str">
        <f t="shared" ca="1" si="87"/>
        <v/>
      </c>
      <c r="L218" s="46" t="str">
        <f t="shared" ca="1" si="88"/>
        <v/>
      </c>
      <c r="M218" s="47" t="str">
        <f t="shared" ca="1" si="89"/>
        <v/>
      </c>
      <c r="N218" s="45" t="str">
        <f t="shared" ca="1" si="90"/>
        <v/>
      </c>
      <c r="O218" s="46" t="str">
        <f t="shared" ca="1" si="91"/>
        <v/>
      </c>
      <c r="P218" s="47" t="str">
        <f t="shared" ca="1" si="92"/>
        <v/>
      </c>
      <c r="Q218" s="45" t="str">
        <f t="shared" ca="1" si="93"/>
        <v/>
      </c>
      <c r="R218" s="46" t="str">
        <f t="shared" ca="1" si="94"/>
        <v/>
      </c>
      <c r="S218" s="47" t="str">
        <f t="shared" ca="1" si="95"/>
        <v/>
      </c>
      <c r="T218" s="79" t="str">
        <f t="shared" ca="1" si="96"/>
        <v/>
      </c>
      <c r="AH218" s="172" t="str">
        <f t="shared" si="97"/>
        <v/>
      </c>
      <c r="AI218" s="172" t="str">
        <f t="shared" si="98"/>
        <v/>
      </c>
    </row>
    <row r="219" spans="1:35">
      <c r="A219" s="173" t="str">
        <f t="shared" ca="1" si="78"/>
        <v/>
      </c>
      <c r="B219" s="45" t="str">
        <f t="shared" ca="1" si="79"/>
        <v/>
      </c>
      <c r="C219" s="46" t="str">
        <f t="shared" ca="1" si="99"/>
        <v/>
      </c>
      <c r="D219" s="46" t="str">
        <f t="shared" ca="1" si="80"/>
        <v/>
      </c>
      <c r="E219" s="45" t="str">
        <f t="shared" ca="1" si="81"/>
        <v/>
      </c>
      <c r="F219" s="46" t="str">
        <f t="shared" ca="1" si="82"/>
        <v/>
      </c>
      <c r="G219" s="47" t="str">
        <f t="shared" ca="1" si="83"/>
        <v/>
      </c>
      <c r="H219" s="45" t="str">
        <f t="shared" ca="1" si="84"/>
        <v/>
      </c>
      <c r="I219" s="46" t="str">
        <f t="shared" ca="1" si="85"/>
        <v/>
      </c>
      <c r="J219" s="47" t="str">
        <f t="shared" ca="1" si="86"/>
        <v/>
      </c>
      <c r="K219" s="45" t="str">
        <f t="shared" ca="1" si="87"/>
        <v/>
      </c>
      <c r="L219" s="46" t="str">
        <f t="shared" ca="1" si="88"/>
        <v/>
      </c>
      <c r="M219" s="47" t="str">
        <f t="shared" ca="1" si="89"/>
        <v/>
      </c>
      <c r="N219" s="45" t="str">
        <f t="shared" ca="1" si="90"/>
        <v/>
      </c>
      <c r="O219" s="46" t="str">
        <f t="shared" ca="1" si="91"/>
        <v/>
      </c>
      <c r="P219" s="47" t="str">
        <f t="shared" ca="1" si="92"/>
        <v/>
      </c>
      <c r="Q219" s="45" t="str">
        <f t="shared" ca="1" si="93"/>
        <v/>
      </c>
      <c r="R219" s="46" t="str">
        <f t="shared" ca="1" si="94"/>
        <v/>
      </c>
      <c r="S219" s="47" t="str">
        <f t="shared" ca="1" si="95"/>
        <v/>
      </c>
      <c r="T219" s="79" t="str">
        <f t="shared" ca="1" si="96"/>
        <v/>
      </c>
      <c r="AH219" s="172" t="str">
        <f t="shared" si="97"/>
        <v/>
      </c>
      <c r="AI219" s="172" t="str">
        <f t="shared" si="98"/>
        <v/>
      </c>
    </row>
    <row r="220" spans="1:35">
      <c r="A220" s="173" t="str">
        <f t="shared" ca="1" si="78"/>
        <v/>
      </c>
      <c r="B220" s="45" t="str">
        <f t="shared" ca="1" si="79"/>
        <v/>
      </c>
      <c r="C220" s="46" t="str">
        <f t="shared" ca="1" si="99"/>
        <v/>
      </c>
      <c r="D220" s="46" t="str">
        <f t="shared" ca="1" si="80"/>
        <v/>
      </c>
      <c r="E220" s="45" t="str">
        <f t="shared" ca="1" si="81"/>
        <v/>
      </c>
      <c r="F220" s="46" t="str">
        <f t="shared" ca="1" si="82"/>
        <v/>
      </c>
      <c r="G220" s="47" t="str">
        <f t="shared" ca="1" si="83"/>
        <v/>
      </c>
      <c r="H220" s="45" t="str">
        <f t="shared" ca="1" si="84"/>
        <v/>
      </c>
      <c r="I220" s="46" t="str">
        <f t="shared" ca="1" si="85"/>
        <v/>
      </c>
      <c r="J220" s="47" t="str">
        <f t="shared" ca="1" si="86"/>
        <v/>
      </c>
      <c r="K220" s="45" t="str">
        <f t="shared" ca="1" si="87"/>
        <v/>
      </c>
      <c r="L220" s="46" t="str">
        <f t="shared" ca="1" si="88"/>
        <v/>
      </c>
      <c r="M220" s="47" t="str">
        <f t="shared" ca="1" si="89"/>
        <v/>
      </c>
      <c r="N220" s="45" t="str">
        <f t="shared" ca="1" si="90"/>
        <v/>
      </c>
      <c r="O220" s="46" t="str">
        <f t="shared" ca="1" si="91"/>
        <v/>
      </c>
      <c r="P220" s="47" t="str">
        <f t="shared" ca="1" si="92"/>
        <v/>
      </c>
      <c r="Q220" s="45" t="str">
        <f t="shared" ca="1" si="93"/>
        <v/>
      </c>
      <c r="R220" s="46" t="str">
        <f t="shared" ca="1" si="94"/>
        <v/>
      </c>
      <c r="S220" s="47" t="str">
        <f t="shared" ca="1" si="95"/>
        <v/>
      </c>
      <c r="T220" s="79" t="str">
        <f t="shared" ca="1" si="96"/>
        <v/>
      </c>
      <c r="AH220" s="172" t="str">
        <f t="shared" si="97"/>
        <v/>
      </c>
      <c r="AI220" s="172" t="str">
        <f t="shared" si="98"/>
        <v/>
      </c>
    </row>
    <row r="221" spans="1:35">
      <c r="A221" s="173" t="str">
        <f t="shared" ca="1" si="78"/>
        <v/>
      </c>
      <c r="B221" s="45" t="str">
        <f t="shared" ca="1" si="79"/>
        <v/>
      </c>
      <c r="C221" s="46" t="str">
        <f t="shared" ca="1" si="99"/>
        <v/>
      </c>
      <c r="D221" s="46" t="str">
        <f t="shared" ca="1" si="80"/>
        <v/>
      </c>
      <c r="E221" s="45" t="str">
        <f t="shared" ca="1" si="81"/>
        <v/>
      </c>
      <c r="F221" s="46" t="str">
        <f t="shared" ca="1" si="82"/>
        <v/>
      </c>
      <c r="G221" s="47" t="str">
        <f t="shared" ca="1" si="83"/>
        <v/>
      </c>
      <c r="H221" s="45" t="str">
        <f t="shared" ca="1" si="84"/>
        <v/>
      </c>
      <c r="I221" s="46" t="str">
        <f t="shared" ca="1" si="85"/>
        <v/>
      </c>
      <c r="J221" s="47" t="str">
        <f t="shared" ca="1" si="86"/>
        <v/>
      </c>
      <c r="K221" s="45" t="str">
        <f t="shared" ca="1" si="87"/>
        <v/>
      </c>
      <c r="L221" s="46" t="str">
        <f t="shared" ca="1" si="88"/>
        <v/>
      </c>
      <c r="M221" s="47" t="str">
        <f t="shared" ca="1" si="89"/>
        <v/>
      </c>
      <c r="N221" s="45" t="str">
        <f t="shared" ca="1" si="90"/>
        <v/>
      </c>
      <c r="O221" s="46" t="str">
        <f t="shared" ca="1" si="91"/>
        <v/>
      </c>
      <c r="P221" s="47" t="str">
        <f t="shared" ca="1" si="92"/>
        <v/>
      </c>
      <c r="Q221" s="45" t="str">
        <f t="shared" ca="1" si="93"/>
        <v/>
      </c>
      <c r="R221" s="46" t="str">
        <f t="shared" ca="1" si="94"/>
        <v/>
      </c>
      <c r="S221" s="47" t="str">
        <f t="shared" ca="1" si="95"/>
        <v/>
      </c>
      <c r="T221" s="79" t="str">
        <f t="shared" ca="1" si="96"/>
        <v/>
      </c>
      <c r="AH221" s="172" t="str">
        <f t="shared" si="97"/>
        <v/>
      </c>
      <c r="AI221" s="172" t="str">
        <f t="shared" si="98"/>
        <v/>
      </c>
    </row>
    <row r="222" spans="1:35">
      <c r="A222" s="173" t="str">
        <f t="shared" ca="1" si="78"/>
        <v/>
      </c>
      <c r="B222" s="45" t="str">
        <f t="shared" ca="1" si="79"/>
        <v/>
      </c>
      <c r="C222" s="46" t="str">
        <f t="shared" ca="1" si="99"/>
        <v/>
      </c>
      <c r="D222" s="46" t="str">
        <f t="shared" ca="1" si="80"/>
        <v/>
      </c>
      <c r="E222" s="45" t="str">
        <f t="shared" ca="1" si="81"/>
        <v/>
      </c>
      <c r="F222" s="46" t="str">
        <f t="shared" ca="1" si="82"/>
        <v/>
      </c>
      <c r="G222" s="47" t="str">
        <f t="shared" ca="1" si="83"/>
        <v/>
      </c>
      <c r="H222" s="45" t="str">
        <f t="shared" ca="1" si="84"/>
        <v/>
      </c>
      <c r="I222" s="46" t="str">
        <f t="shared" ca="1" si="85"/>
        <v/>
      </c>
      <c r="J222" s="47" t="str">
        <f t="shared" ca="1" si="86"/>
        <v/>
      </c>
      <c r="K222" s="45" t="str">
        <f t="shared" ca="1" si="87"/>
        <v/>
      </c>
      <c r="L222" s="46" t="str">
        <f t="shared" ca="1" si="88"/>
        <v/>
      </c>
      <c r="M222" s="47" t="str">
        <f t="shared" ca="1" si="89"/>
        <v/>
      </c>
      <c r="N222" s="45" t="str">
        <f t="shared" ca="1" si="90"/>
        <v/>
      </c>
      <c r="O222" s="46" t="str">
        <f t="shared" ca="1" si="91"/>
        <v/>
      </c>
      <c r="P222" s="47" t="str">
        <f t="shared" ca="1" si="92"/>
        <v/>
      </c>
      <c r="Q222" s="45" t="str">
        <f t="shared" ca="1" si="93"/>
        <v/>
      </c>
      <c r="R222" s="46" t="str">
        <f t="shared" ca="1" si="94"/>
        <v/>
      </c>
      <c r="S222" s="47" t="str">
        <f t="shared" ca="1" si="95"/>
        <v/>
      </c>
      <c r="T222" s="79" t="str">
        <f t="shared" ca="1" si="96"/>
        <v/>
      </c>
      <c r="AH222" s="172" t="str">
        <f t="shared" si="97"/>
        <v/>
      </c>
      <c r="AI222" s="172" t="str">
        <f t="shared" si="98"/>
        <v/>
      </c>
    </row>
    <row r="223" spans="1:35">
      <c r="A223" s="173" t="str">
        <f t="shared" ca="1" si="78"/>
        <v/>
      </c>
      <c r="B223" s="45" t="str">
        <f t="shared" ca="1" si="79"/>
        <v/>
      </c>
      <c r="C223" s="46" t="str">
        <f t="shared" ca="1" si="99"/>
        <v/>
      </c>
      <c r="D223" s="46" t="str">
        <f t="shared" ca="1" si="80"/>
        <v/>
      </c>
      <c r="E223" s="45" t="str">
        <f t="shared" ca="1" si="81"/>
        <v/>
      </c>
      <c r="F223" s="46" t="str">
        <f t="shared" ca="1" si="82"/>
        <v/>
      </c>
      <c r="G223" s="47" t="str">
        <f t="shared" ca="1" si="83"/>
        <v/>
      </c>
      <c r="H223" s="45" t="str">
        <f t="shared" ca="1" si="84"/>
        <v/>
      </c>
      <c r="I223" s="46" t="str">
        <f t="shared" ca="1" si="85"/>
        <v/>
      </c>
      <c r="J223" s="47" t="str">
        <f t="shared" ca="1" si="86"/>
        <v/>
      </c>
      <c r="K223" s="45" t="str">
        <f t="shared" ca="1" si="87"/>
        <v/>
      </c>
      <c r="L223" s="46" t="str">
        <f t="shared" ca="1" si="88"/>
        <v/>
      </c>
      <c r="M223" s="47" t="str">
        <f t="shared" ca="1" si="89"/>
        <v/>
      </c>
      <c r="N223" s="45" t="str">
        <f t="shared" ca="1" si="90"/>
        <v/>
      </c>
      <c r="O223" s="46" t="str">
        <f t="shared" ca="1" si="91"/>
        <v/>
      </c>
      <c r="P223" s="47" t="str">
        <f t="shared" ca="1" si="92"/>
        <v/>
      </c>
      <c r="Q223" s="45" t="str">
        <f t="shared" ca="1" si="93"/>
        <v/>
      </c>
      <c r="R223" s="46" t="str">
        <f t="shared" ca="1" si="94"/>
        <v/>
      </c>
      <c r="S223" s="47" t="str">
        <f t="shared" ca="1" si="95"/>
        <v/>
      </c>
      <c r="T223" s="79" t="str">
        <f t="shared" ca="1" si="96"/>
        <v/>
      </c>
      <c r="AH223" s="172" t="str">
        <f t="shared" si="97"/>
        <v/>
      </c>
      <c r="AI223" s="172" t="str">
        <f t="shared" si="98"/>
        <v/>
      </c>
    </row>
    <row r="224" spans="1:35">
      <c r="A224" s="173" t="str">
        <f t="shared" ca="1" si="78"/>
        <v/>
      </c>
      <c r="B224" s="45" t="str">
        <f t="shared" ca="1" si="79"/>
        <v/>
      </c>
      <c r="C224" s="46" t="str">
        <f t="shared" ca="1" si="99"/>
        <v/>
      </c>
      <c r="D224" s="46" t="str">
        <f t="shared" ca="1" si="80"/>
        <v/>
      </c>
      <c r="E224" s="45" t="str">
        <f t="shared" ca="1" si="81"/>
        <v/>
      </c>
      <c r="F224" s="46" t="str">
        <f t="shared" ca="1" si="82"/>
        <v/>
      </c>
      <c r="G224" s="47" t="str">
        <f t="shared" ca="1" si="83"/>
        <v/>
      </c>
      <c r="H224" s="45" t="str">
        <f t="shared" ca="1" si="84"/>
        <v/>
      </c>
      <c r="I224" s="46" t="str">
        <f t="shared" ca="1" si="85"/>
        <v/>
      </c>
      <c r="J224" s="47" t="str">
        <f t="shared" ca="1" si="86"/>
        <v/>
      </c>
      <c r="K224" s="45" t="str">
        <f t="shared" ca="1" si="87"/>
        <v/>
      </c>
      <c r="L224" s="46" t="str">
        <f t="shared" ca="1" si="88"/>
        <v/>
      </c>
      <c r="M224" s="47" t="str">
        <f t="shared" ca="1" si="89"/>
        <v/>
      </c>
      <c r="N224" s="45" t="str">
        <f t="shared" ca="1" si="90"/>
        <v/>
      </c>
      <c r="O224" s="46" t="str">
        <f t="shared" ca="1" si="91"/>
        <v/>
      </c>
      <c r="P224" s="47" t="str">
        <f t="shared" ca="1" si="92"/>
        <v/>
      </c>
      <c r="Q224" s="45" t="str">
        <f t="shared" ca="1" si="93"/>
        <v/>
      </c>
      <c r="R224" s="46" t="str">
        <f t="shared" ca="1" si="94"/>
        <v/>
      </c>
      <c r="S224" s="47" t="str">
        <f t="shared" ca="1" si="95"/>
        <v/>
      </c>
      <c r="T224" s="79" t="str">
        <f t="shared" ca="1" si="96"/>
        <v/>
      </c>
      <c r="AH224" s="172" t="str">
        <f t="shared" si="97"/>
        <v/>
      </c>
      <c r="AI224" s="172" t="str">
        <f t="shared" si="98"/>
        <v/>
      </c>
    </row>
    <row r="225" spans="1:35">
      <c r="A225" s="173" t="str">
        <f t="shared" ca="1" si="78"/>
        <v/>
      </c>
      <c r="B225" s="45" t="str">
        <f t="shared" ca="1" si="79"/>
        <v/>
      </c>
      <c r="C225" s="46" t="str">
        <f t="shared" ca="1" si="99"/>
        <v/>
      </c>
      <c r="D225" s="46" t="str">
        <f t="shared" ca="1" si="80"/>
        <v/>
      </c>
      <c r="E225" s="45" t="str">
        <f t="shared" ca="1" si="81"/>
        <v/>
      </c>
      <c r="F225" s="46" t="str">
        <f t="shared" ca="1" si="82"/>
        <v/>
      </c>
      <c r="G225" s="47" t="str">
        <f t="shared" ca="1" si="83"/>
        <v/>
      </c>
      <c r="H225" s="45" t="str">
        <f t="shared" ca="1" si="84"/>
        <v/>
      </c>
      <c r="I225" s="46" t="str">
        <f t="shared" ca="1" si="85"/>
        <v/>
      </c>
      <c r="J225" s="47" t="str">
        <f t="shared" ca="1" si="86"/>
        <v/>
      </c>
      <c r="K225" s="45" t="str">
        <f t="shared" ca="1" si="87"/>
        <v/>
      </c>
      <c r="L225" s="46" t="str">
        <f t="shared" ca="1" si="88"/>
        <v/>
      </c>
      <c r="M225" s="47" t="str">
        <f t="shared" ca="1" si="89"/>
        <v/>
      </c>
      <c r="N225" s="45" t="str">
        <f t="shared" ca="1" si="90"/>
        <v/>
      </c>
      <c r="O225" s="46" t="str">
        <f t="shared" ca="1" si="91"/>
        <v/>
      </c>
      <c r="P225" s="47" t="str">
        <f t="shared" ca="1" si="92"/>
        <v/>
      </c>
      <c r="Q225" s="45" t="str">
        <f t="shared" ca="1" si="93"/>
        <v/>
      </c>
      <c r="R225" s="46" t="str">
        <f t="shared" ca="1" si="94"/>
        <v/>
      </c>
      <c r="S225" s="47" t="str">
        <f t="shared" ca="1" si="95"/>
        <v/>
      </c>
      <c r="T225" s="79" t="str">
        <f t="shared" ca="1" si="96"/>
        <v/>
      </c>
      <c r="AH225" s="172" t="str">
        <f t="shared" si="97"/>
        <v/>
      </c>
      <c r="AI225" s="172" t="str">
        <f t="shared" si="98"/>
        <v/>
      </c>
    </row>
    <row r="226" spans="1:35">
      <c r="A226" s="173" t="str">
        <f t="shared" ca="1" si="78"/>
        <v/>
      </c>
      <c r="B226" s="45" t="str">
        <f t="shared" ca="1" si="79"/>
        <v/>
      </c>
      <c r="C226" s="46" t="str">
        <f t="shared" ca="1" si="99"/>
        <v/>
      </c>
      <c r="D226" s="46" t="str">
        <f t="shared" ca="1" si="80"/>
        <v/>
      </c>
      <c r="E226" s="45" t="str">
        <f t="shared" ca="1" si="81"/>
        <v/>
      </c>
      <c r="F226" s="46" t="str">
        <f t="shared" ca="1" si="82"/>
        <v/>
      </c>
      <c r="G226" s="47" t="str">
        <f t="shared" ca="1" si="83"/>
        <v/>
      </c>
      <c r="H226" s="45" t="str">
        <f t="shared" ca="1" si="84"/>
        <v/>
      </c>
      <c r="I226" s="46" t="str">
        <f t="shared" ca="1" si="85"/>
        <v/>
      </c>
      <c r="J226" s="47" t="str">
        <f t="shared" ca="1" si="86"/>
        <v/>
      </c>
      <c r="K226" s="45" t="str">
        <f t="shared" ca="1" si="87"/>
        <v/>
      </c>
      <c r="L226" s="46" t="str">
        <f t="shared" ca="1" si="88"/>
        <v/>
      </c>
      <c r="M226" s="47" t="str">
        <f t="shared" ca="1" si="89"/>
        <v/>
      </c>
      <c r="N226" s="45" t="str">
        <f t="shared" ca="1" si="90"/>
        <v/>
      </c>
      <c r="O226" s="46" t="str">
        <f t="shared" ca="1" si="91"/>
        <v/>
      </c>
      <c r="P226" s="47" t="str">
        <f t="shared" ca="1" si="92"/>
        <v/>
      </c>
      <c r="Q226" s="45" t="str">
        <f t="shared" ca="1" si="93"/>
        <v/>
      </c>
      <c r="R226" s="46" t="str">
        <f t="shared" ca="1" si="94"/>
        <v/>
      </c>
      <c r="S226" s="47" t="str">
        <f t="shared" ca="1" si="95"/>
        <v/>
      </c>
      <c r="T226" s="79" t="str">
        <f t="shared" ca="1" si="96"/>
        <v/>
      </c>
      <c r="AH226" s="172" t="str">
        <f t="shared" si="97"/>
        <v/>
      </c>
      <c r="AI226" s="172" t="str">
        <f t="shared" si="98"/>
        <v/>
      </c>
    </row>
    <row r="227" spans="1:35">
      <c r="A227" s="173" t="str">
        <f t="shared" ca="1" si="78"/>
        <v/>
      </c>
      <c r="B227" s="45" t="str">
        <f t="shared" ca="1" si="79"/>
        <v/>
      </c>
      <c r="C227" s="46" t="str">
        <f t="shared" ca="1" si="99"/>
        <v/>
      </c>
      <c r="D227" s="46" t="str">
        <f t="shared" ca="1" si="80"/>
        <v/>
      </c>
      <c r="E227" s="45" t="str">
        <f t="shared" ca="1" si="81"/>
        <v/>
      </c>
      <c r="F227" s="46" t="str">
        <f t="shared" ca="1" si="82"/>
        <v/>
      </c>
      <c r="G227" s="47" t="str">
        <f t="shared" ca="1" si="83"/>
        <v/>
      </c>
      <c r="H227" s="45" t="str">
        <f t="shared" ca="1" si="84"/>
        <v/>
      </c>
      <c r="I227" s="46" t="str">
        <f t="shared" ca="1" si="85"/>
        <v/>
      </c>
      <c r="J227" s="47" t="str">
        <f t="shared" ca="1" si="86"/>
        <v/>
      </c>
      <c r="K227" s="45" t="str">
        <f t="shared" ca="1" si="87"/>
        <v/>
      </c>
      <c r="L227" s="46" t="str">
        <f t="shared" ca="1" si="88"/>
        <v/>
      </c>
      <c r="M227" s="47" t="str">
        <f t="shared" ca="1" si="89"/>
        <v/>
      </c>
      <c r="N227" s="45" t="str">
        <f t="shared" ca="1" si="90"/>
        <v/>
      </c>
      <c r="O227" s="46" t="str">
        <f t="shared" ca="1" si="91"/>
        <v/>
      </c>
      <c r="P227" s="47" t="str">
        <f t="shared" ca="1" si="92"/>
        <v/>
      </c>
      <c r="Q227" s="45" t="str">
        <f t="shared" ca="1" si="93"/>
        <v/>
      </c>
      <c r="R227" s="46" t="str">
        <f t="shared" ca="1" si="94"/>
        <v/>
      </c>
      <c r="S227" s="47" t="str">
        <f t="shared" ca="1" si="95"/>
        <v/>
      </c>
      <c r="T227" s="79" t="str">
        <f t="shared" ca="1" si="96"/>
        <v/>
      </c>
      <c r="AH227" s="172" t="str">
        <f t="shared" si="97"/>
        <v/>
      </c>
      <c r="AI227" s="172" t="str">
        <f t="shared" si="98"/>
        <v/>
      </c>
    </row>
    <row r="228" spans="1:35">
      <c r="A228" s="173" t="str">
        <f t="shared" ca="1" si="78"/>
        <v/>
      </c>
      <c r="B228" s="45" t="str">
        <f t="shared" ca="1" si="79"/>
        <v/>
      </c>
      <c r="C228" s="46" t="str">
        <f t="shared" ca="1" si="99"/>
        <v/>
      </c>
      <c r="D228" s="46" t="str">
        <f t="shared" ca="1" si="80"/>
        <v/>
      </c>
      <c r="E228" s="45" t="str">
        <f t="shared" ca="1" si="81"/>
        <v/>
      </c>
      <c r="F228" s="46" t="str">
        <f t="shared" ca="1" si="82"/>
        <v/>
      </c>
      <c r="G228" s="47" t="str">
        <f t="shared" ca="1" si="83"/>
        <v/>
      </c>
      <c r="H228" s="45" t="str">
        <f t="shared" ca="1" si="84"/>
        <v/>
      </c>
      <c r="I228" s="46" t="str">
        <f t="shared" ca="1" si="85"/>
        <v/>
      </c>
      <c r="J228" s="47" t="str">
        <f t="shared" ca="1" si="86"/>
        <v/>
      </c>
      <c r="K228" s="45" t="str">
        <f t="shared" ca="1" si="87"/>
        <v/>
      </c>
      <c r="L228" s="46" t="str">
        <f t="shared" ca="1" si="88"/>
        <v/>
      </c>
      <c r="M228" s="47" t="str">
        <f t="shared" ca="1" si="89"/>
        <v/>
      </c>
      <c r="N228" s="45" t="str">
        <f t="shared" ca="1" si="90"/>
        <v/>
      </c>
      <c r="O228" s="46" t="str">
        <f t="shared" ca="1" si="91"/>
        <v/>
      </c>
      <c r="P228" s="47" t="str">
        <f t="shared" ca="1" si="92"/>
        <v/>
      </c>
      <c r="Q228" s="45" t="str">
        <f t="shared" ca="1" si="93"/>
        <v/>
      </c>
      <c r="R228" s="46" t="str">
        <f t="shared" ca="1" si="94"/>
        <v/>
      </c>
      <c r="S228" s="47" t="str">
        <f t="shared" ca="1" si="95"/>
        <v/>
      </c>
      <c r="T228" s="79" t="str">
        <f t="shared" ca="1" si="96"/>
        <v/>
      </c>
      <c r="AH228" s="172" t="str">
        <f t="shared" si="97"/>
        <v/>
      </c>
      <c r="AI228" s="172" t="str">
        <f t="shared" si="98"/>
        <v/>
      </c>
    </row>
    <row r="229" spans="1:35">
      <c r="A229" s="173" t="str">
        <f t="shared" ca="1" si="78"/>
        <v/>
      </c>
      <c r="B229" s="45" t="str">
        <f t="shared" ca="1" si="79"/>
        <v/>
      </c>
      <c r="C229" s="46" t="str">
        <f t="shared" ca="1" si="99"/>
        <v/>
      </c>
      <c r="D229" s="46" t="str">
        <f t="shared" ca="1" si="80"/>
        <v/>
      </c>
      <c r="E229" s="45" t="str">
        <f t="shared" ca="1" si="81"/>
        <v/>
      </c>
      <c r="F229" s="46" t="str">
        <f t="shared" ca="1" si="82"/>
        <v/>
      </c>
      <c r="G229" s="47" t="str">
        <f t="shared" ca="1" si="83"/>
        <v/>
      </c>
      <c r="H229" s="45" t="str">
        <f t="shared" ca="1" si="84"/>
        <v/>
      </c>
      <c r="I229" s="46" t="str">
        <f t="shared" ca="1" si="85"/>
        <v/>
      </c>
      <c r="J229" s="47" t="str">
        <f t="shared" ca="1" si="86"/>
        <v/>
      </c>
      <c r="K229" s="45" t="str">
        <f t="shared" ca="1" si="87"/>
        <v/>
      </c>
      <c r="L229" s="46" t="str">
        <f t="shared" ca="1" si="88"/>
        <v/>
      </c>
      <c r="M229" s="47" t="str">
        <f t="shared" ca="1" si="89"/>
        <v/>
      </c>
      <c r="N229" s="45" t="str">
        <f t="shared" ca="1" si="90"/>
        <v/>
      </c>
      <c r="O229" s="46" t="str">
        <f t="shared" ca="1" si="91"/>
        <v/>
      </c>
      <c r="P229" s="47" t="str">
        <f t="shared" ca="1" si="92"/>
        <v/>
      </c>
      <c r="Q229" s="45" t="str">
        <f t="shared" ca="1" si="93"/>
        <v/>
      </c>
      <c r="R229" s="46" t="str">
        <f t="shared" ca="1" si="94"/>
        <v/>
      </c>
      <c r="S229" s="47" t="str">
        <f t="shared" ca="1" si="95"/>
        <v/>
      </c>
      <c r="T229" s="79" t="str">
        <f t="shared" ca="1" si="96"/>
        <v/>
      </c>
      <c r="AH229" s="172" t="str">
        <f t="shared" si="97"/>
        <v/>
      </c>
      <c r="AI229" s="172" t="str">
        <f t="shared" si="98"/>
        <v/>
      </c>
    </row>
    <row r="230" spans="1:35">
      <c r="A230" s="173" t="str">
        <f t="shared" ca="1" si="78"/>
        <v/>
      </c>
      <c r="B230" s="45" t="str">
        <f t="shared" ca="1" si="79"/>
        <v/>
      </c>
      <c r="C230" s="46" t="str">
        <f t="shared" ca="1" si="99"/>
        <v/>
      </c>
      <c r="D230" s="46" t="str">
        <f t="shared" ca="1" si="80"/>
        <v/>
      </c>
      <c r="E230" s="45" t="str">
        <f t="shared" ca="1" si="81"/>
        <v/>
      </c>
      <c r="F230" s="46" t="str">
        <f t="shared" ca="1" si="82"/>
        <v/>
      </c>
      <c r="G230" s="47" t="str">
        <f t="shared" ca="1" si="83"/>
        <v/>
      </c>
      <c r="H230" s="45" t="str">
        <f t="shared" ca="1" si="84"/>
        <v/>
      </c>
      <c r="I230" s="46" t="str">
        <f t="shared" ca="1" si="85"/>
        <v/>
      </c>
      <c r="J230" s="47" t="str">
        <f t="shared" ca="1" si="86"/>
        <v/>
      </c>
      <c r="K230" s="45" t="str">
        <f t="shared" ca="1" si="87"/>
        <v/>
      </c>
      <c r="L230" s="46" t="str">
        <f t="shared" ca="1" si="88"/>
        <v/>
      </c>
      <c r="M230" s="47" t="str">
        <f t="shared" ca="1" si="89"/>
        <v/>
      </c>
      <c r="N230" s="45" t="str">
        <f t="shared" ca="1" si="90"/>
        <v/>
      </c>
      <c r="O230" s="46" t="str">
        <f t="shared" ca="1" si="91"/>
        <v/>
      </c>
      <c r="P230" s="47" t="str">
        <f t="shared" ca="1" si="92"/>
        <v/>
      </c>
      <c r="Q230" s="45" t="str">
        <f t="shared" ca="1" si="93"/>
        <v/>
      </c>
      <c r="R230" s="46" t="str">
        <f t="shared" ca="1" si="94"/>
        <v/>
      </c>
      <c r="S230" s="47" t="str">
        <f t="shared" ca="1" si="95"/>
        <v/>
      </c>
      <c r="T230" s="79" t="str">
        <f t="shared" ca="1" si="96"/>
        <v/>
      </c>
      <c r="AH230" s="172" t="str">
        <f t="shared" si="97"/>
        <v/>
      </c>
      <c r="AI230" s="172" t="str">
        <f t="shared" si="98"/>
        <v/>
      </c>
    </row>
    <row r="231" spans="1:35">
      <c r="A231" s="173" t="str">
        <f t="shared" ca="1" si="78"/>
        <v/>
      </c>
      <c r="B231" s="45" t="str">
        <f t="shared" ca="1" si="79"/>
        <v/>
      </c>
      <c r="C231" s="46" t="str">
        <f t="shared" ca="1" si="99"/>
        <v/>
      </c>
      <c r="D231" s="46" t="str">
        <f t="shared" ca="1" si="80"/>
        <v/>
      </c>
      <c r="E231" s="45" t="str">
        <f t="shared" ca="1" si="81"/>
        <v/>
      </c>
      <c r="F231" s="46" t="str">
        <f t="shared" ca="1" si="82"/>
        <v/>
      </c>
      <c r="G231" s="47" t="str">
        <f t="shared" ca="1" si="83"/>
        <v/>
      </c>
      <c r="H231" s="45" t="str">
        <f t="shared" ca="1" si="84"/>
        <v/>
      </c>
      <c r="I231" s="46" t="str">
        <f t="shared" ca="1" si="85"/>
        <v/>
      </c>
      <c r="J231" s="47" t="str">
        <f t="shared" ca="1" si="86"/>
        <v/>
      </c>
      <c r="K231" s="45" t="str">
        <f t="shared" ca="1" si="87"/>
        <v/>
      </c>
      <c r="L231" s="46" t="str">
        <f t="shared" ca="1" si="88"/>
        <v/>
      </c>
      <c r="M231" s="47" t="str">
        <f t="shared" ca="1" si="89"/>
        <v/>
      </c>
      <c r="N231" s="45" t="str">
        <f t="shared" ca="1" si="90"/>
        <v/>
      </c>
      <c r="O231" s="46" t="str">
        <f t="shared" ca="1" si="91"/>
        <v/>
      </c>
      <c r="P231" s="47" t="str">
        <f t="shared" ca="1" si="92"/>
        <v/>
      </c>
      <c r="Q231" s="45" t="str">
        <f t="shared" ca="1" si="93"/>
        <v/>
      </c>
      <c r="R231" s="46" t="str">
        <f t="shared" ca="1" si="94"/>
        <v/>
      </c>
      <c r="S231" s="47" t="str">
        <f t="shared" ca="1" si="95"/>
        <v/>
      </c>
      <c r="T231" s="79" t="str">
        <f t="shared" ca="1" si="96"/>
        <v/>
      </c>
      <c r="AH231" s="172" t="str">
        <f t="shared" si="97"/>
        <v/>
      </c>
      <c r="AI231" s="172" t="str">
        <f t="shared" si="98"/>
        <v/>
      </c>
    </row>
    <row r="232" spans="1:35">
      <c r="A232" s="173" t="str">
        <f t="shared" ca="1" si="78"/>
        <v/>
      </c>
      <c r="B232" s="45" t="str">
        <f t="shared" ca="1" si="79"/>
        <v/>
      </c>
      <c r="C232" s="46" t="str">
        <f t="shared" ca="1" si="99"/>
        <v/>
      </c>
      <c r="D232" s="46" t="str">
        <f t="shared" ca="1" si="80"/>
        <v/>
      </c>
      <c r="E232" s="45" t="str">
        <f t="shared" ca="1" si="81"/>
        <v/>
      </c>
      <c r="F232" s="46" t="str">
        <f t="shared" ca="1" si="82"/>
        <v/>
      </c>
      <c r="G232" s="47" t="str">
        <f t="shared" ca="1" si="83"/>
        <v/>
      </c>
      <c r="H232" s="45" t="str">
        <f t="shared" ca="1" si="84"/>
        <v/>
      </c>
      <c r="I232" s="46" t="str">
        <f t="shared" ca="1" si="85"/>
        <v/>
      </c>
      <c r="J232" s="47" t="str">
        <f t="shared" ca="1" si="86"/>
        <v/>
      </c>
      <c r="K232" s="45" t="str">
        <f t="shared" ca="1" si="87"/>
        <v/>
      </c>
      <c r="L232" s="46" t="str">
        <f t="shared" ca="1" si="88"/>
        <v/>
      </c>
      <c r="M232" s="47" t="str">
        <f t="shared" ca="1" si="89"/>
        <v/>
      </c>
      <c r="N232" s="45" t="str">
        <f t="shared" ca="1" si="90"/>
        <v/>
      </c>
      <c r="O232" s="46" t="str">
        <f t="shared" ca="1" si="91"/>
        <v/>
      </c>
      <c r="P232" s="47" t="str">
        <f t="shared" ca="1" si="92"/>
        <v/>
      </c>
      <c r="Q232" s="45" t="str">
        <f t="shared" ca="1" si="93"/>
        <v/>
      </c>
      <c r="R232" s="46" t="str">
        <f t="shared" ca="1" si="94"/>
        <v/>
      </c>
      <c r="S232" s="47" t="str">
        <f t="shared" ca="1" si="95"/>
        <v/>
      </c>
      <c r="T232" s="79" t="str">
        <f t="shared" ca="1" si="96"/>
        <v/>
      </c>
      <c r="AH232" s="172" t="str">
        <f t="shared" si="97"/>
        <v/>
      </c>
      <c r="AI232" s="172" t="str">
        <f t="shared" si="98"/>
        <v/>
      </c>
    </row>
    <row r="233" spans="1:35">
      <c r="A233" s="173" t="str">
        <f t="shared" ca="1" si="78"/>
        <v/>
      </c>
      <c r="B233" s="45" t="str">
        <f t="shared" ca="1" si="79"/>
        <v/>
      </c>
      <c r="C233" s="46" t="str">
        <f t="shared" ca="1" si="99"/>
        <v/>
      </c>
      <c r="D233" s="46" t="str">
        <f t="shared" ca="1" si="80"/>
        <v/>
      </c>
      <c r="E233" s="45" t="str">
        <f t="shared" ca="1" si="81"/>
        <v/>
      </c>
      <c r="F233" s="46" t="str">
        <f t="shared" ca="1" si="82"/>
        <v/>
      </c>
      <c r="G233" s="47" t="str">
        <f t="shared" ca="1" si="83"/>
        <v/>
      </c>
      <c r="H233" s="45" t="str">
        <f t="shared" ca="1" si="84"/>
        <v/>
      </c>
      <c r="I233" s="46" t="str">
        <f t="shared" ca="1" si="85"/>
        <v/>
      </c>
      <c r="J233" s="47" t="str">
        <f t="shared" ca="1" si="86"/>
        <v/>
      </c>
      <c r="K233" s="45" t="str">
        <f t="shared" ca="1" si="87"/>
        <v/>
      </c>
      <c r="L233" s="46" t="str">
        <f t="shared" ca="1" si="88"/>
        <v/>
      </c>
      <c r="M233" s="47" t="str">
        <f t="shared" ca="1" si="89"/>
        <v/>
      </c>
      <c r="N233" s="45" t="str">
        <f t="shared" ca="1" si="90"/>
        <v/>
      </c>
      <c r="O233" s="46" t="str">
        <f t="shared" ca="1" si="91"/>
        <v/>
      </c>
      <c r="P233" s="47" t="str">
        <f t="shared" ca="1" si="92"/>
        <v/>
      </c>
      <c r="Q233" s="45" t="str">
        <f t="shared" ca="1" si="93"/>
        <v/>
      </c>
      <c r="R233" s="46" t="str">
        <f t="shared" ca="1" si="94"/>
        <v/>
      </c>
      <c r="S233" s="47" t="str">
        <f t="shared" ca="1" si="95"/>
        <v/>
      </c>
      <c r="T233" s="79" t="str">
        <f t="shared" ca="1" si="96"/>
        <v/>
      </c>
      <c r="AH233" s="172" t="str">
        <f t="shared" si="97"/>
        <v/>
      </c>
      <c r="AI233" s="172" t="str">
        <f t="shared" si="98"/>
        <v/>
      </c>
    </row>
    <row r="234" spans="1:35">
      <c r="A234" s="173" t="str">
        <f t="shared" ref="A234:A297" ca="1" si="100">IF(AND(ISBLANK(AJ223), A233 = $AJ$1),NOW(),IF(ISBLANK(AJ223),"",AJ223))</f>
        <v/>
      </c>
      <c r="B234" s="45" t="str">
        <f t="shared" ref="B234:B297" ca="1" si="101">IF(COUNTIF(V:V,A234)=1,VLOOKUP(A234,V:W,2), IF(COUNTIF(V:V,A234)=0,$B$10,""))</f>
        <v/>
      </c>
      <c r="C234" s="46" t="str">
        <f t="shared" ca="1" si="99"/>
        <v/>
      </c>
      <c r="D234" s="46" t="str">
        <f t="shared" ref="D234:D297" ca="1" si="102">IF(ISERROR(B234-2),"",-1*ROUNDUP(A234-$A$14,0)/360*$B$7*$B$5)</f>
        <v/>
      </c>
      <c r="E234" s="45" t="str">
        <f t="shared" ref="E234:E297" ca="1" si="103">IF(COUNTIF(V:V,A234)=1,VLOOKUP(A234,X:Y,2), IF(COUNTIF(V:V,A234)=0,$C$10,""))</f>
        <v/>
      </c>
      <c r="F234" s="46" t="str">
        <f t="shared" ref="F234:F297" ca="1" si="104">IF(ISERROR(B234-2),"",(E234-$E$14)/100*$C$5)</f>
        <v/>
      </c>
      <c r="G234" s="47" t="str">
        <f t="shared" ref="G234:G297" ca="1" si="105">IF(ISERROR(B234-2),"",ROUNDUP(A234-$A$14,0)/360*$C$6*$C$5-ROUNDUP(A234-$A$14,0)/360*$C$7*$C$5*$E$14/100)</f>
        <v/>
      </c>
      <c r="H234" s="45" t="str">
        <f t="shared" ref="H234:H297" ca="1" si="106">IF(COUNTIF(V:V,A234)=1,VLOOKUP(A234,Z:AA,2), IF(COUNTIF(V:V,A234)=0,$D$10,""))</f>
        <v/>
      </c>
      <c r="I234" s="46" t="str">
        <f t="shared" ref="I234:I297" ca="1" si="107">IF(ISERROR(B234-2),"",(H234-$H$14)/100*$D$5)</f>
        <v/>
      </c>
      <c r="J234" s="47" t="str">
        <f t="shared" ref="J234:J297" ca="1" si="108">IF(ISERROR(B234-2),"",ROUNDUP(A234-$A$14,0)/360*$D$6*$D$5-ROUNDUP(A234-$A$14,0)/360*$D$7*$D$5*$H$14/100)</f>
        <v/>
      </c>
      <c r="K234" s="45" t="str">
        <f t="shared" ref="K234:K297" ca="1" si="109">IF(COUNTIF(V:V,A234)=1,VLOOKUP(A234,AB:AC,2), IF(COUNTIF(V:V,A234)=0,$E$10,""))</f>
        <v/>
      </c>
      <c r="L234" s="46" t="str">
        <f t="shared" ref="L234:L297" ca="1" si="110">IF(ISERROR(B234-2),"",(K234-$K$14)/100*$E$5)</f>
        <v/>
      </c>
      <c r="M234" s="47" t="str">
        <f t="shared" ref="M234:M297" ca="1" si="111">IF(ISERROR(B234-2),"",ROUNDUP(A234-$A$14,0)/360*$E$6*$E$5-ROUNDUP(A234-$A$14,0)/360*$E$7*$E$5*$K$14/100)</f>
        <v/>
      </c>
      <c r="N234" s="45" t="str">
        <f t="shared" ref="N234:N297" ca="1" si="112">IF(COUNTIF(V:V,A234)=1,VLOOKUP(A234,AD:AE,2), IF(COUNTIF(V:V,A234)=0,$F$10,""))</f>
        <v/>
      </c>
      <c r="O234" s="46" t="str">
        <f t="shared" ref="O234:O297" ca="1" si="113">IF(ISERROR(B234-2),"",(N234/$N$14-1)*$F$5)</f>
        <v/>
      </c>
      <c r="P234" s="47" t="str">
        <f t="shared" ref="P234:P297" ca="1" si="114">IF(ISERROR(B234-2),"",-1*ROUNDUP(A234-$A$14,0)/360*$F$7*$F$5)</f>
        <v/>
      </c>
      <c r="Q234" s="45" t="str">
        <f t="shared" ref="Q234:Q297" ca="1" si="115">IF(COUNTIF(V:V,A234)=1,VLOOKUP(A234,AF:AG,2), IF(COUNTIF(V:V,A234)=0,$G$10,""))</f>
        <v/>
      </c>
      <c r="R234" s="46" t="str">
        <f t="shared" ref="R234:R297" ca="1" si="116">IF(ISERROR(B234-2),"",(Q234-$Q$14)/100*$G$5)</f>
        <v/>
      </c>
      <c r="S234" s="47" t="str">
        <f t="shared" ref="S234:S297" ca="1" si="117">IF(ISERROR(B234-2),"",ROUNDUP(A234-$A$14,0)/360*$G$6*$G$5-ROUNDUP(A234-$A$14,0)/360*$G$7*$G$5*$Q$14/100)</f>
        <v/>
      </c>
      <c r="T234" s="79" t="str">
        <f t="shared" ref="T234:T297" ca="1" si="118">IF(ISERROR(B234-2),"",C234+D234-F234-G234-I234-J234-L234-M234-O234-P234+R234+S234+$J$9+$N$9)</f>
        <v/>
      </c>
      <c r="AH234" s="172" t="str">
        <f t="shared" si="97"/>
        <v/>
      </c>
      <c r="AI234" s="172" t="str">
        <f t="shared" si="98"/>
        <v/>
      </c>
    </row>
    <row r="235" spans="1:35">
      <c r="A235" s="173" t="str">
        <f t="shared" ca="1" si="100"/>
        <v/>
      </c>
      <c r="B235" s="45" t="str">
        <f t="shared" ca="1" si="101"/>
        <v/>
      </c>
      <c r="C235" s="46" t="str">
        <f t="shared" ca="1" si="99"/>
        <v/>
      </c>
      <c r="D235" s="46" t="str">
        <f t="shared" ca="1" si="102"/>
        <v/>
      </c>
      <c r="E235" s="45" t="str">
        <f t="shared" ca="1" si="103"/>
        <v/>
      </c>
      <c r="F235" s="46" t="str">
        <f t="shared" ca="1" si="104"/>
        <v/>
      </c>
      <c r="G235" s="47" t="str">
        <f t="shared" ca="1" si="105"/>
        <v/>
      </c>
      <c r="H235" s="45" t="str">
        <f t="shared" ca="1" si="106"/>
        <v/>
      </c>
      <c r="I235" s="46" t="str">
        <f t="shared" ca="1" si="107"/>
        <v/>
      </c>
      <c r="J235" s="47" t="str">
        <f t="shared" ca="1" si="108"/>
        <v/>
      </c>
      <c r="K235" s="45" t="str">
        <f t="shared" ca="1" si="109"/>
        <v/>
      </c>
      <c r="L235" s="46" t="str">
        <f t="shared" ca="1" si="110"/>
        <v/>
      </c>
      <c r="M235" s="47" t="str">
        <f t="shared" ca="1" si="111"/>
        <v/>
      </c>
      <c r="N235" s="45" t="str">
        <f t="shared" ca="1" si="112"/>
        <v/>
      </c>
      <c r="O235" s="46" t="str">
        <f t="shared" ca="1" si="113"/>
        <v/>
      </c>
      <c r="P235" s="47" t="str">
        <f t="shared" ca="1" si="114"/>
        <v/>
      </c>
      <c r="Q235" s="45" t="str">
        <f t="shared" ca="1" si="115"/>
        <v/>
      </c>
      <c r="R235" s="46" t="str">
        <f t="shared" ca="1" si="116"/>
        <v/>
      </c>
      <c r="S235" s="47" t="str">
        <f t="shared" ca="1" si="117"/>
        <v/>
      </c>
      <c r="T235" s="79" t="str">
        <f t="shared" ca="1" si="118"/>
        <v/>
      </c>
      <c r="AH235" s="172" t="str">
        <f t="shared" si="97"/>
        <v/>
      </c>
      <c r="AI235" s="172" t="str">
        <f t="shared" si="98"/>
        <v/>
      </c>
    </row>
    <row r="236" spans="1:35">
      <c r="A236" s="173" t="str">
        <f t="shared" ca="1" si="100"/>
        <v/>
      </c>
      <c r="B236" s="45" t="str">
        <f t="shared" ca="1" si="101"/>
        <v/>
      </c>
      <c r="C236" s="46" t="str">
        <f t="shared" ca="1" si="99"/>
        <v/>
      </c>
      <c r="D236" s="46" t="str">
        <f t="shared" ca="1" si="102"/>
        <v/>
      </c>
      <c r="E236" s="45" t="str">
        <f t="shared" ca="1" si="103"/>
        <v/>
      </c>
      <c r="F236" s="46" t="str">
        <f t="shared" ca="1" si="104"/>
        <v/>
      </c>
      <c r="G236" s="47" t="str">
        <f t="shared" ca="1" si="105"/>
        <v/>
      </c>
      <c r="H236" s="45" t="str">
        <f t="shared" ca="1" si="106"/>
        <v/>
      </c>
      <c r="I236" s="46" t="str">
        <f t="shared" ca="1" si="107"/>
        <v/>
      </c>
      <c r="J236" s="47" t="str">
        <f t="shared" ca="1" si="108"/>
        <v/>
      </c>
      <c r="K236" s="45" t="str">
        <f t="shared" ca="1" si="109"/>
        <v/>
      </c>
      <c r="L236" s="46" t="str">
        <f t="shared" ca="1" si="110"/>
        <v/>
      </c>
      <c r="M236" s="47" t="str">
        <f t="shared" ca="1" si="111"/>
        <v/>
      </c>
      <c r="N236" s="45" t="str">
        <f t="shared" ca="1" si="112"/>
        <v/>
      </c>
      <c r="O236" s="46" t="str">
        <f t="shared" ca="1" si="113"/>
        <v/>
      </c>
      <c r="P236" s="47" t="str">
        <f t="shared" ca="1" si="114"/>
        <v/>
      </c>
      <c r="Q236" s="45" t="str">
        <f t="shared" ca="1" si="115"/>
        <v/>
      </c>
      <c r="R236" s="46" t="str">
        <f t="shared" ca="1" si="116"/>
        <v/>
      </c>
      <c r="S236" s="47" t="str">
        <f t="shared" ca="1" si="117"/>
        <v/>
      </c>
      <c r="T236" s="79" t="str">
        <f t="shared" ca="1" si="118"/>
        <v/>
      </c>
      <c r="AH236" s="172" t="str">
        <f t="shared" si="97"/>
        <v/>
      </c>
      <c r="AI236" s="172" t="str">
        <f t="shared" si="98"/>
        <v/>
      </c>
    </row>
    <row r="237" spans="1:35">
      <c r="A237" s="173" t="str">
        <f t="shared" ca="1" si="100"/>
        <v/>
      </c>
      <c r="B237" s="45" t="str">
        <f t="shared" ca="1" si="101"/>
        <v/>
      </c>
      <c r="C237" s="46" t="str">
        <f t="shared" ca="1" si="99"/>
        <v/>
      </c>
      <c r="D237" s="46" t="str">
        <f t="shared" ca="1" si="102"/>
        <v/>
      </c>
      <c r="E237" s="45" t="str">
        <f t="shared" ca="1" si="103"/>
        <v/>
      </c>
      <c r="F237" s="46" t="str">
        <f t="shared" ca="1" si="104"/>
        <v/>
      </c>
      <c r="G237" s="47" t="str">
        <f t="shared" ca="1" si="105"/>
        <v/>
      </c>
      <c r="H237" s="45" t="str">
        <f t="shared" ca="1" si="106"/>
        <v/>
      </c>
      <c r="I237" s="46" t="str">
        <f t="shared" ca="1" si="107"/>
        <v/>
      </c>
      <c r="J237" s="47" t="str">
        <f t="shared" ca="1" si="108"/>
        <v/>
      </c>
      <c r="K237" s="45" t="str">
        <f t="shared" ca="1" si="109"/>
        <v/>
      </c>
      <c r="L237" s="46" t="str">
        <f t="shared" ca="1" si="110"/>
        <v/>
      </c>
      <c r="M237" s="47" t="str">
        <f t="shared" ca="1" si="111"/>
        <v/>
      </c>
      <c r="N237" s="45" t="str">
        <f t="shared" ca="1" si="112"/>
        <v/>
      </c>
      <c r="O237" s="46" t="str">
        <f t="shared" ca="1" si="113"/>
        <v/>
      </c>
      <c r="P237" s="47" t="str">
        <f t="shared" ca="1" si="114"/>
        <v/>
      </c>
      <c r="Q237" s="45" t="str">
        <f t="shared" ca="1" si="115"/>
        <v/>
      </c>
      <c r="R237" s="46" t="str">
        <f t="shared" ca="1" si="116"/>
        <v/>
      </c>
      <c r="S237" s="47" t="str">
        <f t="shared" ca="1" si="117"/>
        <v/>
      </c>
      <c r="T237" s="79" t="str">
        <f t="shared" ca="1" si="118"/>
        <v/>
      </c>
      <c r="AH237" s="172" t="str">
        <f t="shared" si="97"/>
        <v/>
      </c>
      <c r="AI237" s="172" t="str">
        <f t="shared" si="98"/>
        <v/>
      </c>
    </row>
    <row r="238" spans="1:35">
      <c r="A238" s="173" t="str">
        <f t="shared" ca="1" si="100"/>
        <v/>
      </c>
      <c r="B238" s="45" t="str">
        <f t="shared" ca="1" si="101"/>
        <v/>
      </c>
      <c r="C238" s="46" t="str">
        <f t="shared" ca="1" si="99"/>
        <v/>
      </c>
      <c r="D238" s="46" t="str">
        <f t="shared" ca="1" si="102"/>
        <v/>
      </c>
      <c r="E238" s="45" t="str">
        <f t="shared" ca="1" si="103"/>
        <v/>
      </c>
      <c r="F238" s="46" t="str">
        <f t="shared" ca="1" si="104"/>
        <v/>
      </c>
      <c r="G238" s="47" t="str">
        <f t="shared" ca="1" si="105"/>
        <v/>
      </c>
      <c r="H238" s="45" t="str">
        <f t="shared" ca="1" si="106"/>
        <v/>
      </c>
      <c r="I238" s="46" t="str">
        <f t="shared" ca="1" si="107"/>
        <v/>
      </c>
      <c r="J238" s="47" t="str">
        <f t="shared" ca="1" si="108"/>
        <v/>
      </c>
      <c r="K238" s="45" t="str">
        <f t="shared" ca="1" si="109"/>
        <v/>
      </c>
      <c r="L238" s="46" t="str">
        <f t="shared" ca="1" si="110"/>
        <v/>
      </c>
      <c r="M238" s="47" t="str">
        <f t="shared" ca="1" si="111"/>
        <v/>
      </c>
      <c r="N238" s="45" t="str">
        <f t="shared" ca="1" si="112"/>
        <v/>
      </c>
      <c r="O238" s="46" t="str">
        <f t="shared" ca="1" si="113"/>
        <v/>
      </c>
      <c r="P238" s="47" t="str">
        <f t="shared" ca="1" si="114"/>
        <v/>
      </c>
      <c r="Q238" s="45" t="str">
        <f t="shared" ca="1" si="115"/>
        <v/>
      </c>
      <c r="R238" s="46" t="str">
        <f t="shared" ca="1" si="116"/>
        <v/>
      </c>
      <c r="S238" s="47" t="str">
        <f t="shared" ca="1" si="117"/>
        <v/>
      </c>
      <c r="T238" s="79" t="str">
        <f t="shared" ca="1" si="118"/>
        <v/>
      </c>
      <c r="AH238" s="172" t="str">
        <f t="shared" si="97"/>
        <v/>
      </c>
      <c r="AI238" s="172" t="str">
        <f t="shared" si="98"/>
        <v/>
      </c>
    </row>
    <row r="239" spans="1:35">
      <c r="A239" s="173" t="str">
        <f t="shared" ca="1" si="100"/>
        <v/>
      </c>
      <c r="B239" s="45" t="str">
        <f t="shared" ca="1" si="101"/>
        <v/>
      </c>
      <c r="C239" s="46" t="str">
        <f t="shared" ca="1" si="99"/>
        <v/>
      </c>
      <c r="D239" s="46" t="str">
        <f t="shared" ca="1" si="102"/>
        <v/>
      </c>
      <c r="E239" s="45" t="str">
        <f t="shared" ca="1" si="103"/>
        <v/>
      </c>
      <c r="F239" s="46" t="str">
        <f t="shared" ca="1" si="104"/>
        <v/>
      </c>
      <c r="G239" s="47" t="str">
        <f t="shared" ca="1" si="105"/>
        <v/>
      </c>
      <c r="H239" s="45" t="str">
        <f t="shared" ca="1" si="106"/>
        <v/>
      </c>
      <c r="I239" s="46" t="str">
        <f t="shared" ca="1" si="107"/>
        <v/>
      </c>
      <c r="J239" s="47" t="str">
        <f t="shared" ca="1" si="108"/>
        <v/>
      </c>
      <c r="K239" s="45" t="str">
        <f t="shared" ca="1" si="109"/>
        <v/>
      </c>
      <c r="L239" s="46" t="str">
        <f t="shared" ca="1" si="110"/>
        <v/>
      </c>
      <c r="M239" s="47" t="str">
        <f t="shared" ca="1" si="111"/>
        <v/>
      </c>
      <c r="N239" s="45" t="str">
        <f t="shared" ca="1" si="112"/>
        <v/>
      </c>
      <c r="O239" s="46" t="str">
        <f t="shared" ca="1" si="113"/>
        <v/>
      </c>
      <c r="P239" s="47" t="str">
        <f t="shared" ca="1" si="114"/>
        <v/>
      </c>
      <c r="Q239" s="45" t="str">
        <f t="shared" ca="1" si="115"/>
        <v/>
      </c>
      <c r="R239" s="46" t="str">
        <f t="shared" ca="1" si="116"/>
        <v/>
      </c>
      <c r="S239" s="47" t="str">
        <f t="shared" ca="1" si="117"/>
        <v/>
      </c>
      <c r="T239" s="79" t="str">
        <f t="shared" ca="1" si="118"/>
        <v/>
      </c>
      <c r="AH239" s="172" t="str">
        <f t="shared" si="97"/>
        <v/>
      </c>
      <c r="AI239" s="172" t="str">
        <f t="shared" si="98"/>
        <v/>
      </c>
    </row>
    <row r="240" spans="1:35">
      <c r="A240" s="173" t="str">
        <f t="shared" ca="1" si="100"/>
        <v/>
      </c>
      <c r="B240" s="45" t="str">
        <f t="shared" ca="1" si="101"/>
        <v/>
      </c>
      <c r="C240" s="46" t="str">
        <f t="shared" ca="1" si="99"/>
        <v/>
      </c>
      <c r="D240" s="46" t="str">
        <f t="shared" ca="1" si="102"/>
        <v/>
      </c>
      <c r="E240" s="45" t="str">
        <f t="shared" ca="1" si="103"/>
        <v/>
      </c>
      <c r="F240" s="46" t="str">
        <f t="shared" ca="1" si="104"/>
        <v/>
      </c>
      <c r="G240" s="47" t="str">
        <f t="shared" ca="1" si="105"/>
        <v/>
      </c>
      <c r="H240" s="45" t="str">
        <f t="shared" ca="1" si="106"/>
        <v/>
      </c>
      <c r="I240" s="46" t="str">
        <f t="shared" ca="1" si="107"/>
        <v/>
      </c>
      <c r="J240" s="47" t="str">
        <f t="shared" ca="1" si="108"/>
        <v/>
      </c>
      <c r="K240" s="45" t="str">
        <f t="shared" ca="1" si="109"/>
        <v/>
      </c>
      <c r="L240" s="46" t="str">
        <f t="shared" ca="1" si="110"/>
        <v/>
      </c>
      <c r="M240" s="47" t="str">
        <f t="shared" ca="1" si="111"/>
        <v/>
      </c>
      <c r="N240" s="45" t="str">
        <f t="shared" ca="1" si="112"/>
        <v/>
      </c>
      <c r="O240" s="46" t="str">
        <f t="shared" ca="1" si="113"/>
        <v/>
      </c>
      <c r="P240" s="47" t="str">
        <f t="shared" ca="1" si="114"/>
        <v/>
      </c>
      <c r="Q240" s="45" t="str">
        <f t="shared" ca="1" si="115"/>
        <v/>
      </c>
      <c r="R240" s="46" t="str">
        <f t="shared" ca="1" si="116"/>
        <v/>
      </c>
      <c r="S240" s="47" t="str">
        <f t="shared" ca="1" si="117"/>
        <v/>
      </c>
      <c r="T240" s="79" t="str">
        <f t="shared" ca="1" si="118"/>
        <v/>
      </c>
      <c r="AH240" s="172" t="str">
        <f t="shared" si="97"/>
        <v/>
      </c>
      <c r="AI240" s="172" t="str">
        <f t="shared" si="98"/>
        <v/>
      </c>
    </row>
    <row r="241" spans="1:35">
      <c r="A241" s="173" t="str">
        <f t="shared" ca="1" si="100"/>
        <v/>
      </c>
      <c r="B241" s="45" t="str">
        <f t="shared" ca="1" si="101"/>
        <v/>
      </c>
      <c r="C241" s="46" t="str">
        <f t="shared" ca="1" si="99"/>
        <v/>
      </c>
      <c r="D241" s="46" t="str">
        <f t="shared" ca="1" si="102"/>
        <v/>
      </c>
      <c r="E241" s="45" t="str">
        <f t="shared" ca="1" si="103"/>
        <v/>
      </c>
      <c r="F241" s="46" t="str">
        <f t="shared" ca="1" si="104"/>
        <v/>
      </c>
      <c r="G241" s="47" t="str">
        <f t="shared" ca="1" si="105"/>
        <v/>
      </c>
      <c r="H241" s="45" t="str">
        <f t="shared" ca="1" si="106"/>
        <v/>
      </c>
      <c r="I241" s="46" t="str">
        <f t="shared" ca="1" si="107"/>
        <v/>
      </c>
      <c r="J241" s="47" t="str">
        <f t="shared" ca="1" si="108"/>
        <v/>
      </c>
      <c r="K241" s="45" t="str">
        <f t="shared" ca="1" si="109"/>
        <v/>
      </c>
      <c r="L241" s="46" t="str">
        <f t="shared" ca="1" si="110"/>
        <v/>
      </c>
      <c r="M241" s="47" t="str">
        <f t="shared" ca="1" si="111"/>
        <v/>
      </c>
      <c r="N241" s="45" t="str">
        <f t="shared" ca="1" si="112"/>
        <v/>
      </c>
      <c r="O241" s="46" t="str">
        <f t="shared" ca="1" si="113"/>
        <v/>
      </c>
      <c r="P241" s="47" t="str">
        <f t="shared" ca="1" si="114"/>
        <v/>
      </c>
      <c r="Q241" s="45" t="str">
        <f t="shared" ca="1" si="115"/>
        <v/>
      </c>
      <c r="R241" s="46" t="str">
        <f t="shared" ca="1" si="116"/>
        <v/>
      </c>
      <c r="S241" s="47" t="str">
        <f t="shared" ca="1" si="117"/>
        <v/>
      </c>
      <c r="T241" s="79" t="str">
        <f t="shared" ca="1" si="118"/>
        <v/>
      </c>
      <c r="AH241" s="172" t="str">
        <f t="shared" si="97"/>
        <v/>
      </c>
      <c r="AI241" s="172" t="str">
        <f t="shared" si="98"/>
        <v/>
      </c>
    </row>
    <row r="242" spans="1:35">
      <c r="A242" s="173" t="str">
        <f t="shared" ca="1" si="100"/>
        <v/>
      </c>
      <c r="B242" s="45" t="str">
        <f t="shared" ca="1" si="101"/>
        <v/>
      </c>
      <c r="C242" s="46" t="str">
        <f t="shared" ca="1" si="99"/>
        <v/>
      </c>
      <c r="D242" s="46" t="str">
        <f t="shared" ca="1" si="102"/>
        <v/>
      </c>
      <c r="E242" s="45" t="str">
        <f t="shared" ca="1" si="103"/>
        <v/>
      </c>
      <c r="F242" s="46" t="str">
        <f t="shared" ca="1" si="104"/>
        <v/>
      </c>
      <c r="G242" s="47" t="str">
        <f t="shared" ca="1" si="105"/>
        <v/>
      </c>
      <c r="H242" s="45" t="str">
        <f t="shared" ca="1" si="106"/>
        <v/>
      </c>
      <c r="I242" s="46" t="str">
        <f t="shared" ca="1" si="107"/>
        <v/>
      </c>
      <c r="J242" s="47" t="str">
        <f t="shared" ca="1" si="108"/>
        <v/>
      </c>
      <c r="K242" s="45" t="str">
        <f t="shared" ca="1" si="109"/>
        <v/>
      </c>
      <c r="L242" s="46" t="str">
        <f t="shared" ca="1" si="110"/>
        <v/>
      </c>
      <c r="M242" s="47" t="str">
        <f t="shared" ca="1" si="111"/>
        <v/>
      </c>
      <c r="N242" s="45" t="str">
        <f t="shared" ca="1" si="112"/>
        <v/>
      </c>
      <c r="O242" s="46" t="str">
        <f t="shared" ca="1" si="113"/>
        <v/>
      </c>
      <c r="P242" s="47" t="str">
        <f t="shared" ca="1" si="114"/>
        <v/>
      </c>
      <c r="Q242" s="45" t="str">
        <f t="shared" ca="1" si="115"/>
        <v/>
      </c>
      <c r="R242" s="46" t="str">
        <f t="shared" ca="1" si="116"/>
        <v/>
      </c>
      <c r="S242" s="47" t="str">
        <f t="shared" ca="1" si="117"/>
        <v/>
      </c>
      <c r="T242" s="79" t="str">
        <f t="shared" ca="1" si="118"/>
        <v/>
      </c>
      <c r="AH242" s="172" t="str">
        <f t="shared" si="97"/>
        <v/>
      </c>
      <c r="AI242" s="172" t="str">
        <f t="shared" si="98"/>
        <v/>
      </c>
    </row>
    <row r="243" spans="1:35">
      <c r="A243" s="173" t="str">
        <f t="shared" ca="1" si="100"/>
        <v/>
      </c>
      <c r="B243" s="45" t="str">
        <f t="shared" ca="1" si="101"/>
        <v/>
      </c>
      <c r="C243" s="46" t="str">
        <f t="shared" ca="1" si="99"/>
        <v/>
      </c>
      <c r="D243" s="46" t="str">
        <f t="shared" ca="1" si="102"/>
        <v/>
      </c>
      <c r="E243" s="45" t="str">
        <f t="shared" ca="1" si="103"/>
        <v/>
      </c>
      <c r="F243" s="46" t="str">
        <f t="shared" ca="1" si="104"/>
        <v/>
      </c>
      <c r="G243" s="47" t="str">
        <f t="shared" ca="1" si="105"/>
        <v/>
      </c>
      <c r="H243" s="45" t="str">
        <f t="shared" ca="1" si="106"/>
        <v/>
      </c>
      <c r="I243" s="46" t="str">
        <f t="shared" ca="1" si="107"/>
        <v/>
      </c>
      <c r="J243" s="47" t="str">
        <f t="shared" ca="1" si="108"/>
        <v/>
      </c>
      <c r="K243" s="45" t="str">
        <f t="shared" ca="1" si="109"/>
        <v/>
      </c>
      <c r="L243" s="46" t="str">
        <f t="shared" ca="1" si="110"/>
        <v/>
      </c>
      <c r="M243" s="47" t="str">
        <f t="shared" ca="1" si="111"/>
        <v/>
      </c>
      <c r="N243" s="45" t="str">
        <f t="shared" ca="1" si="112"/>
        <v/>
      </c>
      <c r="O243" s="46" t="str">
        <f t="shared" ca="1" si="113"/>
        <v/>
      </c>
      <c r="P243" s="47" t="str">
        <f t="shared" ca="1" si="114"/>
        <v/>
      </c>
      <c r="Q243" s="45" t="str">
        <f t="shared" ca="1" si="115"/>
        <v/>
      </c>
      <c r="R243" s="46" t="str">
        <f t="shared" ca="1" si="116"/>
        <v/>
      </c>
      <c r="S243" s="47" t="str">
        <f t="shared" ca="1" si="117"/>
        <v/>
      </c>
      <c r="T243" s="79" t="str">
        <f t="shared" ca="1" si="118"/>
        <v/>
      </c>
      <c r="AH243" s="172" t="str">
        <f t="shared" si="97"/>
        <v/>
      </c>
      <c r="AI243" s="172" t="str">
        <f t="shared" si="98"/>
        <v/>
      </c>
    </row>
    <row r="244" spans="1:35">
      <c r="A244" s="173" t="str">
        <f t="shared" ca="1" si="100"/>
        <v/>
      </c>
      <c r="B244" s="45" t="str">
        <f t="shared" ca="1" si="101"/>
        <v/>
      </c>
      <c r="C244" s="46" t="str">
        <f t="shared" ca="1" si="99"/>
        <v/>
      </c>
      <c r="D244" s="46" t="str">
        <f t="shared" ca="1" si="102"/>
        <v/>
      </c>
      <c r="E244" s="45" t="str">
        <f t="shared" ca="1" si="103"/>
        <v/>
      </c>
      <c r="F244" s="46" t="str">
        <f t="shared" ca="1" si="104"/>
        <v/>
      </c>
      <c r="G244" s="47" t="str">
        <f t="shared" ca="1" si="105"/>
        <v/>
      </c>
      <c r="H244" s="45" t="str">
        <f t="shared" ca="1" si="106"/>
        <v/>
      </c>
      <c r="I244" s="46" t="str">
        <f t="shared" ca="1" si="107"/>
        <v/>
      </c>
      <c r="J244" s="47" t="str">
        <f t="shared" ca="1" si="108"/>
        <v/>
      </c>
      <c r="K244" s="45" t="str">
        <f t="shared" ca="1" si="109"/>
        <v/>
      </c>
      <c r="L244" s="46" t="str">
        <f t="shared" ca="1" si="110"/>
        <v/>
      </c>
      <c r="M244" s="47" t="str">
        <f t="shared" ca="1" si="111"/>
        <v/>
      </c>
      <c r="N244" s="45" t="str">
        <f t="shared" ca="1" si="112"/>
        <v/>
      </c>
      <c r="O244" s="46" t="str">
        <f t="shared" ca="1" si="113"/>
        <v/>
      </c>
      <c r="P244" s="47" t="str">
        <f t="shared" ca="1" si="114"/>
        <v/>
      </c>
      <c r="Q244" s="45" t="str">
        <f t="shared" ca="1" si="115"/>
        <v/>
      </c>
      <c r="R244" s="46" t="str">
        <f t="shared" ca="1" si="116"/>
        <v/>
      </c>
      <c r="S244" s="47" t="str">
        <f t="shared" ca="1" si="117"/>
        <v/>
      </c>
      <c r="T244" s="79" t="str">
        <f t="shared" ca="1" si="118"/>
        <v/>
      </c>
      <c r="AH244" s="172" t="str">
        <f t="shared" si="97"/>
        <v/>
      </c>
      <c r="AI244" s="172" t="str">
        <f t="shared" si="98"/>
        <v/>
      </c>
    </row>
    <row r="245" spans="1:35">
      <c r="A245" s="173" t="str">
        <f t="shared" ca="1" si="100"/>
        <v/>
      </c>
      <c r="B245" s="45" t="str">
        <f t="shared" ca="1" si="101"/>
        <v/>
      </c>
      <c r="C245" s="46" t="str">
        <f t="shared" ca="1" si="99"/>
        <v/>
      </c>
      <c r="D245" s="46" t="str">
        <f t="shared" ca="1" si="102"/>
        <v/>
      </c>
      <c r="E245" s="45" t="str">
        <f t="shared" ca="1" si="103"/>
        <v/>
      </c>
      <c r="F245" s="46" t="str">
        <f t="shared" ca="1" si="104"/>
        <v/>
      </c>
      <c r="G245" s="47" t="str">
        <f t="shared" ca="1" si="105"/>
        <v/>
      </c>
      <c r="H245" s="45" t="str">
        <f t="shared" ca="1" si="106"/>
        <v/>
      </c>
      <c r="I245" s="46" t="str">
        <f t="shared" ca="1" si="107"/>
        <v/>
      </c>
      <c r="J245" s="47" t="str">
        <f t="shared" ca="1" si="108"/>
        <v/>
      </c>
      <c r="K245" s="45" t="str">
        <f t="shared" ca="1" si="109"/>
        <v/>
      </c>
      <c r="L245" s="46" t="str">
        <f t="shared" ca="1" si="110"/>
        <v/>
      </c>
      <c r="M245" s="47" t="str">
        <f t="shared" ca="1" si="111"/>
        <v/>
      </c>
      <c r="N245" s="45" t="str">
        <f t="shared" ca="1" si="112"/>
        <v/>
      </c>
      <c r="O245" s="46" t="str">
        <f t="shared" ca="1" si="113"/>
        <v/>
      </c>
      <c r="P245" s="47" t="str">
        <f t="shared" ca="1" si="114"/>
        <v/>
      </c>
      <c r="Q245" s="45" t="str">
        <f t="shared" ca="1" si="115"/>
        <v/>
      </c>
      <c r="R245" s="46" t="str">
        <f t="shared" ca="1" si="116"/>
        <v/>
      </c>
      <c r="S245" s="47" t="str">
        <f t="shared" ca="1" si="117"/>
        <v/>
      </c>
      <c r="T245" s="79" t="str">
        <f t="shared" ca="1" si="118"/>
        <v/>
      </c>
      <c r="AH245" s="172" t="str">
        <f t="shared" si="97"/>
        <v/>
      </c>
      <c r="AI245" s="172" t="str">
        <f t="shared" si="98"/>
        <v/>
      </c>
    </row>
    <row r="246" spans="1:35">
      <c r="A246" s="173" t="str">
        <f t="shared" ca="1" si="100"/>
        <v/>
      </c>
      <c r="B246" s="45" t="str">
        <f t="shared" ca="1" si="101"/>
        <v/>
      </c>
      <c r="C246" s="46" t="str">
        <f t="shared" ca="1" si="99"/>
        <v/>
      </c>
      <c r="D246" s="46" t="str">
        <f t="shared" ca="1" si="102"/>
        <v/>
      </c>
      <c r="E246" s="45" t="str">
        <f t="shared" ca="1" si="103"/>
        <v/>
      </c>
      <c r="F246" s="46" t="str">
        <f t="shared" ca="1" si="104"/>
        <v/>
      </c>
      <c r="G246" s="47" t="str">
        <f t="shared" ca="1" si="105"/>
        <v/>
      </c>
      <c r="H246" s="45" t="str">
        <f t="shared" ca="1" si="106"/>
        <v/>
      </c>
      <c r="I246" s="46" t="str">
        <f t="shared" ca="1" si="107"/>
        <v/>
      </c>
      <c r="J246" s="47" t="str">
        <f t="shared" ca="1" si="108"/>
        <v/>
      </c>
      <c r="K246" s="45" t="str">
        <f t="shared" ca="1" si="109"/>
        <v/>
      </c>
      <c r="L246" s="46" t="str">
        <f t="shared" ca="1" si="110"/>
        <v/>
      </c>
      <c r="M246" s="47" t="str">
        <f t="shared" ca="1" si="111"/>
        <v/>
      </c>
      <c r="N246" s="45" t="str">
        <f t="shared" ca="1" si="112"/>
        <v/>
      </c>
      <c r="O246" s="46" t="str">
        <f t="shared" ca="1" si="113"/>
        <v/>
      </c>
      <c r="P246" s="47" t="str">
        <f t="shared" ca="1" si="114"/>
        <v/>
      </c>
      <c r="Q246" s="45" t="str">
        <f t="shared" ca="1" si="115"/>
        <v/>
      </c>
      <c r="R246" s="46" t="str">
        <f t="shared" ca="1" si="116"/>
        <v/>
      </c>
      <c r="S246" s="47" t="str">
        <f t="shared" ca="1" si="117"/>
        <v/>
      </c>
      <c r="T246" s="79" t="str">
        <f t="shared" ca="1" si="118"/>
        <v/>
      </c>
      <c r="AH246" s="172" t="str">
        <f t="shared" si="97"/>
        <v/>
      </c>
      <c r="AI246" s="172" t="str">
        <f t="shared" si="98"/>
        <v/>
      </c>
    </row>
    <row r="247" spans="1:35">
      <c r="A247" s="173" t="str">
        <f t="shared" ca="1" si="100"/>
        <v/>
      </c>
      <c r="B247" s="45" t="str">
        <f t="shared" ca="1" si="101"/>
        <v/>
      </c>
      <c r="C247" s="46" t="str">
        <f t="shared" ca="1" si="99"/>
        <v/>
      </c>
      <c r="D247" s="46" t="str">
        <f t="shared" ca="1" si="102"/>
        <v/>
      </c>
      <c r="E247" s="45" t="str">
        <f t="shared" ca="1" si="103"/>
        <v/>
      </c>
      <c r="F247" s="46" t="str">
        <f t="shared" ca="1" si="104"/>
        <v/>
      </c>
      <c r="G247" s="47" t="str">
        <f t="shared" ca="1" si="105"/>
        <v/>
      </c>
      <c r="H247" s="45" t="str">
        <f t="shared" ca="1" si="106"/>
        <v/>
      </c>
      <c r="I247" s="46" t="str">
        <f t="shared" ca="1" si="107"/>
        <v/>
      </c>
      <c r="J247" s="47" t="str">
        <f t="shared" ca="1" si="108"/>
        <v/>
      </c>
      <c r="K247" s="45" t="str">
        <f t="shared" ca="1" si="109"/>
        <v/>
      </c>
      <c r="L247" s="46" t="str">
        <f t="shared" ca="1" si="110"/>
        <v/>
      </c>
      <c r="M247" s="47" t="str">
        <f t="shared" ca="1" si="111"/>
        <v/>
      </c>
      <c r="N247" s="45" t="str">
        <f t="shared" ca="1" si="112"/>
        <v/>
      </c>
      <c r="O247" s="46" t="str">
        <f t="shared" ca="1" si="113"/>
        <v/>
      </c>
      <c r="P247" s="47" t="str">
        <f t="shared" ca="1" si="114"/>
        <v/>
      </c>
      <c r="Q247" s="45" t="str">
        <f t="shared" ca="1" si="115"/>
        <v/>
      </c>
      <c r="R247" s="46" t="str">
        <f t="shared" ca="1" si="116"/>
        <v/>
      </c>
      <c r="S247" s="47" t="str">
        <f t="shared" ca="1" si="117"/>
        <v/>
      </c>
      <c r="T247" s="79" t="str">
        <f t="shared" ca="1" si="118"/>
        <v/>
      </c>
      <c r="AH247" s="172" t="str">
        <f t="shared" si="97"/>
        <v/>
      </c>
      <c r="AI247" s="172" t="str">
        <f t="shared" si="98"/>
        <v/>
      </c>
    </row>
    <row r="248" spans="1:35">
      <c r="A248" s="173" t="str">
        <f t="shared" ca="1" si="100"/>
        <v/>
      </c>
      <c r="B248" s="45" t="str">
        <f t="shared" ca="1" si="101"/>
        <v/>
      </c>
      <c r="C248" s="46" t="str">
        <f t="shared" ca="1" si="99"/>
        <v/>
      </c>
      <c r="D248" s="46" t="str">
        <f t="shared" ca="1" si="102"/>
        <v/>
      </c>
      <c r="E248" s="45" t="str">
        <f t="shared" ca="1" si="103"/>
        <v/>
      </c>
      <c r="F248" s="46" t="str">
        <f t="shared" ca="1" si="104"/>
        <v/>
      </c>
      <c r="G248" s="47" t="str">
        <f t="shared" ca="1" si="105"/>
        <v/>
      </c>
      <c r="H248" s="45" t="str">
        <f t="shared" ca="1" si="106"/>
        <v/>
      </c>
      <c r="I248" s="46" t="str">
        <f t="shared" ca="1" si="107"/>
        <v/>
      </c>
      <c r="J248" s="47" t="str">
        <f t="shared" ca="1" si="108"/>
        <v/>
      </c>
      <c r="K248" s="45" t="str">
        <f t="shared" ca="1" si="109"/>
        <v/>
      </c>
      <c r="L248" s="46" t="str">
        <f t="shared" ca="1" si="110"/>
        <v/>
      </c>
      <c r="M248" s="47" t="str">
        <f t="shared" ca="1" si="111"/>
        <v/>
      </c>
      <c r="N248" s="45" t="str">
        <f t="shared" ca="1" si="112"/>
        <v/>
      </c>
      <c r="O248" s="46" t="str">
        <f t="shared" ca="1" si="113"/>
        <v/>
      </c>
      <c r="P248" s="47" t="str">
        <f t="shared" ca="1" si="114"/>
        <v/>
      </c>
      <c r="Q248" s="45" t="str">
        <f t="shared" ca="1" si="115"/>
        <v/>
      </c>
      <c r="R248" s="46" t="str">
        <f t="shared" ca="1" si="116"/>
        <v/>
      </c>
      <c r="S248" s="47" t="str">
        <f t="shared" ca="1" si="117"/>
        <v/>
      </c>
      <c r="T248" s="79" t="str">
        <f t="shared" ca="1" si="118"/>
        <v/>
      </c>
      <c r="AH248" s="172" t="str">
        <f t="shared" si="97"/>
        <v/>
      </c>
      <c r="AI248" s="172" t="str">
        <f t="shared" si="98"/>
        <v/>
      </c>
    </row>
    <row r="249" spans="1:35">
      <c r="A249" s="173" t="str">
        <f t="shared" ca="1" si="100"/>
        <v/>
      </c>
      <c r="B249" s="45" t="str">
        <f t="shared" ca="1" si="101"/>
        <v/>
      </c>
      <c r="C249" s="46" t="str">
        <f t="shared" ca="1" si="99"/>
        <v/>
      </c>
      <c r="D249" s="46" t="str">
        <f t="shared" ca="1" si="102"/>
        <v/>
      </c>
      <c r="E249" s="45" t="str">
        <f t="shared" ca="1" si="103"/>
        <v/>
      </c>
      <c r="F249" s="46" t="str">
        <f t="shared" ca="1" si="104"/>
        <v/>
      </c>
      <c r="G249" s="47" t="str">
        <f t="shared" ca="1" si="105"/>
        <v/>
      </c>
      <c r="H249" s="45" t="str">
        <f t="shared" ca="1" si="106"/>
        <v/>
      </c>
      <c r="I249" s="46" t="str">
        <f t="shared" ca="1" si="107"/>
        <v/>
      </c>
      <c r="J249" s="47" t="str">
        <f t="shared" ca="1" si="108"/>
        <v/>
      </c>
      <c r="K249" s="45" t="str">
        <f t="shared" ca="1" si="109"/>
        <v/>
      </c>
      <c r="L249" s="46" t="str">
        <f t="shared" ca="1" si="110"/>
        <v/>
      </c>
      <c r="M249" s="47" t="str">
        <f t="shared" ca="1" si="111"/>
        <v/>
      </c>
      <c r="N249" s="45" t="str">
        <f t="shared" ca="1" si="112"/>
        <v/>
      </c>
      <c r="O249" s="46" t="str">
        <f t="shared" ca="1" si="113"/>
        <v/>
      </c>
      <c r="P249" s="47" t="str">
        <f t="shared" ca="1" si="114"/>
        <v/>
      </c>
      <c r="Q249" s="45" t="str">
        <f t="shared" ca="1" si="115"/>
        <v/>
      </c>
      <c r="R249" s="46" t="str">
        <f t="shared" ca="1" si="116"/>
        <v/>
      </c>
      <c r="S249" s="47" t="str">
        <f t="shared" ca="1" si="117"/>
        <v/>
      </c>
      <c r="T249" s="79" t="str">
        <f t="shared" ca="1" si="118"/>
        <v/>
      </c>
      <c r="AH249" s="172" t="str">
        <f t="shared" si="97"/>
        <v/>
      </c>
      <c r="AI249" s="172" t="str">
        <f t="shared" si="98"/>
        <v/>
      </c>
    </row>
    <row r="250" spans="1:35">
      <c r="A250" s="173" t="str">
        <f t="shared" ca="1" si="100"/>
        <v/>
      </c>
      <c r="B250" s="45" t="str">
        <f t="shared" ca="1" si="101"/>
        <v/>
      </c>
      <c r="C250" s="46" t="str">
        <f t="shared" ca="1" si="99"/>
        <v/>
      </c>
      <c r="D250" s="46" t="str">
        <f t="shared" ca="1" si="102"/>
        <v/>
      </c>
      <c r="E250" s="45" t="str">
        <f t="shared" ca="1" si="103"/>
        <v/>
      </c>
      <c r="F250" s="46" t="str">
        <f t="shared" ca="1" si="104"/>
        <v/>
      </c>
      <c r="G250" s="47" t="str">
        <f t="shared" ca="1" si="105"/>
        <v/>
      </c>
      <c r="H250" s="45" t="str">
        <f t="shared" ca="1" si="106"/>
        <v/>
      </c>
      <c r="I250" s="46" t="str">
        <f t="shared" ca="1" si="107"/>
        <v/>
      </c>
      <c r="J250" s="47" t="str">
        <f t="shared" ca="1" si="108"/>
        <v/>
      </c>
      <c r="K250" s="45" t="str">
        <f t="shared" ca="1" si="109"/>
        <v/>
      </c>
      <c r="L250" s="46" t="str">
        <f t="shared" ca="1" si="110"/>
        <v/>
      </c>
      <c r="M250" s="47" t="str">
        <f t="shared" ca="1" si="111"/>
        <v/>
      </c>
      <c r="N250" s="45" t="str">
        <f t="shared" ca="1" si="112"/>
        <v/>
      </c>
      <c r="O250" s="46" t="str">
        <f t="shared" ca="1" si="113"/>
        <v/>
      </c>
      <c r="P250" s="47" t="str">
        <f t="shared" ca="1" si="114"/>
        <v/>
      </c>
      <c r="Q250" s="45" t="str">
        <f t="shared" ca="1" si="115"/>
        <v/>
      </c>
      <c r="R250" s="46" t="str">
        <f t="shared" ca="1" si="116"/>
        <v/>
      </c>
      <c r="S250" s="47" t="str">
        <f t="shared" ca="1" si="117"/>
        <v/>
      </c>
      <c r="T250" s="79" t="str">
        <f t="shared" ca="1" si="118"/>
        <v/>
      </c>
      <c r="AH250" s="172" t="str">
        <f t="shared" si="97"/>
        <v/>
      </c>
      <c r="AI250" s="172" t="str">
        <f t="shared" si="98"/>
        <v/>
      </c>
    </row>
    <row r="251" spans="1:35">
      <c r="A251" s="173" t="str">
        <f t="shared" ca="1" si="100"/>
        <v/>
      </c>
      <c r="B251" s="45" t="str">
        <f t="shared" ca="1" si="101"/>
        <v/>
      </c>
      <c r="C251" s="46" t="str">
        <f t="shared" ca="1" si="99"/>
        <v/>
      </c>
      <c r="D251" s="46" t="str">
        <f t="shared" ca="1" si="102"/>
        <v/>
      </c>
      <c r="E251" s="45" t="str">
        <f t="shared" ca="1" si="103"/>
        <v/>
      </c>
      <c r="F251" s="46" t="str">
        <f t="shared" ca="1" si="104"/>
        <v/>
      </c>
      <c r="G251" s="47" t="str">
        <f t="shared" ca="1" si="105"/>
        <v/>
      </c>
      <c r="H251" s="45" t="str">
        <f t="shared" ca="1" si="106"/>
        <v/>
      </c>
      <c r="I251" s="46" t="str">
        <f t="shared" ca="1" si="107"/>
        <v/>
      </c>
      <c r="J251" s="47" t="str">
        <f t="shared" ca="1" si="108"/>
        <v/>
      </c>
      <c r="K251" s="45" t="str">
        <f t="shared" ca="1" si="109"/>
        <v/>
      </c>
      <c r="L251" s="46" t="str">
        <f t="shared" ca="1" si="110"/>
        <v/>
      </c>
      <c r="M251" s="47" t="str">
        <f t="shared" ca="1" si="111"/>
        <v/>
      </c>
      <c r="N251" s="45" t="str">
        <f t="shared" ca="1" si="112"/>
        <v/>
      </c>
      <c r="O251" s="46" t="str">
        <f t="shared" ca="1" si="113"/>
        <v/>
      </c>
      <c r="P251" s="47" t="str">
        <f t="shared" ca="1" si="114"/>
        <v/>
      </c>
      <c r="Q251" s="45" t="str">
        <f t="shared" ca="1" si="115"/>
        <v/>
      </c>
      <c r="R251" s="46" t="str">
        <f t="shared" ca="1" si="116"/>
        <v/>
      </c>
      <c r="S251" s="47" t="str">
        <f t="shared" ca="1" si="117"/>
        <v/>
      </c>
      <c r="T251" s="79" t="str">
        <f t="shared" ca="1" si="118"/>
        <v/>
      </c>
      <c r="AH251" s="172" t="str">
        <f t="shared" si="97"/>
        <v/>
      </c>
      <c r="AI251" s="172" t="str">
        <f t="shared" si="98"/>
        <v/>
      </c>
    </row>
    <row r="252" spans="1:35">
      <c r="A252" s="173" t="str">
        <f t="shared" ca="1" si="100"/>
        <v/>
      </c>
      <c r="B252" s="45" t="str">
        <f t="shared" ca="1" si="101"/>
        <v/>
      </c>
      <c r="C252" s="46" t="str">
        <f t="shared" ca="1" si="99"/>
        <v/>
      </c>
      <c r="D252" s="46" t="str">
        <f t="shared" ca="1" si="102"/>
        <v/>
      </c>
      <c r="E252" s="45" t="str">
        <f t="shared" ca="1" si="103"/>
        <v/>
      </c>
      <c r="F252" s="46" t="str">
        <f t="shared" ca="1" si="104"/>
        <v/>
      </c>
      <c r="G252" s="47" t="str">
        <f t="shared" ca="1" si="105"/>
        <v/>
      </c>
      <c r="H252" s="45" t="str">
        <f t="shared" ca="1" si="106"/>
        <v/>
      </c>
      <c r="I252" s="46" t="str">
        <f t="shared" ca="1" si="107"/>
        <v/>
      </c>
      <c r="J252" s="47" t="str">
        <f t="shared" ca="1" si="108"/>
        <v/>
      </c>
      <c r="K252" s="45" t="str">
        <f t="shared" ca="1" si="109"/>
        <v/>
      </c>
      <c r="L252" s="46" t="str">
        <f t="shared" ca="1" si="110"/>
        <v/>
      </c>
      <c r="M252" s="47" t="str">
        <f t="shared" ca="1" si="111"/>
        <v/>
      </c>
      <c r="N252" s="45" t="str">
        <f t="shared" ca="1" si="112"/>
        <v/>
      </c>
      <c r="O252" s="46" t="str">
        <f t="shared" ca="1" si="113"/>
        <v/>
      </c>
      <c r="P252" s="47" t="str">
        <f t="shared" ca="1" si="114"/>
        <v/>
      </c>
      <c r="Q252" s="45" t="str">
        <f t="shared" ca="1" si="115"/>
        <v/>
      </c>
      <c r="R252" s="46" t="str">
        <f t="shared" ca="1" si="116"/>
        <v/>
      </c>
      <c r="S252" s="47" t="str">
        <f t="shared" ca="1" si="117"/>
        <v/>
      </c>
      <c r="T252" s="79" t="str">
        <f t="shared" ca="1" si="118"/>
        <v/>
      </c>
      <c r="AH252" s="172" t="str">
        <f t="shared" si="97"/>
        <v/>
      </c>
      <c r="AI252" s="172" t="str">
        <f t="shared" si="98"/>
        <v/>
      </c>
    </row>
    <row r="253" spans="1:35">
      <c r="A253" s="173" t="str">
        <f t="shared" ca="1" si="100"/>
        <v/>
      </c>
      <c r="B253" s="45" t="str">
        <f t="shared" ca="1" si="101"/>
        <v/>
      </c>
      <c r="C253" s="46" t="str">
        <f t="shared" ca="1" si="99"/>
        <v/>
      </c>
      <c r="D253" s="46" t="str">
        <f t="shared" ca="1" si="102"/>
        <v/>
      </c>
      <c r="E253" s="45" t="str">
        <f t="shared" ca="1" si="103"/>
        <v/>
      </c>
      <c r="F253" s="46" t="str">
        <f t="shared" ca="1" si="104"/>
        <v/>
      </c>
      <c r="G253" s="47" t="str">
        <f t="shared" ca="1" si="105"/>
        <v/>
      </c>
      <c r="H253" s="45" t="str">
        <f t="shared" ca="1" si="106"/>
        <v/>
      </c>
      <c r="I253" s="46" t="str">
        <f t="shared" ca="1" si="107"/>
        <v/>
      </c>
      <c r="J253" s="47" t="str">
        <f t="shared" ca="1" si="108"/>
        <v/>
      </c>
      <c r="K253" s="45" t="str">
        <f t="shared" ca="1" si="109"/>
        <v/>
      </c>
      <c r="L253" s="46" t="str">
        <f t="shared" ca="1" si="110"/>
        <v/>
      </c>
      <c r="M253" s="47" t="str">
        <f t="shared" ca="1" si="111"/>
        <v/>
      </c>
      <c r="N253" s="45" t="str">
        <f t="shared" ca="1" si="112"/>
        <v/>
      </c>
      <c r="O253" s="46" t="str">
        <f t="shared" ca="1" si="113"/>
        <v/>
      </c>
      <c r="P253" s="47" t="str">
        <f t="shared" ca="1" si="114"/>
        <v/>
      </c>
      <c r="Q253" s="45" t="str">
        <f t="shared" ca="1" si="115"/>
        <v/>
      </c>
      <c r="R253" s="46" t="str">
        <f t="shared" ca="1" si="116"/>
        <v/>
      </c>
      <c r="S253" s="47" t="str">
        <f t="shared" ca="1" si="117"/>
        <v/>
      </c>
      <c r="T253" s="79" t="str">
        <f t="shared" ca="1" si="118"/>
        <v/>
      </c>
      <c r="AH253" s="172" t="str">
        <f t="shared" si="97"/>
        <v/>
      </c>
      <c r="AI253" s="172" t="str">
        <f t="shared" si="98"/>
        <v/>
      </c>
    </row>
    <row r="254" spans="1:35">
      <c r="A254" s="173" t="str">
        <f t="shared" ca="1" si="100"/>
        <v/>
      </c>
      <c r="B254" s="45" t="str">
        <f t="shared" ca="1" si="101"/>
        <v/>
      </c>
      <c r="C254" s="46" t="str">
        <f t="shared" ca="1" si="99"/>
        <v/>
      </c>
      <c r="D254" s="46" t="str">
        <f t="shared" ca="1" si="102"/>
        <v/>
      </c>
      <c r="E254" s="45" t="str">
        <f t="shared" ca="1" si="103"/>
        <v/>
      </c>
      <c r="F254" s="46" t="str">
        <f t="shared" ca="1" si="104"/>
        <v/>
      </c>
      <c r="G254" s="47" t="str">
        <f t="shared" ca="1" si="105"/>
        <v/>
      </c>
      <c r="H254" s="45" t="str">
        <f t="shared" ca="1" si="106"/>
        <v/>
      </c>
      <c r="I254" s="46" t="str">
        <f t="shared" ca="1" si="107"/>
        <v/>
      </c>
      <c r="J254" s="47" t="str">
        <f t="shared" ca="1" si="108"/>
        <v/>
      </c>
      <c r="K254" s="45" t="str">
        <f t="shared" ca="1" si="109"/>
        <v/>
      </c>
      <c r="L254" s="46" t="str">
        <f t="shared" ca="1" si="110"/>
        <v/>
      </c>
      <c r="M254" s="47" t="str">
        <f t="shared" ca="1" si="111"/>
        <v/>
      </c>
      <c r="N254" s="45" t="str">
        <f t="shared" ca="1" si="112"/>
        <v/>
      </c>
      <c r="O254" s="46" t="str">
        <f t="shared" ca="1" si="113"/>
        <v/>
      </c>
      <c r="P254" s="47" t="str">
        <f t="shared" ca="1" si="114"/>
        <v/>
      </c>
      <c r="Q254" s="45" t="str">
        <f t="shared" ca="1" si="115"/>
        <v/>
      </c>
      <c r="R254" s="46" t="str">
        <f t="shared" ca="1" si="116"/>
        <v/>
      </c>
      <c r="S254" s="47" t="str">
        <f t="shared" ca="1" si="117"/>
        <v/>
      </c>
      <c r="T254" s="79" t="str">
        <f t="shared" ca="1" si="118"/>
        <v/>
      </c>
      <c r="AH254" s="172" t="str">
        <f t="shared" si="97"/>
        <v/>
      </c>
      <c r="AI254" s="172" t="str">
        <f t="shared" si="98"/>
        <v/>
      </c>
    </row>
    <row r="255" spans="1:35">
      <c r="A255" s="173" t="str">
        <f t="shared" ca="1" si="100"/>
        <v/>
      </c>
      <c r="B255" s="45" t="str">
        <f t="shared" ca="1" si="101"/>
        <v/>
      </c>
      <c r="C255" s="46" t="str">
        <f t="shared" ca="1" si="99"/>
        <v/>
      </c>
      <c r="D255" s="46" t="str">
        <f t="shared" ca="1" si="102"/>
        <v/>
      </c>
      <c r="E255" s="45" t="str">
        <f t="shared" ca="1" si="103"/>
        <v/>
      </c>
      <c r="F255" s="46" t="str">
        <f t="shared" ca="1" si="104"/>
        <v/>
      </c>
      <c r="G255" s="47" t="str">
        <f t="shared" ca="1" si="105"/>
        <v/>
      </c>
      <c r="H255" s="45" t="str">
        <f t="shared" ca="1" si="106"/>
        <v/>
      </c>
      <c r="I255" s="46" t="str">
        <f t="shared" ca="1" si="107"/>
        <v/>
      </c>
      <c r="J255" s="47" t="str">
        <f t="shared" ca="1" si="108"/>
        <v/>
      </c>
      <c r="K255" s="45" t="str">
        <f t="shared" ca="1" si="109"/>
        <v/>
      </c>
      <c r="L255" s="46" t="str">
        <f t="shared" ca="1" si="110"/>
        <v/>
      </c>
      <c r="M255" s="47" t="str">
        <f t="shared" ca="1" si="111"/>
        <v/>
      </c>
      <c r="N255" s="45" t="str">
        <f t="shared" ca="1" si="112"/>
        <v/>
      </c>
      <c r="O255" s="46" t="str">
        <f t="shared" ca="1" si="113"/>
        <v/>
      </c>
      <c r="P255" s="47" t="str">
        <f t="shared" ca="1" si="114"/>
        <v/>
      </c>
      <c r="Q255" s="45" t="str">
        <f t="shared" ca="1" si="115"/>
        <v/>
      </c>
      <c r="R255" s="46" t="str">
        <f t="shared" ca="1" si="116"/>
        <v/>
      </c>
      <c r="S255" s="47" t="str">
        <f t="shared" ca="1" si="117"/>
        <v/>
      </c>
      <c r="T255" s="79" t="str">
        <f t="shared" ca="1" si="118"/>
        <v/>
      </c>
      <c r="AH255" s="172" t="str">
        <f t="shared" si="97"/>
        <v/>
      </c>
      <c r="AI255" s="172" t="str">
        <f t="shared" si="98"/>
        <v/>
      </c>
    </row>
    <row r="256" spans="1:35">
      <c r="A256" s="173" t="str">
        <f t="shared" ca="1" si="100"/>
        <v/>
      </c>
      <c r="B256" s="45" t="str">
        <f t="shared" ca="1" si="101"/>
        <v/>
      </c>
      <c r="C256" s="46" t="str">
        <f t="shared" ca="1" si="99"/>
        <v/>
      </c>
      <c r="D256" s="46" t="str">
        <f t="shared" ca="1" si="102"/>
        <v/>
      </c>
      <c r="E256" s="45" t="str">
        <f t="shared" ca="1" si="103"/>
        <v/>
      </c>
      <c r="F256" s="46" t="str">
        <f t="shared" ca="1" si="104"/>
        <v/>
      </c>
      <c r="G256" s="47" t="str">
        <f t="shared" ca="1" si="105"/>
        <v/>
      </c>
      <c r="H256" s="45" t="str">
        <f t="shared" ca="1" si="106"/>
        <v/>
      </c>
      <c r="I256" s="46" t="str">
        <f t="shared" ca="1" si="107"/>
        <v/>
      </c>
      <c r="J256" s="47" t="str">
        <f t="shared" ca="1" si="108"/>
        <v/>
      </c>
      <c r="K256" s="45" t="str">
        <f t="shared" ca="1" si="109"/>
        <v/>
      </c>
      <c r="L256" s="46" t="str">
        <f t="shared" ca="1" si="110"/>
        <v/>
      </c>
      <c r="M256" s="47" t="str">
        <f t="shared" ca="1" si="111"/>
        <v/>
      </c>
      <c r="N256" s="45" t="str">
        <f t="shared" ca="1" si="112"/>
        <v/>
      </c>
      <c r="O256" s="46" t="str">
        <f t="shared" ca="1" si="113"/>
        <v/>
      </c>
      <c r="P256" s="47" t="str">
        <f t="shared" ca="1" si="114"/>
        <v/>
      </c>
      <c r="Q256" s="45" t="str">
        <f t="shared" ca="1" si="115"/>
        <v/>
      </c>
      <c r="R256" s="46" t="str">
        <f t="shared" ca="1" si="116"/>
        <v/>
      </c>
      <c r="S256" s="47" t="str">
        <f t="shared" ca="1" si="117"/>
        <v/>
      </c>
      <c r="T256" s="79" t="str">
        <f t="shared" ca="1" si="118"/>
        <v/>
      </c>
      <c r="AH256" s="172" t="str">
        <f t="shared" si="97"/>
        <v/>
      </c>
      <c r="AI256" s="172" t="str">
        <f t="shared" si="98"/>
        <v/>
      </c>
    </row>
    <row r="257" spans="1:35">
      <c r="A257" s="173" t="str">
        <f t="shared" ca="1" si="100"/>
        <v/>
      </c>
      <c r="B257" s="45" t="str">
        <f t="shared" ca="1" si="101"/>
        <v/>
      </c>
      <c r="C257" s="46" t="str">
        <f t="shared" ca="1" si="99"/>
        <v/>
      </c>
      <c r="D257" s="46" t="str">
        <f t="shared" ca="1" si="102"/>
        <v/>
      </c>
      <c r="E257" s="45" t="str">
        <f t="shared" ca="1" si="103"/>
        <v/>
      </c>
      <c r="F257" s="46" t="str">
        <f t="shared" ca="1" si="104"/>
        <v/>
      </c>
      <c r="G257" s="47" t="str">
        <f t="shared" ca="1" si="105"/>
        <v/>
      </c>
      <c r="H257" s="45" t="str">
        <f t="shared" ca="1" si="106"/>
        <v/>
      </c>
      <c r="I257" s="46" t="str">
        <f t="shared" ca="1" si="107"/>
        <v/>
      </c>
      <c r="J257" s="47" t="str">
        <f t="shared" ca="1" si="108"/>
        <v/>
      </c>
      <c r="K257" s="45" t="str">
        <f t="shared" ca="1" si="109"/>
        <v/>
      </c>
      <c r="L257" s="46" t="str">
        <f t="shared" ca="1" si="110"/>
        <v/>
      </c>
      <c r="M257" s="47" t="str">
        <f t="shared" ca="1" si="111"/>
        <v/>
      </c>
      <c r="N257" s="45" t="str">
        <f t="shared" ca="1" si="112"/>
        <v/>
      </c>
      <c r="O257" s="46" t="str">
        <f t="shared" ca="1" si="113"/>
        <v/>
      </c>
      <c r="P257" s="47" t="str">
        <f t="shared" ca="1" si="114"/>
        <v/>
      </c>
      <c r="Q257" s="45" t="str">
        <f t="shared" ca="1" si="115"/>
        <v/>
      </c>
      <c r="R257" s="46" t="str">
        <f t="shared" ca="1" si="116"/>
        <v/>
      </c>
      <c r="S257" s="47" t="str">
        <f t="shared" ca="1" si="117"/>
        <v/>
      </c>
      <c r="T257" s="79" t="str">
        <f t="shared" ca="1" si="118"/>
        <v/>
      </c>
      <c r="AH257" s="172" t="str">
        <f t="shared" si="97"/>
        <v/>
      </c>
      <c r="AI257" s="172" t="str">
        <f t="shared" si="98"/>
        <v/>
      </c>
    </row>
    <row r="258" spans="1:35">
      <c r="A258" s="173" t="str">
        <f t="shared" ca="1" si="100"/>
        <v/>
      </c>
      <c r="B258" s="45" t="str">
        <f t="shared" ca="1" si="101"/>
        <v/>
      </c>
      <c r="C258" s="46" t="str">
        <f t="shared" ca="1" si="99"/>
        <v/>
      </c>
      <c r="D258" s="46" t="str">
        <f t="shared" ca="1" si="102"/>
        <v/>
      </c>
      <c r="E258" s="45" t="str">
        <f t="shared" ca="1" si="103"/>
        <v/>
      </c>
      <c r="F258" s="46" t="str">
        <f t="shared" ca="1" si="104"/>
        <v/>
      </c>
      <c r="G258" s="47" t="str">
        <f t="shared" ca="1" si="105"/>
        <v/>
      </c>
      <c r="H258" s="45" t="str">
        <f t="shared" ca="1" si="106"/>
        <v/>
      </c>
      <c r="I258" s="46" t="str">
        <f t="shared" ca="1" si="107"/>
        <v/>
      </c>
      <c r="J258" s="47" t="str">
        <f t="shared" ca="1" si="108"/>
        <v/>
      </c>
      <c r="K258" s="45" t="str">
        <f t="shared" ca="1" si="109"/>
        <v/>
      </c>
      <c r="L258" s="46" t="str">
        <f t="shared" ca="1" si="110"/>
        <v/>
      </c>
      <c r="M258" s="47" t="str">
        <f t="shared" ca="1" si="111"/>
        <v/>
      </c>
      <c r="N258" s="45" t="str">
        <f t="shared" ca="1" si="112"/>
        <v/>
      </c>
      <c r="O258" s="46" t="str">
        <f t="shared" ca="1" si="113"/>
        <v/>
      </c>
      <c r="P258" s="47" t="str">
        <f t="shared" ca="1" si="114"/>
        <v/>
      </c>
      <c r="Q258" s="45" t="str">
        <f t="shared" ca="1" si="115"/>
        <v/>
      </c>
      <c r="R258" s="46" t="str">
        <f t="shared" ca="1" si="116"/>
        <v/>
      </c>
      <c r="S258" s="47" t="str">
        <f t="shared" ca="1" si="117"/>
        <v/>
      </c>
      <c r="T258" s="79" t="str">
        <f t="shared" ca="1" si="118"/>
        <v/>
      </c>
      <c r="AH258" s="172" t="str">
        <f t="shared" si="97"/>
        <v/>
      </c>
      <c r="AI258" s="172" t="str">
        <f t="shared" si="98"/>
        <v/>
      </c>
    </row>
    <row r="259" spans="1:35">
      <c r="A259" s="173" t="str">
        <f t="shared" ca="1" si="100"/>
        <v/>
      </c>
      <c r="B259" s="45" t="str">
        <f t="shared" ca="1" si="101"/>
        <v/>
      </c>
      <c r="C259" s="46" t="str">
        <f t="shared" ca="1" si="99"/>
        <v/>
      </c>
      <c r="D259" s="46" t="str">
        <f t="shared" ca="1" si="102"/>
        <v/>
      </c>
      <c r="E259" s="45" t="str">
        <f t="shared" ca="1" si="103"/>
        <v/>
      </c>
      <c r="F259" s="46" t="str">
        <f t="shared" ca="1" si="104"/>
        <v/>
      </c>
      <c r="G259" s="47" t="str">
        <f t="shared" ca="1" si="105"/>
        <v/>
      </c>
      <c r="H259" s="45" t="str">
        <f t="shared" ca="1" si="106"/>
        <v/>
      </c>
      <c r="I259" s="46" t="str">
        <f t="shared" ca="1" si="107"/>
        <v/>
      </c>
      <c r="J259" s="47" t="str">
        <f t="shared" ca="1" si="108"/>
        <v/>
      </c>
      <c r="K259" s="45" t="str">
        <f t="shared" ca="1" si="109"/>
        <v/>
      </c>
      <c r="L259" s="46" t="str">
        <f t="shared" ca="1" si="110"/>
        <v/>
      </c>
      <c r="M259" s="47" t="str">
        <f t="shared" ca="1" si="111"/>
        <v/>
      </c>
      <c r="N259" s="45" t="str">
        <f t="shared" ca="1" si="112"/>
        <v/>
      </c>
      <c r="O259" s="46" t="str">
        <f t="shared" ca="1" si="113"/>
        <v/>
      </c>
      <c r="P259" s="47" t="str">
        <f t="shared" ca="1" si="114"/>
        <v/>
      </c>
      <c r="Q259" s="45" t="str">
        <f t="shared" ca="1" si="115"/>
        <v/>
      </c>
      <c r="R259" s="46" t="str">
        <f t="shared" ca="1" si="116"/>
        <v/>
      </c>
      <c r="S259" s="47" t="str">
        <f t="shared" ca="1" si="117"/>
        <v/>
      </c>
      <c r="T259" s="79" t="str">
        <f t="shared" ca="1" si="118"/>
        <v/>
      </c>
      <c r="AH259" s="172" t="str">
        <f t="shared" si="97"/>
        <v/>
      </c>
      <c r="AI259" s="172" t="str">
        <f t="shared" si="98"/>
        <v/>
      </c>
    </row>
    <row r="260" spans="1:35">
      <c r="A260" s="173" t="str">
        <f t="shared" ca="1" si="100"/>
        <v/>
      </c>
      <c r="B260" s="45" t="str">
        <f t="shared" ca="1" si="101"/>
        <v/>
      </c>
      <c r="C260" s="46" t="str">
        <f t="shared" ca="1" si="99"/>
        <v/>
      </c>
      <c r="D260" s="46" t="str">
        <f t="shared" ca="1" si="102"/>
        <v/>
      </c>
      <c r="E260" s="45" t="str">
        <f t="shared" ca="1" si="103"/>
        <v/>
      </c>
      <c r="F260" s="46" t="str">
        <f t="shared" ca="1" si="104"/>
        <v/>
      </c>
      <c r="G260" s="47" t="str">
        <f t="shared" ca="1" si="105"/>
        <v/>
      </c>
      <c r="H260" s="45" t="str">
        <f t="shared" ca="1" si="106"/>
        <v/>
      </c>
      <c r="I260" s="46" t="str">
        <f t="shared" ca="1" si="107"/>
        <v/>
      </c>
      <c r="J260" s="47" t="str">
        <f t="shared" ca="1" si="108"/>
        <v/>
      </c>
      <c r="K260" s="45" t="str">
        <f t="shared" ca="1" si="109"/>
        <v/>
      </c>
      <c r="L260" s="46" t="str">
        <f t="shared" ca="1" si="110"/>
        <v/>
      </c>
      <c r="M260" s="47" t="str">
        <f t="shared" ca="1" si="111"/>
        <v/>
      </c>
      <c r="N260" s="45" t="str">
        <f t="shared" ca="1" si="112"/>
        <v/>
      </c>
      <c r="O260" s="46" t="str">
        <f t="shared" ca="1" si="113"/>
        <v/>
      </c>
      <c r="P260" s="47" t="str">
        <f t="shared" ca="1" si="114"/>
        <v/>
      </c>
      <c r="Q260" s="45" t="str">
        <f t="shared" ca="1" si="115"/>
        <v/>
      </c>
      <c r="R260" s="46" t="str">
        <f t="shared" ca="1" si="116"/>
        <v/>
      </c>
      <c r="S260" s="47" t="str">
        <f t="shared" ca="1" si="117"/>
        <v/>
      </c>
      <c r="T260" s="79" t="str">
        <f t="shared" ca="1" si="118"/>
        <v/>
      </c>
      <c r="AH260" s="172" t="str">
        <f t="shared" ref="AH260:AH323" si="119">IF(COUNTIF(X:X,V260)*COUNTIF(Z:Z,V260)*COUNTIF(AB:AB,V260)*COUNTIF(AD:AD,V260)*COUNTIF(AF:AF,V260),V260,"")</f>
        <v/>
      </c>
      <c r="AI260" s="172" t="str">
        <f t="shared" ref="AI260:AI323" si="120">IF(AH260&gt;$A$14,AH260,"")</f>
        <v/>
      </c>
    </row>
    <row r="261" spans="1:35">
      <c r="A261" s="173" t="str">
        <f t="shared" ca="1" si="100"/>
        <v/>
      </c>
      <c r="B261" s="45" t="str">
        <f t="shared" ca="1" si="101"/>
        <v/>
      </c>
      <c r="C261" s="46" t="str">
        <f t="shared" ca="1" si="99"/>
        <v/>
      </c>
      <c r="D261" s="46" t="str">
        <f t="shared" ca="1" si="102"/>
        <v/>
      </c>
      <c r="E261" s="45" t="str">
        <f t="shared" ca="1" si="103"/>
        <v/>
      </c>
      <c r="F261" s="46" t="str">
        <f t="shared" ca="1" si="104"/>
        <v/>
      </c>
      <c r="G261" s="47" t="str">
        <f t="shared" ca="1" si="105"/>
        <v/>
      </c>
      <c r="H261" s="45" t="str">
        <f t="shared" ca="1" si="106"/>
        <v/>
      </c>
      <c r="I261" s="46" t="str">
        <f t="shared" ca="1" si="107"/>
        <v/>
      </c>
      <c r="J261" s="47" t="str">
        <f t="shared" ca="1" si="108"/>
        <v/>
      </c>
      <c r="K261" s="45" t="str">
        <f t="shared" ca="1" si="109"/>
        <v/>
      </c>
      <c r="L261" s="46" t="str">
        <f t="shared" ca="1" si="110"/>
        <v/>
      </c>
      <c r="M261" s="47" t="str">
        <f t="shared" ca="1" si="111"/>
        <v/>
      </c>
      <c r="N261" s="45" t="str">
        <f t="shared" ca="1" si="112"/>
        <v/>
      </c>
      <c r="O261" s="46" t="str">
        <f t="shared" ca="1" si="113"/>
        <v/>
      </c>
      <c r="P261" s="47" t="str">
        <f t="shared" ca="1" si="114"/>
        <v/>
      </c>
      <c r="Q261" s="45" t="str">
        <f t="shared" ca="1" si="115"/>
        <v/>
      </c>
      <c r="R261" s="46" t="str">
        <f t="shared" ca="1" si="116"/>
        <v/>
      </c>
      <c r="S261" s="47" t="str">
        <f t="shared" ca="1" si="117"/>
        <v/>
      </c>
      <c r="T261" s="79" t="str">
        <f t="shared" ca="1" si="118"/>
        <v/>
      </c>
      <c r="AH261" s="172" t="str">
        <f t="shared" si="119"/>
        <v/>
      </c>
      <c r="AI261" s="172" t="str">
        <f t="shared" si="120"/>
        <v/>
      </c>
    </row>
    <row r="262" spans="1:35">
      <c r="A262" s="173" t="str">
        <f t="shared" ca="1" si="100"/>
        <v/>
      </c>
      <c r="B262" s="45" t="str">
        <f t="shared" ca="1" si="101"/>
        <v/>
      </c>
      <c r="C262" s="46" t="str">
        <f t="shared" ca="1" si="99"/>
        <v/>
      </c>
      <c r="D262" s="46" t="str">
        <f t="shared" ca="1" si="102"/>
        <v/>
      </c>
      <c r="E262" s="45" t="str">
        <f t="shared" ca="1" si="103"/>
        <v/>
      </c>
      <c r="F262" s="46" t="str">
        <f t="shared" ca="1" si="104"/>
        <v/>
      </c>
      <c r="G262" s="47" t="str">
        <f t="shared" ca="1" si="105"/>
        <v/>
      </c>
      <c r="H262" s="45" t="str">
        <f t="shared" ca="1" si="106"/>
        <v/>
      </c>
      <c r="I262" s="46" t="str">
        <f t="shared" ca="1" si="107"/>
        <v/>
      </c>
      <c r="J262" s="47" t="str">
        <f t="shared" ca="1" si="108"/>
        <v/>
      </c>
      <c r="K262" s="45" t="str">
        <f t="shared" ca="1" si="109"/>
        <v/>
      </c>
      <c r="L262" s="46" t="str">
        <f t="shared" ca="1" si="110"/>
        <v/>
      </c>
      <c r="M262" s="47" t="str">
        <f t="shared" ca="1" si="111"/>
        <v/>
      </c>
      <c r="N262" s="45" t="str">
        <f t="shared" ca="1" si="112"/>
        <v/>
      </c>
      <c r="O262" s="46" t="str">
        <f t="shared" ca="1" si="113"/>
        <v/>
      </c>
      <c r="P262" s="47" t="str">
        <f t="shared" ca="1" si="114"/>
        <v/>
      </c>
      <c r="Q262" s="45" t="str">
        <f t="shared" ca="1" si="115"/>
        <v/>
      </c>
      <c r="R262" s="46" t="str">
        <f t="shared" ca="1" si="116"/>
        <v/>
      </c>
      <c r="S262" s="47" t="str">
        <f t="shared" ca="1" si="117"/>
        <v/>
      </c>
      <c r="T262" s="79" t="str">
        <f t="shared" ca="1" si="118"/>
        <v/>
      </c>
      <c r="AH262" s="172" t="str">
        <f t="shared" si="119"/>
        <v/>
      </c>
      <c r="AI262" s="172" t="str">
        <f t="shared" si="120"/>
        <v/>
      </c>
    </row>
    <row r="263" spans="1:35">
      <c r="A263" s="173" t="str">
        <f t="shared" ca="1" si="100"/>
        <v/>
      </c>
      <c r="B263" s="45" t="str">
        <f t="shared" ca="1" si="101"/>
        <v/>
      </c>
      <c r="C263" s="46" t="str">
        <f t="shared" ca="1" si="99"/>
        <v/>
      </c>
      <c r="D263" s="46" t="str">
        <f t="shared" ca="1" si="102"/>
        <v/>
      </c>
      <c r="E263" s="45" t="str">
        <f t="shared" ca="1" si="103"/>
        <v/>
      </c>
      <c r="F263" s="46" t="str">
        <f t="shared" ca="1" si="104"/>
        <v/>
      </c>
      <c r="G263" s="47" t="str">
        <f t="shared" ca="1" si="105"/>
        <v/>
      </c>
      <c r="H263" s="45" t="str">
        <f t="shared" ca="1" si="106"/>
        <v/>
      </c>
      <c r="I263" s="46" t="str">
        <f t="shared" ca="1" si="107"/>
        <v/>
      </c>
      <c r="J263" s="47" t="str">
        <f t="shared" ca="1" si="108"/>
        <v/>
      </c>
      <c r="K263" s="45" t="str">
        <f t="shared" ca="1" si="109"/>
        <v/>
      </c>
      <c r="L263" s="46" t="str">
        <f t="shared" ca="1" si="110"/>
        <v/>
      </c>
      <c r="M263" s="47" t="str">
        <f t="shared" ca="1" si="111"/>
        <v/>
      </c>
      <c r="N263" s="45" t="str">
        <f t="shared" ca="1" si="112"/>
        <v/>
      </c>
      <c r="O263" s="46" t="str">
        <f t="shared" ca="1" si="113"/>
        <v/>
      </c>
      <c r="P263" s="47" t="str">
        <f t="shared" ca="1" si="114"/>
        <v/>
      </c>
      <c r="Q263" s="45" t="str">
        <f t="shared" ca="1" si="115"/>
        <v/>
      </c>
      <c r="R263" s="46" t="str">
        <f t="shared" ca="1" si="116"/>
        <v/>
      </c>
      <c r="S263" s="47" t="str">
        <f t="shared" ca="1" si="117"/>
        <v/>
      </c>
      <c r="T263" s="79" t="str">
        <f t="shared" ca="1" si="118"/>
        <v/>
      </c>
      <c r="AH263" s="172" t="str">
        <f t="shared" si="119"/>
        <v/>
      </c>
      <c r="AI263" s="172" t="str">
        <f t="shared" si="120"/>
        <v/>
      </c>
    </row>
    <row r="264" spans="1:35">
      <c r="A264" s="173" t="str">
        <f t="shared" ca="1" si="100"/>
        <v/>
      </c>
      <c r="B264" s="45" t="str">
        <f t="shared" ca="1" si="101"/>
        <v/>
      </c>
      <c r="C264" s="46" t="str">
        <f t="shared" ca="1" si="99"/>
        <v/>
      </c>
      <c r="D264" s="46" t="str">
        <f t="shared" ca="1" si="102"/>
        <v/>
      </c>
      <c r="E264" s="45" t="str">
        <f t="shared" ca="1" si="103"/>
        <v/>
      </c>
      <c r="F264" s="46" t="str">
        <f t="shared" ca="1" si="104"/>
        <v/>
      </c>
      <c r="G264" s="47" t="str">
        <f t="shared" ca="1" si="105"/>
        <v/>
      </c>
      <c r="H264" s="45" t="str">
        <f t="shared" ca="1" si="106"/>
        <v/>
      </c>
      <c r="I264" s="46" t="str">
        <f t="shared" ca="1" si="107"/>
        <v/>
      </c>
      <c r="J264" s="47" t="str">
        <f t="shared" ca="1" si="108"/>
        <v/>
      </c>
      <c r="K264" s="45" t="str">
        <f t="shared" ca="1" si="109"/>
        <v/>
      </c>
      <c r="L264" s="46" t="str">
        <f t="shared" ca="1" si="110"/>
        <v/>
      </c>
      <c r="M264" s="47" t="str">
        <f t="shared" ca="1" si="111"/>
        <v/>
      </c>
      <c r="N264" s="45" t="str">
        <f t="shared" ca="1" si="112"/>
        <v/>
      </c>
      <c r="O264" s="46" t="str">
        <f t="shared" ca="1" si="113"/>
        <v/>
      </c>
      <c r="P264" s="47" t="str">
        <f t="shared" ca="1" si="114"/>
        <v/>
      </c>
      <c r="Q264" s="45" t="str">
        <f t="shared" ca="1" si="115"/>
        <v/>
      </c>
      <c r="R264" s="46" t="str">
        <f t="shared" ca="1" si="116"/>
        <v/>
      </c>
      <c r="S264" s="47" t="str">
        <f t="shared" ca="1" si="117"/>
        <v/>
      </c>
      <c r="T264" s="79" t="str">
        <f t="shared" ca="1" si="118"/>
        <v/>
      </c>
      <c r="AH264" s="172" t="str">
        <f t="shared" si="119"/>
        <v/>
      </c>
      <c r="AI264" s="172" t="str">
        <f t="shared" si="120"/>
        <v/>
      </c>
    </row>
    <row r="265" spans="1:35">
      <c r="A265" s="173" t="str">
        <f t="shared" ca="1" si="100"/>
        <v/>
      </c>
      <c r="B265" s="45" t="str">
        <f t="shared" ca="1" si="101"/>
        <v/>
      </c>
      <c r="C265" s="46" t="str">
        <f t="shared" ca="1" si="99"/>
        <v/>
      </c>
      <c r="D265" s="46" t="str">
        <f t="shared" ca="1" si="102"/>
        <v/>
      </c>
      <c r="E265" s="45" t="str">
        <f t="shared" ca="1" si="103"/>
        <v/>
      </c>
      <c r="F265" s="46" t="str">
        <f t="shared" ca="1" si="104"/>
        <v/>
      </c>
      <c r="G265" s="47" t="str">
        <f t="shared" ca="1" si="105"/>
        <v/>
      </c>
      <c r="H265" s="45" t="str">
        <f t="shared" ca="1" si="106"/>
        <v/>
      </c>
      <c r="I265" s="46" t="str">
        <f t="shared" ca="1" si="107"/>
        <v/>
      </c>
      <c r="J265" s="47" t="str">
        <f t="shared" ca="1" si="108"/>
        <v/>
      </c>
      <c r="K265" s="45" t="str">
        <f t="shared" ca="1" si="109"/>
        <v/>
      </c>
      <c r="L265" s="46" t="str">
        <f t="shared" ca="1" si="110"/>
        <v/>
      </c>
      <c r="M265" s="47" t="str">
        <f t="shared" ca="1" si="111"/>
        <v/>
      </c>
      <c r="N265" s="45" t="str">
        <f t="shared" ca="1" si="112"/>
        <v/>
      </c>
      <c r="O265" s="46" t="str">
        <f t="shared" ca="1" si="113"/>
        <v/>
      </c>
      <c r="P265" s="47" t="str">
        <f t="shared" ca="1" si="114"/>
        <v/>
      </c>
      <c r="Q265" s="45" t="str">
        <f t="shared" ca="1" si="115"/>
        <v/>
      </c>
      <c r="R265" s="46" t="str">
        <f t="shared" ca="1" si="116"/>
        <v/>
      </c>
      <c r="S265" s="47" t="str">
        <f t="shared" ca="1" si="117"/>
        <v/>
      </c>
      <c r="T265" s="79" t="str">
        <f t="shared" ca="1" si="118"/>
        <v/>
      </c>
      <c r="AH265" s="172" t="str">
        <f t="shared" si="119"/>
        <v/>
      </c>
      <c r="AI265" s="172" t="str">
        <f t="shared" si="120"/>
        <v/>
      </c>
    </row>
    <row r="266" spans="1:35">
      <c r="A266" s="173" t="str">
        <f t="shared" ca="1" si="100"/>
        <v/>
      </c>
      <c r="B266" s="45" t="str">
        <f t="shared" ca="1" si="101"/>
        <v/>
      </c>
      <c r="C266" s="46" t="str">
        <f t="shared" ca="1" si="99"/>
        <v/>
      </c>
      <c r="D266" s="46" t="str">
        <f t="shared" ca="1" si="102"/>
        <v/>
      </c>
      <c r="E266" s="45" t="str">
        <f t="shared" ca="1" si="103"/>
        <v/>
      </c>
      <c r="F266" s="46" t="str">
        <f t="shared" ca="1" si="104"/>
        <v/>
      </c>
      <c r="G266" s="47" t="str">
        <f t="shared" ca="1" si="105"/>
        <v/>
      </c>
      <c r="H266" s="45" t="str">
        <f t="shared" ca="1" si="106"/>
        <v/>
      </c>
      <c r="I266" s="46" t="str">
        <f t="shared" ca="1" si="107"/>
        <v/>
      </c>
      <c r="J266" s="47" t="str">
        <f t="shared" ca="1" si="108"/>
        <v/>
      </c>
      <c r="K266" s="45" t="str">
        <f t="shared" ca="1" si="109"/>
        <v/>
      </c>
      <c r="L266" s="46" t="str">
        <f t="shared" ca="1" si="110"/>
        <v/>
      </c>
      <c r="M266" s="47" t="str">
        <f t="shared" ca="1" si="111"/>
        <v/>
      </c>
      <c r="N266" s="45" t="str">
        <f t="shared" ca="1" si="112"/>
        <v/>
      </c>
      <c r="O266" s="46" t="str">
        <f t="shared" ca="1" si="113"/>
        <v/>
      </c>
      <c r="P266" s="47" t="str">
        <f t="shared" ca="1" si="114"/>
        <v/>
      </c>
      <c r="Q266" s="45" t="str">
        <f t="shared" ca="1" si="115"/>
        <v/>
      </c>
      <c r="R266" s="46" t="str">
        <f t="shared" ca="1" si="116"/>
        <v/>
      </c>
      <c r="S266" s="47" t="str">
        <f t="shared" ca="1" si="117"/>
        <v/>
      </c>
      <c r="T266" s="79" t="str">
        <f t="shared" ca="1" si="118"/>
        <v/>
      </c>
      <c r="AH266" s="172" t="str">
        <f t="shared" si="119"/>
        <v/>
      </c>
      <c r="AI266" s="172" t="str">
        <f t="shared" si="120"/>
        <v/>
      </c>
    </row>
    <row r="267" spans="1:35">
      <c r="A267" s="173" t="str">
        <f t="shared" ca="1" si="100"/>
        <v/>
      </c>
      <c r="B267" s="45" t="str">
        <f t="shared" ca="1" si="101"/>
        <v/>
      </c>
      <c r="C267" s="46" t="str">
        <f t="shared" ca="1" si="99"/>
        <v/>
      </c>
      <c r="D267" s="46" t="str">
        <f t="shared" ca="1" si="102"/>
        <v/>
      </c>
      <c r="E267" s="45" t="str">
        <f t="shared" ca="1" si="103"/>
        <v/>
      </c>
      <c r="F267" s="46" t="str">
        <f t="shared" ca="1" si="104"/>
        <v/>
      </c>
      <c r="G267" s="47" t="str">
        <f t="shared" ca="1" si="105"/>
        <v/>
      </c>
      <c r="H267" s="45" t="str">
        <f t="shared" ca="1" si="106"/>
        <v/>
      </c>
      <c r="I267" s="46" t="str">
        <f t="shared" ca="1" si="107"/>
        <v/>
      </c>
      <c r="J267" s="47" t="str">
        <f t="shared" ca="1" si="108"/>
        <v/>
      </c>
      <c r="K267" s="45" t="str">
        <f t="shared" ca="1" si="109"/>
        <v/>
      </c>
      <c r="L267" s="46" t="str">
        <f t="shared" ca="1" si="110"/>
        <v/>
      </c>
      <c r="M267" s="47" t="str">
        <f t="shared" ca="1" si="111"/>
        <v/>
      </c>
      <c r="N267" s="45" t="str">
        <f t="shared" ca="1" si="112"/>
        <v/>
      </c>
      <c r="O267" s="46" t="str">
        <f t="shared" ca="1" si="113"/>
        <v/>
      </c>
      <c r="P267" s="47" t="str">
        <f t="shared" ca="1" si="114"/>
        <v/>
      </c>
      <c r="Q267" s="45" t="str">
        <f t="shared" ca="1" si="115"/>
        <v/>
      </c>
      <c r="R267" s="46" t="str">
        <f t="shared" ca="1" si="116"/>
        <v/>
      </c>
      <c r="S267" s="47" t="str">
        <f t="shared" ca="1" si="117"/>
        <v/>
      </c>
      <c r="T267" s="79" t="str">
        <f t="shared" ca="1" si="118"/>
        <v/>
      </c>
      <c r="AH267" s="172" t="str">
        <f t="shared" si="119"/>
        <v/>
      </c>
      <c r="AI267" s="172" t="str">
        <f t="shared" si="120"/>
        <v/>
      </c>
    </row>
    <row r="268" spans="1:35">
      <c r="A268" s="173" t="str">
        <f t="shared" ca="1" si="100"/>
        <v/>
      </c>
      <c r="B268" s="45" t="str">
        <f t="shared" ca="1" si="101"/>
        <v/>
      </c>
      <c r="C268" s="46" t="str">
        <f t="shared" ca="1" si="99"/>
        <v/>
      </c>
      <c r="D268" s="46" t="str">
        <f t="shared" ca="1" si="102"/>
        <v/>
      </c>
      <c r="E268" s="45" t="str">
        <f t="shared" ca="1" si="103"/>
        <v/>
      </c>
      <c r="F268" s="46" t="str">
        <f t="shared" ca="1" si="104"/>
        <v/>
      </c>
      <c r="G268" s="47" t="str">
        <f t="shared" ca="1" si="105"/>
        <v/>
      </c>
      <c r="H268" s="45" t="str">
        <f t="shared" ca="1" si="106"/>
        <v/>
      </c>
      <c r="I268" s="46" t="str">
        <f t="shared" ca="1" si="107"/>
        <v/>
      </c>
      <c r="J268" s="47" t="str">
        <f t="shared" ca="1" si="108"/>
        <v/>
      </c>
      <c r="K268" s="45" t="str">
        <f t="shared" ca="1" si="109"/>
        <v/>
      </c>
      <c r="L268" s="46" t="str">
        <f t="shared" ca="1" si="110"/>
        <v/>
      </c>
      <c r="M268" s="47" t="str">
        <f t="shared" ca="1" si="111"/>
        <v/>
      </c>
      <c r="N268" s="45" t="str">
        <f t="shared" ca="1" si="112"/>
        <v/>
      </c>
      <c r="O268" s="46" t="str">
        <f t="shared" ca="1" si="113"/>
        <v/>
      </c>
      <c r="P268" s="47" t="str">
        <f t="shared" ca="1" si="114"/>
        <v/>
      </c>
      <c r="Q268" s="45" t="str">
        <f t="shared" ca="1" si="115"/>
        <v/>
      </c>
      <c r="R268" s="46" t="str">
        <f t="shared" ca="1" si="116"/>
        <v/>
      </c>
      <c r="S268" s="47" t="str">
        <f t="shared" ca="1" si="117"/>
        <v/>
      </c>
      <c r="T268" s="79" t="str">
        <f t="shared" ca="1" si="118"/>
        <v/>
      </c>
      <c r="AH268" s="172" t="str">
        <f t="shared" si="119"/>
        <v/>
      </c>
      <c r="AI268" s="172" t="str">
        <f t="shared" si="120"/>
        <v/>
      </c>
    </row>
    <row r="269" spans="1:35">
      <c r="A269" s="173" t="str">
        <f t="shared" ca="1" si="100"/>
        <v/>
      </c>
      <c r="B269" s="45" t="str">
        <f t="shared" ca="1" si="101"/>
        <v/>
      </c>
      <c r="C269" s="46" t="str">
        <f t="shared" ca="1" si="99"/>
        <v/>
      </c>
      <c r="D269" s="46" t="str">
        <f t="shared" ca="1" si="102"/>
        <v/>
      </c>
      <c r="E269" s="45" t="str">
        <f t="shared" ca="1" si="103"/>
        <v/>
      </c>
      <c r="F269" s="46" t="str">
        <f t="shared" ca="1" si="104"/>
        <v/>
      </c>
      <c r="G269" s="47" t="str">
        <f t="shared" ca="1" si="105"/>
        <v/>
      </c>
      <c r="H269" s="45" t="str">
        <f t="shared" ca="1" si="106"/>
        <v/>
      </c>
      <c r="I269" s="46" t="str">
        <f t="shared" ca="1" si="107"/>
        <v/>
      </c>
      <c r="J269" s="47" t="str">
        <f t="shared" ca="1" si="108"/>
        <v/>
      </c>
      <c r="K269" s="45" t="str">
        <f t="shared" ca="1" si="109"/>
        <v/>
      </c>
      <c r="L269" s="46" t="str">
        <f t="shared" ca="1" si="110"/>
        <v/>
      </c>
      <c r="M269" s="47" t="str">
        <f t="shared" ca="1" si="111"/>
        <v/>
      </c>
      <c r="N269" s="45" t="str">
        <f t="shared" ca="1" si="112"/>
        <v/>
      </c>
      <c r="O269" s="46" t="str">
        <f t="shared" ca="1" si="113"/>
        <v/>
      </c>
      <c r="P269" s="47" t="str">
        <f t="shared" ca="1" si="114"/>
        <v/>
      </c>
      <c r="Q269" s="45" t="str">
        <f t="shared" ca="1" si="115"/>
        <v/>
      </c>
      <c r="R269" s="46" t="str">
        <f t="shared" ca="1" si="116"/>
        <v/>
      </c>
      <c r="S269" s="47" t="str">
        <f t="shared" ca="1" si="117"/>
        <v/>
      </c>
      <c r="T269" s="79" t="str">
        <f t="shared" ca="1" si="118"/>
        <v/>
      </c>
      <c r="AH269" s="172" t="str">
        <f t="shared" si="119"/>
        <v/>
      </c>
      <c r="AI269" s="172" t="str">
        <f t="shared" si="120"/>
        <v/>
      </c>
    </row>
    <row r="270" spans="1:35">
      <c r="A270" s="173" t="str">
        <f t="shared" ca="1" si="100"/>
        <v/>
      </c>
      <c r="B270" s="45" t="str">
        <f t="shared" ca="1" si="101"/>
        <v/>
      </c>
      <c r="C270" s="46" t="str">
        <f t="shared" ca="1" si="99"/>
        <v/>
      </c>
      <c r="D270" s="46" t="str">
        <f t="shared" ca="1" si="102"/>
        <v/>
      </c>
      <c r="E270" s="45" t="str">
        <f t="shared" ca="1" si="103"/>
        <v/>
      </c>
      <c r="F270" s="46" t="str">
        <f t="shared" ca="1" si="104"/>
        <v/>
      </c>
      <c r="G270" s="47" t="str">
        <f t="shared" ca="1" si="105"/>
        <v/>
      </c>
      <c r="H270" s="45" t="str">
        <f t="shared" ca="1" si="106"/>
        <v/>
      </c>
      <c r="I270" s="46" t="str">
        <f t="shared" ca="1" si="107"/>
        <v/>
      </c>
      <c r="J270" s="47" t="str">
        <f t="shared" ca="1" si="108"/>
        <v/>
      </c>
      <c r="K270" s="45" t="str">
        <f t="shared" ca="1" si="109"/>
        <v/>
      </c>
      <c r="L270" s="46" t="str">
        <f t="shared" ca="1" si="110"/>
        <v/>
      </c>
      <c r="M270" s="47" t="str">
        <f t="shared" ca="1" si="111"/>
        <v/>
      </c>
      <c r="N270" s="45" t="str">
        <f t="shared" ca="1" si="112"/>
        <v/>
      </c>
      <c r="O270" s="46" t="str">
        <f t="shared" ca="1" si="113"/>
        <v/>
      </c>
      <c r="P270" s="47" t="str">
        <f t="shared" ca="1" si="114"/>
        <v/>
      </c>
      <c r="Q270" s="45" t="str">
        <f t="shared" ca="1" si="115"/>
        <v/>
      </c>
      <c r="R270" s="46" t="str">
        <f t="shared" ca="1" si="116"/>
        <v/>
      </c>
      <c r="S270" s="47" t="str">
        <f t="shared" ca="1" si="117"/>
        <v/>
      </c>
      <c r="T270" s="79" t="str">
        <f t="shared" ca="1" si="118"/>
        <v/>
      </c>
      <c r="AH270" s="172" t="str">
        <f t="shared" si="119"/>
        <v/>
      </c>
      <c r="AI270" s="172" t="str">
        <f t="shared" si="120"/>
        <v/>
      </c>
    </row>
    <row r="271" spans="1:35">
      <c r="A271" s="173" t="str">
        <f t="shared" ca="1" si="100"/>
        <v/>
      </c>
      <c r="B271" s="45" t="str">
        <f t="shared" ca="1" si="101"/>
        <v/>
      </c>
      <c r="C271" s="46" t="str">
        <f t="shared" ca="1" si="99"/>
        <v/>
      </c>
      <c r="D271" s="46" t="str">
        <f t="shared" ca="1" si="102"/>
        <v/>
      </c>
      <c r="E271" s="45" t="str">
        <f t="shared" ca="1" si="103"/>
        <v/>
      </c>
      <c r="F271" s="46" t="str">
        <f t="shared" ca="1" si="104"/>
        <v/>
      </c>
      <c r="G271" s="47" t="str">
        <f t="shared" ca="1" si="105"/>
        <v/>
      </c>
      <c r="H271" s="45" t="str">
        <f t="shared" ca="1" si="106"/>
        <v/>
      </c>
      <c r="I271" s="46" t="str">
        <f t="shared" ca="1" si="107"/>
        <v/>
      </c>
      <c r="J271" s="47" t="str">
        <f t="shared" ca="1" si="108"/>
        <v/>
      </c>
      <c r="K271" s="45" t="str">
        <f t="shared" ca="1" si="109"/>
        <v/>
      </c>
      <c r="L271" s="46" t="str">
        <f t="shared" ca="1" si="110"/>
        <v/>
      </c>
      <c r="M271" s="47" t="str">
        <f t="shared" ca="1" si="111"/>
        <v/>
      </c>
      <c r="N271" s="45" t="str">
        <f t="shared" ca="1" si="112"/>
        <v/>
      </c>
      <c r="O271" s="46" t="str">
        <f t="shared" ca="1" si="113"/>
        <v/>
      </c>
      <c r="P271" s="47" t="str">
        <f t="shared" ca="1" si="114"/>
        <v/>
      </c>
      <c r="Q271" s="45" t="str">
        <f t="shared" ca="1" si="115"/>
        <v/>
      </c>
      <c r="R271" s="46" t="str">
        <f t="shared" ca="1" si="116"/>
        <v/>
      </c>
      <c r="S271" s="47" t="str">
        <f t="shared" ca="1" si="117"/>
        <v/>
      </c>
      <c r="T271" s="79" t="str">
        <f t="shared" ca="1" si="118"/>
        <v/>
      </c>
      <c r="AH271" s="172" t="str">
        <f t="shared" si="119"/>
        <v/>
      </c>
      <c r="AI271" s="172" t="str">
        <f t="shared" si="120"/>
        <v/>
      </c>
    </row>
    <row r="272" spans="1:35">
      <c r="A272" s="173" t="str">
        <f t="shared" ca="1" si="100"/>
        <v/>
      </c>
      <c r="B272" s="45" t="str">
        <f t="shared" ca="1" si="101"/>
        <v/>
      </c>
      <c r="C272" s="46" t="str">
        <f t="shared" ref="C272:C335" ca="1" si="121">IF(ISERROR(B272-2),"",(B272/$B$14-1)*$B$5)</f>
        <v/>
      </c>
      <c r="D272" s="46" t="str">
        <f t="shared" ca="1" si="102"/>
        <v/>
      </c>
      <c r="E272" s="45" t="str">
        <f t="shared" ca="1" si="103"/>
        <v/>
      </c>
      <c r="F272" s="46" t="str">
        <f t="shared" ca="1" si="104"/>
        <v/>
      </c>
      <c r="G272" s="47" t="str">
        <f t="shared" ca="1" si="105"/>
        <v/>
      </c>
      <c r="H272" s="45" t="str">
        <f t="shared" ca="1" si="106"/>
        <v/>
      </c>
      <c r="I272" s="46" t="str">
        <f t="shared" ca="1" si="107"/>
        <v/>
      </c>
      <c r="J272" s="47" t="str">
        <f t="shared" ca="1" si="108"/>
        <v/>
      </c>
      <c r="K272" s="45" t="str">
        <f t="shared" ca="1" si="109"/>
        <v/>
      </c>
      <c r="L272" s="46" t="str">
        <f t="shared" ca="1" si="110"/>
        <v/>
      </c>
      <c r="M272" s="47" t="str">
        <f t="shared" ca="1" si="111"/>
        <v/>
      </c>
      <c r="N272" s="45" t="str">
        <f t="shared" ca="1" si="112"/>
        <v/>
      </c>
      <c r="O272" s="46" t="str">
        <f t="shared" ca="1" si="113"/>
        <v/>
      </c>
      <c r="P272" s="47" t="str">
        <f t="shared" ca="1" si="114"/>
        <v/>
      </c>
      <c r="Q272" s="45" t="str">
        <f t="shared" ca="1" si="115"/>
        <v/>
      </c>
      <c r="R272" s="46" t="str">
        <f t="shared" ca="1" si="116"/>
        <v/>
      </c>
      <c r="S272" s="47" t="str">
        <f t="shared" ca="1" si="117"/>
        <v/>
      </c>
      <c r="T272" s="79" t="str">
        <f t="shared" ca="1" si="118"/>
        <v/>
      </c>
      <c r="AH272" s="172" t="str">
        <f t="shared" si="119"/>
        <v/>
      </c>
      <c r="AI272" s="172" t="str">
        <f t="shared" si="120"/>
        <v/>
      </c>
    </row>
    <row r="273" spans="1:35">
      <c r="A273" s="173" t="str">
        <f t="shared" ca="1" si="100"/>
        <v/>
      </c>
      <c r="B273" s="45" t="str">
        <f t="shared" ca="1" si="101"/>
        <v/>
      </c>
      <c r="C273" s="46" t="str">
        <f t="shared" ca="1" si="121"/>
        <v/>
      </c>
      <c r="D273" s="46" t="str">
        <f t="shared" ca="1" si="102"/>
        <v/>
      </c>
      <c r="E273" s="45" t="str">
        <f t="shared" ca="1" si="103"/>
        <v/>
      </c>
      <c r="F273" s="46" t="str">
        <f t="shared" ca="1" si="104"/>
        <v/>
      </c>
      <c r="G273" s="47" t="str">
        <f t="shared" ca="1" si="105"/>
        <v/>
      </c>
      <c r="H273" s="45" t="str">
        <f t="shared" ca="1" si="106"/>
        <v/>
      </c>
      <c r="I273" s="46" t="str">
        <f t="shared" ca="1" si="107"/>
        <v/>
      </c>
      <c r="J273" s="47" t="str">
        <f t="shared" ca="1" si="108"/>
        <v/>
      </c>
      <c r="K273" s="45" t="str">
        <f t="shared" ca="1" si="109"/>
        <v/>
      </c>
      <c r="L273" s="46" t="str">
        <f t="shared" ca="1" si="110"/>
        <v/>
      </c>
      <c r="M273" s="47" t="str">
        <f t="shared" ca="1" si="111"/>
        <v/>
      </c>
      <c r="N273" s="45" t="str">
        <f t="shared" ca="1" si="112"/>
        <v/>
      </c>
      <c r="O273" s="46" t="str">
        <f t="shared" ca="1" si="113"/>
        <v/>
      </c>
      <c r="P273" s="47" t="str">
        <f t="shared" ca="1" si="114"/>
        <v/>
      </c>
      <c r="Q273" s="45" t="str">
        <f t="shared" ca="1" si="115"/>
        <v/>
      </c>
      <c r="R273" s="46" t="str">
        <f t="shared" ca="1" si="116"/>
        <v/>
      </c>
      <c r="S273" s="47" t="str">
        <f t="shared" ca="1" si="117"/>
        <v/>
      </c>
      <c r="T273" s="79" t="str">
        <f t="shared" ca="1" si="118"/>
        <v/>
      </c>
      <c r="AH273" s="172" t="str">
        <f t="shared" si="119"/>
        <v/>
      </c>
      <c r="AI273" s="172" t="str">
        <f t="shared" si="120"/>
        <v/>
      </c>
    </row>
    <row r="274" spans="1:35">
      <c r="A274" s="173" t="str">
        <f t="shared" ca="1" si="100"/>
        <v/>
      </c>
      <c r="B274" s="45" t="str">
        <f t="shared" ca="1" si="101"/>
        <v/>
      </c>
      <c r="C274" s="46" t="str">
        <f t="shared" ca="1" si="121"/>
        <v/>
      </c>
      <c r="D274" s="46" t="str">
        <f t="shared" ca="1" si="102"/>
        <v/>
      </c>
      <c r="E274" s="45" t="str">
        <f t="shared" ca="1" si="103"/>
        <v/>
      </c>
      <c r="F274" s="46" t="str">
        <f t="shared" ca="1" si="104"/>
        <v/>
      </c>
      <c r="G274" s="47" t="str">
        <f t="shared" ca="1" si="105"/>
        <v/>
      </c>
      <c r="H274" s="45" t="str">
        <f t="shared" ca="1" si="106"/>
        <v/>
      </c>
      <c r="I274" s="46" t="str">
        <f t="shared" ca="1" si="107"/>
        <v/>
      </c>
      <c r="J274" s="47" t="str">
        <f t="shared" ca="1" si="108"/>
        <v/>
      </c>
      <c r="K274" s="45" t="str">
        <f t="shared" ca="1" si="109"/>
        <v/>
      </c>
      <c r="L274" s="46" t="str">
        <f t="shared" ca="1" si="110"/>
        <v/>
      </c>
      <c r="M274" s="47" t="str">
        <f t="shared" ca="1" si="111"/>
        <v/>
      </c>
      <c r="N274" s="45" t="str">
        <f t="shared" ca="1" si="112"/>
        <v/>
      </c>
      <c r="O274" s="46" t="str">
        <f t="shared" ca="1" si="113"/>
        <v/>
      </c>
      <c r="P274" s="47" t="str">
        <f t="shared" ca="1" si="114"/>
        <v/>
      </c>
      <c r="Q274" s="45" t="str">
        <f t="shared" ca="1" si="115"/>
        <v/>
      </c>
      <c r="R274" s="46" t="str">
        <f t="shared" ca="1" si="116"/>
        <v/>
      </c>
      <c r="S274" s="47" t="str">
        <f t="shared" ca="1" si="117"/>
        <v/>
      </c>
      <c r="T274" s="79" t="str">
        <f t="shared" ca="1" si="118"/>
        <v/>
      </c>
      <c r="AH274" s="172" t="str">
        <f t="shared" si="119"/>
        <v/>
      </c>
      <c r="AI274" s="172" t="str">
        <f t="shared" si="120"/>
        <v/>
      </c>
    </row>
    <row r="275" spans="1:35">
      <c r="A275" s="173" t="str">
        <f t="shared" ca="1" si="100"/>
        <v/>
      </c>
      <c r="B275" s="45" t="str">
        <f t="shared" ca="1" si="101"/>
        <v/>
      </c>
      <c r="C275" s="46" t="str">
        <f t="shared" ca="1" si="121"/>
        <v/>
      </c>
      <c r="D275" s="46" t="str">
        <f t="shared" ca="1" si="102"/>
        <v/>
      </c>
      <c r="E275" s="45" t="str">
        <f t="shared" ca="1" si="103"/>
        <v/>
      </c>
      <c r="F275" s="46" t="str">
        <f t="shared" ca="1" si="104"/>
        <v/>
      </c>
      <c r="G275" s="47" t="str">
        <f t="shared" ca="1" si="105"/>
        <v/>
      </c>
      <c r="H275" s="45" t="str">
        <f t="shared" ca="1" si="106"/>
        <v/>
      </c>
      <c r="I275" s="46" t="str">
        <f t="shared" ca="1" si="107"/>
        <v/>
      </c>
      <c r="J275" s="47" t="str">
        <f t="shared" ca="1" si="108"/>
        <v/>
      </c>
      <c r="K275" s="45" t="str">
        <f t="shared" ca="1" si="109"/>
        <v/>
      </c>
      <c r="L275" s="46" t="str">
        <f t="shared" ca="1" si="110"/>
        <v/>
      </c>
      <c r="M275" s="47" t="str">
        <f t="shared" ca="1" si="111"/>
        <v/>
      </c>
      <c r="N275" s="45" t="str">
        <f t="shared" ca="1" si="112"/>
        <v/>
      </c>
      <c r="O275" s="46" t="str">
        <f t="shared" ca="1" si="113"/>
        <v/>
      </c>
      <c r="P275" s="47" t="str">
        <f t="shared" ca="1" si="114"/>
        <v/>
      </c>
      <c r="Q275" s="45" t="str">
        <f t="shared" ca="1" si="115"/>
        <v/>
      </c>
      <c r="R275" s="46" t="str">
        <f t="shared" ca="1" si="116"/>
        <v/>
      </c>
      <c r="S275" s="47" t="str">
        <f t="shared" ca="1" si="117"/>
        <v/>
      </c>
      <c r="T275" s="79" t="str">
        <f t="shared" ca="1" si="118"/>
        <v/>
      </c>
      <c r="AH275" s="172" t="str">
        <f t="shared" si="119"/>
        <v/>
      </c>
      <c r="AI275" s="172" t="str">
        <f t="shared" si="120"/>
        <v/>
      </c>
    </row>
    <row r="276" spans="1:35">
      <c r="A276" s="173" t="str">
        <f t="shared" ca="1" si="100"/>
        <v/>
      </c>
      <c r="B276" s="45" t="str">
        <f t="shared" ca="1" si="101"/>
        <v/>
      </c>
      <c r="C276" s="46" t="str">
        <f t="shared" ca="1" si="121"/>
        <v/>
      </c>
      <c r="D276" s="46" t="str">
        <f t="shared" ca="1" si="102"/>
        <v/>
      </c>
      <c r="E276" s="45" t="str">
        <f t="shared" ca="1" si="103"/>
        <v/>
      </c>
      <c r="F276" s="46" t="str">
        <f t="shared" ca="1" si="104"/>
        <v/>
      </c>
      <c r="G276" s="47" t="str">
        <f t="shared" ca="1" si="105"/>
        <v/>
      </c>
      <c r="H276" s="45" t="str">
        <f t="shared" ca="1" si="106"/>
        <v/>
      </c>
      <c r="I276" s="46" t="str">
        <f t="shared" ca="1" si="107"/>
        <v/>
      </c>
      <c r="J276" s="47" t="str">
        <f t="shared" ca="1" si="108"/>
        <v/>
      </c>
      <c r="K276" s="45" t="str">
        <f t="shared" ca="1" si="109"/>
        <v/>
      </c>
      <c r="L276" s="46" t="str">
        <f t="shared" ca="1" si="110"/>
        <v/>
      </c>
      <c r="M276" s="47" t="str">
        <f t="shared" ca="1" si="111"/>
        <v/>
      </c>
      <c r="N276" s="45" t="str">
        <f t="shared" ca="1" si="112"/>
        <v/>
      </c>
      <c r="O276" s="46" t="str">
        <f t="shared" ca="1" si="113"/>
        <v/>
      </c>
      <c r="P276" s="47" t="str">
        <f t="shared" ca="1" si="114"/>
        <v/>
      </c>
      <c r="Q276" s="45" t="str">
        <f t="shared" ca="1" si="115"/>
        <v/>
      </c>
      <c r="R276" s="46" t="str">
        <f t="shared" ca="1" si="116"/>
        <v/>
      </c>
      <c r="S276" s="47" t="str">
        <f t="shared" ca="1" si="117"/>
        <v/>
      </c>
      <c r="T276" s="79" t="str">
        <f t="shared" ca="1" si="118"/>
        <v/>
      </c>
      <c r="AH276" s="172" t="str">
        <f t="shared" si="119"/>
        <v/>
      </c>
      <c r="AI276" s="172" t="str">
        <f t="shared" si="120"/>
        <v/>
      </c>
    </row>
    <row r="277" spans="1:35">
      <c r="A277" s="173" t="str">
        <f t="shared" ca="1" si="100"/>
        <v/>
      </c>
      <c r="B277" s="45" t="str">
        <f t="shared" ca="1" si="101"/>
        <v/>
      </c>
      <c r="C277" s="46" t="str">
        <f t="shared" ca="1" si="121"/>
        <v/>
      </c>
      <c r="D277" s="46" t="str">
        <f t="shared" ca="1" si="102"/>
        <v/>
      </c>
      <c r="E277" s="45" t="str">
        <f t="shared" ca="1" si="103"/>
        <v/>
      </c>
      <c r="F277" s="46" t="str">
        <f t="shared" ca="1" si="104"/>
        <v/>
      </c>
      <c r="G277" s="47" t="str">
        <f t="shared" ca="1" si="105"/>
        <v/>
      </c>
      <c r="H277" s="45" t="str">
        <f t="shared" ca="1" si="106"/>
        <v/>
      </c>
      <c r="I277" s="46" t="str">
        <f t="shared" ca="1" si="107"/>
        <v/>
      </c>
      <c r="J277" s="47" t="str">
        <f t="shared" ca="1" si="108"/>
        <v/>
      </c>
      <c r="K277" s="45" t="str">
        <f t="shared" ca="1" si="109"/>
        <v/>
      </c>
      <c r="L277" s="46" t="str">
        <f t="shared" ca="1" si="110"/>
        <v/>
      </c>
      <c r="M277" s="47" t="str">
        <f t="shared" ca="1" si="111"/>
        <v/>
      </c>
      <c r="N277" s="45" t="str">
        <f t="shared" ca="1" si="112"/>
        <v/>
      </c>
      <c r="O277" s="46" t="str">
        <f t="shared" ca="1" si="113"/>
        <v/>
      </c>
      <c r="P277" s="47" t="str">
        <f t="shared" ca="1" si="114"/>
        <v/>
      </c>
      <c r="Q277" s="45" t="str">
        <f t="shared" ca="1" si="115"/>
        <v/>
      </c>
      <c r="R277" s="46" t="str">
        <f t="shared" ca="1" si="116"/>
        <v/>
      </c>
      <c r="S277" s="47" t="str">
        <f t="shared" ca="1" si="117"/>
        <v/>
      </c>
      <c r="T277" s="79" t="str">
        <f t="shared" ca="1" si="118"/>
        <v/>
      </c>
      <c r="AH277" s="172" t="str">
        <f t="shared" si="119"/>
        <v/>
      </c>
      <c r="AI277" s="172" t="str">
        <f t="shared" si="120"/>
        <v/>
      </c>
    </row>
    <row r="278" spans="1:35">
      <c r="A278" s="173" t="str">
        <f t="shared" ca="1" si="100"/>
        <v/>
      </c>
      <c r="B278" s="45" t="str">
        <f t="shared" ca="1" si="101"/>
        <v/>
      </c>
      <c r="C278" s="46" t="str">
        <f t="shared" ca="1" si="121"/>
        <v/>
      </c>
      <c r="D278" s="46" t="str">
        <f t="shared" ca="1" si="102"/>
        <v/>
      </c>
      <c r="E278" s="45" t="str">
        <f t="shared" ca="1" si="103"/>
        <v/>
      </c>
      <c r="F278" s="46" t="str">
        <f t="shared" ca="1" si="104"/>
        <v/>
      </c>
      <c r="G278" s="47" t="str">
        <f t="shared" ca="1" si="105"/>
        <v/>
      </c>
      <c r="H278" s="45" t="str">
        <f t="shared" ca="1" si="106"/>
        <v/>
      </c>
      <c r="I278" s="46" t="str">
        <f t="shared" ca="1" si="107"/>
        <v/>
      </c>
      <c r="J278" s="47" t="str">
        <f t="shared" ca="1" si="108"/>
        <v/>
      </c>
      <c r="K278" s="45" t="str">
        <f t="shared" ca="1" si="109"/>
        <v/>
      </c>
      <c r="L278" s="46" t="str">
        <f t="shared" ca="1" si="110"/>
        <v/>
      </c>
      <c r="M278" s="47" t="str">
        <f t="shared" ca="1" si="111"/>
        <v/>
      </c>
      <c r="N278" s="45" t="str">
        <f t="shared" ca="1" si="112"/>
        <v/>
      </c>
      <c r="O278" s="46" t="str">
        <f t="shared" ca="1" si="113"/>
        <v/>
      </c>
      <c r="P278" s="47" t="str">
        <f t="shared" ca="1" si="114"/>
        <v/>
      </c>
      <c r="Q278" s="45" t="str">
        <f t="shared" ca="1" si="115"/>
        <v/>
      </c>
      <c r="R278" s="46" t="str">
        <f t="shared" ca="1" si="116"/>
        <v/>
      </c>
      <c r="S278" s="47" t="str">
        <f t="shared" ca="1" si="117"/>
        <v/>
      </c>
      <c r="T278" s="79" t="str">
        <f t="shared" ca="1" si="118"/>
        <v/>
      </c>
      <c r="AH278" s="172" t="str">
        <f t="shared" si="119"/>
        <v/>
      </c>
      <c r="AI278" s="172" t="str">
        <f t="shared" si="120"/>
        <v/>
      </c>
    </row>
    <row r="279" spans="1:35">
      <c r="A279" s="173" t="str">
        <f t="shared" ca="1" si="100"/>
        <v/>
      </c>
      <c r="B279" s="45" t="str">
        <f t="shared" ca="1" si="101"/>
        <v/>
      </c>
      <c r="C279" s="46" t="str">
        <f t="shared" ca="1" si="121"/>
        <v/>
      </c>
      <c r="D279" s="46" t="str">
        <f t="shared" ca="1" si="102"/>
        <v/>
      </c>
      <c r="E279" s="45" t="str">
        <f t="shared" ca="1" si="103"/>
        <v/>
      </c>
      <c r="F279" s="46" t="str">
        <f t="shared" ca="1" si="104"/>
        <v/>
      </c>
      <c r="G279" s="47" t="str">
        <f t="shared" ca="1" si="105"/>
        <v/>
      </c>
      <c r="H279" s="45" t="str">
        <f t="shared" ca="1" si="106"/>
        <v/>
      </c>
      <c r="I279" s="46" t="str">
        <f t="shared" ca="1" si="107"/>
        <v/>
      </c>
      <c r="J279" s="47" t="str">
        <f t="shared" ca="1" si="108"/>
        <v/>
      </c>
      <c r="K279" s="45" t="str">
        <f t="shared" ca="1" si="109"/>
        <v/>
      </c>
      <c r="L279" s="46" t="str">
        <f t="shared" ca="1" si="110"/>
        <v/>
      </c>
      <c r="M279" s="47" t="str">
        <f t="shared" ca="1" si="111"/>
        <v/>
      </c>
      <c r="N279" s="45" t="str">
        <f t="shared" ca="1" si="112"/>
        <v/>
      </c>
      <c r="O279" s="46" t="str">
        <f t="shared" ca="1" si="113"/>
        <v/>
      </c>
      <c r="P279" s="47" t="str">
        <f t="shared" ca="1" si="114"/>
        <v/>
      </c>
      <c r="Q279" s="45" t="str">
        <f t="shared" ca="1" si="115"/>
        <v/>
      </c>
      <c r="R279" s="46" t="str">
        <f t="shared" ca="1" si="116"/>
        <v/>
      </c>
      <c r="S279" s="47" t="str">
        <f t="shared" ca="1" si="117"/>
        <v/>
      </c>
      <c r="T279" s="79" t="str">
        <f t="shared" ca="1" si="118"/>
        <v/>
      </c>
      <c r="AH279" s="172" t="str">
        <f t="shared" si="119"/>
        <v/>
      </c>
      <c r="AI279" s="172" t="str">
        <f t="shared" si="120"/>
        <v/>
      </c>
    </row>
    <row r="280" spans="1:35">
      <c r="A280" s="173" t="str">
        <f t="shared" ca="1" si="100"/>
        <v/>
      </c>
      <c r="B280" s="45" t="str">
        <f t="shared" ca="1" si="101"/>
        <v/>
      </c>
      <c r="C280" s="46" t="str">
        <f t="shared" ca="1" si="121"/>
        <v/>
      </c>
      <c r="D280" s="46" t="str">
        <f t="shared" ca="1" si="102"/>
        <v/>
      </c>
      <c r="E280" s="45" t="str">
        <f t="shared" ca="1" si="103"/>
        <v/>
      </c>
      <c r="F280" s="46" t="str">
        <f t="shared" ca="1" si="104"/>
        <v/>
      </c>
      <c r="G280" s="47" t="str">
        <f t="shared" ca="1" si="105"/>
        <v/>
      </c>
      <c r="H280" s="45" t="str">
        <f t="shared" ca="1" si="106"/>
        <v/>
      </c>
      <c r="I280" s="46" t="str">
        <f t="shared" ca="1" si="107"/>
        <v/>
      </c>
      <c r="J280" s="47" t="str">
        <f t="shared" ca="1" si="108"/>
        <v/>
      </c>
      <c r="K280" s="45" t="str">
        <f t="shared" ca="1" si="109"/>
        <v/>
      </c>
      <c r="L280" s="46" t="str">
        <f t="shared" ca="1" si="110"/>
        <v/>
      </c>
      <c r="M280" s="47" t="str">
        <f t="shared" ca="1" si="111"/>
        <v/>
      </c>
      <c r="N280" s="45" t="str">
        <f t="shared" ca="1" si="112"/>
        <v/>
      </c>
      <c r="O280" s="46" t="str">
        <f t="shared" ca="1" si="113"/>
        <v/>
      </c>
      <c r="P280" s="47" t="str">
        <f t="shared" ca="1" si="114"/>
        <v/>
      </c>
      <c r="Q280" s="45" t="str">
        <f t="shared" ca="1" si="115"/>
        <v/>
      </c>
      <c r="R280" s="46" t="str">
        <f t="shared" ca="1" si="116"/>
        <v/>
      </c>
      <c r="S280" s="47" t="str">
        <f t="shared" ca="1" si="117"/>
        <v/>
      </c>
      <c r="T280" s="79" t="str">
        <f t="shared" ca="1" si="118"/>
        <v/>
      </c>
      <c r="AH280" s="172" t="str">
        <f t="shared" si="119"/>
        <v/>
      </c>
      <c r="AI280" s="172" t="str">
        <f t="shared" si="120"/>
        <v/>
      </c>
    </row>
    <row r="281" spans="1:35">
      <c r="A281" s="173" t="str">
        <f t="shared" ca="1" si="100"/>
        <v/>
      </c>
      <c r="B281" s="45" t="str">
        <f t="shared" ca="1" si="101"/>
        <v/>
      </c>
      <c r="C281" s="46" t="str">
        <f t="shared" ca="1" si="121"/>
        <v/>
      </c>
      <c r="D281" s="46" t="str">
        <f t="shared" ca="1" si="102"/>
        <v/>
      </c>
      <c r="E281" s="45" t="str">
        <f t="shared" ca="1" si="103"/>
        <v/>
      </c>
      <c r="F281" s="46" t="str">
        <f t="shared" ca="1" si="104"/>
        <v/>
      </c>
      <c r="G281" s="47" t="str">
        <f t="shared" ca="1" si="105"/>
        <v/>
      </c>
      <c r="H281" s="45" t="str">
        <f t="shared" ca="1" si="106"/>
        <v/>
      </c>
      <c r="I281" s="46" t="str">
        <f t="shared" ca="1" si="107"/>
        <v/>
      </c>
      <c r="J281" s="47" t="str">
        <f t="shared" ca="1" si="108"/>
        <v/>
      </c>
      <c r="K281" s="45" t="str">
        <f t="shared" ca="1" si="109"/>
        <v/>
      </c>
      <c r="L281" s="46" t="str">
        <f t="shared" ca="1" si="110"/>
        <v/>
      </c>
      <c r="M281" s="47" t="str">
        <f t="shared" ca="1" si="111"/>
        <v/>
      </c>
      <c r="N281" s="45" t="str">
        <f t="shared" ca="1" si="112"/>
        <v/>
      </c>
      <c r="O281" s="46" t="str">
        <f t="shared" ca="1" si="113"/>
        <v/>
      </c>
      <c r="P281" s="47" t="str">
        <f t="shared" ca="1" si="114"/>
        <v/>
      </c>
      <c r="Q281" s="45" t="str">
        <f t="shared" ca="1" si="115"/>
        <v/>
      </c>
      <c r="R281" s="46" t="str">
        <f t="shared" ca="1" si="116"/>
        <v/>
      </c>
      <c r="S281" s="47" t="str">
        <f t="shared" ca="1" si="117"/>
        <v/>
      </c>
      <c r="T281" s="79" t="str">
        <f t="shared" ca="1" si="118"/>
        <v/>
      </c>
      <c r="AH281" s="172" t="str">
        <f t="shared" si="119"/>
        <v/>
      </c>
      <c r="AI281" s="172" t="str">
        <f t="shared" si="120"/>
        <v/>
      </c>
    </row>
    <row r="282" spans="1:35">
      <c r="A282" s="173" t="str">
        <f t="shared" ca="1" si="100"/>
        <v/>
      </c>
      <c r="B282" s="45" t="str">
        <f t="shared" ca="1" si="101"/>
        <v/>
      </c>
      <c r="C282" s="46" t="str">
        <f t="shared" ca="1" si="121"/>
        <v/>
      </c>
      <c r="D282" s="46" t="str">
        <f t="shared" ca="1" si="102"/>
        <v/>
      </c>
      <c r="E282" s="45" t="str">
        <f t="shared" ca="1" si="103"/>
        <v/>
      </c>
      <c r="F282" s="46" t="str">
        <f t="shared" ca="1" si="104"/>
        <v/>
      </c>
      <c r="G282" s="47" t="str">
        <f t="shared" ca="1" si="105"/>
        <v/>
      </c>
      <c r="H282" s="45" t="str">
        <f t="shared" ca="1" si="106"/>
        <v/>
      </c>
      <c r="I282" s="46" t="str">
        <f t="shared" ca="1" si="107"/>
        <v/>
      </c>
      <c r="J282" s="47" t="str">
        <f t="shared" ca="1" si="108"/>
        <v/>
      </c>
      <c r="K282" s="45" t="str">
        <f t="shared" ca="1" si="109"/>
        <v/>
      </c>
      <c r="L282" s="46" t="str">
        <f t="shared" ca="1" si="110"/>
        <v/>
      </c>
      <c r="M282" s="47" t="str">
        <f t="shared" ca="1" si="111"/>
        <v/>
      </c>
      <c r="N282" s="45" t="str">
        <f t="shared" ca="1" si="112"/>
        <v/>
      </c>
      <c r="O282" s="46" t="str">
        <f t="shared" ca="1" si="113"/>
        <v/>
      </c>
      <c r="P282" s="47" t="str">
        <f t="shared" ca="1" si="114"/>
        <v/>
      </c>
      <c r="Q282" s="45" t="str">
        <f t="shared" ca="1" si="115"/>
        <v/>
      </c>
      <c r="R282" s="46" t="str">
        <f t="shared" ca="1" si="116"/>
        <v/>
      </c>
      <c r="S282" s="47" t="str">
        <f t="shared" ca="1" si="117"/>
        <v/>
      </c>
      <c r="T282" s="79" t="str">
        <f t="shared" ca="1" si="118"/>
        <v/>
      </c>
      <c r="AH282" s="172" t="str">
        <f t="shared" si="119"/>
        <v/>
      </c>
      <c r="AI282" s="172" t="str">
        <f t="shared" si="120"/>
        <v/>
      </c>
    </row>
    <row r="283" spans="1:35">
      <c r="A283" s="173" t="str">
        <f t="shared" ca="1" si="100"/>
        <v/>
      </c>
      <c r="B283" s="45" t="str">
        <f t="shared" ca="1" si="101"/>
        <v/>
      </c>
      <c r="C283" s="46" t="str">
        <f t="shared" ca="1" si="121"/>
        <v/>
      </c>
      <c r="D283" s="46" t="str">
        <f t="shared" ca="1" si="102"/>
        <v/>
      </c>
      <c r="E283" s="45" t="str">
        <f t="shared" ca="1" si="103"/>
        <v/>
      </c>
      <c r="F283" s="46" t="str">
        <f t="shared" ca="1" si="104"/>
        <v/>
      </c>
      <c r="G283" s="47" t="str">
        <f t="shared" ca="1" si="105"/>
        <v/>
      </c>
      <c r="H283" s="45" t="str">
        <f t="shared" ca="1" si="106"/>
        <v/>
      </c>
      <c r="I283" s="46" t="str">
        <f t="shared" ca="1" si="107"/>
        <v/>
      </c>
      <c r="J283" s="47" t="str">
        <f t="shared" ca="1" si="108"/>
        <v/>
      </c>
      <c r="K283" s="45" t="str">
        <f t="shared" ca="1" si="109"/>
        <v/>
      </c>
      <c r="L283" s="46" t="str">
        <f t="shared" ca="1" si="110"/>
        <v/>
      </c>
      <c r="M283" s="47" t="str">
        <f t="shared" ca="1" si="111"/>
        <v/>
      </c>
      <c r="N283" s="45" t="str">
        <f t="shared" ca="1" si="112"/>
        <v/>
      </c>
      <c r="O283" s="46" t="str">
        <f t="shared" ca="1" si="113"/>
        <v/>
      </c>
      <c r="P283" s="47" t="str">
        <f t="shared" ca="1" si="114"/>
        <v/>
      </c>
      <c r="Q283" s="45" t="str">
        <f t="shared" ca="1" si="115"/>
        <v/>
      </c>
      <c r="R283" s="46" t="str">
        <f t="shared" ca="1" si="116"/>
        <v/>
      </c>
      <c r="S283" s="47" t="str">
        <f t="shared" ca="1" si="117"/>
        <v/>
      </c>
      <c r="T283" s="79" t="str">
        <f t="shared" ca="1" si="118"/>
        <v/>
      </c>
      <c r="AH283" s="172" t="str">
        <f t="shared" si="119"/>
        <v/>
      </c>
      <c r="AI283" s="172" t="str">
        <f t="shared" si="120"/>
        <v/>
      </c>
    </row>
    <row r="284" spans="1:35">
      <c r="A284" s="173" t="str">
        <f t="shared" ca="1" si="100"/>
        <v/>
      </c>
      <c r="B284" s="45" t="str">
        <f t="shared" ca="1" si="101"/>
        <v/>
      </c>
      <c r="C284" s="46" t="str">
        <f t="shared" ca="1" si="121"/>
        <v/>
      </c>
      <c r="D284" s="46" t="str">
        <f t="shared" ca="1" si="102"/>
        <v/>
      </c>
      <c r="E284" s="45" t="str">
        <f t="shared" ca="1" si="103"/>
        <v/>
      </c>
      <c r="F284" s="46" t="str">
        <f t="shared" ca="1" si="104"/>
        <v/>
      </c>
      <c r="G284" s="47" t="str">
        <f t="shared" ca="1" si="105"/>
        <v/>
      </c>
      <c r="H284" s="45" t="str">
        <f t="shared" ca="1" si="106"/>
        <v/>
      </c>
      <c r="I284" s="46" t="str">
        <f t="shared" ca="1" si="107"/>
        <v/>
      </c>
      <c r="J284" s="47" t="str">
        <f t="shared" ca="1" si="108"/>
        <v/>
      </c>
      <c r="K284" s="45" t="str">
        <f t="shared" ca="1" si="109"/>
        <v/>
      </c>
      <c r="L284" s="46" t="str">
        <f t="shared" ca="1" si="110"/>
        <v/>
      </c>
      <c r="M284" s="47" t="str">
        <f t="shared" ca="1" si="111"/>
        <v/>
      </c>
      <c r="N284" s="45" t="str">
        <f t="shared" ca="1" si="112"/>
        <v/>
      </c>
      <c r="O284" s="46" t="str">
        <f t="shared" ca="1" si="113"/>
        <v/>
      </c>
      <c r="P284" s="47" t="str">
        <f t="shared" ca="1" si="114"/>
        <v/>
      </c>
      <c r="Q284" s="45" t="str">
        <f t="shared" ca="1" si="115"/>
        <v/>
      </c>
      <c r="R284" s="46" t="str">
        <f t="shared" ca="1" si="116"/>
        <v/>
      </c>
      <c r="S284" s="47" t="str">
        <f t="shared" ca="1" si="117"/>
        <v/>
      </c>
      <c r="T284" s="79" t="str">
        <f t="shared" ca="1" si="118"/>
        <v/>
      </c>
      <c r="AH284" s="172" t="str">
        <f t="shared" si="119"/>
        <v/>
      </c>
      <c r="AI284" s="172" t="str">
        <f t="shared" si="120"/>
        <v/>
      </c>
    </row>
    <row r="285" spans="1:35">
      <c r="A285" s="173" t="str">
        <f t="shared" ca="1" si="100"/>
        <v/>
      </c>
      <c r="B285" s="45" t="str">
        <f t="shared" ca="1" si="101"/>
        <v/>
      </c>
      <c r="C285" s="46" t="str">
        <f t="shared" ca="1" si="121"/>
        <v/>
      </c>
      <c r="D285" s="46" t="str">
        <f t="shared" ca="1" si="102"/>
        <v/>
      </c>
      <c r="E285" s="45" t="str">
        <f t="shared" ca="1" si="103"/>
        <v/>
      </c>
      <c r="F285" s="46" t="str">
        <f t="shared" ca="1" si="104"/>
        <v/>
      </c>
      <c r="G285" s="47" t="str">
        <f t="shared" ca="1" si="105"/>
        <v/>
      </c>
      <c r="H285" s="45" t="str">
        <f t="shared" ca="1" si="106"/>
        <v/>
      </c>
      <c r="I285" s="46" t="str">
        <f t="shared" ca="1" si="107"/>
        <v/>
      </c>
      <c r="J285" s="47" t="str">
        <f t="shared" ca="1" si="108"/>
        <v/>
      </c>
      <c r="K285" s="45" t="str">
        <f t="shared" ca="1" si="109"/>
        <v/>
      </c>
      <c r="L285" s="46" t="str">
        <f t="shared" ca="1" si="110"/>
        <v/>
      </c>
      <c r="M285" s="47" t="str">
        <f t="shared" ca="1" si="111"/>
        <v/>
      </c>
      <c r="N285" s="45" t="str">
        <f t="shared" ca="1" si="112"/>
        <v/>
      </c>
      <c r="O285" s="46" t="str">
        <f t="shared" ca="1" si="113"/>
        <v/>
      </c>
      <c r="P285" s="47" t="str">
        <f t="shared" ca="1" si="114"/>
        <v/>
      </c>
      <c r="Q285" s="45" t="str">
        <f t="shared" ca="1" si="115"/>
        <v/>
      </c>
      <c r="R285" s="46" t="str">
        <f t="shared" ca="1" si="116"/>
        <v/>
      </c>
      <c r="S285" s="47" t="str">
        <f t="shared" ca="1" si="117"/>
        <v/>
      </c>
      <c r="T285" s="79" t="str">
        <f t="shared" ca="1" si="118"/>
        <v/>
      </c>
      <c r="AH285" s="172" t="str">
        <f t="shared" si="119"/>
        <v/>
      </c>
      <c r="AI285" s="172" t="str">
        <f t="shared" si="120"/>
        <v/>
      </c>
    </row>
    <row r="286" spans="1:35">
      <c r="A286" s="173" t="str">
        <f t="shared" ca="1" si="100"/>
        <v/>
      </c>
      <c r="B286" s="45" t="str">
        <f t="shared" ca="1" si="101"/>
        <v/>
      </c>
      <c r="C286" s="46" t="str">
        <f t="shared" ca="1" si="121"/>
        <v/>
      </c>
      <c r="D286" s="46" t="str">
        <f t="shared" ca="1" si="102"/>
        <v/>
      </c>
      <c r="E286" s="45" t="str">
        <f t="shared" ca="1" si="103"/>
        <v/>
      </c>
      <c r="F286" s="46" t="str">
        <f t="shared" ca="1" si="104"/>
        <v/>
      </c>
      <c r="G286" s="47" t="str">
        <f t="shared" ca="1" si="105"/>
        <v/>
      </c>
      <c r="H286" s="45" t="str">
        <f t="shared" ca="1" si="106"/>
        <v/>
      </c>
      <c r="I286" s="46" t="str">
        <f t="shared" ca="1" si="107"/>
        <v/>
      </c>
      <c r="J286" s="47" t="str">
        <f t="shared" ca="1" si="108"/>
        <v/>
      </c>
      <c r="K286" s="45" t="str">
        <f t="shared" ca="1" si="109"/>
        <v/>
      </c>
      <c r="L286" s="46" t="str">
        <f t="shared" ca="1" si="110"/>
        <v/>
      </c>
      <c r="M286" s="47" t="str">
        <f t="shared" ca="1" si="111"/>
        <v/>
      </c>
      <c r="N286" s="45" t="str">
        <f t="shared" ca="1" si="112"/>
        <v/>
      </c>
      <c r="O286" s="46" t="str">
        <f t="shared" ca="1" si="113"/>
        <v/>
      </c>
      <c r="P286" s="47" t="str">
        <f t="shared" ca="1" si="114"/>
        <v/>
      </c>
      <c r="Q286" s="45" t="str">
        <f t="shared" ca="1" si="115"/>
        <v/>
      </c>
      <c r="R286" s="46" t="str">
        <f t="shared" ca="1" si="116"/>
        <v/>
      </c>
      <c r="S286" s="47" t="str">
        <f t="shared" ca="1" si="117"/>
        <v/>
      </c>
      <c r="T286" s="79" t="str">
        <f t="shared" ca="1" si="118"/>
        <v/>
      </c>
      <c r="AH286" s="172" t="str">
        <f t="shared" si="119"/>
        <v/>
      </c>
      <c r="AI286" s="172" t="str">
        <f t="shared" si="120"/>
        <v/>
      </c>
    </row>
    <row r="287" spans="1:35">
      <c r="A287" s="173" t="str">
        <f t="shared" ca="1" si="100"/>
        <v/>
      </c>
      <c r="B287" s="45" t="str">
        <f t="shared" ca="1" si="101"/>
        <v/>
      </c>
      <c r="C287" s="46" t="str">
        <f t="shared" ca="1" si="121"/>
        <v/>
      </c>
      <c r="D287" s="46" t="str">
        <f t="shared" ca="1" si="102"/>
        <v/>
      </c>
      <c r="E287" s="45" t="str">
        <f t="shared" ca="1" si="103"/>
        <v/>
      </c>
      <c r="F287" s="46" t="str">
        <f t="shared" ca="1" si="104"/>
        <v/>
      </c>
      <c r="G287" s="47" t="str">
        <f t="shared" ca="1" si="105"/>
        <v/>
      </c>
      <c r="H287" s="45" t="str">
        <f t="shared" ca="1" si="106"/>
        <v/>
      </c>
      <c r="I287" s="46" t="str">
        <f t="shared" ca="1" si="107"/>
        <v/>
      </c>
      <c r="J287" s="47" t="str">
        <f t="shared" ca="1" si="108"/>
        <v/>
      </c>
      <c r="K287" s="45" t="str">
        <f t="shared" ca="1" si="109"/>
        <v/>
      </c>
      <c r="L287" s="46" t="str">
        <f t="shared" ca="1" si="110"/>
        <v/>
      </c>
      <c r="M287" s="47" t="str">
        <f t="shared" ca="1" si="111"/>
        <v/>
      </c>
      <c r="N287" s="45" t="str">
        <f t="shared" ca="1" si="112"/>
        <v/>
      </c>
      <c r="O287" s="46" t="str">
        <f t="shared" ca="1" si="113"/>
        <v/>
      </c>
      <c r="P287" s="47" t="str">
        <f t="shared" ca="1" si="114"/>
        <v/>
      </c>
      <c r="Q287" s="45" t="str">
        <f t="shared" ca="1" si="115"/>
        <v/>
      </c>
      <c r="R287" s="46" t="str">
        <f t="shared" ca="1" si="116"/>
        <v/>
      </c>
      <c r="S287" s="47" t="str">
        <f t="shared" ca="1" si="117"/>
        <v/>
      </c>
      <c r="T287" s="79" t="str">
        <f t="shared" ca="1" si="118"/>
        <v/>
      </c>
      <c r="AH287" s="172" t="str">
        <f t="shared" si="119"/>
        <v/>
      </c>
      <c r="AI287" s="172" t="str">
        <f t="shared" si="120"/>
        <v/>
      </c>
    </row>
    <row r="288" spans="1:35">
      <c r="A288" s="173" t="str">
        <f t="shared" ca="1" si="100"/>
        <v/>
      </c>
      <c r="B288" s="45" t="str">
        <f t="shared" ca="1" si="101"/>
        <v/>
      </c>
      <c r="C288" s="46" t="str">
        <f t="shared" ca="1" si="121"/>
        <v/>
      </c>
      <c r="D288" s="46" t="str">
        <f t="shared" ca="1" si="102"/>
        <v/>
      </c>
      <c r="E288" s="45" t="str">
        <f t="shared" ca="1" si="103"/>
        <v/>
      </c>
      <c r="F288" s="46" t="str">
        <f t="shared" ca="1" si="104"/>
        <v/>
      </c>
      <c r="G288" s="47" t="str">
        <f t="shared" ca="1" si="105"/>
        <v/>
      </c>
      <c r="H288" s="45" t="str">
        <f t="shared" ca="1" si="106"/>
        <v/>
      </c>
      <c r="I288" s="46" t="str">
        <f t="shared" ca="1" si="107"/>
        <v/>
      </c>
      <c r="J288" s="47" t="str">
        <f t="shared" ca="1" si="108"/>
        <v/>
      </c>
      <c r="K288" s="45" t="str">
        <f t="shared" ca="1" si="109"/>
        <v/>
      </c>
      <c r="L288" s="46" t="str">
        <f t="shared" ca="1" si="110"/>
        <v/>
      </c>
      <c r="M288" s="47" t="str">
        <f t="shared" ca="1" si="111"/>
        <v/>
      </c>
      <c r="N288" s="45" t="str">
        <f t="shared" ca="1" si="112"/>
        <v/>
      </c>
      <c r="O288" s="46" t="str">
        <f t="shared" ca="1" si="113"/>
        <v/>
      </c>
      <c r="P288" s="47" t="str">
        <f t="shared" ca="1" si="114"/>
        <v/>
      </c>
      <c r="Q288" s="45" t="str">
        <f t="shared" ca="1" si="115"/>
        <v/>
      </c>
      <c r="R288" s="46" t="str">
        <f t="shared" ca="1" si="116"/>
        <v/>
      </c>
      <c r="S288" s="47" t="str">
        <f t="shared" ca="1" si="117"/>
        <v/>
      </c>
      <c r="T288" s="79" t="str">
        <f t="shared" ca="1" si="118"/>
        <v/>
      </c>
      <c r="AH288" s="172" t="str">
        <f t="shared" si="119"/>
        <v/>
      </c>
      <c r="AI288" s="172" t="str">
        <f t="shared" si="120"/>
        <v/>
      </c>
    </row>
    <row r="289" spans="1:35">
      <c r="A289" s="173" t="str">
        <f t="shared" ca="1" si="100"/>
        <v/>
      </c>
      <c r="B289" s="45" t="str">
        <f t="shared" ca="1" si="101"/>
        <v/>
      </c>
      <c r="C289" s="46" t="str">
        <f t="shared" ca="1" si="121"/>
        <v/>
      </c>
      <c r="D289" s="46" t="str">
        <f t="shared" ca="1" si="102"/>
        <v/>
      </c>
      <c r="E289" s="45" t="str">
        <f t="shared" ca="1" si="103"/>
        <v/>
      </c>
      <c r="F289" s="46" t="str">
        <f t="shared" ca="1" si="104"/>
        <v/>
      </c>
      <c r="G289" s="47" t="str">
        <f t="shared" ca="1" si="105"/>
        <v/>
      </c>
      <c r="H289" s="45" t="str">
        <f t="shared" ca="1" si="106"/>
        <v/>
      </c>
      <c r="I289" s="46" t="str">
        <f t="shared" ca="1" si="107"/>
        <v/>
      </c>
      <c r="J289" s="47" t="str">
        <f t="shared" ca="1" si="108"/>
        <v/>
      </c>
      <c r="K289" s="45" t="str">
        <f t="shared" ca="1" si="109"/>
        <v/>
      </c>
      <c r="L289" s="46" t="str">
        <f t="shared" ca="1" si="110"/>
        <v/>
      </c>
      <c r="M289" s="47" t="str">
        <f t="shared" ca="1" si="111"/>
        <v/>
      </c>
      <c r="N289" s="45" t="str">
        <f t="shared" ca="1" si="112"/>
        <v/>
      </c>
      <c r="O289" s="46" t="str">
        <f t="shared" ca="1" si="113"/>
        <v/>
      </c>
      <c r="P289" s="47" t="str">
        <f t="shared" ca="1" si="114"/>
        <v/>
      </c>
      <c r="Q289" s="45" t="str">
        <f t="shared" ca="1" si="115"/>
        <v/>
      </c>
      <c r="R289" s="46" t="str">
        <f t="shared" ca="1" si="116"/>
        <v/>
      </c>
      <c r="S289" s="47" t="str">
        <f t="shared" ca="1" si="117"/>
        <v/>
      </c>
      <c r="T289" s="79" t="str">
        <f t="shared" ca="1" si="118"/>
        <v/>
      </c>
      <c r="AH289" s="172" t="str">
        <f t="shared" si="119"/>
        <v/>
      </c>
      <c r="AI289" s="172" t="str">
        <f t="shared" si="120"/>
        <v/>
      </c>
    </row>
    <row r="290" spans="1:35">
      <c r="A290" s="173" t="str">
        <f t="shared" ca="1" si="100"/>
        <v/>
      </c>
      <c r="B290" s="45" t="str">
        <f t="shared" ca="1" si="101"/>
        <v/>
      </c>
      <c r="C290" s="46" t="str">
        <f t="shared" ca="1" si="121"/>
        <v/>
      </c>
      <c r="D290" s="46" t="str">
        <f t="shared" ca="1" si="102"/>
        <v/>
      </c>
      <c r="E290" s="45" t="str">
        <f t="shared" ca="1" si="103"/>
        <v/>
      </c>
      <c r="F290" s="46" t="str">
        <f t="shared" ca="1" si="104"/>
        <v/>
      </c>
      <c r="G290" s="47" t="str">
        <f t="shared" ca="1" si="105"/>
        <v/>
      </c>
      <c r="H290" s="45" t="str">
        <f t="shared" ca="1" si="106"/>
        <v/>
      </c>
      <c r="I290" s="46" t="str">
        <f t="shared" ca="1" si="107"/>
        <v/>
      </c>
      <c r="J290" s="47" t="str">
        <f t="shared" ca="1" si="108"/>
        <v/>
      </c>
      <c r="K290" s="45" t="str">
        <f t="shared" ca="1" si="109"/>
        <v/>
      </c>
      <c r="L290" s="46" t="str">
        <f t="shared" ca="1" si="110"/>
        <v/>
      </c>
      <c r="M290" s="47" t="str">
        <f t="shared" ca="1" si="111"/>
        <v/>
      </c>
      <c r="N290" s="45" t="str">
        <f t="shared" ca="1" si="112"/>
        <v/>
      </c>
      <c r="O290" s="46" t="str">
        <f t="shared" ca="1" si="113"/>
        <v/>
      </c>
      <c r="P290" s="47" t="str">
        <f t="shared" ca="1" si="114"/>
        <v/>
      </c>
      <c r="Q290" s="45" t="str">
        <f t="shared" ca="1" si="115"/>
        <v/>
      </c>
      <c r="R290" s="46" t="str">
        <f t="shared" ca="1" si="116"/>
        <v/>
      </c>
      <c r="S290" s="47" t="str">
        <f t="shared" ca="1" si="117"/>
        <v/>
      </c>
      <c r="T290" s="79" t="str">
        <f t="shared" ca="1" si="118"/>
        <v/>
      </c>
      <c r="AH290" s="172" t="str">
        <f t="shared" si="119"/>
        <v/>
      </c>
      <c r="AI290" s="172" t="str">
        <f t="shared" si="120"/>
        <v/>
      </c>
    </row>
    <row r="291" spans="1:35">
      <c r="A291" s="173" t="str">
        <f t="shared" ca="1" si="100"/>
        <v/>
      </c>
      <c r="B291" s="45" t="str">
        <f t="shared" ca="1" si="101"/>
        <v/>
      </c>
      <c r="C291" s="46" t="str">
        <f t="shared" ca="1" si="121"/>
        <v/>
      </c>
      <c r="D291" s="46" t="str">
        <f t="shared" ca="1" si="102"/>
        <v/>
      </c>
      <c r="E291" s="45" t="str">
        <f t="shared" ca="1" si="103"/>
        <v/>
      </c>
      <c r="F291" s="46" t="str">
        <f t="shared" ca="1" si="104"/>
        <v/>
      </c>
      <c r="G291" s="47" t="str">
        <f t="shared" ca="1" si="105"/>
        <v/>
      </c>
      <c r="H291" s="45" t="str">
        <f t="shared" ca="1" si="106"/>
        <v/>
      </c>
      <c r="I291" s="46" t="str">
        <f t="shared" ca="1" si="107"/>
        <v/>
      </c>
      <c r="J291" s="47" t="str">
        <f t="shared" ca="1" si="108"/>
        <v/>
      </c>
      <c r="K291" s="45" t="str">
        <f t="shared" ca="1" si="109"/>
        <v/>
      </c>
      <c r="L291" s="46" t="str">
        <f t="shared" ca="1" si="110"/>
        <v/>
      </c>
      <c r="M291" s="47" t="str">
        <f t="shared" ca="1" si="111"/>
        <v/>
      </c>
      <c r="N291" s="45" t="str">
        <f t="shared" ca="1" si="112"/>
        <v/>
      </c>
      <c r="O291" s="46" t="str">
        <f t="shared" ca="1" si="113"/>
        <v/>
      </c>
      <c r="P291" s="47" t="str">
        <f t="shared" ca="1" si="114"/>
        <v/>
      </c>
      <c r="Q291" s="45" t="str">
        <f t="shared" ca="1" si="115"/>
        <v/>
      </c>
      <c r="R291" s="46" t="str">
        <f t="shared" ca="1" si="116"/>
        <v/>
      </c>
      <c r="S291" s="47" t="str">
        <f t="shared" ca="1" si="117"/>
        <v/>
      </c>
      <c r="T291" s="79" t="str">
        <f t="shared" ca="1" si="118"/>
        <v/>
      </c>
      <c r="AH291" s="172" t="str">
        <f t="shared" si="119"/>
        <v/>
      </c>
      <c r="AI291" s="172" t="str">
        <f t="shared" si="120"/>
        <v/>
      </c>
    </row>
    <row r="292" spans="1:35">
      <c r="A292" s="173" t="str">
        <f t="shared" ca="1" si="100"/>
        <v/>
      </c>
      <c r="B292" s="45" t="str">
        <f t="shared" ca="1" si="101"/>
        <v/>
      </c>
      <c r="C292" s="46" t="str">
        <f t="shared" ca="1" si="121"/>
        <v/>
      </c>
      <c r="D292" s="46" t="str">
        <f t="shared" ca="1" si="102"/>
        <v/>
      </c>
      <c r="E292" s="45" t="str">
        <f t="shared" ca="1" si="103"/>
        <v/>
      </c>
      <c r="F292" s="46" t="str">
        <f t="shared" ca="1" si="104"/>
        <v/>
      </c>
      <c r="G292" s="47" t="str">
        <f t="shared" ca="1" si="105"/>
        <v/>
      </c>
      <c r="H292" s="45" t="str">
        <f t="shared" ca="1" si="106"/>
        <v/>
      </c>
      <c r="I292" s="46" t="str">
        <f t="shared" ca="1" si="107"/>
        <v/>
      </c>
      <c r="J292" s="47" t="str">
        <f t="shared" ca="1" si="108"/>
        <v/>
      </c>
      <c r="K292" s="45" t="str">
        <f t="shared" ca="1" si="109"/>
        <v/>
      </c>
      <c r="L292" s="46" t="str">
        <f t="shared" ca="1" si="110"/>
        <v/>
      </c>
      <c r="M292" s="47" t="str">
        <f t="shared" ca="1" si="111"/>
        <v/>
      </c>
      <c r="N292" s="45" t="str">
        <f t="shared" ca="1" si="112"/>
        <v/>
      </c>
      <c r="O292" s="46" t="str">
        <f t="shared" ca="1" si="113"/>
        <v/>
      </c>
      <c r="P292" s="47" t="str">
        <f t="shared" ca="1" si="114"/>
        <v/>
      </c>
      <c r="Q292" s="45" t="str">
        <f t="shared" ca="1" si="115"/>
        <v/>
      </c>
      <c r="R292" s="46" t="str">
        <f t="shared" ca="1" si="116"/>
        <v/>
      </c>
      <c r="S292" s="47" t="str">
        <f t="shared" ca="1" si="117"/>
        <v/>
      </c>
      <c r="T292" s="79" t="str">
        <f t="shared" ca="1" si="118"/>
        <v/>
      </c>
      <c r="AH292" s="172" t="str">
        <f t="shared" si="119"/>
        <v/>
      </c>
      <c r="AI292" s="172" t="str">
        <f t="shared" si="120"/>
        <v/>
      </c>
    </row>
    <row r="293" spans="1:35">
      <c r="A293" s="173" t="str">
        <f t="shared" ca="1" si="100"/>
        <v/>
      </c>
      <c r="B293" s="45" t="str">
        <f t="shared" ca="1" si="101"/>
        <v/>
      </c>
      <c r="C293" s="46" t="str">
        <f t="shared" ca="1" si="121"/>
        <v/>
      </c>
      <c r="D293" s="46" t="str">
        <f t="shared" ca="1" si="102"/>
        <v/>
      </c>
      <c r="E293" s="45" t="str">
        <f t="shared" ca="1" si="103"/>
        <v/>
      </c>
      <c r="F293" s="46" t="str">
        <f t="shared" ca="1" si="104"/>
        <v/>
      </c>
      <c r="G293" s="47" t="str">
        <f t="shared" ca="1" si="105"/>
        <v/>
      </c>
      <c r="H293" s="45" t="str">
        <f t="shared" ca="1" si="106"/>
        <v/>
      </c>
      <c r="I293" s="46" t="str">
        <f t="shared" ca="1" si="107"/>
        <v/>
      </c>
      <c r="J293" s="47" t="str">
        <f t="shared" ca="1" si="108"/>
        <v/>
      </c>
      <c r="K293" s="45" t="str">
        <f t="shared" ca="1" si="109"/>
        <v/>
      </c>
      <c r="L293" s="46" t="str">
        <f t="shared" ca="1" si="110"/>
        <v/>
      </c>
      <c r="M293" s="47" t="str">
        <f t="shared" ca="1" si="111"/>
        <v/>
      </c>
      <c r="N293" s="45" t="str">
        <f t="shared" ca="1" si="112"/>
        <v/>
      </c>
      <c r="O293" s="46" t="str">
        <f t="shared" ca="1" si="113"/>
        <v/>
      </c>
      <c r="P293" s="47" t="str">
        <f t="shared" ca="1" si="114"/>
        <v/>
      </c>
      <c r="Q293" s="45" t="str">
        <f t="shared" ca="1" si="115"/>
        <v/>
      </c>
      <c r="R293" s="46" t="str">
        <f t="shared" ca="1" si="116"/>
        <v/>
      </c>
      <c r="S293" s="47" t="str">
        <f t="shared" ca="1" si="117"/>
        <v/>
      </c>
      <c r="T293" s="79" t="str">
        <f t="shared" ca="1" si="118"/>
        <v/>
      </c>
      <c r="AH293" s="172" t="str">
        <f t="shared" si="119"/>
        <v/>
      </c>
      <c r="AI293" s="172" t="str">
        <f t="shared" si="120"/>
        <v/>
      </c>
    </row>
    <row r="294" spans="1:35">
      <c r="A294" s="173" t="str">
        <f t="shared" ca="1" si="100"/>
        <v/>
      </c>
      <c r="B294" s="45" t="str">
        <f t="shared" ca="1" si="101"/>
        <v/>
      </c>
      <c r="C294" s="46" t="str">
        <f t="shared" ca="1" si="121"/>
        <v/>
      </c>
      <c r="D294" s="46" t="str">
        <f t="shared" ca="1" si="102"/>
        <v/>
      </c>
      <c r="E294" s="45" t="str">
        <f t="shared" ca="1" si="103"/>
        <v/>
      </c>
      <c r="F294" s="46" t="str">
        <f t="shared" ca="1" si="104"/>
        <v/>
      </c>
      <c r="G294" s="47" t="str">
        <f t="shared" ca="1" si="105"/>
        <v/>
      </c>
      <c r="H294" s="45" t="str">
        <f t="shared" ca="1" si="106"/>
        <v/>
      </c>
      <c r="I294" s="46" t="str">
        <f t="shared" ca="1" si="107"/>
        <v/>
      </c>
      <c r="J294" s="47" t="str">
        <f t="shared" ca="1" si="108"/>
        <v/>
      </c>
      <c r="K294" s="45" t="str">
        <f t="shared" ca="1" si="109"/>
        <v/>
      </c>
      <c r="L294" s="46" t="str">
        <f t="shared" ca="1" si="110"/>
        <v/>
      </c>
      <c r="M294" s="47" t="str">
        <f t="shared" ca="1" si="111"/>
        <v/>
      </c>
      <c r="N294" s="45" t="str">
        <f t="shared" ca="1" si="112"/>
        <v/>
      </c>
      <c r="O294" s="46" t="str">
        <f t="shared" ca="1" si="113"/>
        <v/>
      </c>
      <c r="P294" s="47" t="str">
        <f t="shared" ca="1" si="114"/>
        <v/>
      </c>
      <c r="Q294" s="45" t="str">
        <f t="shared" ca="1" si="115"/>
        <v/>
      </c>
      <c r="R294" s="46" t="str">
        <f t="shared" ca="1" si="116"/>
        <v/>
      </c>
      <c r="S294" s="47" t="str">
        <f t="shared" ca="1" si="117"/>
        <v/>
      </c>
      <c r="T294" s="79" t="str">
        <f t="shared" ca="1" si="118"/>
        <v/>
      </c>
      <c r="AH294" s="172" t="str">
        <f t="shared" si="119"/>
        <v/>
      </c>
      <c r="AI294" s="172" t="str">
        <f t="shared" si="120"/>
        <v/>
      </c>
    </row>
    <row r="295" spans="1:35">
      <c r="A295" s="173" t="str">
        <f t="shared" ca="1" si="100"/>
        <v/>
      </c>
      <c r="B295" s="45" t="str">
        <f t="shared" ca="1" si="101"/>
        <v/>
      </c>
      <c r="C295" s="46" t="str">
        <f t="shared" ca="1" si="121"/>
        <v/>
      </c>
      <c r="D295" s="46" t="str">
        <f t="shared" ca="1" si="102"/>
        <v/>
      </c>
      <c r="E295" s="45" t="str">
        <f t="shared" ca="1" si="103"/>
        <v/>
      </c>
      <c r="F295" s="46" t="str">
        <f t="shared" ca="1" si="104"/>
        <v/>
      </c>
      <c r="G295" s="47" t="str">
        <f t="shared" ca="1" si="105"/>
        <v/>
      </c>
      <c r="H295" s="45" t="str">
        <f t="shared" ca="1" si="106"/>
        <v/>
      </c>
      <c r="I295" s="46" t="str">
        <f t="shared" ca="1" si="107"/>
        <v/>
      </c>
      <c r="J295" s="47" t="str">
        <f t="shared" ca="1" si="108"/>
        <v/>
      </c>
      <c r="K295" s="45" t="str">
        <f t="shared" ca="1" si="109"/>
        <v/>
      </c>
      <c r="L295" s="46" t="str">
        <f t="shared" ca="1" si="110"/>
        <v/>
      </c>
      <c r="M295" s="47" t="str">
        <f t="shared" ca="1" si="111"/>
        <v/>
      </c>
      <c r="N295" s="45" t="str">
        <f t="shared" ca="1" si="112"/>
        <v/>
      </c>
      <c r="O295" s="46" t="str">
        <f t="shared" ca="1" si="113"/>
        <v/>
      </c>
      <c r="P295" s="47" t="str">
        <f t="shared" ca="1" si="114"/>
        <v/>
      </c>
      <c r="Q295" s="45" t="str">
        <f t="shared" ca="1" si="115"/>
        <v/>
      </c>
      <c r="R295" s="46" t="str">
        <f t="shared" ca="1" si="116"/>
        <v/>
      </c>
      <c r="S295" s="47" t="str">
        <f t="shared" ca="1" si="117"/>
        <v/>
      </c>
      <c r="T295" s="79" t="str">
        <f t="shared" ca="1" si="118"/>
        <v/>
      </c>
      <c r="AH295" s="172" t="str">
        <f t="shared" si="119"/>
        <v/>
      </c>
      <c r="AI295" s="172" t="str">
        <f t="shared" si="120"/>
        <v/>
      </c>
    </row>
    <row r="296" spans="1:35">
      <c r="A296" s="173" t="str">
        <f t="shared" ca="1" si="100"/>
        <v/>
      </c>
      <c r="B296" s="45" t="str">
        <f t="shared" ca="1" si="101"/>
        <v/>
      </c>
      <c r="C296" s="46" t="str">
        <f t="shared" ca="1" si="121"/>
        <v/>
      </c>
      <c r="D296" s="46" t="str">
        <f t="shared" ca="1" si="102"/>
        <v/>
      </c>
      <c r="E296" s="45" t="str">
        <f t="shared" ca="1" si="103"/>
        <v/>
      </c>
      <c r="F296" s="46" t="str">
        <f t="shared" ca="1" si="104"/>
        <v/>
      </c>
      <c r="G296" s="47" t="str">
        <f t="shared" ca="1" si="105"/>
        <v/>
      </c>
      <c r="H296" s="45" t="str">
        <f t="shared" ca="1" si="106"/>
        <v/>
      </c>
      <c r="I296" s="46" t="str">
        <f t="shared" ca="1" si="107"/>
        <v/>
      </c>
      <c r="J296" s="47" t="str">
        <f t="shared" ca="1" si="108"/>
        <v/>
      </c>
      <c r="K296" s="45" t="str">
        <f t="shared" ca="1" si="109"/>
        <v/>
      </c>
      <c r="L296" s="46" t="str">
        <f t="shared" ca="1" si="110"/>
        <v/>
      </c>
      <c r="M296" s="47" t="str">
        <f t="shared" ca="1" si="111"/>
        <v/>
      </c>
      <c r="N296" s="45" t="str">
        <f t="shared" ca="1" si="112"/>
        <v/>
      </c>
      <c r="O296" s="46" t="str">
        <f t="shared" ca="1" si="113"/>
        <v/>
      </c>
      <c r="P296" s="47" t="str">
        <f t="shared" ca="1" si="114"/>
        <v/>
      </c>
      <c r="Q296" s="45" t="str">
        <f t="shared" ca="1" si="115"/>
        <v/>
      </c>
      <c r="R296" s="46" t="str">
        <f t="shared" ca="1" si="116"/>
        <v/>
      </c>
      <c r="S296" s="47" t="str">
        <f t="shared" ca="1" si="117"/>
        <v/>
      </c>
      <c r="T296" s="79" t="str">
        <f t="shared" ca="1" si="118"/>
        <v/>
      </c>
      <c r="AH296" s="172" t="str">
        <f t="shared" si="119"/>
        <v/>
      </c>
      <c r="AI296" s="172" t="str">
        <f t="shared" si="120"/>
        <v/>
      </c>
    </row>
    <row r="297" spans="1:35">
      <c r="A297" s="173" t="str">
        <f t="shared" ca="1" si="100"/>
        <v/>
      </c>
      <c r="B297" s="45" t="str">
        <f t="shared" ca="1" si="101"/>
        <v/>
      </c>
      <c r="C297" s="46" t="str">
        <f t="shared" ca="1" si="121"/>
        <v/>
      </c>
      <c r="D297" s="46" t="str">
        <f t="shared" ca="1" si="102"/>
        <v/>
      </c>
      <c r="E297" s="45" t="str">
        <f t="shared" ca="1" si="103"/>
        <v/>
      </c>
      <c r="F297" s="46" t="str">
        <f t="shared" ca="1" si="104"/>
        <v/>
      </c>
      <c r="G297" s="47" t="str">
        <f t="shared" ca="1" si="105"/>
        <v/>
      </c>
      <c r="H297" s="45" t="str">
        <f t="shared" ca="1" si="106"/>
        <v/>
      </c>
      <c r="I297" s="46" t="str">
        <f t="shared" ca="1" si="107"/>
        <v/>
      </c>
      <c r="J297" s="47" t="str">
        <f t="shared" ca="1" si="108"/>
        <v/>
      </c>
      <c r="K297" s="45" t="str">
        <f t="shared" ca="1" si="109"/>
        <v/>
      </c>
      <c r="L297" s="46" t="str">
        <f t="shared" ca="1" si="110"/>
        <v/>
      </c>
      <c r="M297" s="47" t="str">
        <f t="shared" ca="1" si="111"/>
        <v/>
      </c>
      <c r="N297" s="45" t="str">
        <f t="shared" ca="1" si="112"/>
        <v/>
      </c>
      <c r="O297" s="46" t="str">
        <f t="shared" ca="1" si="113"/>
        <v/>
      </c>
      <c r="P297" s="47" t="str">
        <f t="shared" ca="1" si="114"/>
        <v/>
      </c>
      <c r="Q297" s="45" t="str">
        <f t="shared" ca="1" si="115"/>
        <v/>
      </c>
      <c r="R297" s="46" t="str">
        <f t="shared" ca="1" si="116"/>
        <v/>
      </c>
      <c r="S297" s="47" t="str">
        <f t="shared" ca="1" si="117"/>
        <v/>
      </c>
      <c r="T297" s="79" t="str">
        <f t="shared" ca="1" si="118"/>
        <v/>
      </c>
      <c r="AH297" s="172" t="str">
        <f t="shared" si="119"/>
        <v/>
      </c>
      <c r="AI297" s="172" t="str">
        <f t="shared" si="120"/>
        <v/>
      </c>
    </row>
    <row r="298" spans="1:35">
      <c r="A298" s="173" t="str">
        <f t="shared" ref="A298:A361" ca="1" si="122">IF(AND(ISBLANK(AJ287), A297 = $AJ$1),NOW(),IF(ISBLANK(AJ287),"",AJ287))</f>
        <v/>
      </c>
      <c r="B298" s="45" t="str">
        <f t="shared" ref="B298:B361" ca="1" si="123">IF(COUNTIF(V:V,A298)=1,VLOOKUP(A298,V:W,2), IF(COUNTIF(V:V,A298)=0,$B$10,""))</f>
        <v/>
      </c>
      <c r="C298" s="46" t="str">
        <f t="shared" ca="1" si="121"/>
        <v/>
      </c>
      <c r="D298" s="46" t="str">
        <f t="shared" ref="D298:D361" ca="1" si="124">IF(ISERROR(B298-2),"",-1*ROUNDUP(A298-$A$14,0)/360*$B$7*$B$5)</f>
        <v/>
      </c>
      <c r="E298" s="45" t="str">
        <f t="shared" ref="E298:E361" ca="1" si="125">IF(COUNTIF(V:V,A298)=1,VLOOKUP(A298,X:Y,2), IF(COUNTIF(V:V,A298)=0,$C$10,""))</f>
        <v/>
      </c>
      <c r="F298" s="46" t="str">
        <f t="shared" ref="F298:F361" ca="1" si="126">IF(ISERROR(B298-2),"",(E298-$E$14)/100*$C$5)</f>
        <v/>
      </c>
      <c r="G298" s="47" t="str">
        <f t="shared" ref="G298:G361" ca="1" si="127">IF(ISERROR(B298-2),"",ROUNDUP(A298-$A$14,0)/360*$C$6*$C$5-ROUNDUP(A298-$A$14,0)/360*$C$7*$C$5*$E$14/100)</f>
        <v/>
      </c>
      <c r="H298" s="45" t="str">
        <f t="shared" ref="H298:H361" ca="1" si="128">IF(COUNTIF(V:V,A298)=1,VLOOKUP(A298,Z:AA,2), IF(COUNTIF(V:V,A298)=0,$D$10,""))</f>
        <v/>
      </c>
      <c r="I298" s="46" t="str">
        <f t="shared" ref="I298:I361" ca="1" si="129">IF(ISERROR(B298-2),"",(H298-$H$14)/100*$D$5)</f>
        <v/>
      </c>
      <c r="J298" s="47" t="str">
        <f t="shared" ref="J298:J361" ca="1" si="130">IF(ISERROR(B298-2),"",ROUNDUP(A298-$A$14,0)/360*$D$6*$D$5-ROUNDUP(A298-$A$14,0)/360*$D$7*$D$5*$H$14/100)</f>
        <v/>
      </c>
      <c r="K298" s="45" t="str">
        <f t="shared" ref="K298:K361" ca="1" si="131">IF(COUNTIF(V:V,A298)=1,VLOOKUP(A298,AB:AC,2), IF(COUNTIF(V:V,A298)=0,$E$10,""))</f>
        <v/>
      </c>
      <c r="L298" s="46" t="str">
        <f t="shared" ref="L298:L361" ca="1" si="132">IF(ISERROR(B298-2),"",(K298-$K$14)/100*$E$5)</f>
        <v/>
      </c>
      <c r="M298" s="47" t="str">
        <f t="shared" ref="M298:M361" ca="1" si="133">IF(ISERROR(B298-2),"",ROUNDUP(A298-$A$14,0)/360*$E$6*$E$5-ROUNDUP(A298-$A$14,0)/360*$E$7*$E$5*$K$14/100)</f>
        <v/>
      </c>
      <c r="N298" s="45" t="str">
        <f t="shared" ref="N298:N361" ca="1" si="134">IF(COUNTIF(V:V,A298)=1,VLOOKUP(A298,AD:AE,2), IF(COUNTIF(V:V,A298)=0,$F$10,""))</f>
        <v/>
      </c>
      <c r="O298" s="46" t="str">
        <f t="shared" ref="O298:O361" ca="1" si="135">IF(ISERROR(B298-2),"",(N298/$N$14-1)*$F$5)</f>
        <v/>
      </c>
      <c r="P298" s="47" t="str">
        <f t="shared" ref="P298:P361" ca="1" si="136">IF(ISERROR(B298-2),"",-1*ROUNDUP(A298-$A$14,0)/360*$F$7*$F$5)</f>
        <v/>
      </c>
      <c r="Q298" s="45" t="str">
        <f t="shared" ref="Q298:Q361" ca="1" si="137">IF(COUNTIF(V:V,A298)=1,VLOOKUP(A298,AF:AG,2), IF(COUNTIF(V:V,A298)=0,$G$10,""))</f>
        <v/>
      </c>
      <c r="R298" s="46" t="str">
        <f t="shared" ref="R298:R361" ca="1" si="138">IF(ISERROR(B298-2),"",(Q298-$Q$14)/100*$G$5)</f>
        <v/>
      </c>
      <c r="S298" s="47" t="str">
        <f t="shared" ref="S298:S361" ca="1" si="139">IF(ISERROR(B298-2),"",ROUNDUP(A298-$A$14,0)/360*$G$6*$G$5-ROUNDUP(A298-$A$14,0)/360*$G$7*$G$5*$Q$14/100)</f>
        <v/>
      </c>
      <c r="T298" s="79" t="str">
        <f t="shared" ref="T298:T361" ca="1" si="140">IF(ISERROR(B298-2),"",C298+D298-F298-G298-I298-J298-L298-M298-O298-P298+R298+S298+$J$9+$N$9)</f>
        <v/>
      </c>
      <c r="AH298" s="172" t="str">
        <f t="shared" si="119"/>
        <v/>
      </c>
      <c r="AI298" s="172" t="str">
        <f t="shared" si="120"/>
        <v/>
      </c>
    </row>
    <row r="299" spans="1:35">
      <c r="A299" s="173" t="str">
        <f t="shared" ca="1" si="122"/>
        <v/>
      </c>
      <c r="B299" s="45" t="str">
        <f t="shared" ca="1" si="123"/>
        <v/>
      </c>
      <c r="C299" s="46" t="str">
        <f t="shared" ca="1" si="121"/>
        <v/>
      </c>
      <c r="D299" s="46" t="str">
        <f t="shared" ca="1" si="124"/>
        <v/>
      </c>
      <c r="E299" s="45" t="str">
        <f t="shared" ca="1" si="125"/>
        <v/>
      </c>
      <c r="F299" s="46" t="str">
        <f t="shared" ca="1" si="126"/>
        <v/>
      </c>
      <c r="G299" s="47" t="str">
        <f t="shared" ca="1" si="127"/>
        <v/>
      </c>
      <c r="H299" s="45" t="str">
        <f t="shared" ca="1" si="128"/>
        <v/>
      </c>
      <c r="I299" s="46" t="str">
        <f t="shared" ca="1" si="129"/>
        <v/>
      </c>
      <c r="J299" s="47" t="str">
        <f t="shared" ca="1" si="130"/>
        <v/>
      </c>
      <c r="K299" s="45" t="str">
        <f t="shared" ca="1" si="131"/>
        <v/>
      </c>
      <c r="L299" s="46" t="str">
        <f t="shared" ca="1" si="132"/>
        <v/>
      </c>
      <c r="M299" s="47" t="str">
        <f t="shared" ca="1" si="133"/>
        <v/>
      </c>
      <c r="N299" s="45" t="str">
        <f t="shared" ca="1" si="134"/>
        <v/>
      </c>
      <c r="O299" s="46" t="str">
        <f t="shared" ca="1" si="135"/>
        <v/>
      </c>
      <c r="P299" s="47" t="str">
        <f t="shared" ca="1" si="136"/>
        <v/>
      </c>
      <c r="Q299" s="45" t="str">
        <f t="shared" ca="1" si="137"/>
        <v/>
      </c>
      <c r="R299" s="46" t="str">
        <f t="shared" ca="1" si="138"/>
        <v/>
      </c>
      <c r="S299" s="47" t="str">
        <f t="shared" ca="1" si="139"/>
        <v/>
      </c>
      <c r="T299" s="79" t="str">
        <f t="shared" ca="1" si="140"/>
        <v/>
      </c>
      <c r="AH299" s="172" t="str">
        <f t="shared" si="119"/>
        <v/>
      </c>
      <c r="AI299" s="172" t="str">
        <f t="shared" si="120"/>
        <v/>
      </c>
    </row>
    <row r="300" spans="1:35">
      <c r="A300" s="173" t="str">
        <f t="shared" ca="1" si="122"/>
        <v/>
      </c>
      <c r="B300" s="45" t="str">
        <f t="shared" ca="1" si="123"/>
        <v/>
      </c>
      <c r="C300" s="46" t="str">
        <f t="shared" ca="1" si="121"/>
        <v/>
      </c>
      <c r="D300" s="46" t="str">
        <f t="shared" ca="1" si="124"/>
        <v/>
      </c>
      <c r="E300" s="45" t="str">
        <f t="shared" ca="1" si="125"/>
        <v/>
      </c>
      <c r="F300" s="46" t="str">
        <f t="shared" ca="1" si="126"/>
        <v/>
      </c>
      <c r="G300" s="47" t="str">
        <f t="shared" ca="1" si="127"/>
        <v/>
      </c>
      <c r="H300" s="45" t="str">
        <f t="shared" ca="1" si="128"/>
        <v/>
      </c>
      <c r="I300" s="46" t="str">
        <f t="shared" ca="1" si="129"/>
        <v/>
      </c>
      <c r="J300" s="47" t="str">
        <f t="shared" ca="1" si="130"/>
        <v/>
      </c>
      <c r="K300" s="45" t="str">
        <f t="shared" ca="1" si="131"/>
        <v/>
      </c>
      <c r="L300" s="46" t="str">
        <f t="shared" ca="1" si="132"/>
        <v/>
      </c>
      <c r="M300" s="47" t="str">
        <f t="shared" ca="1" si="133"/>
        <v/>
      </c>
      <c r="N300" s="45" t="str">
        <f t="shared" ca="1" si="134"/>
        <v/>
      </c>
      <c r="O300" s="46" t="str">
        <f t="shared" ca="1" si="135"/>
        <v/>
      </c>
      <c r="P300" s="47" t="str">
        <f t="shared" ca="1" si="136"/>
        <v/>
      </c>
      <c r="Q300" s="45" t="str">
        <f t="shared" ca="1" si="137"/>
        <v/>
      </c>
      <c r="R300" s="46" t="str">
        <f t="shared" ca="1" si="138"/>
        <v/>
      </c>
      <c r="S300" s="47" t="str">
        <f t="shared" ca="1" si="139"/>
        <v/>
      </c>
      <c r="T300" s="79" t="str">
        <f t="shared" ca="1" si="140"/>
        <v/>
      </c>
      <c r="AH300" s="172" t="str">
        <f t="shared" si="119"/>
        <v/>
      </c>
      <c r="AI300" s="172" t="str">
        <f t="shared" si="120"/>
        <v/>
      </c>
    </row>
    <row r="301" spans="1:35">
      <c r="A301" s="173" t="str">
        <f t="shared" ca="1" si="122"/>
        <v/>
      </c>
      <c r="B301" s="45" t="str">
        <f t="shared" ca="1" si="123"/>
        <v/>
      </c>
      <c r="C301" s="46" t="str">
        <f t="shared" ca="1" si="121"/>
        <v/>
      </c>
      <c r="D301" s="46" t="str">
        <f t="shared" ca="1" si="124"/>
        <v/>
      </c>
      <c r="E301" s="45" t="str">
        <f t="shared" ca="1" si="125"/>
        <v/>
      </c>
      <c r="F301" s="46" t="str">
        <f t="shared" ca="1" si="126"/>
        <v/>
      </c>
      <c r="G301" s="47" t="str">
        <f t="shared" ca="1" si="127"/>
        <v/>
      </c>
      <c r="H301" s="45" t="str">
        <f t="shared" ca="1" si="128"/>
        <v/>
      </c>
      <c r="I301" s="46" t="str">
        <f t="shared" ca="1" si="129"/>
        <v/>
      </c>
      <c r="J301" s="47" t="str">
        <f t="shared" ca="1" si="130"/>
        <v/>
      </c>
      <c r="K301" s="45" t="str">
        <f t="shared" ca="1" si="131"/>
        <v/>
      </c>
      <c r="L301" s="46" t="str">
        <f t="shared" ca="1" si="132"/>
        <v/>
      </c>
      <c r="M301" s="47" t="str">
        <f t="shared" ca="1" si="133"/>
        <v/>
      </c>
      <c r="N301" s="45" t="str">
        <f t="shared" ca="1" si="134"/>
        <v/>
      </c>
      <c r="O301" s="46" t="str">
        <f t="shared" ca="1" si="135"/>
        <v/>
      </c>
      <c r="P301" s="47" t="str">
        <f t="shared" ca="1" si="136"/>
        <v/>
      </c>
      <c r="Q301" s="45" t="str">
        <f t="shared" ca="1" si="137"/>
        <v/>
      </c>
      <c r="R301" s="46" t="str">
        <f t="shared" ca="1" si="138"/>
        <v/>
      </c>
      <c r="S301" s="47" t="str">
        <f t="shared" ca="1" si="139"/>
        <v/>
      </c>
      <c r="T301" s="79" t="str">
        <f t="shared" ca="1" si="140"/>
        <v/>
      </c>
      <c r="AH301" s="172" t="str">
        <f t="shared" si="119"/>
        <v/>
      </c>
      <c r="AI301" s="172" t="str">
        <f t="shared" si="120"/>
        <v/>
      </c>
    </row>
    <row r="302" spans="1:35">
      <c r="A302" s="173" t="str">
        <f t="shared" ca="1" si="122"/>
        <v/>
      </c>
      <c r="B302" s="45" t="str">
        <f t="shared" ca="1" si="123"/>
        <v/>
      </c>
      <c r="C302" s="46" t="str">
        <f t="shared" ca="1" si="121"/>
        <v/>
      </c>
      <c r="D302" s="46" t="str">
        <f t="shared" ca="1" si="124"/>
        <v/>
      </c>
      <c r="E302" s="45" t="str">
        <f t="shared" ca="1" si="125"/>
        <v/>
      </c>
      <c r="F302" s="46" t="str">
        <f t="shared" ca="1" si="126"/>
        <v/>
      </c>
      <c r="G302" s="47" t="str">
        <f t="shared" ca="1" si="127"/>
        <v/>
      </c>
      <c r="H302" s="45" t="str">
        <f t="shared" ca="1" si="128"/>
        <v/>
      </c>
      <c r="I302" s="46" t="str">
        <f t="shared" ca="1" si="129"/>
        <v/>
      </c>
      <c r="J302" s="47" t="str">
        <f t="shared" ca="1" si="130"/>
        <v/>
      </c>
      <c r="K302" s="45" t="str">
        <f t="shared" ca="1" si="131"/>
        <v/>
      </c>
      <c r="L302" s="46" t="str">
        <f t="shared" ca="1" si="132"/>
        <v/>
      </c>
      <c r="M302" s="47" t="str">
        <f t="shared" ca="1" si="133"/>
        <v/>
      </c>
      <c r="N302" s="45" t="str">
        <f t="shared" ca="1" si="134"/>
        <v/>
      </c>
      <c r="O302" s="46" t="str">
        <f t="shared" ca="1" si="135"/>
        <v/>
      </c>
      <c r="P302" s="47" t="str">
        <f t="shared" ca="1" si="136"/>
        <v/>
      </c>
      <c r="Q302" s="45" t="str">
        <f t="shared" ca="1" si="137"/>
        <v/>
      </c>
      <c r="R302" s="46" t="str">
        <f t="shared" ca="1" si="138"/>
        <v/>
      </c>
      <c r="S302" s="47" t="str">
        <f t="shared" ca="1" si="139"/>
        <v/>
      </c>
      <c r="T302" s="79" t="str">
        <f t="shared" ca="1" si="140"/>
        <v/>
      </c>
      <c r="AH302" s="172" t="str">
        <f t="shared" si="119"/>
        <v/>
      </c>
      <c r="AI302" s="172" t="str">
        <f t="shared" si="120"/>
        <v/>
      </c>
    </row>
    <row r="303" spans="1:35">
      <c r="A303" s="173" t="str">
        <f t="shared" ca="1" si="122"/>
        <v/>
      </c>
      <c r="B303" s="45" t="str">
        <f t="shared" ca="1" si="123"/>
        <v/>
      </c>
      <c r="C303" s="46" t="str">
        <f t="shared" ca="1" si="121"/>
        <v/>
      </c>
      <c r="D303" s="46" t="str">
        <f t="shared" ca="1" si="124"/>
        <v/>
      </c>
      <c r="E303" s="45" t="str">
        <f t="shared" ca="1" si="125"/>
        <v/>
      </c>
      <c r="F303" s="46" t="str">
        <f t="shared" ca="1" si="126"/>
        <v/>
      </c>
      <c r="G303" s="47" t="str">
        <f t="shared" ca="1" si="127"/>
        <v/>
      </c>
      <c r="H303" s="45" t="str">
        <f t="shared" ca="1" si="128"/>
        <v/>
      </c>
      <c r="I303" s="46" t="str">
        <f t="shared" ca="1" si="129"/>
        <v/>
      </c>
      <c r="J303" s="47" t="str">
        <f t="shared" ca="1" si="130"/>
        <v/>
      </c>
      <c r="K303" s="45" t="str">
        <f t="shared" ca="1" si="131"/>
        <v/>
      </c>
      <c r="L303" s="46" t="str">
        <f t="shared" ca="1" si="132"/>
        <v/>
      </c>
      <c r="M303" s="47" t="str">
        <f t="shared" ca="1" si="133"/>
        <v/>
      </c>
      <c r="N303" s="45" t="str">
        <f t="shared" ca="1" si="134"/>
        <v/>
      </c>
      <c r="O303" s="46" t="str">
        <f t="shared" ca="1" si="135"/>
        <v/>
      </c>
      <c r="P303" s="47" t="str">
        <f t="shared" ca="1" si="136"/>
        <v/>
      </c>
      <c r="Q303" s="45" t="str">
        <f t="shared" ca="1" si="137"/>
        <v/>
      </c>
      <c r="R303" s="46" t="str">
        <f t="shared" ca="1" si="138"/>
        <v/>
      </c>
      <c r="S303" s="47" t="str">
        <f t="shared" ca="1" si="139"/>
        <v/>
      </c>
      <c r="T303" s="79" t="str">
        <f t="shared" ca="1" si="140"/>
        <v/>
      </c>
      <c r="AH303" s="172" t="str">
        <f t="shared" si="119"/>
        <v/>
      </c>
      <c r="AI303" s="172" t="str">
        <f t="shared" si="120"/>
        <v/>
      </c>
    </row>
    <row r="304" spans="1:35">
      <c r="A304" s="173" t="str">
        <f t="shared" ca="1" si="122"/>
        <v/>
      </c>
      <c r="B304" s="45" t="str">
        <f t="shared" ca="1" si="123"/>
        <v/>
      </c>
      <c r="C304" s="46" t="str">
        <f t="shared" ca="1" si="121"/>
        <v/>
      </c>
      <c r="D304" s="46" t="str">
        <f t="shared" ca="1" si="124"/>
        <v/>
      </c>
      <c r="E304" s="45" t="str">
        <f t="shared" ca="1" si="125"/>
        <v/>
      </c>
      <c r="F304" s="46" t="str">
        <f t="shared" ca="1" si="126"/>
        <v/>
      </c>
      <c r="G304" s="47" t="str">
        <f t="shared" ca="1" si="127"/>
        <v/>
      </c>
      <c r="H304" s="45" t="str">
        <f t="shared" ca="1" si="128"/>
        <v/>
      </c>
      <c r="I304" s="46" t="str">
        <f t="shared" ca="1" si="129"/>
        <v/>
      </c>
      <c r="J304" s="47" t="str">
        <f t="shared" ca="1" si="130"/>
        <v/>
      </c>
      <c r="K304" s="45" t="str">
        <f t="shared" ca="1" si="131"/>
        <v/>
      </c>
      <c r="L304" s="46" t="str">
        <f t="shared" ca="1" si="132"/>
        <v/>
      </c>
      <c r="M304" s="47" t="str">
        <f t="shared" ca="1" si="133"/>
        <v/>
      </c>
      <c r="N304" s="45" t="str">
        <f t="shared" ca="1" si="134"/>
        <v/>
      </c>
      <c r="O304" s="46" t="str">
        <f t="shared" ca="1" si="135"/>
        <v/>
      </c>
      <c r="P304" s="47" t="str">
        <f t="shared" ca="1" si="136"/>
        <v/>
      </c>
      <c r="Q304" s="45" t="str">
        <f t="shared" ca="1" si="137"/>
        <v/>
      </c>
      <c r="R304" s="46" t="str">
        <f t="shared" ca="1" si="138"/>
        <v/>
      </c>
      <c r="S304" s="47" t="str">
        <f t="shared" ca="1" si="139"/>
        <v/>
      </c>
      <c r="T304" s="79" t="str">
        <f t="shared" ca="1" si="140"/>
        <v/>
      </c>
      <c r="AH304" s="172" t="str">
        <f t="shared" si="119"/>
        <v/>
      </c>
      <c r="AI304" s="172" t="str">
        <f t="shared" si="120"/>
        <v/>
      </c>
    </row>
    <row r="305" spans="1:35">
      <c r="A305" s="173" t="str">
        <f t="shared" ca="1" si="122"/>
        <v/>
      </c>
      <c r="B305" s="45" t="str">
        <f t="shared" ca="1" si="123"/>
        <v/>
      </c>
      <c r="C305" s="46" t="str">
        <f t="shared" ca="1" si="121"/>
        <v/>
      </c>
      <c r="D305" s="46" t="str">
        <f t="shared" ca="1" si="124"/>
        <v/>
      </c>
      <c r="E305" s="45" t="str">
        <f t="shared" ca="1" si="125"/>
        <v/>
      </c>
      <c r="F305" s="46" t="str">
        <f t="shared" ca="1" si="126"/>
        <v/>
      </c>
      <c r="G305" s="47" t="str">
        <f t="shared" ca="1" si="127"/>
        <v/>
      </c>
      <c r="H305" s="45" t="str">
        <f t="shared" ca="1" si="128"/>
        <v/>
      </c>
      <c r="I305" s="46" t="str">
        <f t="shared" ca="1" si="129"/>
        <v/>
      </c>
      <c r="J305" s="47" t="str">
        <f t="shared" ca="1" si="130"/>
        <v/>
      </c>
      <c r="K305" s="45" t="str">
        <f t="shared" ca="1" si="131"/>
        <v/>
      </c>
      <c r="L305" s="46" t="str">
        <f t="shared" ca="1" si="132"/>
        <v/>
      </c>
      <c r="M305" s="47" t="str">
        <f t="shared" ca="1" si="133"/>
        <v/>
      </c>
      <c r="N305" s="45" t="str">
        <f t="shared" ca="1" si="134"/>
        <v/>
      </c>
      <c r="O305" s="46" t="str">
        <f t="shared" ca="1" si="135"/>
        <v/>
      </c>
      <c r="P305" s="47" t="str">
        <f t="shared" ca="1" si="136"/>
        <v/>
      </c>
      <c r="Q305" s="45" t="str">
        <f t="shared" ca="1" si="137"/>
        <v/>
      </c>
      <c r="R305" s="46" t="str">
        <f t="shared" ca="1" si="138"/>
        <v/>
      </c>
      <c r="S305" s="47" t="str">
        <f t="shared" ca="1" si="139"/>
        <v/>
      </c>
      <c r="T305" s="79" t="str">
        <f t="shared" ca="1" si="140"/>
        <v/>
      </c>
      <c r="AH305" s="172" t="str">
        <f t="shared" si="119"/>
        <v/>
      </c>
      <c r="AI305" s="172" t="str">
        <f t="shared" si="120"/>
        <v/>
      </c>
    </row>
    <row r="306" spans="1:35">
      <c r="A306" s="173" t="str">
        <f t="shared" ca="1" si="122"/>
        <v/>
      </c>
      <c r="B306" s="45" t="str">
        <f t="shared" ca="1" si="123"/>
        <v/>
      </c>
      <c r="C306" s="46" t="str">
        <f t="shared" ca="1" si="121"/>
        <v/>
      </c>
      <c r="D306" s="46" t="str">
        <f t="shared" ca="1" si="124"/>
        <v/>
      </c>
      <c r="E306" s="45" t="str">
        <f t="shared" ca="1" si="125"/>
        <v/>
      </c>
      <c r="F306" s="46" t="str">
        <f t="shared" ca="1" si="126"/>
        <v/>
      </c>
      <c r="G306" s="47" t="str">
        <f t="shared" ca="1" si="127"/>
        <v/>
      </c>
      <c r="H306" s="45" t="str">
        <f t="shared" ca="1" si="128"/>
        <v/>
      </c>
      <c r="I306" s="46" t="str">
        <f t="shared" ca="1" si="129"/>
        <v/>
      </c>
      <c r="J306" s="47" t="str">
        <f t="shared" ca="1" si="130"/>
        <v/>
      </c>
      <c r="K306" s="45" t="str">
        <f t="shared" ca="1" si="131"/>
        <v/>
      </c>
      <c r="L306" s="46" t="str">
        <f t="shared" ca="1" si="132"/>
        <v/>
      </c>
      <c r="M306" s="47" t="str">
        <f t="shared" ca="1" si="133"/>
        <v/>
      </c>
      <c r="N306" s="45" t="str">
        <f t="shared" ca="1" si="134"/>
        <v/>
      </c>
      <c r="O306" s="46" t="str">
        <f t="shared" ca="1" si="135"/>
        <v/>
      </c>
      <c r="P306" s="47" t="str">
        <f t="shared" ca="1" si="136"/>
        <v/>
      </c>
      <c r="Q306" s="45" t="str">
        <f t="shared" ca="1" si="137"/>
        <v/>
      </c>
      <c r="R306" s="46" t="str">
        <f t="shared" ca="1" si="138"/>
        <v/>
      </c>
      <c r="S306" s="47" t="str">
        <f t="shared" ca="1" si="139"/>
        <v/>
      </c>
      <c r="T306" s="79" t="str">
        <f t="shared" ca="1" si="140"/>
        <v/>
      </c>
      <c r="AH306" s="172" t="str">
        <f t="shared" si="119"/>
        <v/>
      </c>
      <c r="AI306" s="172" t="str">
        <f t="shared" si="120"/>
        <v/>
      </c>
    </row>
    <row r="307" spans="1:35">
      <c r="A307" s="173" t="str">
        <f t="shared" ca="1" si="122"/>
        <v/>
      </c>
      <c r="B307" s="45" t="str">
        <f t="shared" ca="1" si="123"/>
        <v/>
      </c>
      <c r="C307" s="46" t="str">
        <f t="shared" ca="1" si="121"/>
        <v/>
      </c>
      <c r="D307" s="46" t="str">
        <f t="shared" ca="1" si="124"/>
        <v/>
      </c>
      <c r="E307" s="45" t="str">
        <f t="shared" ca="1" si="125"/>
        <v/>
      </c>
      <c r="F307" s="46" t="str">
        <f t="shared" ca="1" si="126"/>
        <v/>
      </c>
      <c r="G307" s="47" t="str">
        <f t="shared" ca="1" si="127"/>
        <v/>
      </c>
      <c r="H307" s="45" t="str">
        <f t="shared" ca="1" si="128"/>
        <v/>
      </c>
      <c r="I307" s="46" t="str">
        <f t="shared" ca="1" si="129"/>
        <v/>
      </c>
      <c r="J307" s="47" t="str">
        <f t="shared" ca="1" si="130"/>
        <v/>
      </c>
      <c r="K307" s="45" t="str">
        <f t="shared" ca="1" si="131"/>
        <v/>
      </c>
      <c r="L307" s="46" t="str">
        <f t="shared" ca="1" si="132"/>
        <v/>
      </c>
      <c r="M307" s="47" t="str">
        <f t="shared" ca="1" si="133"/>
        <v/>
      </c>
      <c r="N307" s="45" t="str">
        <f t="shared" ca="1" si="134"/>
        <v/>
      </c>
      <c r="O307" s="46" t="str">
        <f t="shared" ca="1" si="135"/>
        <v/>
      </c>
      <c r="P307" s="47" t="str">
        <f t="shared" ca="1" si="136"/>
        <v/>
      </c>
      <c r="Q307" s="45" t="str">
        <f t="shared" ca="1" si="137"/>
        <v/>
      </c>
      <c r="R307" s="46" t="str">
        <f t="shared" ca="1" si="138"/>
        <v/>
      </c>
      <c r="S307" s="47" t="str">
        <f t="shared" ca="1" si="139"/>
        <v/>
      </c>
      <c r="T307" s="79" t="str">
        <f t="shared" ca="1" si="140"/>
        <v/>
      </c>
      <c r="AH307" s="172" t="str">
        <f t="shared" si="119"/>
        <v/>
      </c>
      <c r="AI307" s="172" t="str">
        <f t="shared" si="120"/>
        <v/>
      </c>
    </row>
    <row r="308" spans="1:35">
      <c r="A308" s="173" t="str">
        <f t="shared" ca="1" si="122"/>
        <v/>
      </c>
      <c r="B308" s="45" t="str">
        <f t="shared" ca="1" si="123"/>
        <v/>
      </c>
      <c r="C308" s="46" t="str">
        <f t="shared" ca="1" si="121"/>
        <v/>
      </c>
      <c r="D308" s="46" t="str">
        <f t="shared" ca="1" si="124"/>
        <v/>
      </c>
      <c r="E308" s="45" t="str">
        <f t="shared" ca="1" si="125"/>
        <v/>
      </c>
      <c r="F308" s="46" t="str">
        <f t="shared" ca="1" si="126"/>
        <v/>
      </c>
      <c r="G308" s="47" t="str">
        <f t="shared" ca="1" si="127"/>
        <v/>
      </c>
      <c r="H308" s="45" t="str">
        <f t="shared" ca="1" si="128"/>
        <v/>
      </c>
      <c r="I308" s="46" t="str">
        <f t="shared" ca="1" si="129"/>
        <v/>
      </c>
      <c r="J308" s="47" t="str">
        <f t="shared" ca="1" si="130"/>
        <v/>
      </c>
      <c r="K308" s="45" t="str">
        <f t="shared" ca="1" si="131"/>
        <v/>
      </c>
      <c r="L308" s="46" t="str">
        <f t="shared" ca="1" si="132"/>
        <v/>
      </c>
      <c r="M308" s="47" t="str">
        <f t="shared" ca="1" si="133"/>
        <v/>
      </c>
      <c r="N308" s="45" t="str">
        <f t="shared" ca="1" si="134"/>
        <v/>
      </c>
      <c r="O308" s="46" t="str">
        <f t="shared" ca="1" si="135"/>
        <v/>
      </c>
      <c r="P308" s="47" t="str">
        <f t="shared" ca="1" si="136"/>
        <v/>
      </c>
      <c r="Q308" s="45" t="str">
        <f t="shared" ca="1" si="137"/>
        <v/>
      </c>
      <c r="R308" s="46" t="str">
        <f t="shared" ca="1" si="138"/>
        <v/>
      </c>
      <c r="S308" s="47" t="str">
        <f t="shared" ca="1" si="139"/>
        <v/>
      </c>
      <c r="T308" s="79" t="str">
        <f t="shared" ca="1" si="140"/>
        <v/>
      </c>
      <c r="AH308" s="172" t="str">
        <f t="shared" si="119"/>
        <v/>
      </c>
      <c r="AI308" s="172" t="str">
        <f t="shared" si="120"/>
        <v/>
      </c>
    </row>
    <row r="309" spans="1:35">
      <c r="A309" s="173" t="str">
        <f t="shared" ca="1" si="122"/>
        <v/>
      </c>
      <c r="B309" s="45" t="str">
        <f t="shared" ca="1" si="123"/>
        <v/>
      </c>
      <c r="C309" s="46" t="str">
        <f t="shared" ca="1" si="121"/>
        <v/>
      </c>
      <c r="D309" s="46" t="str">
        <f t="shared" ca="1" si="124"/>
        <v/>
      </c>
      <c r="E309" s="45" t="str">
        <f t="shared" ca="1" si="125"/>
        <v/>
      </c>
      <c r="F309" s="46" t="str">
        <f t="shared" ca="1" si="126"/>
        <v/>
      </c>
      <c r="G309" s="47" t="str">
        <f t="shared" ca="1" si="127"/>
        <v/>
      </c>
      <c r="H309" s="45" t="str">
        <f t="shared" ca="1" si="128"/>
        <v/>
      </c>
      <c r="I309" s="46" t="str">
        <f t="shared" ca="1" si="129"/>
        <v/>
      </c>
      <c r="J309" s="47" t="str">
        <f t="shared" ca="1" si="130"/>
        <v/>
      </c>
      <c r="K309" s="45" t="str">
        <f t="shared" ca="1" si="131"/>
        <v/>
      </c>
      <c r="L309" s="46" t="str">
        <f t="shared" ca="1" si="132"/>
        <v/>
      </c>
      <c r="M309" s="47" t="str">
        <f t="shared" ca="1" si="133"/>
        <v/>
      </c>
      <c r="N309" s="45" t="str">
        <f t="shared" ca="1" si="134"/>
        <v/>
      </c>
      <c r="O309" s="46" t="str">
        <f t="shared" ca="1" si="135"/>
        <v/>
      </c>
      <c r="P309" s="47" t="str">
        <f t="shared" ca="1" si="136"/>
        <v/>
      </c>
      <c r="Q309" s="45" t="str">
        <f t="shared" ca="1" si="137"/>
        <v/>
      </c>
      <c r="R309" s="46" t="str">
        <f t="shared" ca="1" si="138"/>
        <v/>
      </c>
      <c r="S309" s="47" t="str">
        <f t="shared" ca="1" si="139"/>
        <v/>
      </c>
      <c r="T309" s="79" t="str">
        <f t="shared" ca="1" si="140"/>
        <v/>
      </c>
      <c r="AH309" s="172" t="str">
        <f t="shared" si="119"/>
        <v/>
      </c>
      <c r="AI309" s="172" t="str">
        <f t="shared" si="120"/>
        <v/>
      </c>
    </row>
    <row r="310" spans="1:35">
      <c r="A310" s="173" t="str">
        <f t="shared" ca="1" si="122"/>
        <v/>
      </c>
      <c r="B310" s="45" t="str">
        <f t="shared" ca="1" si="123"/>
        <v/>
      </c>
      <c r="C310" s="46" t="str">
        <f t="shared" ca="1" si="121"/>
        <v/>
      </c>
      <c r="D310" s="46" t="str">
        <f t="shared" ca="1" si="124"/>
        <v/>
      </c>
      <c r="E310" s="45" t="str">
        <f t="shared" ca="1" si="125"/>
        <v/>
      </c>
      <c r="F310" s="46" t="str">
        <f t="shared" ca="1" si="126"/>
        <v/>
      </c>
      <c r="G310" s="47" t="str">
        <f t="shared" ca="1" si="127"/>
        <v/>
      </c>
      <c r="H310" s="45" t="str">
        <f t="shared" ca="1" si="128"/>
        <v/>
      </c>
      <c r="I310" s="46" t="str">
        <f t="shared" ca="1" si="129"/>
        <v/>
      </c>
      <c r="J310" s="47" t="str">
        <f t="shared" ca="1" si="130"/>
        <v/>
      </c>
      <c r="K310" s="45" t="str">
        <f t="shared" ca="1" si="131"/>
        <v/>
      </c>
      <c r="L310" s="46" t="str">
        <f t="shared" ca="1" si="132"/>
        <v/>
      </c>
      <c r="M310" s="47" t="str">
        <f t="shared" ca="1" si="133"/>
        <v/>
      </c>
      <c r="N310" s="45" t="str">
        <f t="shared" ca="1" si="134"/>
        <v/>
      </c>
      <c r="O310" s="46" t="str">
        <f t="shared" ca="1" si="135"/>
        <v/>
      </c>
      <c r="P310" s="47" t="str">
        <f t="shared" ca="1" si="136"/>
        <v/>
      </c>
      <c r="Q310" s="45" t="str">
        <f t="shared" ca="1" si="137"/>
        <v/>
      </c>
      <c r="R310" s="46" t="str">
        <f t="shared" ca="1" si="138"/>
        <v/>
      </c>
      <c r="S310" s="47" t="str">
        <f t="shared" ca="1" si="139"/>
        <v/>
      </c>
      <c r="T310" s="79" t="str">
        <f t="shared" ca="1" si="140"/>
        <v/>
      </c>
      <c r="AH310" s="172" t="str">
        <f t="shared" si="119"/>
        <v/>
      </c>
      <c r="AI310" s="172" t="str">
        <f t="shared" si="120"/>
        <v/>
      </c>
    </row>
    <row r="311" spans="1:35">
      <c r="A311" s="173" t="str">
        <f t="shared" ca="1" si="122"/>
        <v/>
      </c>
      <c r="B311" s="45" t="str">
        <f t="shared" ca="1" si="123"/>
        <v/>
      </c>
      <c r="C311" s="46" t="str">
        <f t="shared" ca="1" si="121"/>
        <v/>
      </c>
      <c r="D311" s="46" t="str">
        <f t="shared" ca="1" si="124"/>
        <v/>
      </c>
      <c r="E311" s="45" t="str">
        <f t="shared" ca="1" si="125"/>
        <v/>
      </c>
      <c r="F311" s="46" t="str">
        <f t="shared" ca="1" si="126"/>
        <v/>
      </c>
      <c r="G311" s="47" t="str">
        <f t="shared" ca="1" si="127"/>
        <v/>
      </c>
      <c r="H311" s="45" t="str">
        <f t="shared" ca="1" si="128"/>
        <v/>
      </c>
      <c r="I311" s="46" t="str">
        <f t="shared" ca="1" si="129"/>
        <v/>
      </c>
      <c r="J311" s="47" t="str">
        <f t="shared" ca="1" si="130"/>
        <v/>
      </c>
      <c r="K311" s="45" t="str">
        <f t="shared" ca="1" si="131"/>
        <v/>
      </c>
      <c r="L311" s="46" t="str">
        <f t="shared" ca="1" si="132"/>
        <v/>
      </c>
      <c r="M311" s="47" t="str">
        <f t="shared" ca="1" si="133"/>
        <v/>
      </c>
      <c r="N311" s="45" t="str">
        <f t="shared" ca="1" si="134"/>
        <v/>
      </c>
      <c r="O311" s="46" t="str">
        <f t="shared" ca="1" si="135"/>
        <v/>
      </c>
      <c r="P311" s="47" t="str">
        <f t="shared" ca="1" si="136"/>
        <v/>
      </c>
      <c r="Q311" s="45" t="str">
        <f t="shared" ca="1" si="137"/>
        <v/>
      </c>
      <c r="R311" s="46" t="str">
        <f t="shared" ca="1" si="138"/>
        <v/>
      </c>
      <c r="S311" s="47" t="str">
        <f t="shared" ca="1" si="139"/>
        <v/>
      </c>
      <c r="T311" s="79" t="str">
        <f t="shared" ca="1" si="140"/>
        <v/>
      </c>
      <c r="AH311" s="172" t="str">
        <f t="shared" si="119"/>
        <v/>
      </c>
      <c r="AI311" s="172" t="str">
        <f t="shared" si="120"/>
        <v/>
      </c>
    </row>
    <row r="312" spans="1:35">
      <c r="A312" s="173" t="str">
        <f t="shared" ca="1" si="122"/>
        <v/>
      </c>
      <c r="B312" s="45" t="str">
        <f t="shared" ca="1" si="123"/>
        <v/>
      </c>
      <c r="C312" s="46" t="str">
        <f t="shared" ca="1" si="121"/>
        <v/>
      </c>
      <c r="D312" s="46" t="str">
        <f t="shared" ca="1" si="124"/>
        <v/>
      </c>
      <c r="E312" s="45" t="str">
        <f t="shared" ca="1" si="125"/>
        <v/>
      </c>
      <c r="F312" s="46" t="str">
        <f t="shared" ca="1" si="126"/>
        <v/>
      </c>
      <c r="G312" s="47" t="str">
        <f t="shared" ca="1" si="127"/>
        <v/>
      </c>
      <c r="H312" s="45" t="str">
        <f t="shared" ca="1" si="128"/>
        <v/>
      </c>
      <c r="I312" s="46" t="str">
        <f t="shared" ca="1" si="129"/>
        <v/>
      </c>
      <c r="J312" s="47" t="str">
        <f t="shared" ca="1" si="130"/>
        <v/>
      </c>
      <c r="K312" s="45" t="str">
        <f t="shared" ca="1" si="131"/>
        <v/>
      </c>
      <c r="L312" s="46" t="str">
        <f t="shared" ca="1" si="132"/>
        <v/>
      </c>
      <c r="M312" s="47" t="str">
        <f t="shared" ca="1" si="133"/>
        <v/>
      </c>
      <c r="N312" s="45" t="str">
        <f t="shared" ca="1" si="134"/>
        <v/>
      </c>
      <c r="O312" s="46" t="str">
        <f t="shared" ca="1" si="135"/>
        <v/>
      </c>
      <c r="P312" s="47" t="str">
        <f t="shared" ca="1" si="136"/>
        <v/>
      </c>
      <c r="Q312" s="45" t="str">
        <f t="shared" ca="1" si="137"/>
        <v/>
      </c>
      <c r="R312" s="46" t="str">
        <f t="shared" ca="1" si="138"/>
        <v/>
      </c>
      <c r="S312" s="47" t="str">
        <f t="shared" ca="1" si="139"/>
        <v/>
      </c>
      <c r="T312" s="79" t="str">
        <f t="shared" ca="1" si="140"/>
        <v/>
      </c>
      <c r="AH312" s="172" t="str">
        <f t="shared" si="119"/>
        <v/>
      </c>
      <c r="AI312" s="172" t="str">
        <f t="shared" si="120"/>
        <v/>
      </c>
    </row>
    <row r="313" spans="1:35">
      <c r="A313" s="173" t="str">
        <f t="shared" ca="1" si="122"/>
        <v/>
      </c>
      <c r="B313" s="45" t="str">
        <f t="shared" ca="1" si="123"/>
        <v/>
      </c>
      <c r="C313" s="46" t="str">
        <f t="shared" ca="1" si="121"/>
        <v/>
      </c>
      <c r="D313" s="46" t="str">
        <f t="shared" ca="1" si="124"/>
        <v/>
      </c>
      <c r="E313" s="45" t="str">
        <f t="shared" ca="1" si="125"/>
        <v/>
      </c>
      <c r="F313" s="46" t="str">
        <f t="shared" ca="1" si="126"/>
        <v/>
      </c>
      <c r="G313" s="47" t="str">
        <f t="shared" ca="1" si="127"/>
        <v/>
      </c>
      <c r="H313" s="45" t="str">
        <f t="shared" ca="1" si="128"/>
        <v/>
      </c>
      <c r="I313" s="46" t="str">
        <f t="shared" ca="1" si="129"/>
        <v/>
      </c>
      <c r="J313" s="47" t="str">
        <f t="shared" ca="1" si="130"/>
        <v/>
      </c>
      <c r="K313" s="45" t="str">
        <f t="shared" ca="1" si="131"/>
        <v/>
      </c>
      <c r="L313" s="46" t="str">
        <f t="shared" ca="1" si="132"/>
        <v/>
      </c>
      <c r="M313" s="47" t="str">
        <f t="shared" ca="1" si="133"/>
        <v/>
      </c>
      <c r="N313" s="45" t="str">
        <f t="shared" ca="1" si="134"/>
        <v/>
      </c>
      <c r="O313" s="46" t="str">
        <f t="shared" ca="1" si="135"/>
        <v/>
      </c>
      <c r="P313" s="47" t="str">
        <f t="shared" ca="1" si="136"/>
        <v/>
      </c>
      <c r="Q313" s="45" t="str">
        <f t="shared" ca="1" si="137"/>
        <v/>
      </c>
      <c r="R313" s="46" t="str">
        <f t="shared" ca="1" si="138"/>
        <v/>
      </c>
      <c r="S313" s="47" t="str">
        <f t="shared" ca="1" si="139"/>
        <v/>
      </c>
      <c r="T313" s="79" t="str">
        <f t="shared" ca="1" si="140"/>
        <v/>
      </c>
      <c r="AH313" s="172" t="str">
        <f t="shared" si="119"/>
        <v/>
      </c>
      <c r="AI313" s="172" t="str">
        <f t="shared" si="120"/>
        <v/>
      </c>
    </row>
    <row r="314" spans="1:35">
      <c r="A314" s="173" t="str">
        <f t="shared" ca="1" si="122"/>
        <v/>
      </c>
      <c r="B314" s="45" t="str">
        <f t="shared" ca="1" si="123"/>
        <v/>
      </c>
      <c r="C314" s="46" t="str">
        <f t="shared" ca="1" si="121"/>
        <v/>
      </c>
      <c r="D314" s="46" t="str">
        <f t="shared" ca="1" si="124"/>
        <v/>
      </c>
      <c r="E314" s="45" t="str">
        <f t="shared" ca="1" si="125"/>
        <v/>
      </c>
      <c r="F314" s="46" t="str">
        <f t="shared" ca="1" si="126"/>
        <v/>
      </c>
      <c r="G314" s="47" t="str">
        <f t="shared" ca="1" si="127"/>
        <v/>
      </c>
      <c r="H314" s="45" t="str">
        <f t="shared" ca="1" si="128"/>
        <v/>
      </c>
      <c r="I314" s="46" t="str">
        <f t="shared" ca="1" si="129"/>
        <v/>
      </c>
      <c r="J314" s="47" t="str">
        <f t="shared" ca="1" si="130"/>
        <v/>
      </c>
      <c r="K314" s="45" t="str">
        <f t="shared" ca="1" si="131"/>
        <v/>
      </c>
      <c r="L314" s="46" t="str">
        <f t="shared" ca="1" si="132"/>
        <v/>
      </c>
      <c r="M314" s="47" t="str">
        <f t="shared" ca="1" si="133"/>
        <v/>
      </c>
      <c r="N314" s="45" t="str">
        <f t="shared" ca="1" si="134"/>
        <v/>
      </c>
      <c r="O314" s="46" t="str">
        <f t="shared" ca="1" si="135"/>
        <v/>
      </c>
      <c r="P314" s="47" t="str">
        <f t="shared" ca="1" si="136"/>
        <v/>
      </c>
      <c r="Q314" s="45" t="str">
        <f t="shared" ca="1" si="137"/>
        <v/>
      </c>
      <c r="R314" s="46" t="str">
        <f t="shared" ca="1" si="138"/>
        <v/>
      </c>
      <c r="S314" s="47" t="str">
        <f t="shared" ca="1" si="139"/>
        <v/>
      </c>
      <c r="T314" s="79" t="str">
        <f t="shared" ca="1" si="140"/>
        <v/>
      </c>
      <c r="AH314" s="172" t="str">
        <f t="shared" si="119"/>
        <v/>
      </c>
      <c r="AI314" s="172" t="str">
        <f t="shared" si="120"/>
        <v/>
      </c>
    </row>
    <row r="315" spans="1:35">
      <c r="A315" s="173" t="str">
        <f t="shared" ca="1" si="122"/>
        <v/>
      </c>
      <c r="B315" s="45" t="str">
        <f t="shared" ca="1" si="123"/>
        <v/>
      </c>
      <c r="C315" s="46" t="str">
        <f t="shared" ca="1" si="121"/>
        <v/>
      </c>
      <c r="D315" s="46" t="str">
        <f t="shared" ca="1" si="124"/>
        <v/>
      </c>
      <c r="E315" s="45" t="str">
        <f t="shared" ca="1" si="125"/>
        <v/>
      </c>
      <c r="F315" s="46" t="str">
        <f t="shared" ca="1" si="126"/>
        <v/>
      </c>
      <c r="G315" s="47" t="str">
        <f t="shared" ca="1" si="127"/>
        <v/>
      </c>
      <c r="H315" s="45" t="str">
        <f t="shared" ca="1" si="128"/>
        <v/>
      </c>
      <c r="I315" s="46" t="str">
        <f t="shared" ca="1" si="129"/>
        <v/>
      </c>
      <c r="J315" s="47" t="str">
        <f t="shared" ca="1" si="130"/>
        <v/>
      </c>
      <c r="K315" s="45" t="str">
        <f t="shared" ca="1" si="131"/>
        <v/>
      </c>
      <c r="L315" s="46" t="str">
        <f t="shared" ca="1" si="132"/>
        <v/>
      </c>
      <c r="M315" s="47" t="str">
        <f t="shared" ca="1" si="133"/>
        <v/>
      </c>
      <c r="N315" s="45" t="str">
        <f t="shared" ca="1" si="134"/>
        <v/>
      </c>
      <c r="O315" s="46" t="str">
        <f t="shared" ca="1" si="135"/>
        <v/>
      </c>
      <c r="P315" s="47" t="str">
        <f t="shared" ca="1" si="136"/>
        <v/>
      </c>
      <c r="Q315" s="45" t="str">
        <f t="shared" ca="1" si="137"/>
        <v/>
      </c>
      <c r="R315" s="46" t="str">
        <f t="shared" ca="1" si="138"/>
        <v/>
      </c>
      <c r="S315" s="47" t="str">
        <f t="shared" ca="1" si="139"/>
        <v/>
      </c>
      <c r="T315" s="79" t="str">
        <f t="shared" ca="1" si="140"/>
        <v/>
      </c>
      <c r="AH315" s="172" t="str">
        <f t="shared" si="119"/>
        <v/>
      </c>
      <c r="AI315" s="172" t="str">
        <f t="shared" si="120"/>
        <v/>
      </c>
    </row>
    <row r="316" spans="1:35">
      <c r="A316" s="173" t="str">
        <f t="shared" ca="1" si="122"/>
        <v/>
      </c>
      <c r="B316" s="45" t="str">
        <f t="shared" ca="1" si="123"/>
        <v/>
      </c>
      <c r="C316" s="46" t="str">
        <f t="shared" ca="1" si="121"/>
        <v/>
      </c>
      <c r="D316" s="46" t="str">
        <f t="shared" ca="1" si="124"/>
        <v/>
      </c>
      <c r="E316" s="45" t="str">
        <f t="shared" ca="1" si="125"/>
        <v/>
      </c>
      <c r="F316" s="46" t="str">
        <f t="shared" ca="1" si="126"/>
        <v/>
      </c>
      <c r="G316" s="47" t="str">
        <f t="shared" ca="1" si="127"/>
        <v/>
      </c>
      <c r="H316" s="45" t="str">
        <f t="shared" ca="1" si="128"/>
        <v/>
      </c>
      <c r="I316" s="46" t="str">
        <f t="shared" ca="1" si="129"/>
        <v/>
      </c>
      <c r="J316" s="47" t="str">
        <f t="shared" ca="1" si="130"/>
        <v/>
      </c>
      <c r="K316" s="45" t="str">
        <f t="shared" ca="1" si="131"/>
        <v/>
      </c>
      <c r="L316" s="46" t="str">
        <f t="shared" ca="1" si="132"/>
        <v/>
      </c>
      <c r="M316" s="47" t="str">
        <f t="shared" ca="1" si="133"/>
        <v/>
      </c>
      <c r="N316" s="45" t="str">
        <f t="shared" ca="1" si="134"/>
        <v/>
      </c>
      <c r="O316" s="46" t="str">
        <f t="shared" ca="1" si="135"/>
        <v/>
      </c>
      <c r="P316" s="47" t="str">
        <f t="shared" ca="1" si="136"/>
        <v/>
      </c>
      <c r="Q316" s="45" t="str">
        <f t="shared" ca="1" si="137"/>
        <v/>
      </c>
      <c r="R316" s="46" t="str">
        <f t="shared" ca="1" si="138"/>
        <v/>
      </c>
      <c r="S316" s="47" t="str">
        <f t="shared" ca="1" si="139"/>
        <v/>
      </c>
      <c r="T316" s="79" t="str">
        <f t="shared" ca="1" si="140"/>
        <v/>
      </c>
      <c r="AH316" s="172" t="str">
        <f t="shared" si="119"/>
        <v/>
      </c>
      <c r="AI316" s="172" t="str">
        <f t="shared" si="120"/>
        <v/>
      </c>
    </row>
    <row r="317" spans="1:35">
      <c r="A317" s="173" t="str">
        <f t="shared" ca="1" si="122"/>
        <v/>
      </c>
      <c r="B317" s="45" t="str">
        <f t="shared" ca="1" si="123"/>
        <v/>
      </c>
      <c r="C317" s="46" t="str">
        <f t="shared" ca="1" si="121"/>
        <v/>
      </c>
      <c r="D317" s="46" t="str">
        <f t="shared" ca="1" si="124"/>
        <v/>
      </c>
      <c r="E317" s="45" t="str">
        <f t="shared" ca="1" si="125"/>
        <v/>
      </c>
      <c r="F317" s="46" t="str">
        <f t="shared" ca="1" si="126"/>
        <v/>
      </c>
      <c r="G317" s="47" t="str">
        <f t="shared" ca="1" si="127"/>
        <v/>
      </c>
      <c r="H317" s="45" t="str">
        <f t="shared" ca="1" si="128"/>
        <v/>
      </c>
      <c r="I317" s="46" t="str">
        <f t="shared" ca="1" si="129"/>
        <v/>
      </c>
      <c r="J317" s="47" t="str">
        <f t="shared" ca="1" si="130"/>
        <v/>
      </c>
      <c r="K317" s="45" t="str">
        <f t="shared" ca="1" si="131"/>
        <v/>
      </c>
      <c r="L317" s="46" t="str">
        <f t="shared" ca="1" si="132"/>
        <v/>
      </c>
      <c r="M317" s="47" t="str">
        <f t="shared" ca="1" si="133"/>
        <v/>
      </c>
      <c r="N317" s="45" t="str">
        <f t="shared" ca="1" si="134"/>
        <v/>
      </c>
      <c r="O317" s="46" t="str">
        <f t="shared" ca="1" si="135"/>
        <v/>
      </c>
      <c r="P317" s="47" t="str">
        <f t="shared" ca="1" si="136"/>
        <v/>
      </c>
      <c r="Q317" s="45" t="str">
        <f t="shared" ca="1" si="137"/>
        <v/>
      </c>
      <c r="R317" s="46" t="str">
        <f t="shared" ca="1" si="138"/>
        <v/>
      </c>
      <c r="S317" s="47" t="str">
        <f t="shared" ca="1" si="139"/>
        <v/>
      </c>
      <c r="T317" s="79" t="str">
        <f t="shared" ca="1" si="140"/>
        <v/>
      </c>
      <c r="AH317" s="172" t="str">
        <f t="shared" si="119"/>
        <v/>
      </c>
      <c r="AI317" s="172" t="str">
        <f t="shared" si="120"/>
        <v/>
      </c>
    </row>
    <row r="318" spans="1:35">
      <c r="A318" s="173" t="str">
        <f t="shared" ca="1" si="122"/>
        <v/>
      </c>
      <c r="B318" s="45" t="str">
        <f t="shared" ca="1" si="123"/>
        <v/>
      </c>
      <c r="C318" s="46" t="str">
        <f t="shared" ca="1" si="121"/>
        <v/>
      </c>
      <c r="D318" s="46" t="str">
        <f t="shared" ca="1" si="124"/>
        <v/>
      </c>
      <c r="E318" s="45" t="str">
        <f t="shared" ca="1" si="125"/>
        <v/>
      </c>
      <c r="F318" s="46" t="str">
        <f t="shared" ca="1" si="126"/>
        <v/>
      </c>
      <c r="G318" s="47" t="str">
        <f t="shared" ca="1" si="127"/>
        <v/>
      </c>
      <c r="H318" s="45" t="str">
        <f t="shared" ca="1" si="128"/>
        <v/>
      </c>
      <c r="I318" s="46" t="str">
        <f t="shared" ca="1" si="129"/>
        <v/>
      </c>
      <c r="J318" s="47" t="str">
        <f t="shared" ca="1" si="130"/>
        <v/>
      </c>
      <c r="K318" s="45" t="str">
        <f t="shared" ca="1" si="131"/>
        <v/>
      </c>
      <c r="L318" s="46" t="str">
        <f t="shared" ca="1" si="132"/>
        <v/>
      </c>
      <c r="M318" s="47" t="str">
        <f t="shared" ca="1" si="133"/>
        <v/>
      </c>
      <c r="N318" s="45" t="str">
        <f t="shared" ca="1" si="134"/>
        <v/>
      </c>
      <c r="O318" s="46" t="str">
        <f t="shared" ca="1" si="135"/>
        <v/>
      </c>
      <c r="P318" s="47" t="str">
        <f t="shared" ca="1" si="136"/>
        <v/>
      </c>
      <c r="Q318" s="45" t="str">
        <f t="shared" ca="1" si="137"/>
        <v/>
      </c>
      <c r="R318" s="46" t="str">
        <f t="shared" ca="1" si="138"/>
        <v/>
      </c>
      <c r="S318" s="47" t="str">
        <f t="shared" ca="1" si="139"/>
        <v/>
      </c>
      <c r="T318" s="79" t="str">
        <f t="shared" ca="1" si="140"/>
        <v/>
      </c>
      <c r="AH318" s="172" t="str">
        <f t="shared" si="119"/>
        <v/>
      </c>
      <c r="AI318" s="172" t="str">
        <f t="shared" si="120"/>
        <v/>
      </c>
    </row>
    <row r="319" spans="1:35">
      <c r="A319" s="173" t="str">
        <f t="shared" ca="1" si="122"/>
        <v/>
      </c>
      <c r="B319" s="45" t="str">
        <f t="shared" ca="1" si="123"/>
        <v/>
      </c>
      <c r="C319" s="46" t="str">
        <f t="shared" ca="1" si="121"/>
        <v/>
      </c>
      <c r="D319" s="46" t="str">
        <f t="shared" ca="1" si="124"/>
        <v/>
      </c>
      <c r="E319" s="45" t="str">
        <f t="shared" ca="1" si="125"/>
        <v/>
      </c>
      <c r="F319" s="46" t="str">
        <f t="shared" ca="1" si="126"/>
        <v/>
      </c>
      <c r="G319" s="47" t="str">
        <f t="shared" ca="1" si="127"/>
        <v/>
      </c>
      <c r="H319" s="45" t="str">
        <f t="shared" ca="1" si="128"/>
        <v/>
      </c>
      <c r="I319" s="46" t="str">
        <f t="shared" ca="1" si="129"/>
        <v/>
      </c>
      <c r="J319" s="47" t="str">
        <f t="shared" ca="1" si="130"/>
        <v/>
      </c>
      <c r="K319" s="45" t="str">
        <f t="shared" ca="1" si="131"/>
        <v/>
      </c>
      <c r="L319" s="46" t="str">
        <f t="shared" ca="1" si="132"/>
        <v/>
      </c>
      <c r="M319" s="47" t="str">
        <f t="shared" ca="1" si="133"/>
        <v/>
      </c>
      <c r="N319" s="45" t="str">
        <f t="shared" ca="1" si="134"/>
        <v/>
      </c>
      <c r="O319" s="46" t="str">
        <f t="shared" ca="1" si="135"/>
        <v/>
      </c>
      <c r="P319" s="47" t="str">
        <f t="shared" ca="1" si="136"/>
        <v/>
      </c>
      <c r="Q319" s="45" t="str">
        <f t="shared" ca="1" si="137"/>
        <v/>
      </c>
      <c r="R319" s="46" t="str">
        <f t="shared" ca="1" si="138"/>
        <v/>
      </c>
      <c r="S319" s="47" t="str">
        <f t="shared" ca="1" si="139"/>
        <v/>
      </c>
      <c r="T319" s="79" t="str">
        <f t="shared" ca="1" si="140"/>
        <v/>
      </c>
      <c r="AH319" s="172" t="str">
        <f t="shared" si="119"/>
        <v/>
      </c>
      <c r="AI319" s="172" t="str">
        <f t="shared" si="120"/>
        <v/>
      </c>
    </row>
    <row r="320" spans="1:35">
      <c r="A320" s="173" t="str">
        <f t="shared" ca="1" si="122"/>
        <v/>
      </c>
      <c r="B320" s="45" t="str">
        <f t="shared" ca="1" si="123"/>
        <v/>
      </c>
      <c r="C320" s="46" t="str">
        <f t="shared" ca="1" si="121"/>
        <v/>
      </c>
      <c r="D320" s="46" t="str">
        <f t="shared" ca="1" si="124"/>
        <v/>
      </c>
      <c r="E320" s="45" t="str">
        <f t="shared" ca="1" si="125"/>
        <v/>
      </c>
      <c r="F320" s="46" t="str">
        <f t="shared" ca="1" si="126"/>
        <v/>
      </c>
      <c r="G320" s="47" t="str">
        <f t="shared" ca="1" si="127"/>
        <v/>
      </c>
      <c r="H320" s="45" t="str">
        <f t="shared" ca="1" si="128"/>
        <v/>
      </c>
      <c r="I320" s="46" t="str">
        <f t="shared" ca="1" si="129"/>
        <v/>
      </c>
      <c r="J320" s="47" t="str">
        <f t="shared" ca="1" si="130"/>
        <v/>
      </c>
      <c r="K320" s="45" t="str">
        <f t="shared" ca="1" si="131"/>
        <v/>
      </c>
      <c r="L320" s="46" t="str">
        <f t="shared" ca="1" si="132"/>
        <v/>
      </c>
      <c r="M320" s="47" t="str">
        <f t="shared" ca="1" si="133"/>
        <v/>
      </c>
      <c r="N320" s="45" t="str">
        <f t="shared" ca="1" si="134"/>
        <v/>
      </c>
      <c r="O320" s="46" t="str">
        <f t="shared" ca="1" si="135"/>
        <v/>
      </c>
      <c r="P320" s="47" t="str">
        <f t="shared" ca="1" si="136"/>
        <v/>
      </c>
      <c r="Q320" s="45" t="str">
        <f t="shared" ca="1" si="137"/>
        <v/>
      </c>
      <c r="R320" s="46" t="str">
        <f t="shared" ca="1" si="138"/>
        <v/>
      </c>
      <c r="S320" s="47" t="str">
        <f t="shared" ca="1" si="139"/>
        <v/>
      </c>
      <c r="T320" s="79" t="str">
        <f t="shared" ca="1" si="140"/>
        <v/>
      </c>
      <c r="AH320" s="172" t="str">
        <f t="shared" si="119"/>
        <v/>
      </c>
      <c r="AI320" s="172" t="str">
        <f t="shared" si="120"/>
        <v/>
      </c>
    </row>
    <row r="321" spans="1:35">
      <c r="A321" s="173" t="str">
        <f t="shared" ca="1" si="122"/>
        <v/>
      </c>
      <c r="B321" s="45" t="str">
        <f t="shared" ca="1" si="123"/>
        <v/>
      </c>
      <c r="C321" s="46" t="str">
        <f t="shared" ca="1" si="121"/>
        <v/>
      </c>
      <c r="D321" s="46" t="str">
        <f t="shared" ca="1" si="124"/>
        <v/>
      </c>
      <c r="E321" s="45" t="str">
        <f t="shared" ca="1" si="125"/>
        <v/>
      </c>
      <c r="F321" s="46" t="str">
        <f t="shared" ca="1" si="126"/>
        <v/>
      </c>
      <c r="G321" s="47" t="str">
        <f t="shared" ca="1" si="127"/>
        <v/>
      </c>
      <c r="H321" s="45" t="str">
        <f t="shared" ca="1" si="128"/>
        <v/>
      </c>
      <c r="I321" s="46" t="str">
        <f t="shared" ca="1" si="129"/>
        <v/>
      </c>
      <c r="J321" s="47" t="str">
        <f t="shared" ca="1" si="130"/>
        <v/>
      </c>
      <c r="K321" s="45" t="str">
        <f t="shared" ca="1" si="131"/>
        <v/>
      </c>
      <c r="L321" s="46" t="str">
        <f t="shared" ca="1" si="132"/>
        <v/>
      </c>
      <c r="M321" s="47" t="str">
        <f t="shared" ca="1" si="133"/>
        <v/>
      </c>
      <c r="N321" s="45" t="str">
        <f t="shared" ca="1" si="134"/>
        <v/>
      </c>
      <c r="O321" s="46" t="str">
        <f t="shared" ca="1" si="135"/>
        <v/>
      </c>
      <c r="P321" s="47" t="str">
        <f t="shared" ca="1" si="136"/>
        <v/>
      </c>
      <c r="Q321" s="45" t="str">
        <f t="shared" ca="1" si="137"/>
        <v/>
      </c>
      <c r="R321" s="46" t="str">
        <f t="shared" ca="1" si="138"/>
        <v/>
      </c>
      <c r="S321" s="47" t="str">
        <f t="shared" ca="1" si="139"/>
        <v/>
      </c>
      <c r="T321" s="79" t="str">
        <f t="shared" ca="1" si="140"/>
        <v/>
      </c>
      <c r="AH321" s="172" t="str">
        <f t="shared" si="119"/>
        <v/>
      </c>
      <c r="AI321" s="172" t="str">
        <f t="shared" si="120"/>
        <v/>
      </c>
    </row>
    <row r="322" spans="1:35">
      <c r="A322" s="173" t="str">
        <f t="shared" ca="1" si="122"/>
        <v/>
      </c>
      <c r="B322" s="45" t="str">
        <f t="shared" ca="1" si="123"/>
        <v/>
      </c>
      <c r="C322" s="46" t="str">
        <f t="shared" ca="1" si="121"/>
        <v/>
      </c>
      <c r="D322" s="46" t="str">
        <f t="shared" ca="1" si="124"/>
        <v/>
      </c>
      <c r="E322" s="45" t="str">
        <f t="shared" ca="1" si="125"/>
        <v/>
      </c>
      <c r="F322" s="46" t="str">
        <f t="shared" ca="1" si="126"/>
        <v/>
      </c>
      <c r="G322" s="47" t="str">
        <f t="shared" ca="1" si="127"/>
        <v/>
      </c>
      <c r="H322" s="45" t="str">
        <f t="shared" ca="1" si="128"/>
        <v/>
      </c>
      <c r="I322" s="46" t="str">
        <f t="shared" ca="1" si="129"/>
        <v/>
      </c>
      <c r="J322" s="47" t="str">
        <f t="shared" ca="1" si="130"/>
        <v/>
      </c>
      <c r="K322" s="45" t="str">
        <f t="shared" ca="1" si="131"/>
        <v/>
      </c>
      <c r="L322" s="46" t="str">
        <f t="shared" ca="1" si="132"/>
        <v/>
      </c>
      <c r="M322" s="47" t="str">
        <f t="shared" ca="1" si="133"/>
        <v/>
      </c>
      <c r="N322" s="45" t="str">
        <f t="shared" ca="1" si="134"/>
        <v/>
      </c>
      <c r="O322" s="46" t="str">
        <f t="shared" ca="1" si="135"/>
        <v/>
      </c>
      <c r="P322" s="47" t="str">
        <f t="shared" ca="1" si="136"/>
        <v/>
      </c>
      <c r="Q322" s="45" t="str">
        <f t="shared" ca="1" si="137"/>
        <v/>
      </c>
      <c r="R322" s="46" t="str">
        <f t="shared" ca="1" si="138"/>
        <v/>
      </c>
      <c r="S322" s="47" t="str">
        <f t="shared" ca="1" si="139"/>
        <v/>
      </c>
      <c r="T322" s="79" t="str">
        <f t="shared" ca="1" si="140"/>
        <v/>
      </c>
      <c r="AH322" s="172" t="str">
        <f t="shared" si="119"/>
        <v/>
      </c>
      <c r="AI322" s="172" t="str">
        <f t="shared" si="120"/>
        <v/>
      </c>
    </row>
    <row r="323" spans="1:35">
      <c r="A323" s="173" t="str">
        <f t="shared" ca="1" si="122"/>
        <v/>
      </c>
      <c r="B323" s="45" t="str">
        <f t="shared" ca="1" si="123"/>
        <v/>
      </c>
      <c r="C323" s="46" t="str">
        <f t="shared" ca="1" si="121"/>
        <v/>
      </c>
      <c r="D323" s="46" t="str">
        <f t="shared" ca="1" si="124"/>
        <v/>
      </c>
      <c r="E323" s="45" t="str">
        <f t="shared" ca="1" si="125"/>
        <v/>
      </c>
      <c r="F323" s="46" t="str">
        <f t="shared" ca="1" si="126"/>
        <v/>
      </c>
      <c r="G323" s="47" t="str">
        <f t="shared" ca="1" si="127"/>
        <v/>
      </c>
      <c r="H323" s="45" t="str">
        <f t="shared" ca="1" si="128"/>
        <v/>
      </c>
      <c r="I323" s="46" t="str">
        <f t="shared" ca="1" si="129"/>
        <v/>
      </c>
      <c r="J323" s="47" t="str">
        <f t="shared" ca="1" si="130"/>
        <v/>
      </c>
      <c r="K323" s="45" t="str">
        <f t="shared" ca="1" si="131"/>
        <v/>
      </c>
      <c r="L323" s="46" t="str">
        <f t="shared" ca="1" si="132"/>
        <v/>
      </c>
      <c r="M323" s="47" t="str">
        <f t="shared" ca="1" si="133"/>
        <v/>
      </c>
      <c r="N323" s="45" t="str">
        <f t="shared" ca="1" si="134"/>
        <v/>
      </c>
      <c r="O323" s="46" t="str">
        <f t="shared" ca="1" si="135"/>
        <v/>
      </c>
      <c r="P323" s="47" t="str">
        <f t="shared" ca="1" si="136"/>
        <v/>
      </c>
      <c r="Q323" s="45" t="str">
        <f t="shared" ca="1" si="137"/>
        <v/>
      </c>
      <c r="R323" s="46" t="str">
        <f t="shared" ca="1" si="138"/>
        <v/>
      </c>
      <c r="S323" s="47" t="str">
        <f t="shared" ca="1" si="139"/>
        <v/>
      </c>
      <c r="T323" s="79" t="str">
        <f t="shared" ca="1" si="140"/>
        <v/>
      </c>
      <c r="AH323" s="172" t="str">
        <f t="shared" si="119"/>
        <v/>
      </c>
      <c r="AI323" s="172" t="str">
        <f t="shared" si="120"/>
        <v/>
      </c>
    </row>
    <row r="324" spans="1:35">
      <c r="A324" s="173" t="str">
        <f t="shared" ca="1" si="122"/>
        <v/>
      </c>
      <c r="B324" s="45" t="str">
        <f t="shared" ca="1" si="123"/>
        <v/>
      </c>
      <c r="C324" s="46" t="str">
        <f t="shared" ca="1" si="121"/>
        <v/>
      </c>
      <c r="D324" s="46" t="str">
        <f t="shared" ca="1" si="124"/>
        <v/>
      </c>
      <c r="E324" s="45" t="str">
        <f t="shared" ca="1" si="125"/>
        <v/>
      </c>
      <c r="F324" s="46" t="str">
        <f t="shared" ca="1" si="126"/>
        <v/>
      </c>
      <c r="G324" s="47" t="str">
        <f t="shared" ca="1" si="127"/>
        <v/>
      </c>
      <c r="H324" s="45" t="str">
        <f t="shared" ca="1" si="128"/>
        <v/>
      </c>
      <c r="I324" s="46" t="str">
        <f t="shared" ca="1" si="129"/>
        <v/>
      </c>
      <c r="J324" s="47" t="str">
        <f t="shared" ca="1" si="130"/>
        <v/>
      </c>
      <c r="K324" s="45" t="str">
        <f t="shared" ca="1" si="131"/>
        <v/>
      </c>
      <c r="L324" s="46" t="str">
        <f t="shared" ca="1" si="132"/>
        <v/>
      </c>
      <c r="M324" s="47" t="str">
        <f t="shared" ca="1" si="133"/>
        <v/>
      </c>
      <c r="N324" s="45" t="str">
        <f t="shared" ca="1" si="134"/>
        <v/>
      </c>
      <c r="O324" s="46" t="str">
        <f t="shared" ca="1" si="135"/>
        <v/>
      </c>
      <c r="P324" s="47" t="str">
        <f t="shared" ca="1" si="136"/>
        <v/>
      </c>
      <c r="Q324" s="45" t="str">
        <f t="shared" ca="1" si="137"/>
        <v/>
      </c>
      <c r="R324" s="46" t="str">
        <f t="shared" ca="1" si="138"/>
        <v/>
      </c>
      <c r="S324" s="47" t="str">
        <f t="shared" ca="1" si="139"/>
        <v/>
      </c>
      <c r="T324" s="79" t="str">
        <f t="shared" ca="1" si="140"/>
        <v/>
      </c>
      <c r="AH324" s="172" t="str">
        <f t="shared" ref="AH324:AH387" si="141">IF(COUNTIF(X:X,V324)*COUNTIF(Z:Z,V324)*COUNTIF(AB:AB,V324)*COUNTIF(AD:AD,V324)*COUNTIF(AF:AF,V324),V324,"")</f>
        <v/>
      </c>
      <c r="AI324" s="172" t="str">
        <f t="shared" ref="AI324:AI387" si="142">IF(AH324&gt;$A$14,AH324,"")</f>
        <v/>
      </c>
    </row>
    <row r="325" spans="1:35">
      <c r="A325" s="173" t="str">
        <f t="shared" ca="1" si="122"/>
        <v/>
      </c>
      <c r="B325" s="45" t="str">
        <f t="shared" ca="1" si="123"/>
        <v/>
      </c>
      <c r="C325" s="46" t="str">
        <f t="shared" ca="1" si="121"/>
        <v/>
      </c>
      <c r="D325" s="46" t="str">
        <f t="shared" ca="1" si="124"/>
        <v/>
      </c>
      <c r="E325" s="45" t="str">
        <f t="shared" ca="1" si="125"/>
        <v/>
      </c>
      <c r="F325" s="46" t="str">
        <f t="shared" ca="1" si="126"/>
        <v/>
      </c>
      <c r="G325" s="47" t="str">
        <f t="shared" ca="1" si="127"/>
        <v/>
      </c>
      <c r="H325" s="45" t="str">
        <f t="shared" ca="1" si="128"/>
        <v/>
      </c>
      <c r="I325" s="46" t="str">
        <f t="shared" ca="1" si="129"/>
        <v/>
      </c>
      <c r="J325" s="47" t="str">
        <f t="shared" ca="1" si="130"/>
        <v/>
      </c>
      <c r="K325" s="45" t="str">
        <f t="shared" ca="1" si="131"/>
        <v/>
      </c>
      <c r="L325" s="46" t="str">
        <f t="shared" ca="1" si="132"/>
        <v/>
      </c>
      <c r="M325" s="47" t="str">
        <f t="shared" ca="1" si="133"/>
        <v/>
      </c>
      <c r="N325" s="45" t="str">
        <f t="shared" ca="1" si="134"/>
        <v/>
      </c>
      <c r="O325" s="46" t="str">
        <f t="shared" ca="1" si="135"/>
        <v/>
      </c>
      <c r="P325" s="47" t="str">
        <f t="shared" ca="1" si="136"/>
        <v/>
      </c>
      <c r="Q325" s="45" t="str">
        <f t="shared" ca="1" si="137"/>
        <v/>
      </c>
      <c r="R325" s="46" t="str">
        <f t="shared" ca="1" si="138"/>
        <v/>
      </c>
      <c r="S325" s="47" t="str">
        <f t="shared" ca="1" si="139"/>
        <v/>
      </c>
      <c r="T325" s="79" t="str">
        <f t="shared" ca="1" si="140"/>
        <v/>
      </c>
      <c r="AH325" s="172" t="str">
        <f t="shared" si="141"/>
        <v/>
      </c>
      <c r="AI325" s="172" t="str">
        <f t="shared" si="142"/>
        <v/>
      </c>
    </row>
    <row r="326" spans="1:35">
      <c r="A326" s="173" t="str">
        <f t="shared" ca="1" si="122"/>
        <v/>
      </c>
      <c r="B326" s="45" t="str">
        <f t="shared" ca="1" si="123"/>
        <v/>
      </c>
      <c r="C326" s="46" t="str">
        <f t="shared" ca="1" si="121"/>
        <v/>
      </c>
      <c r="D326" s="46" t="str">
        <f t="shared" ca="1" si="124"/>
        <v/>
      </c>
      <c r="E326" s="45" t="str">
        <f t="shared" ca="1" si="125"/>
        <v/>
      </c>
      <c r="F326" s="46" t="str">
        <f t="shared" ca="1" si="126"/>
        <v/>
      </c>
      <c r="G326" s="47" t="str">
        <f t="shared" ca="1" si="127"/>
        <v/>
      </c>
      <c r="H326" s="45" t="str">
        <f t="shared" ca="1" si="128"/>
        <v/>
      </c>
      <c r="I326" s="46" t="str">
        <f t="shared" ca="1" si="129"/>
        <v/>
      </c>
      <c r="J326" s="47" t="str">
        <f t="shared" ca="1" si="130"/>
        <v/>
      </c>
      <c r="K326" s="45" t="str">
        <f t="shared" ca="1" si="131"/>
        <v/>
      </c>
      <c r="L326" s="46" t="str">
        <f t="shared" ca="1" si="132"/>
        <v/>
      </c>
      <c r="M326" s="47" t="str">
        <f t="shared" ca="1" si="133"/>
        <v/>
      </c>
      <c r="N326" s="45" t="str">
        <f t="shared" ca="1" si="134"/>
        <v/>
      </c>
      <c r="O326" s="46" t="str">
        <f t="shared" ca="1" si="135"/>
        <v/>
      </c>
      <c r="P326" s="47" t="str">
        <f t="shared" ca="1" si="136"/>
        <v/>
      </c>
      <c r="Q326" s="45" t="str">
        <f t="shared" ca="1" si="137"/>
        <v/>
      </c>
      <c r="R326" s="46" t="str">
        <f t="shared" ca="1" si="138"/>
        <v/>
      </c>
      <c r="S326" s="47" t="str">
        <f t="shared" ca="1" si="139"/>
        <v/>
      </c>
      <c r="T326" s="79" t="str">
        <f t="shared" ca="1" si="140"/>
        <v/>
      </c>
      <c r="AH326" s="172" t="str">
        <f t="shared" si="141"/>
        <v/>
      </c>
      <c r="AI326" s="172" t="str">
        <f t="shared" si="142"/>
        <v/>
      </c>
    </row>
    <row r="327" spans="1:35">
      <c r="A327" s="173" t="str">
        <f t="shared" ca="1" si="122"/>
        <v/>
      </c>
      <c r="B327" s="45" t="str">
        <f t="shared" ca="1" si="123"/>
        <v/>
      </c>
      <c r="C327" s="46" t="str">
        <f t="shared" ca="1" si="121"/>
        <v/>
      </c>
      <c r="D327" s="46" t="str">
        <f t="shared" ca="1" si="124"/>
        <v/>
      </c>
      <c r="E327" s="45" t="str">
        <f t="shared" ca="1" si="125"/>
        <v/>
      </c>
      <c r="F327" s="46" t="str">
        <f t="shared" ca="1" si="126"/>
        <v/>
      </c>
      <c r="G327" s="47" t="str">
        <f t="shared" ca="1" si="127"/>
        <v/>
      </c>
      <c r="H327" s="45" t="str">
        <f t="shared" ca="1" si="128"/>
        <v/>
      </c>
      <c r="I327" s="46" t="str">
        <f t="shared" ca="1" si="129"/>
        <v/>
      </c>
      <c r="J327" s="47" t="str">
        <f t="shared" ca="1" si="130"/>
        <v/>
      </c>
      <c r="K327" s="45" t="str">
        <f t="shared" ca="1" si="131"/>
        <v/>
      </c>
      <c r="L327" s="46" t="str">
        <f t="shared" ca="1" si="132"/>
        <v/>
      </c>
      <c r="M327" s="47" t="str">
        <f t="shared" ca="1" si="133"/>
        <v/>
      </c>
      <c r="N327" s="45" t="str">
        <f t="shared" ca="1" si="134"/>
        <v/>
      </c>
      <c r="O327" s="46" t="str">
        <f t="shared" ca="1" si="135"/>
        <v/>
      </c>
      <c r="P327" s="47" t="str">
        <f t="shared" ca="1" si="136"/>
        <v/>
      </c>
      <c r="Q327" s="45" t="str">
        <f t="shared" ca="1" si="137"/>
        <v/>
      </c>
      <c r="R327" s="46" t="str">
        <f t="shared" ca="1" si="138"/>
        <v/>
      </c>
      <c r="S327" s="47" t="str">
        <f t="shared" ca="1" si="139"/>
        <v/>
      </c>
      <c r="T327" s="79" t="str">
        <f t="shared" ca="1" si="140"/>
        <v/>
      </c>
      <c r="AH327" s="172" t="str">
        <f t="shared" si="141"/>
        <v/>
      </c>
      <c r="AI327" s="172" t="str">
        <f t="shared" si="142"/>
        <v/>
      </c>
    </row>
    <row r="328" spans="1:35">
      <c r="A328" s="173" t="str">
        <f t="shared" ca="1" si="122"/>
        <v/>
      </c>
      <c r="B328" s="45" t="str">
        <f t="shared" ca="1" si="123"/>
        <v/>
      </c>
      <c r="C328" s="46" t="str">
        <f t="shared" ca="1" si="121"/>
        <v/>
      </c>
      <c r="D328" s="46" t="str">
        <f t="shared" ca="1" si="124"/>
        <v/>
      </c>
      <c r="E328" s="45" t="str">
        <f t="shared" ca="1" si="125"/>
        <v/>
      </c>
      <c r="F328" s="46" t="str">
        <f t="shared" ca="1" si="126"/>
        <v/>
      </c>
      <c r="G328" s="47" t="str">
        <f t="shared" ca="1" si="127"/>
        <v/>
      </c>
      <c r="H328" s="45" t="str">
        <f t="shared" ca="1" si="128"/>
        <v/>
      </c>
      <c r="I328" s="46" t="str">
        <f t="shared" ca="1" si="129"/>
        <v/>
      </c>
      <c r="J328" s="47" t="str">
        <f t="shared" ca="1" si="130"/>
        <v/>
      </c>
      <c r="K328" s="45" t="str">
        <f t="shared" ca="1" si="131"/>
        <v/>
      </c>
      <c r="L328" s="46" t="str">
        <f t="shared" ca="1" si="132"/>
        <v/>
      </c>
      <c r="M328" s="47" t="str">
        <f t="shared" ca="1" si="133"/>
        <v/>
      </c>
      <c r="N328" s="45" t="str">
        <f t="shared" ca="1" si="134"/>
        <v/>
      </c>
      <c r="O328" s="46" t="str">
        <f t="shared" ca="1" si="135"/>
        <v/>
      </c>
      <c r="P328" s="47" t="str">
        <f t="shared" ca="1" si="136"/>
        <v/>
      </c>
      <c r="Q328" s="45" t="str">
        <f t="shared" ca="1" si="137"/>
        <v/>
      </c>
      <c r="R328" s="46" t="str">
        <f t="shared" ca="1" si="138"/>
        <v/>
      </c>
      <c r="S328" s="47" t="str">
        <f t="shared" ca="1" si="139"/>
        <v/>
      </c>
      <c r="T328" s="79" t="str">
        <f t="shared" ca="1" si="140"/>
        <v/>
      </c>
      <c r="AH328" s="172" t="str">
        <f t="shared" si="141"/>
        <v/>
      </c>
      <c r="AI328" s="172" t="str">
        <f t="shared" si="142"/>
        <v/>
      </c>
    </row>
    <row r="329" spans="1:35">
      <c r="A329" s="173" t="str">
        <f t="shared" ca="1" si="122"/>
        <v/>
      </c>
      <c r="B329" s="45" t="str">
        <f t="shared" ca="1" si="123"/>
        <v/>
      </c>
      <c r="C329" s="46" t="str">
        <f t="shared" ca="1" si="121"/>
        <v/>
      </c>
      <c r="D329" s="46" t="str">
        <f t="shared" ca="1" si="124"/>
        <v/>
      </c>
      <c r="E329" s="45" t="str">
        <f t="shared" ca="1" si="125"/>
        <v/>
      </c>
      <c r="F329" s="46" t="str">
        <f t="shared" ca="1" si="126"/>
        <v/>
      </c>
      <c r="G329" s="47" t="str">
        <f t="shared" ca="1" si="127"/>
        <v/>
      </c>
      <c r="H329" s="45" t="str">
        <f t="shared" ca="1" si="128"/>
        <v/>
      </c>
      <c r="I329" s="46" t="str">
        <f t="shared" ca="1" si="129"/>
        <v/>
      </c>
      <c r="J329" s="47" t="str">
        <f t="shared" ca="1" si="130"/>
        <v/>
      </c>
      <c r="K329" s="45" t="str">
        <f t="shared" ca="1" si="131"/>
        <v/>
      </c>
      <c r="L329" s="46" t="str">
        <f t="shared" ca="1" si="132"/>
        <v/>
      </c>
      <c r="M329" s="47" t="str">
        <f t="shared" ca="1" si="133"/>
        <v/>
      </c>
      <c r="N329" s="45" t="str">
        <f t="shared" ca="1" si="134"/>
        <v/>
      </c>
      <c r="O329" s="46" t="str">
        <f t="shared" ca="1" si="135"/>
        <v/>
      </c>
      <c r="P329" s="47" t="str">
        <f t="shared" ca="1" si="136"/>
        <v/>
      </c>
      <c r="Q329" s="45" t="str">
        <f t="shared" ca="1" si="137"/>
        <v/>
      </c>
      <c r="R329" s="46" t="str">
        <f t="shared" ca="1" si="138"/>
        <v/>
      </c>
      <c r="S329" s="47" t="str">
        <f t="shared" ca="1" si="139"/>
        <v/>
      </c>
      <c r="T329" s="79" t="str">
        <f t="shared" ca="1" si="140"/>
        <v/>
      </c>
      <c r="AH329" s="172" t="str">
        <f t="shared" si="141"/>
        <v/>
      </c>
      <c r="AI329" s="172" t="str">
        <f t="shared" si="142"/>
        <v/>
      </c>
    </row>
    <row r="330" spans="1:35">
      <c r="A330" s="173" t="str">
        <f t="shared" ca="1" si="122"/>
        <v/>
      </c>
      <c r="B330" s="45" t="str">
        <f t="shared" ca="1" si="123"/>
        <v/>
      </c>
      <c r="C330" s="46" t="str">
        <f t="shared" ca="1" si="121"/>
        <v/>
      </c>
      <c r="D330" s="46" t="str">
        <f t="shared" ca="1" si="124"/>
        <v/>
      </c>
      <c r="E330" s="45" t="str">
        <f t="shared" ca="1" si="125"/>
        <v/>
      </c>
      <c r="F330" s="46" t="str">
        <f t="shared" ca="1" si="126"/>
        <v/>
      </c>
      <c r="G330" s="47" t="str">
        <f t="shared" ca="1" si="127"/>
        <v/>
      </c>
      <c r="H330" s="45" t="str">
        <f t="shared" ca="1" si="128"/>
        <v/>
      </c>
      <c r="I330" s="46" t="str">
        <f t="shared" ca="1" si="129"/>
        <v/>
      </c>
      <c r="J330" s="47" t="str">
        <f t="shared" ca="1" si="130"/>
        <v/>
      </c>
      <c r="K330" s="45" t="str">
        <f t="shared" ca="1" si="131"/>
        <v/>
      </c>
      <c r="L330" s="46" t="str">
        <f t="shared" ca="1" si="132"/>
        <v/>
      </c>
      <c r="M330" s="47" t="str">
        <f t="shared" ca="1" si="133"/>
        <v/>
      </c>
      <c r="N330" s="45" t="str">
        <f t="shared" ca="1" si="134"/>
        <v/>
      </c>
      <c r="O330" s="46" t="str">
        <f t="shared" ca="1" si="135"/>
        <v/>
      </c>
      <c r="P330" s="47" t="str">
        <f t="shared" ca="1" si="136"/>
        <v/>
      </c>
      <c r="Q330" s="45" t="str">
        <f t="shared" ca="1" si="137"/>
        <v/>
      </c>
      <c r="R330" s="46" t="str">
        <f t="shared" ca="1" si="138"/>
        <v/>
      </c>
      <c r="S330" s="47" t="str">
        <f t="shared" ca="1" si="139"/>
        <v/>
      </c>
      <c r="T330" s="79" t="str">
        <f t="shared" ca="1" si="140"/>
        <v/>
      </c>
      <c r="AH330" s="172" t="str">
        <f t="shared" si="141"/>
        <v/>
      </c>
      <c r="AI330" s="172" t="str">
        <f t="shared" si="142"/>
        <v/>
      </c>
    </row>
    <row r="331" spans="1:35">
      <c r="A331" s="173" t="str">
        <f t="shared" ca="1" si="122"/>
        <v/>
      </c>
      <c r="B331" s="45" t="str">
        <f t="shared" ca="1" si="123"/>
        <v/>
      </c>
      <c r="C331" s="46" t="str">
        <f t="shared" ca="1" si="121"/>
        <v/>
      </c>
      <c r="D331" s="46" t="str">
        <f t="shared" ca="1" si="124"/>
        <v/>
      </c>
      <c r="E331" s="45" t="str">
        <f t="shared" ca="1" si="125"/>
        <v/>
      </c>
      <c r="F331" s="46" t="str">
        <f t="shared" ca="1" si="126"/>
        <v/>
      </c>
      <c r="G331" s="47" t="str">
        <f t="shared" ca="1" si="127"/>
        <v/>
      </c>
      <c r="H331" s="45" t="str">
        <f t="shared" ca="1" si="128"/>
        <v/>
      </c>
      <c r="I331" s="46" t="str">
        <f t="shared" ca="1" si="129"/>
        <v/>
      </c>
      <c r="J331" s="47" t="str">
        <f t="shared" ca="1" si="130"/>
        <v/>
      </c>
      <c r="K331" s="45" t="str">
        <f t="shared" ca="1" si="131"/>
        <v/>
      </c>
      <c r="L331" s="46" t="str">
        <f t="shared" ca="1" si="132"/>
        <v/>
      </c>
      <c r="M331" s="47" t="str">
        <f t="shared" ca="1" si="133"/>
        <v/>
      </c>
      <c r="N331" s="45" t="str">
        <f t="shared" ca="1" si="134"/>
        <v/>
      </c>
      <c r="O331" s="46" t="str">
        <f t="shared" ca="1" si="135"/>
        <v/>
      </c>
      <c r="P331" s="47" t="str">
        <f t="shared" ca="1" si="136"/>
        <v/>
      </c>
      <c r="Q331" s="45" t="str">
        <f t="shared" ca="1" si="137"/>
        <v/>
      </c>
      <c r="R331" s="46" t="str">
        <f t="shared" ca="1" si="138"/>
        <v/>
      </c>
      <c r="S331" s="47" t="str">
        <f t="shared" ca="1" si="139"/>
        <v/>
      </c>
      <c r="T331" s="79" t="str">
        <f t="shared" ca="1" si="140"/>
        <v/>
      </c>
      <c r="AH331" s="172" t="str">
        <f t="shared" si="141"/>
        <v/>
      </c>
      <c r="AI331" s="172" t="str">
        <f t="shared" si="142"/>
        <v/>
      </c>
    </row>
    <row r="332" spans="1:35">
      <c r="A332" s="173" t="str">
        <f t="shared" ca="1" si="122"/>
        <v/>
      </c>
      <c r="B332" s="45" t="str">
        <f t="shared" ca="1" si="123"/>
        <v/>
      </c>
      <c r="C332" s="46" t="str">
        <f t="shared" ca="1" si="121"/>
        <v/>
      </c>
      <c r="D332" s="46" t="str">
        <f t="shared" ca="1" si="124"/>
        <v/>
      </c>
      <c r="E332" s="45" t="str">
        <f t="shared" ca="1" si="125"/>
        <v/>
      </c>
      <c r="F332" s="46" t="str">
        <f t="shared" ca="1" si="126"/>
        <v/>
      </c>
      <c r="G332" s="47" t="str">
        <f t="shared" ca="1" si="127"/>
        <v/>
      </c>
      <c r="H332" s="45" t="str">
        <f t="shared" ca="1" si="128"/>
        <v/>
      </c>
      <c r="I332" s="46" t="str">
        <f t="shared" ca="1" si="129"/>
        <v/>
      </c>
      <c r="J332" s="47" t="str">
        <f t="shared" ca="1" si="130"/>
        <v/>
      </c>
      <c r="K332" s="45" t="str">
        <f t="shared" ca="1" si="131"/>
        <v/>
      </c>
      <c r="L332" s="46" t="str">
        <f t="shared" ca="1" si="132"/>
        <v/>
      </c>
      <c r="M332" s="47" t="str">
        <f t="shared" ca="1" si="133"/>
        <v/>
      </c>
      <c r="N332" s="45" t="str">
        <f t="shared" ca="1" si="134"/>
        <v/>
      </c>
      <c r="O332" s="46" t="str">
        <f t="shared" ca="1" si="135"/>
        <v/>
      </c>
      <c r="P332" s="47" t="str">
        <f t="shared" ca="1" si="136"/>
        <v/>
      </c>
      <c r="Q332" s="45" t="str">
        <f t="shared" ca="1" si="137"/>
        <v/>
      </c>
      <c r="R332" s="46" t="str">
        <f t="shared" ca="1" si="138"/>
        <v/>
      </c>
      <c r="S332" s="47" t="str">
        <f t="shared" ca="1" si="139"/>
        <v/>
      </c>
      <c r="T332" s="79" t="str">
        <f t="shared" ca="1" si="140"/>
        <v/>
      </c>
      <c r="AH332" s="172" t="str">
        <f t="shared" si="141"/>
        <v/>
      </c>
      <c r="AI332" s="172" t="str">
        <f t="shared" si="142"/>
        <v/>
      </c>
    </row>
    <row r="333" spans="1:35">
      <c r="A333" s="173" t="str">
        <f t="shared" ca="1" si="122"/>
        <v/>
      </c>
      <c r="B333" s="45" t="str">
        <f t="shared" ca="1" si="123"/>
        <v/>
      </c>
      <c r="C333" s="46" t="str">
        <f t="shared" ca="1" si="121"/>
        <v/>
      </c>
      <c r="D333" s="46" t="str">
        <f t="shared" ca="1" si="124"/>
        <v/>
      </c>
      <c r="E333" s="45" t="str">
        <f t="shared" ca="1" si="125"/>
        <v/>
      </c>
      <c r="F333" s="46" t="str">
        <f t="shared" ca="1" si="126"/>
        <v/>
      </c>
      <c r="G333" s="47" t="str">
        <f t="shared" ca="1" si="127"/>
        <v/>
      </c>
      <c r="H333" s="45" t="str">
        <f t="shared" ca="1" si="128"/>
        <v/>
      </c>
      <c r="I333" s="46" t="str">
        <f t="shared" ca="1" si="129"/>
        <v/>
      </c>
      <c r="J333" s="47" t="str">
        <f t="shared" ca="1" si="130"/>
        <v/>
      </c>
      <c r="K333" s="45" t="str">
        <f t="shared" ca="1" si="131"/>
        <v/>
      </c>
      <c r="L333" s="46" t="str">
        <f t="shared" ca="1" si="132"/>
        <v/>
      </c>
      <c r="M333" s="47" t="str">
        <f t="shared" ca="1" si="133"/>
        <v/>
      </c>
      <c r="N333" s="45" t="str">
        <f t="shared" ca="1" si="134"/>
        <v/>
      </c>
      <c r="O333" s="46" t="str">
        <f t="shared" ca="1" si="135"/>
        <v/>
      </c>
      <c r="P333" s="47" t="str">
        <f t="shared" ca="1" si="136"/>
        <v/>
      </c>
      <c r="Q333" s="45" t="str">
        <f t="shared" ca="1" si="137"/>
        <v/>
      </c>
      <c r="R333" s="46" t="str">
        <f t="shared" ca="1" si="138"/>
        <v/>
      </c>
      <c r="S333" s="47" t="str">
        <f t="shared" ca="1" si="139"/>
        <v/>
      </c>
      <c r="T333" s="79" t="str">
        <f t="shared" ca="1" si="140"/>
        <v/>
      </c>
      <c r="AH333" s="172" t="str">
        <f t="shared" si="141"/>
        <v/>
      </c>
      <c r="AI333" s="172" t="str">
        <f t="shared" si="142"/>
        <v/>
      </c>
    </row>
    <row r="334" spans="1:35">
      <c r="A334" s="173" t="str">
        <f t="shared" ca="1" si="122"/>
        <v/>
      </c>
      <c r="B334" s="45" t="str">
        <f t="shared" ca="1" si="123"/>
        <v/>
      </c>
      <c r="C334" s="46" t="str">
        <f t="shared" ca="1" si="121"/>
        <v/>
      </c>
      <c r="D334" s="46" t="str">
        <f t="shared" ca="1" si="124"/>
        <v/>
      </c>
      <c r="E334" s="45" t="str">
        <f t="shared" ca="1" si="125"/>
        <v/>
      </c>
      <c r="F334" s="46" t="str">
        <f t="shared" ca="1" si="126"/>
        <v/>
      </c>
      <c r="G334" s="47" t="str">
        <f t="shared" ca="1" si="127"/>
        <v/>
      </c>
      <c r="H334" s="45" t="str">
        <f t="shared" ca="1" si="128"/>
        <v/>
      </c>
      <c r="I334" s="46" t="str">
        <f t="shared" ca="1" si="129"/>
        <v/>
      </c>
      <c r="J334" s="47" t="str">
        <f t="shared" ca="1" si="130"/>
        <v/>
      </c>
      <c r="K334" s="45" t="str">
        <f t="shared" ca="1" si="131"/>
        <v/>
      </c>
      <c r="L334" s="46" t="str">
        <f t="shared" ca="1" si="132"/>
        <v/>
      </c>
      <c r="M334" s="47" t="str">
        <f t="shared" ca="1" si="133"/>
        <v/>
      </c>
      <c r="N334" s="45" t="str">
        <f t="shared" ca="1" si="134"/>
        <v/>
      </c>
      <c r="O334" s="46" t="str">
        <f t="shared" ca="1" si="135"/>
        <v/>
      </c>
      <c r="P334" s="47" t="str">
        <f t="shared" ca="1" si="136"/>
        <v/>
      </c>
      <c r="Q334" s="45" t="str">
        <f t="shared" ca="1" si="137"/>
        <v/>
      </c>
      <c r="R334" s="46" t="str">
        <f t="shared" ca="1" si="138"/>
        <v/>
      </c>
      <c r="S334" s="47" t="str">
        <f t="shared" ca="1" si="139"/>
        <v/>
      </c>
      <c r="T334" s="79" t="str">
        <f t="shared" ca="1" si="140"/>
        <v/>
      </c>
      <c r="AH334" s="172" t="str">
        <f t="shared" si="141"/>
        <v/>
      </c>
      <c r="AI334" s="172" t="str">
        <f t="shared" si="142"/>
        <v/>
      </c>
    </row>
    <row r="335" spans="1:35">
      <c r="A335" s="173" t="str">
        <f t="shared" ca="1" si="122"/>
        <v/>
      </c>
      <c r="B335" s="45" t="str">
        <f t="shared" ca="1" si="123"/>
        <v/>
      </c>
      <c r="C335" s="46" t="str">
        <f t="shared" ca="1" si="121"/>
        <v/>
      </c>
      <c r="D335" s="46" t="str">
        <f t="shared" ca="1" si="124"/>
        <v/>
      </c>
      <c r="E335" s="45" t="str">
        <f t="shared" ca="1" si="125"/>
        <v/>
      </c>
      <c r="F335" s="46" t="str">
        <f t="shared" ca="1" si="126"/>
        <v/>
      </c>
      <c r="G335" s="47" t="str">
        <f t="shared" ca="1" si="127"/>
        <v/>
      </c>
      <c r="H335" s="45" t="str">
        <f t="shared" ca="1" si="128"/>
        <v/>
      </c>
      <c r="I335" s="46" t="str">
        <f t="shared" ca="1" si="129"/>
        <v/>
      </c>
      <c r="J335" s="47" t="str">
        <f t="shared" ca="1" si="130"/>
        <v/>
      </c>
      <c r="K335" s="45" t="str">
        <f t="shared" ca="1" si="131"/>
        <v/>
      </c>
      <c r="L335" s="46" t="str">
        <f t="shared" ca="1" si="132"/>
        <v/>
      </c>
      <c r="M335" s="47" t="str">
        <f t="shared" ca="1" si="133"/>
        <v/>
      </c>
      <c r="N335" s="45" t="str">
        <f t="shared" ca="1" si="134"/>
        <v/>
      </c>
      <c r="O335" s="46" t="str">
        <f t="shared" ca="1" si="135"/>
        <v/>
      </c>
      <c r="P335" s="47" t="str">
        <f t="shared" ca="1" si="136"/>
        <v/>
      </c>
      <c r="Q335" s="45" t="str">
        <f t="shared" ca="1" si="137"/>
        <v/>
      </c>
      <c r="R335" s="46" t="str">
        <f t="shared" ca="1" si="138"/>
        <v/>
      </c>
      <c r="S335" s="47" t="str">
        <f t="shared" ca="1" si="139"/>
        <v/>
      </c>
      <c r="T335" s="79" t="str">
        <f t="shared" ca="1" si="140"/>
        <v/>
      </c>
      <c r="AH335" s="172" t="str">
        <f t="shared" si="141"/>
        <v/>
      </c>
      <c r="AI335" s="172" t="str">
        <f t="shared" si="142"/>
        <v/>
      </c>
    </row>
    <row r="336" spans="1:35">
      <c r="A336" s="173" t="str">
        <f t="shared" ca="1" si="122"/>
        <v/>
      </c>
      <c r="B336" s="45" t="str">
        <f t="shared" ca="1" si="123"/>
        <v/>
      </c>
      <c r="C336" s="46" t="str">
        <f t="shared" ref="C336:C399" ca="1" si="143">IF(ISERROR(B336-2),"",(B336/$B$14-1)*$B$5)</f>
        <v/>
      </c>
      <c r="D336" s="46" t="str">
        <f t="shared" ca="1" si="124"/>
        <v/>
      </c>
      <c r="E336" s="45" t="str">
        <f t="shared" ca="1" si="125"/>
        <v/>
      </c>
      <c r="F336" s="46" t="str">
        <f t="shared" ca="1" si="126"/>
        <v/>
      </c>
      <c r="G336" s="47" t="str">
        <f t="shared" ca="1" si="127"/>
        <v/>
      </c>
      <c r="H336" s="45" t="str">
        <f t="shared" ca="1" si="128"/>
        <v/>
      </c>
      <c r="I336" s="46" t="str">
        <f t="shared" ca="1" si="129"/>
        <v/>
      </c>
      <c r="J336" s="47" t="str">
        <f t="shared" ca="1" si="130"/>
        <v/>
      </c>
      <c r="K336" s="45" t="str">
        <f t="shared" ca="1" si="131"/>
        <v/>
      </c>
      <c r="L336" s="46" t="str">
        <f t="shared" ca="1" si="132"/>
        <v/>
      </c>
      <c r="M336" s="47" t="str">
        <f t="shared" ca="1" si="133"/>
        <v/>
      </c>
      <c r="N336" s="45" t="str">
        <f t="shared" ca="1" si="134"/>
        <v/>
      </c>
      <c r="O336" s="46" t="str">
        <f t="shared" ca="1" si="135"/>
        <v/>
      </c>
      <c r="P336" s="47" t="str">
        <f t="shared" ca="1" si="136"/>
        <v/>
      </c>
      <c r="Q336" s="45" t="str">
        <f t="shared" ca="1" si="137"/>
        <v/>
      </c>
      <c r="R336" s="46" t="str">
        <f t="shared" ca="1" si="138"/>
        <v/>
      </c>
      <c r="S336" s="47" t="str">
        <f t="shared" ca="1" si="139"/>
        <v/>
      </c>
      <c r="T336" s="79" t="str">
        <f t="shared" ca="1" si="140"/>
        <v/>
      </c>
      <c r="AH336" s="172" t="str">
        <f t="shared" si="141"/>
        <v/>
      </c>
      <c r="AI336" s="172" t="str">
        <f t="shared" si="142"/>
        <v/>
      </c>
    </row>
    <row r="337" spans="1:35">
      <c r="A337" s="173" t="str">
        <f t="shared" ca="1" si="122"/>
        <v/>
      </c>
      <c r="B337" s="45" t="str">
        <f t="shared" ca="1" si="123"/>
        <v/>
      </c>
      <c r="C337" s="46" t="str">
        <f t="shared" ca="1" si="143"/>
        <v/>
      </c>
      <c r="D337" s="46" t="str">
        <f t="shared" ca="1" si="124"/>
        <v/>
      </c>
      <c r="E337" s="45" t="str">
        <f t="shared" ca="1" si="125"/>
        <v/>
      </c>
      <c r="F337" s="46" t="str">
        <f t="shared" ca="1" si="126"/>
        <v/>
      </c>
      <c r="G337" s="47" t="str">
        <f t="shared" ca="1" si="127"/>
        <v/>
      </c>
      <c r="H337" s="45" t="str">
        <f t="shared" ca="1" si="128"/>
        <v/>
      </c>
      <c r="I337" s="46" t="str">
        <f t="shared" ca="1" si="129"/>
        <v/>
      </c>
      <c r="J337" s="47" t="str">
        <f t="shared" ca="1" si="130"/>
        <v/>
      </c>
      <c r="K337" s="45" t="str">
        <f t="shared" ca="1" si="131"/>
        <v/>
      </c>
      <c r="L337" s="46" t="str">
        <f t="shared" ca="1" si="132"/>
        <v/>
      </c>
      <c r="M337" s="47" t="str">
        <f t="shared" ca="1" si="133"/>
        <v/>
      </c>
      <c r="N337" s="45" t="str">
        <f t="shared" ca="1" si="134"/>
        <v/>
      </c>
      <c r="O337" s="46" t="str">
        <f t="shared" ca="1" si="135"/>
        <v/>
      </c>
      <c r="P337" s="47" t="str">
        <f t="shared" ca="1" si="136"/>
        <v/>
      </c>
      <c r="Q337" s="45" t="str">
        <f t="shared" ca="1" si="137"/>
        <v/>
      </c>
      <c r="R337" s="46" t="str">
        <f t="shared" ca="1" si="138"/>
        <v/>
      </c>
      <c r="S337" s="47" t="str">
        <f t="shared" ca="1" si="139"/>
        <v/>
      </c>
      <c r="T337" s="79" t="str">
        <f t="shared" ca="1" si="140"/>
        <v/>
      </c>
      <c r="AH337" s="172" t="str">
        <f t="shared" si="141"/>
        <v/>
      </c>
      <c r="AI337" s="172" t="str">
        <f t="shared" si="142"/>
        <v/>
      </c>
    </row>
    <row r="338" spans="1:35">
      <c r="A338" s="173" t="str">
        <f t="shared" ca="1" si="122"/>
        <v/>
      </c>
      <c r="B338" s="45" t="str">
        <f t="shared" ca="1" si="123"/>
        <v/>
      </c>
      <c r="C338" s="46" t="str">
        <f t="shared" ca="1" si="143"/>
        <v/>
      </c>
      <c r="D338" s="46" t="str">
        <f t="shared" ca="1" si="124"/>
        <v/>
      </c>
      <c r="E338" s="45" t="str">
        <f t="shared" ca="1" si="125"/>
        <v/>
      </c>
      <c r="F338" s="46" t="str">
        <f t="shared" ca="1" si="126"/>
        <v/>
      </c>
      <c r="G338" s="47" t="str">
        <f t="shared" ca="1" si="127"/>
        <v/>
      </c>
      <c r="H338" s="45" t="str">
        <f t="shared" ca="1" si="128"/>
        <v/>
      </c>
      <c r="I338" s="46" t="str">
        <f t="shared" ca="1" si="129"/>
        <v/>
      </c>
      <c r="J338" s="47" t="str">
        <f t="shared" ca="1" si="130"/>
        <v/>
      </c>
      <c r="K338" s="45" t="str">
        <f t="shared" ca="1" si="131"/>
        <v/>
      </c>
      <c r="L338" s="46" t="str">
        <f t="shared" ca="1" si="132"/>
        <v/>
      </c>
      <c r="M338" s="47" t="str">
        <f t="shared" ca="1" si="133"/>
        <v/>
      </c>
      <c r="N338" s="45" t="str">
        <f t="shared" ca="1" si="134"/>
        <v/>
      </c>
      <c r="O338" s="46" t="str">
        <f t="shared" ca="1" si="135"/>
        <v/>
      </c>
      <c r="P338" s="47" t="str">
        <f t="shared" ca="1" si="136"/>
        <v/>
      </c>
      <c r="Q338" s="45" t="str">
        <f t="shared" ca="1" si="137"/>
        <v/>
      </c>
      <c r="R338" s="46" t="str">
        <f t="shared" ca="1" si="138"/>
        <v/>
      </c>
      <c r="S338" s="47" t="str">
        <f t="shared" ca="1" si="139"/>
        <v/>
      </c>
      <c r="T338" s="79" t="str">
        <f t="shared" ca="1" si="140"/>
        <v/>
      </c>
      <c r="AH338" s="172" t="str">
        <f t="shared" si="141"/>
        <v/>
      </c>
      <c r="AI338" s="172" t="str">
        <f t="shared" si="142"/>
        <v/>
      </c>
    </row>
    <row r="339" spans="1:35">
      <c r="A339" s="173" t="str">
        <f t="shared" ca="1" si="122"/>
        <v/>
      </c>
      <c r="B339" s="45" t="str">
        <f t="shared" ca="1" si="123"/>
        <v/>
      </c>
      <c r="C339" s="46" t="str">
        <f t="shared" ca="1" si="143"/>
        <v/>
      </c>
      <c r="D339" s="46" t="str">
        <f t="shared" ca="1" si="124"/>
        <v/>
      </c>
      <c r="E339" s="45" t="str">
        <f t="shared" ca="1" si="125"/>
        <v/>
      </c>
      <c r="F339" s="46" t="str">
        <f t="shared" ca="1" si="126"/>
        <v/>
      </c>
      <c r="G339" s="47" t="str">
        <f t="shared" ca="1" si="127"/>
        <v/>
      </c>
      <c r="H339" s="45" t="str">
        <f t="shared" ca="1" si="128"/>
        <v/>
      </c>
      <c r="I339" s="46" t="str">
        <f t="shared" ca="1" si="129"/>
        <v/>
      </c>
      <c r="J339" s="47" t="str">
        <f t="shared" ca="1" si="130"/>
        <v/>
      </c>
      <c r="K339" s="45" t="str">
        <f t="shared" ca="1" si="131"/>
        <v/>
      </c>
      <c r="L339" s="46" t="str">
        <f t="shared" ca="1" si="132"/>
        <v/>
      </c>
      <c r="M339" s="47" t="str">
        <f t="shared" ca="1" si="133"/>
        <v/>
      </c>
      <c r="N339" s="45" t="str">
        <f t="shared" ca="1" si="134"/>
        <v/>
      </c>
      <c r="O339" s="46" t="str">
        <f t="shared" ca="1" si="135"/>
        <v/>
      </c>
      <c r="P339" s="47" t="str">
        <f t="shared" ca="1" si="136"/>
        <v/>
      </c>
      <c r="Q339" s="45" t="str">
        <f t="shared" ca="1" si="137"/>
        <v/>
      </c>
      <c r="R339" s="46" t="str">
        <f t="shared" ca="1" si="138"/>
        <v/>
      </c>
      <c r="S339" s="47" t="str">
        <f t="shared" ca="1" si="139"/>
        <v/>
      </c>
      <c r="T339" s="79" t="str">
        <f t="shared" ca="1" si="140"/>
        <v/>
      </c>
      <c r="AH339" s="172" t="str">
        <f t="shared" si="141"/>
        <v/>
      </c>
      <c r="AI339" s="172" t="str">
        <f t="shared" si="142"/>
        <v/>
      </c>
    </row>
    <row r="340" spans="1:35">
      <c r="A340" s="173" t="str">
        <f t="shared" ca="1" si="122"/>
        <v/>
      </c>
      <c r="B340" s="45" t="str">
        <f t="shared" ca="1" si="123"/>
        <v/>
      </c>
      <c r="C340" s="46" t="str">
        <f t="shared" ca="1" si="143"/>
        <v/>
      </c>
      <c r="D340" s="46" t="str">
        <f t="shared" ca="1" si="124"/>
        <v/>
      </c>
      <c r="E340" s="45" t="str">
        <f t="shared" ca="1" si="125"/>
        <v/>
      </c>
      <c r="F340" s="46" t="str">
        <f t="shared" ca="1" si="126"/>
        <v/>
      </c>
      <c r="G340" s="47" t="str">
        <f t="shared" ca="1" si="127"/>
        <v/>
      </c>
      <c r="H340" s="45" t="str">
        <f t="shared" ca="1" si="128"/>
        <v/>
      </c>
      <c r="I340" s="46" t="str">
        <f t="shared" ca="1" si="129"/>
        <v/>
      </c>
      <c r="J340" s="47" t="str">
        <f t="shared" ca="1" si="130"/>
        <v/>
      </c>
      <c r="K340" s="45" t="str">
        <f t="shared" ca="1" si="131"/>
        <v/>
      </c>
      <c r="L340" s="46" t="str">
        <f t="shared" ca="1" si="132"/>
        <v/>
      </c>
      <c r="M340" s="47" t="str">
        <f t="shared" ca="1" si="133"/>
        <v/>
      </c>
      <c r="N340" s="45" t="str">
        <f t="shared" ca="1" si="134"/>
        <v/>
      </c>
      <c r="O340" s="46" t="str">
        <f t="shared" ca="1" si="135"/>
        <v/>
      </c>
      <c r="P340" s="47" t="str">
        <f t="shared" ca="1" si="136"/>
        <v/>
      </c>
      <c r="Q340" s="45" t="str">
        <f t="shared" ca="1" si="137"/>
        <v/>
      </c>
      <c r="R340" s="46" t="str">
        <f t="shared" ca="1" si="138"/>
        <v/>
      </c>
      <c r="S340" s="47" t="str">
        <f t="shared" ca="1" si="139"/>
        <v/>
      </c>
      <c r="T340" s="79" t="str">
        <f t="shared" ca="1" si="140"/>
        <v/>
      </c>
      <c r="AH340" s="172" t="str">
        <f t="shared" si="141"/>
        <v/>
      </c>
      <c r="AI340" s="172" t="str">
        <f t="shared" si="142"/>
        <v/>
      </c>
    </row>
    <row r="341" spans="1:35">
      <c r="A341" s="173" t="str">
        <f t="shared" ca="1" si="122"/>
        <v/>
      </c>
      <c r="B341" s="45" t="str">
        <f t="shared" ca="1" si="123"/>
        <v/>
      </c>
      <c r="C341" s="46" t="str">
        <f t="shared" ca="1" si="143"/>
        <v/>
      </c>
      <c r="D341" s="46" t="str">
        <f t="shared" ca="1" si="124"/>
        <v/>
      </c>
      <c r="E341" s="45" t="str">
        <f t="shared" ca="1" si="125"/>
        <v/>
      </c>
      <c r="F341" s="46" t="str">
        <f t="shared" ca="1" si="126"/>
        <v/>
      </c>
      <c r="G341" s="47" t="str">
        <f t="shared" ca="1" si="127"/>
        <v/>
      </c>
      <c r="H341" s="45" t="str">
        <f t="shared" ca="1" si="128"/>
        <v/>
      </c>
      <c r="I341" s="46" t="str">
        <f t="shared" ca="1" si="129"/>
        <v/>
      </c>
      <c r="J341" s="47" t="str">
        <f t="shared" ca="1" si="130"/>
        <v/>
      </c>
      <c r="K341" s="45" t="str">
        <f t="shared" ca="1" si="131"/>
        <v/>
      </c>
      <c r="L341" s="46" t="str">
        <f t="shared" ca="1" si="132"/>
        <v/>
      </c>
      <c r="M341" s="47" t="str">
        <f t="shared" ca="1" si="133"/>
        <v/>
      </c>
      <c r="N341" s="45" t="str">
        <f t="shared" ca="1" si="134"/>
        <v/>
      </c>
      <c r="O341" s="46" t="str">
        <f t="shared" ca="1" si="135"/>
        <v/>
      </c>
      <c r="P341" s="47" t="str">
        <f t="shared" ca="1" si="136"/>
        <v/>
      </c>
      <c r="Q341" s="45" t="str">
        <f t="shared" ca="1" si="137"/>
        <v/>
      </c>
      <c r="R341" s="46" t="str">
        <f t="shared" ca="1" si="138"/>
        <v/>
      </c>
      <c r="S341" s="47" t="str">
        <f t="shared" ca="1" si="139"/>
        <v/>
      </c>
      <c r="T341" s="79" t="str">
        <f t="shared" ca="1" si="140"/>
        <v/>
      </c>
      <c r="AH341" s="172" t="str">
        <f t="shared" si="141"/>
        <v/>
      </c>
      <c r="AI341" s="172" t="str">
        <f t="shared" si="142"/>
        <v/>
      </c>
    </row>
    <row r="342" spans="1:35">
      <c r="A342" s="173" t="str">
        <f t="shared" ca="1" si="122"/>
        <v/>
      </c>
      <c r="B342" s="45" t="str">
        <f t="shared" ca="1" si="123"/>
        <v/>
      </c>
      <c r="C342" s="46" t="str">
        <f t="shared" ca="1" si="143"/>
        <v/>
      </c>
      <c r="D342" s="46" t="str">
        <f t="shared" ca="1" si="124"/>
        <v/>
      </c>
      <c r="E342" s="45" t="str">
        <f t="shared" ca="1" si="125"/>
        <v/>
      </c>
      <c r="F342" s="46" t="str">
        <f t="shared" ca="1" si="126"/>
        <v/>
      </c>
      <c r="G342" s="47" t="str">
        <f t="shared" ca="1" si="127"/>
        <v/>
      </c>
      <c r="H342" s="45" t="str">
        <f t="shared" ca="1" si="128"/>
        <v/>
      </c>
      <c r="I342" s="46" t="str">
        <f t="shared" ca="1" si="129"/>
        <v/>
      </c>
      <c r="J342" s="47" t="str">
        <f t="shared" ca="1" si="130"/>
        <v/>
      </c>
      <c r="K342" s="45" t="str">
        <f t="shared" ca="1" si="131"/>
        <v/>
      </c>
      <c r="L342" s="46" t="str">
        <f t="shared" ca="1" si="132"/>
        <v/>
      </c>
      <c r="M342" s="47" t="str">
        <f t="shared" ca="1" si="133"/>
        <v/>
      </c>
      <c r="N342" s="45" t="str">
        <f t="shared" ca="1" si="134"/>
        <v/>
      </c>
      <c r="O342" s="46" t="str">
        <f t="shared" ca="1" si="135"/>
        <v/>
      </c>
      <c r="P342" s="47" t="str">
        <f t="shared" ca="1" si="136"/>
        <v/>
      </c>
      <c r="Q342" s="45" t="str">
        <f t="shared" ca="1" si="137"/>
        <v/>
      </c>
      <c r="R342" s="46" t="str">
        <f t="shared" ca="1" si="138"/>
        <v/>
      </c>
      <c r="S342" s="47" t="str">
        <f t="shared" ca="1" si="139"/>
        <v/>
      </c>
      <c r="T342" s="79" t="str">
        <f t="shared" ca="1" si="140"/>
        <v/>
      </c>
      <c r="AH342" s="172" t="str">
        <f t="shared" si="141"/>
        <v/>
      </c>
      <c r="AI342" s="172" t="str">
        <f t="shared" si="142"/>
        <v/>
      </c>
    </row>
    <row r="343" spans="1:35">
      <c r="A343" s="173" t="str">
        <f t="shared" ca="1" si="122"/>
        <v/>
      </c>
      <c r="B343" s="45" t="str">
        <f t="shared" ca="1" si="123"/>
        <v/>
      </c>
      <c r="C343" s="46" t="str">
        <f t="shared" ca="1" si="143"/>
        <v/>
      </c>
      <c r="D343" s="46" t="str">
        <f t="shared" ca="1" si="124"/>
        <v/>
      </c>
      <c r="E343" s="45" t="str">
        <f t="shared" ca="1" si="125"/>
        <v/>
      </c>
      <c r="F343" s="46" t="str">
        <f t="shared" ca="1" si="126"/>
        <v/>
      </c>
      <c r="G343" s="47" t="str">
        <f t="shared" ca="1" si="127"/>
        <v/>
      </c>
      <c r="H343" s="45" t="str">
        <f t="shared" ca="1" si="128"/>
        <v/>
      </c>
      <c r="I343" s="46" t="str">
        <f t="shared" ca="1" si="129"/>
        <v/>
      </c>
      <c r="J343" s="47" t="str">
        <f t="shared" ca="1" si="130"/>
        <v/>
      </c>
      <c r="K343" s="45" t="str">
        <f t="shared" ca="1" si="131"/>
        <v/>
      </c>
      <c r="L343" s="46" t="str">
        <f t="shared" ca="1" si="132"/>
        <v/>
      </c>
      <c r="M343" s="47" t="str">
        <f t="shared" ca="1" si="133"/>
        <v/>
      </c>
      <c r="N343" s="45" t="str">
        <f t="shared" ca="1" si="134"/>
        <v/>
      </c>
      <c r="O343" s="46" t="str">
        <f t="shared" ca="1" si="135"/>
        <v/>
      </c>
      <c r="P343" s="47" t="str">
        <f t="shared" ca="1" si="136"/>
        <v/>
      </c>
      <c r="Q343" s="45" t="str">
        <f t="shared" ca="1" si="137"/>
        <v/>
      </c>
      <c r="R343" s="46" t="str">
        <f t="shared" ca="1" si="138"/>
        <v/>
      </c>
      <c r="S343" s="47" t="str">
        <f t="shared" ca="1" si="139"/>
        <v/>
      </c>
      <c r="T343" s="79" t="str">
        <f t="shared" ca="1" si="140"/>
        <v/>
      </c>
      <c r="AH343" s="172" t="str">
        <f t="shared" si="141"/>
        <v/>
      </c>
      <c r="AI343" s="172" t="str">
        <f t="shared" si="142"/>
        <v/>
      </c>
    </row>
    <row r="344" spans="1:35">
      <c r="A344" s="173" t="str">
        <f t="shared" ca="1" si="122"/>
        <v/>
      </c>
      <c r="B344" s="45" t="str">
        <f t="shared" ca="1" si="123"/>
        <v/>
      </c>
      <c r="C344" s="46" t="str">
        <f t="shared" ca="1" si="143"/>
        <v/>
      </c>
      <c r="D344" s="46" t="str">
        <f t="shared" ca="1" si="124"/>
        <v/>
      </c>
      <c r="E344" s="45" t="str">
        <f t="shared" ca="1" si="125"/>
        <v/>
      </c>
      <c r="F344" s="46" t="str">
        <f t="shared" ca="1" si="126"/>
        <v/>
      </c>
      <c r="G344" s="47" t="str">
        <f t="shared" ca="1" si="127"/>
        <v/>
      </c>
      <c r="H344" s="45" t="str">
        <f t="shared" ca="1" si="128"/>
        <v/>
      </c>
      <c r="I344" s="46" t="str">
        <f t="shared" ca="1" si="129"/>
        <v/>
      </c>
      <c r="J344" s="47" t="str">
        <f t="shared" ca="1" si="130"/>
        <v/>
      </c>
      <c r="K344" s="45" t="str">
        <f t="shared" ca="1" si="131"/>
        <v/>
      </c>
      <c r="L344" s="46" t="str">
        <f t="shared" ca="1" si="132"/>
        <v/>
      </c>
      <c r="M344" s="47" t="str">
        <f t="shared" ca="1" si="133"/>
        <v/>
      </c>
      <c r="N344" s="45" t="str">
        <f t="shared" ca="1" si="134"/>
        <v/>
      </c>
      <c r="O344" s="46" t="str">
        <f t="shared" ca="1" si="135"/>
        <v/>
      </c>
      <c r="P344" s="47" t="str">
        <f t="shared" ca="1" si="136"/>
        <v/>
      </c>
      <c r="Q344" s="45" t="str">
        <f t="shared" ca="1" si="137"/>
        <v/>
      </c>
      <c r="R344" s="46" t="str">
        <f t="shared" ca="1" si="138"/>
        <v/>
      </c>
      <c r="S344" s="47" t="str">
        <f t="shared" ca="1" si="139"/>
        <v/>
      </c>
      <c r="T344" s="79" t="str">
        <f t="shared" ca="1" si="140"/>
        <v/>
      </c>
      <c r="AH344" s="172" t="str">
        <f t="shared" si="141"/>
        <v/>
      </c>
      <c r="AI344" s="172" t="str">
        <f t="shared" si="142"/>
        <v/>
      </c>
    </row>
    <row r="345" spans="1:35">
      <c r="A345" s="173" t="str">
        <f t="shared" ca="1" si="122"/>
        <v/>
      </c>
      <c r="B345" s="45" t="str">
        <f t="shared" ca="1" si="123"/>
        <v/>
      </c>
      <c r="C345" s="46" t="str">
        <f t="shared" ca="1" si="143"/>
        <v/>
      </c>
      <c r="D345" s="46" t="str">
        <f t="shared" ca="1" si="124"/>
        <v/>
      </c>
      <c r="E345" s="45" t="str">
        <f t="shared" ca="1" si="125"/>
        <v/>
      </c>
      <c r="F345" s="46" t="str">
        <f t="shared" ca="1" si="126"/>
        <v/>
      </c>
      <c r="G345" s="47" t="str">
        <f t="shared" ca="1" si="127"/>
        <v/>
      </c>
      <c r="H345" s="45" t="str">
        <f t="shared" ca="1" si="128"/>
        <v/>
      </c>
      <c r="I345" s="46" t="str">
        <f t="shared" ca="1" si="129"/>
        <v/>
      </c>
      <c r="J345" s="47" t="str">
        <f t="shared" ca="1" si="130"/>
        <v/>
      </c>
      <c r="K345" s="45" t="str">
        <f t="shared" ca="1" si="131"/>
        <v/>
      </c>
      <c r="L345" s="46" t="str">
        <f t="shared" ca="1" si="132"/>
        <v/>
      </c>
      <c r="M345" s="47" t="str">
        <f t="shared" ca="1" si="133"/>
        <v/>
      </c>
      <c r="N345" s="45" t="str">
        <f t="shared" ca="1" si="134"/>
        <v/>
      </c>
      <c r="O345" s="46" t="str">
        <f t="shared" ca="1" si="135"/>
        <v/>
      </c>
      <c r="P345" s="47" t="str">
        <f t="shared" ca="1" si="136"/>
        <v/>
      </c>
      <c r="Q345" s="45" t="str">
        <f t="shared" ca="1" si="137"/>
        <v/>
      </c>
      <c r="R345" s="46" t="str">
        <f t="shared" ca="1" si="138"/>
        <v/>
      </c>
      <c r="S345" s="47" t="str">
        <f t="shared" ca="1" si="139"/>
        <v/>
      </c>
      <c r="T345" s="79" t="str">
        <f t="shared" ca="1" si="140"/>
        <v/>
      </c>
      <c r="AH345" s="172" t="str">
        <f t="shared" si="141"/>
        <v/>
      </c>
      <c r="AI345" s="172" t="str">
        <f t="shared" si="142"/>
        <v/>
      </c>
    </row>
    <row r="346" spans="1:35">
      <c r="A346" s="173" t="str">
        <f t="shared" ca="1" si="122"/>
        <v/>
      </c>
      <c r="B346" s="45" t="str">
        <f t="shared" ca="1" si="123"/>
        <v/>
      </c>
      <c r="C346" s="46" t="str">
        <f t="shared" ca="1" si="143"/>
        <v/>
      </c>
      <c r="D346" s="46" t="str">
        <f t="shared" ca="1" si="124"/>
        <v/>
      </c>
      <c r="E346" s="45" t="str">
        <f t="shared" ca="1" si="125"/>
        <v/>
      </c>
      <c r="F346" s="46" t="str">
        <f t="shared" ca="1" si="126"/>
        <v/>
      </c>
      <c r="G346" s="47" t="str">
        <f t="shared" ca="1" si="127"/>
        <v/>
      </c>
      <c r="H346" s="45" t="str">
        <f t="shared" ca="1" si="128"/>
        <v/>
      </c>
      <c r="I346" s="46" t="str">
        <f t="shared" ca="1" si="129"/>
        <v/>
      </c>
      <c r="J346" s="47" t="str">
        <f t="shared" ca="1" si="130"/>
        <v/>
      </c>
      <c r="K346" s="45" t="str">
        <f t="shared" ca="1" si="131"/>
        <v/>
      </c>
      <c r="L346" s="46" t="str">
        <f t="shared" ca="1" si="132"/>
        <v/>
      </c>
      <c r="M346" s="47" t="str">
        <f t="shared" ca="1" si="133"/>
        <v/>
      </c>
      <c r="N346" s="45" t="str">
        <f t="shared" ca="1" si="134"/>
        <v/>
      </c>
      <c r="O346" s="46" t="str">
        <f t="shared" ca="1" si="135"/>
        <v/>
      </c>
      <c r="P346" s="47" t="str">
        <f t="shared" ca="1" si="136"/>
        <v/>
      </c>
      <c r="Q346" s="45" t="str">
        <f t="shared" ca="1" si="137"/>
        <v/>
      </c>
      <c r="R346" s="46" t="str">
        <f t="shared" ca="1" si="138"/>
        <v/>
      </c>
      <c r="S346" s="47" t="str">
        <f t="shared" ca="1" si="139"/>
        <v/>
      </c>
      <c r="T346" s="79" t="str">
        <f t="shared" ca="1" si="140"/>
        <v/>
      </c>
      <c r="AH346" s="172" t="str">
        <f t="shared" si="141"/>
        <v/>
      </c>
      <c r="AI346" s="172" t="str">
        <f t="shared" si="142"/>
        <v/>
      </c>
    </row>
    <row r="347" spans="1:35">
      <c r="A347" s="173" t="str">
        <f t="shared" ca="1" si="122"/>
        <v/>
      </c>
      <c r="B347" s="45" t="str">
        <f t="shared" ca="1" si="123"/>
        <v/>
      </c>
      <c r="C347" s="46" t="str">
        <f t="shared" ca="1" si="143"/>
        <v/>
      </c>
      <c r="D347" s="46" t="str">
        <f t="shared" ca="1" si="124"/>
        <v/>
      </c>
      <c r="E347" s="45" t="str">
        <f t="shared" ca="1" si="125"/>
        <v/>
      </c>
      <c r="F347" s="46" t="str">
        <f t="shared" ca="1" si="126"/>
        <v/>
      </c>
      <c r="G347" s="47" t="str">
        <f t="shared" ca="1" si="127"/>
        <v/>
      </c>
      <c r="H347" s="45" t="str">
        <f t="shared" ca="1" si="128"/>
        <v/>
      </c>
      <c r="I347" s="46" t="str">
        <f t="shared" ca="1" si="129"/>
        <v/>
      </c>
      <c r="J347" s="47" t="str">
        <f t="shared" ca="1" si="130"/>
        <v/>
      </c>
      <c r="K347" s="45" t="str">
        <f t="shared" ca="1" si="131"/>
        <v/>
      </c>
      <c r="L347" s="46" t="str">
        <f t="shared" ca="1" si="132"/>
        <v/>
      </c>
      <c r="M347" s="47" t="str">
        <f t="shared" ca="1" si="133"/>
        <v/>
      </c>
      <c r="N347" s="45" t="str">
        <f t="shared" ca="1" si="134"/>
        <v/>
      </c>
      <c r="O347" s="46" t="str">
        <f t="shared" ca="1" si="135"/>
        <v/>
      </c>
      <c r="P347" s="47" t="str">
        <f t="shared" ca="1" si="136"/>
        <v/>
      </c>
      <c r="Q347" s="45" t="str">
        <f t="shared" ca="1" si="137"/>
        <v/>
      </c>
      <c r="R347" s="46" t="str">
        <f t="shared" ca="1" si="138"/>
        <v/>
      </c>
      <c r="S347" s="47" t="str">
        <f t="shared" ca="1" si="139"/>
        <v/>
      </c>
      <c r="T347" s="79" t="str">
        <f t="shared" ca="1" si="140"/>
        <v/>
      </c>
      <c r="AH347" s="172" t="str">
        <f t="shared" si="141"/>
        <v/>
      </c>
      <c r="AI347" s="172" t="str">
        <f t="shared" si="142"/>
        <v/>
      </c>
    </row>
    <row r="348" spans="1:35">
      <c r="A348" s="173" t="str">
        <f t="shared" ca="1" si="122"/>
        <v/>
      </c>
      <c r="B348" s="45" t="str">
        <f t="shared" ca="1" si="123"/>
        <v/>
      </c>
      <c r="C348" s="46" t="str">
        <f t="shared" ca="1" si="143"/>
        <v/>
      </c>
      <c r="D348" s="46" t="str">
        <f t="shared" ca="1" si="124"/>
        <v/>
      </c>
      <c r="E348" s="45" t="str">
        <f t="shared" ca="1" si="125"/>
        <v/>
      </c>
      <c r="F348" s="46" t="str">
        <f t="shared" ca="1" si="126"/>
        <v/>
      </c>
      <c r="G348" s="47" t="str">
        <f t="shared" ca="1" si="127"/>
        <v/>
      </c>
      <c r="H348" s="45" t="str">
        <f t="shared" ca="1" si="128"/>
        <v/>
      </c>
      <c r="I348" s="46" t="str">
        <f t="shared" ca="1" si="129"/>
        <v/>
      </c>
      <c r="J348" s="47" t="str">
        <f t="shared" ca="1" si="130"/>
        <v/>
      </c>
      <c r="K348" s="45" t="str">
        <f t="shared" ca="1" si="131"/>
        <v/>
      </c>
      <c r="L348" s="46" t="str">
        <f t="shared" ca="1" si="132"/>
        <v/>
      </c>
      <c r="M348" s="47" t="str">
        <f t="shared" ca="1" si="133"/>
        <v/>
      </c>
      <c r="N348" s="45" t="str">
        <f t="shared" ca="1" si="134"/>
        <v/>
      </c>
      <c r="O348" s="46" t="str">
        <f t="shared" ca="1" si="135"/>
        <v/>
      </c>
      <c r="P348" s="47" t="str">
        <f t="shared" ca="1" si="136"/>
        <v/>
      </c>
      <c r="Q348" s="45" t="str">
        <f t="shared" ca="1" si="137"/>
        <v/>
      </c>
      <c r="R348" s="46" t="str">
        <f t="shared" ca="1" si="138"/>
        <v/>
      </c>
      <c r="S348" s="47" t="str">
        <f t="shared" ca="1" si="139"/>
        <v/>
      </c>
      <c r="T348" s="79" t="str">
        <f t="shared" ca="1" si="140"/>
        <v/>
      </c>
      <c r="AH348" s="172" t="str">
        <f t="shared" si="141"/>
        <v/>
      </c>
      <c r="AI348" s="172" t="str">
        <f t="shared" si="142"/>
        <v/>
      </c>
    </row>
    <row r="349" spans="1:35">
      <c r="A349" s="173" t="str">
        <f t="shared" ca="1" si="122"/>
        <v/>
      </c>
      <c r="B349" s="45" t="str">
        <f t="shared" ca="1" si="123"/>
        <v/>
      </c>
      <c r="C349" s="46" t="str">
        <f t="shared" ca="1" si="143"/>
        <v/>
      </c>
      <c r="D349" s="46" t="str">
        <f t="shared" ca="1" si="124"/>
        <v/>
      </c>
      <c r="E349" s="45" t="str">
        <f t="shared" ca="1" si="125"/>
        <v/>
      </c>
      <c r="F349" s="46" t="str">
        <f t="shared" ca="1" si="126"/>
        <v/>
      </c>
      <c r="G349" s="47" t="str">
        <f t="shared" ca="1" si="127"/>
        <v/>
      </c>
      <c r="H349" s="45" t="str">
        <f t="shared" ca="1" si="128"/>
        <v/>
      </c>
      <c r="I349" s="46" t="str">
        <f t="shared" ca="1" si="129"/>
        <v/>
      </c>
      <c r="J349" s="47" t="str">
        <f t="shared" ca="1" si="130"/>
        <v/>
      </c>
      <c r="K349" s="45" t="str">
        <f t="shared" ca="1" si="131"/>
        <v/>
      </c>
      <c r="L349" s="46" t="str">
        <f t="shared" ca="1" si="132"/>
        <v/>
      </c>
      <c r="M349" s="47" t="str">
        <f t="shared" ca="1" si="133"/>
        <v/>
      </c>
      <c r="N349" s="45" t="str">
        <f t="shared" ca="1" si="134"/>
        <v/>
      </c>
      <c r="O349" s="46" t="str">
        <f t="shared" ca="1" si="135"/>
        <v/>
      </c>
      <c r="P349" s="47" t="str">
        <f t="shared" ca="1" si="136"/>
        <v/>
      </c>
      <c r="Q349" s="45" t="str">
        <f t="shared" ca="1" si="137"/>
        <v/>
      </c>
      <c r="R349" s="46" t="str">
        <f t="shared" ca="1" si="138"/>
        <v/>
      </c>
      <c r="S349" s="47" t="str">
        <f t="shared" ca="1" si="139"/>
        <v/>
      </c>
      <c r="T349" s="79" t="str">
        <f t="shared" ca="1" si="140"/>
        <v/>
      </c>
      <c r="AH349" s="172" t="str">
        <f t="shared" si="141"/>
        <v/>
      </c>
      <c r="AI349" s="172" t="str">
        <f t="shared" si="142"/>
        <v/>
      </c>
    </row>
    <row r="350" spans="1:35">
      <c r="A350" s="173" t="str">
        <f t="shared" ca="1" si="122"/>
        <v/>
      </c>
      <c r="B350" s="45" t="str">
        <f t="shared" ca="1" si="123"/>
        <v/>
      </c>
      <c r="C350" s="46" t="str">
        <f t="shared" ca="1" si="143"/>
        <v/>
      </c>
      <c r="D350" s="46" t="str">
        <f t="shared" ca="1" si="124"/>
        <v/>
      </c>
      <c r="E350" s="45" t="str">
        <f t="shared" ca="1" si="125"/>
        <v/>
      </c>
      <c r="F350" s="46" t="str">
        <f t="shared" ca="1" si="126"/>
        <v/>
      </c>
      <c r="G350" s="47" t="str">
        <f t="shared" ca="1" si="127"/>
        <v/>
      </c>
      <c r="H350" s="45" t="str">
        <f t="shared" ca="1" si="128"/>
        <v/>
      </c>
      <c r="I350" s="46" t="str">
        <f t="shared" ca="1" si="129"/>
        <v/>
      </c>
      <c r="J350" s="47" t="str">
        <f t="shared" ca="1" si="130"/>
        <v/>
      </c>
      <c r="K350" s="45" t="str">
        <f t="shared" ca="1" si="131"/>
        <v/>
      </c>
      <c r="L350" s="46" t="str">
        <f t="shared" ca="1" si="132"/>
        <v/>
      </c>
      <c r="M350" s="47" t="str">
        <f t="shared" ca="1" si="133"/>
        <v/>
      </c>
      <c r="N350" s="45" t="str">
        <f t="shared" ca="1" si="134"/>
        <v/>
      </c>
      <c r="O350" s="46" t="str">
        <f t="shared" ca="1" si="135"/>
        <v/>
      </c>
      <c r="P350" s="47" t="str">
        <f t="shared" ca="1" si="136"/>
        <v/>
      </c>
      <c r="Q350" s="45" t="str">
        <f t="shared" ca="1" si="137"/>
        <v/>
      </c>
      <c r="R350" s="46" t="str">
        <f t="shared" ca="1" si="138"/>
        <v/>
      </c>
      <c r="S350" s="47" t="str">
        <f t="shared" ca="1" si="139"/>
        <v/>
      </c>
      <c r="T350" s="79" t="str">
        <f t="shared" ca="1" si="140"/>
        <v/>
      </c>
      <c r="AH350" s="172" t="str">
        <f t="shared" si="141"/>
        <v/>
      </c>
      <c r="AI350" s="172" t="str">
        <f t="shared" si="142"/>
        <v/>
      </c>
    </row>
    <row r="351" spans="1:35">
      <c r="A351" s="173" t="str">
        <f t="shared" ca="1" si="122"/>
        <v/>
      </c>
      <c r="B351" s="45" t="str">
        <f t="shared" ca="1" si="123"/>
        <v/>
      </c>
      <c r="C351" s="46" t="str">
        <f t="shared" ca="1" si="143"/>
        <v/>
      </c>
      <c r="D351" s="46" t="str">
        <f t="shared" ca="1" si="124"/>
        <v/>
      </c>
      <c r="E351" s="45" t="str">
        <f t="shared" ca="1" si="125"/>
        <v/>
      </c>
      <c r="F351" s="46" t="str">
        <f t="shared" ca="1" si="126"/>
        <v/>
      </c>
      <c r="G351" s="47" t="str">
        <f t="shared" ca="1" si="127"/>
        <v/>
      </c>
      <c r="H351" s="45" t="str">
        <f t="shared" ca="1" si="128"/>
        <v/>
      </c>
      <c r="I351" s="46" t="str">
        <f t="shared" ca="1" si="129"/>
        <v/>
      </c>
      <c r="J351" s="47" t="str">
        <f t="shared" ca="1" si="130"/>
        <v/>
      </c>
      <c r="K351" s="45" t="str">
        <f t="shared" ca="1" si="131"/>
        <v/>
      </c>
      <c r="L351" s="46" t="str">
        <f t="shared" ca="1" si="132"/>
        <v/>
      </c>
      <c r="M351" s="47" t="str">
        <f t="shared" ca="1" si="133"/>
        <v/>
      </c>
      <c r="N351" s="45" t="str">
        <f t="shared" ca="1" si="134"/>
        <v/>
      </c>
      <c r="O351" s="46" t="str">
        <f t="shared" ca="1" si="135"/>
        <v/>
      </c>
      <c r="P351" s="47" t="str">
        <f t="shared" ca="1" si="136"/>
        <v/>
      </c>
      <c r="Q351" s="45" t="str">
        <f t="shared" ca="1" si="137"/>
        <v/>
      </c>
      <c r="R351" s="46" t="str">
        <f t="shared" ca="1" si="138"/>
        <v/>
      </c>
      <c r="S351" s="47" t="str">
        <f t="shared" ca="1" si="139"/>
        <v/>
      </c>
      <c r="T351" s="79" t="str">
        <f t="shared" ca="1" si="140"/>
        <v/>
      </c>
      <c r="AH351" s="172" t="str">
        <f t="shared" si="141"/>
        <v/>
      </c>
      <c r="AI351" s="172" t="str">
        <f t="shared" si="142"/>
        <v/>
      </c>
    </row>
    <row r="352" spans="1:35">
      <c r="A352" s="173" t="str">
        <f t="shared" ca="1" si="122"/>
        <v/>
      </c>
      <c r="B352" s="45" t="str">
        <f t="shared" ca="1" si="123"/>
        <v/>
      </c>
      <c r="C352" s="46" t="str">
        <f t="shared" ca="1" si="143"/>
        <v/>
      </c>
      <c r="D352" s="46" t="str">
        <f t="shared" ca="1" si="124"/>
        <v/>
      </c>
      <c r="E352" s="45" t="str">
        <f t="shared" ca="1" si="125"/>
        <v/>
      </c>
      <c r="F352" s="46" t="str">
        <f t="shared" ca="1" si="126"/>
        <v/>
      </c>
      <c r="G352" s="47" t="str">
        <f t="shared" ca="1" si="127"/>
        <v/>
      </c>
      <c r="H352" s="45" t="str">
        <f t="shared" ca="1" si="128"/>
        <v/>
      </c>
      <c r="I352" s="46" t="str">
        <f t="shared" ca="1" si="129"/>
        <v/>
      </c>
      <c r="J352" s="47" t="str">
        <f t="shared" ca="1" si="130"/>
        <v/>
      </c>
      <c r="K352" s="45" t="str">
        <f t="shared" ca="1" si="131"/>
        <v/>
      </c>
      <c r="L352" s="46" t="str">
        <f t="shared" ca="1" si="132"/>
        <v/>
      </c>
      <c r="M352" s="47" t="str">
        <f t="shared" ca="1" si="133"/>
        <v/>
      </c>
      <c r="N352" s="45" t="str">
        <f t="shared" ca="1" si="134"/>
        <v/>
      </c>
      <c r="O352" s="46" t="str">
        <f t="shared" ca="1" si="135"/>
        <v/>
      </c>
      <c r="P352" s="47" t="str">
        <f t="shared" ca="1" si="136"/>
        <v/>
      </c>
      <c r="Q352" s="45" t="str">
        <f t="shared" ca="1" si="137"/>
        <v/>
      </c>
      <c r="R352" s="46" t="str">
        <f t="shared" ca="1" si="138"/>
        <v/>
      </c>
      <c r="S352" s="47" t="str">
        <f t="shared" ca="1" si="139"/>
        <v/>
      </c>
      <c r="T352" s="79" t="str">
        <f t="shared" ca="1" si="140"/>
        <v/>
      </c>
      <c r="AH352" s="172" t="str">
        <f t="shared" si="141"/>
        <v/>
      </c>
      <c r="AI352" s="172" t="str">
        <f t="shared" si="142"/>
        <v/>
      </c>
    </row>
    <row r="353" spans="1:35">
      <c r="A353" s="173" t="str">
        <f t="shared" ca="1" si="122"/>
        <v/>
      </c>
      <c r="B353" s="45" t="str">
        <f t="shared" ca="1" si="123"/>
        <v/>
      </c>
      <c r="C353" s="46" t="str">
        <f t="shared" ca="1" si="143"/>
        <v/>
      </c>
      <c r="D353" s="46" t="str">
        <f t="shared" ca="1" si="124"/>
        <v/>
      </c>
      <c r="E353" s="45" t="str">
        <f t="shared" ca="1" si="125"/>
        <v/>
      </c>
      <c r="F353" s="46" t="str">
        <f t="shared" ca="1" si="126"/>
        <v/>
      </c>
      <c r="G353" s="47" t="str">
        <f t="shared" ca="1" si="127"/>
        <v/>
      </c>
      <c r="H353" s="45" t="str">
        <f t="shared" ca="1" si="128"/>
        <v/>
      </c>
      <c r="I353" s="46" t="str">
        <f t="shared" ca="1" si="129"/>
        <v/>
      </c>
      <c r="J353" s="47" t="str">
        <f t="shared" ca="1" si="130"/>
        <v/>
      </c>
      <c r="K353" s="45" t="str">
        <f t="shared" ca="1" si="131"/>
        <v/>
      </c>
      <c r="L353" s="46" t="str">
        <f t="shared" ca="1" si="132"/>
        <v/>
      </c>
      <c r="M353" s="47" t="str">
        <f t="shared" ca="1" si="133"/>
        <v/>
      </c>
      <c r="N353" s="45" t="str">
        <f t="shared" ca="1" si="134"/>
        <v/>
      </c>
      <c r="O353" s="46" t="str">
        <f t="shared" ca="1" si="135"/>
        <v/>
      </c>
      <c r="P353" s="47" t="str">
        <f t="shared" ca="1" si="136"/>
        <v/>
      </c>
      <c r="Q353" s="45" t="str">
        <f t="shared" ca="1" si="137"/>
        <v/>
      </c>
      <c r="R353" s="46" t="str">
        <f t="shared" ca="1" si="138"/>
        <v/>
      </c>
      <c r="S353" s="47" t="str">
        <f t="shared" ca="1" si="139"/>
        <v/>
      </c>
      <c r="T353" s="79" t="str">
        <f t="shared" ca="1" si="140"/>
        <v/>
      </c>
      <c r="AH353" s="172" t="str">
        <f t="shared" si="141"/>
        <v/>
      </c>
      <c r="AI353" s="172" t="str">
        <f t="shared" si="142"/>
        <v/>
      </c>
    </row>
    <row r="354" spans="1:35">
      <c r="A354" s="173" t="str">
        <f t="shared" ca="1" si="122"/>
        <v/>
      </c>
      <c r="B354" s="45" t="str">
        <f t="shared" ca="1" si="123"/>
        <v/>
      </c>
      <c r="C354" s="46" t="str">
        <f t="shared" ca="1" si="143"/>
        <v/>
      </c>
      <c r="D354" s="46" t="str">
        <f t="shared" ca="1" si="124"/>
        <v/>
      </c>
      <c r="E354" s="45" t="str">
        <f t="shared" ca="1" si="125"/>
        <v/>
      </c>
      <c r="F354" s="46" t="str">
        <f t="shared" ca="1" si="126"/>
        <v/>
      </c>
      <c r="G354" s="47" t="str">
        <f t="shared" ca="1" si="127"/>
        <v/>
      </c>
      <c r="H354" s="45" t="str">
        <f t="shared" ca="1" si="128"/>
        <v/>
      </c>
      <c r="I354" s="46" t="str">
        <f t="shared" ca="1" si="129"/>
        <v/>
      </c>
      <c r="J354" s="47" t="str">
        <f t="shared" ca="1" si="130"/>
        <v/>
      </c>
      <c r="K354" s="45" t="str">
        <f t="shared" ca="1" si="131"/>
        <v/>
      </c>
      <c r="L354" s="46" t="str">
        <f t="shared" ca="1" si="132"/>
        <v/>
      </c>
      <c r="M354" s="47" t="str">
        <f t="shared" ca="1" si="133"/>
        <v/>
      </c>
      <c r="N354" s="45" t="str">
        <f t="shared" ca="1" si="134"/>
        <v/>
      </c>
      <c r="O354" s="46" t="str">
        <f t="shared" ca="1" si="135"/>
        <v/>
      </c>
      <c r="P354" s="47" t="str">
        <f t="shared" ca="1" si="136"/>
        <v/>
      </c>
      <c r="Q354" s="45" t="str">
        <f t="shared" ca="1" si="137"/>
        <v/>
      </c>
      <c r="R354" s="46" t="str">
        <f t="shared" ca="1" si="138"/>
        <v/>
      </c>
      <c r="S354" s="47" t="str">
        <f t="shared" ca="1" si="139"/>
        <v/>
      </c>
      <c r="T354" s="79" t="str">
        <f t="shared" ca="1" si="140"/>
        <v/>
      </c>
      <c r="AH354" s="172" t="str">
        <f t="shared" si="141"/>
        <v/>
      </c>
      <c r="AI354" s="172" t="str">
        <f t="shared" si="142"/>
        <v/>
      </c>
    </row>
    <row r="355" spans="1:35">
      <c r="A355" s="173" t="str">
        <f t="shared" ca="1" si="122"/>
        <v/>
      </c>
      <c r="B355" s="45" t="str">
        <f t="shared" ca="1" si="123"/>
        <v/>
      </c>
      <c r="C355" s="46" t="str">
        <f t="shared" ca="1" si="143"/>
        <v/>
      </c>
      <c r="D355" s="46" t="str">
        <f t="shared" ca="1" si="124"/>
        <v/>
      </c>
      <c r="E355" s="45" t="str">
        <f t="shared" ca="1" si="125"/>
        <v/>
      </c>
      <c r="F355" s="46" t="str">
        <f t="shared" ca="1" si="126"/>
        <v/>
      </c>
      <c r="G355" s="47" t="str">
        <f t="shared" ca="1" si="127"/>
        <v/>
      </c>
      <c r="H355" s="45" t="str">
        <f t="shared" ca="1" si="128"/>
        <v/>
      </c>
      <c r="I355" s="46" t="str">
        <f t="shared" ca="1" si="129"/>
        <v/>
      </c>
      <c r="J355" s="47" t="str">
        <f t="shared" ca="1" si="130"/>
        <v/>
      </c>
      <c r="K355" s="45" t="str">
        <f t="shared" ca="1" si="131"/>
        <v/>
      </c>
      <c r="L355" s="46" t="str">
        <f t="shared" ca="1" si="132"/>
        <v/>
      </c>
      <c r="M355" s="47" t="str">
        <f t="shared" ca="1" si="133"/>
        <v/>
      </c>
      <c r="N355" s="45" t="str">
        <f t="shared" ca="1" si="134"/>
        <v/>
      </c>
      <c r="O355" s="46" t="str">
        <f t="shared" ca="1" si="135"/>
        <v/>
      </c>
      <c r="P355" s="47" t="str">
        <f t="shared" ca="1" si="136"/>
        <v/>
      </c>
      <c r="Q355" s="45" t="str">
        <f t="shared" ca="1" si="137"/>
        <v/>
      </c>
      <c r="R355" s="46" t="str">
        <f t="shared" ca="1" si="138"/>
        <v/>
      </c>
      <c r="S355" s="47" t="str">
        <f t="shared" ca="1" si="139"/>
        <v/>
      </c>
      <c r="T355" s="79" t="str">
        <f t="shared" ca="1" si="140"/>
        <v/>
      </c>
      <c r="AH355" s="172" t="str">
        <f t="shared" si="141"/>
        <v/>
      </c>
      <c r="AI355" s="172" t="str">
        <f t="shared" si="142"/>
        <v/>
      </c>
    </row>
    <row r="356" spans="1:35">
      <c r="A356" s="173" t="str">
        <f t="shared" ca="1" si="122"/>
        <v/>
      </c>
      <c r="B356" s="45" t="str">
        <f t="shared" ca="1" si="123"/>
        <v/>
      </c>
      <c r="C356" s="46" t="str">
        <f t="shared" ca="1" si="143"/>
        <v/>
      </c>
      <c r="D356" s="46" t="str">
        <f t="shared" ca="1" si="124"/>
        <v/>
      </c>
      <c r="E356" s="45" t="str">
        <f t="shared" ca="1" si="125"/>
        <v/>
      </c>
      <c r="F356" s="46" t="str">
        <f t="shared" ca="1" si="126"/>
        <v/>
      </c>
      <c r="G356" s="47" t="str">
        <f t="shared" ca="1" si="127"/>
        <v/>
      </c>
      <c r="H356" s="45" t="str">
        <f t="shared" ca="1" si="128"/>
        <v/>
      </c>
      <c r="I356" s="46" t="str">
        <f t="shared" ca="1" si="129"/>
        <v/>
      </c>
      <c r="J356" s="47" t="str">
        <f t="shared" ca="1" si="130"/>
        <v/>
      </c>
      <c r="K356" s="45" t="str">
        <f t="shared" ca="1" si="131"/>
        <v/>
      </c>
      <c r="L356" s="46" t="str">
        <f t="shared" ca="1" si="132"/>
        <v/>
      </c>
      <c r="M356" s="47" t="str">
        <f t="shared" ca="1" si="133"/>
        <v/>
      </c>
      <c r="N356" s="45" t="str">
        <f t="shared" ca="1" si="134"/>
        <v/>
      </c>
      <c r="O356" s="46" t="str">
        <f t="shared" ca="1" si="135"/>
        <v/>
      </c>
      <c r="P356" s="47" t="str">
        <f t="shared" ca="1" si="136"/>
        <v/>
      </c>
      <c r="Q356" s="45" t="str">
        <f t="shared" ca="1" si="137"/>
        <v/>
      </c>
      <c r="R356" s="46" t="str">
        <f t="shared" ca="1" si="138"/>
        <v/>
      </c>
      <c r="S356" s="47" t="str">
        <f t="shared" ca="1" si="139"/>
        <v/>
      </c>
      <c r="T356" s="79" t="str">
        <f t="shared" ca="1" si="140"/>
        <v/>
      </c>
      <c r="AH356" s="172" t="str">
        <f t="shared" si="141"/>
        <v/>
      </c>
      <c r="AI356" s="172" t="str">
        <f t="shared" si="142"/>
        <v/>
      </c>
    </row>
    <row r="357" spans="1:35">
      <c r="A357" s="173" t="str">
        <f t="shared" ca="1" si="122"/>
        <v/>
      </c>
      <c r="B357" s="45" t="str">
        <f t="shared" ca="1" si="123"/>
        <v/>
      </c>
      <c r="C357" s="46" t="str">
        <f t="shared" ca="1" si="143"/>
        <v/>
      </c>
      <c r="D357" s="46" t="str">
        <f t="shared" ca="1" si="124"/>
        <v/>
      </c>
      <c r="E357" s="45" t="str">
        <f t="shared" ca="1" si="125"/>
        <v/>
      </c>
      <c r="F357" s="46" t="str">
        <f t="shared" ca="1" si="126"/>
        <v/>
      </c>
      <c r="G357" s="47" t="str">
        <f t="shared" ca="1" si="127"/>
        <v/>
      </c>
      <c r="H357" s="45" t="str">
        <f t="shared" ca="1" si="128"/>
        <v/>
      </c>
      <c r="I357" s="46" t="str">
        <f t="shared" ca="1" si="129"/>
        <v/>
      </c>
      <c r="J357" s="47" t="str">
        <f t="shared" ca="1" si="130"/>
        <v/>
      </c>
      <c r="K357" s="45" t="str">
        <f t="shared" ca="1" si="131"/>
        <v/>
      </c>
      <c r="L357" s="46" t="str">
        <f t="shared" ca="1" si="132"/>
        <v/>
      </c>
      <c r="M357" s="47" t="str">
        <f t="shared" ca="1" si="133"/>
        <v/>
      </c>
      <c r="N357" s="45" t="str">
        <f t="shared" ca="1" si="134"/>
        <v/>
      </c>
      <c r="O357" s="46" t="str">
        <f t="shared" ca="1" si="135"/>
        <v/>
      </c>
      <c r="P357" s="47" t="str">
        <f t="shared" ca="1" si="136"/>
        <v/>
      </c>
      <c r="Q357" s="45" t="str">
        <f t="shared" ca="1" si="137"/>
        <v/>
      </c>
      <c r="R357" s="46" t="str">
        <f t="shared" ca="1" si="138"/>
        <v/>
      </c>
      <c r="S357" s="47" t="str">
        <f t="shared" ca="1" si="139"/>
        <v/>
      </c>
      <c r="T357" s="79" t="str">
        <f t="shared" ca="1" si="140"/>
        <v/>
      </c>
      <c r="AH357" s="172" t="str">
        <f t="shared" si="141"/>
        <v/>
      </c>
      <c r="AI357" s="172" t="str">
        <f t="shared" si="142"/>
        <v/>
      </c>
    </row>
    <row r="358" spans="1:35">
      <c r="A358" s="173" t="str">
        <f t="shared" ca="1" si="122"/>
        <v/>
      </c>
      <c r="B358" s="45" t="str">
        <f t="shared" ca="1" si="123"/>
        <v/>
      </c>
      <c r="C358" s="46" t="str">
        <f t="shared" ca="1" si="143"/>
        <v/>
      </c>
      <c r="D358" s="46" t="str">
        <f t="shared" ca="1" si="124"/>
        <v/>
      </c>
      <c r="E358" s="45" t="str">
        <f t="shared" ca="1" si="125"/>
        <v/>
      </c>
      <c r="F358" s="46" t="str">
        <f t="shared" ca="1" si="126"/>
        <v/>
      </c>
      <c r="G358" s="47" t="str">
        <f t="shared" ca="1" si="127"/>
        <v/>
      </c>
      <c r="H358" s="45" t="str">
        <f t="shared" ca="1" si="128"/>
        <v/>
      </c>
      <c r="I358" s="46" t="str">
        <f t="shared" ca="1" si="129"/>
        <v/>
      </c>
      <c r="J358" s="47" t="str">
        <f t="shared" ca="1" si="130"/>
        <v/>
      </c>
      <c r="K358" s="45" t="str">
        <f t="shared" ca="1" si="131"/>
        <v/>
      </c>
      <c r="L358" s="46" t="str">
        <f t="shared" ca="1" si="132"/>
        <v/>
      </c>
      <c r="M358" s="47" t="str">
        <f t="shared" ca="1" si="133"/>
        <v/>
      </c>
      <c r="N358" s="45" t="str">
        <f t="shared" ca="1" si="134"/>
        <v/>
      </c>
      <c r="O358" s="46" t="str">
        <f t="shared" ca="1" si="135"/>
        <v/>
      </c>
      <c r="P358" s="47" t="str">
        <f t="shared" ca="1" si="136"/>
        <v/>
      </c>
      <c r="Q358" s="45" t="str">
        <f t="shared" ca="1" si="137"/>
        <v/>
      </c>
      <c r="R358" s="46" t="str">
        <f t="shared" ca="1" si="138"/>
        <v/>
      </c>
      <c r="S358" s="47" t="str">
        <f t="shared" ca="1" si="139"/>
        <v/>
      </c>
      <c r="T358" s="79" t="str">
        <f t="shared" ca="1" si="140"/>
        <v/>
      </c>
      <c r="AH358" s="172" t="str">
        <f t="shared" si="141"/>
        <v/>
      </c>
      <c r="AI358" s="172" t="str">
        <f t="shared" si="142"/>
        <v/>
      </c>
    </row>
    <row r="359" spans="1:35">
      <c r="A359" s="173" t="str">
        <f t="shared" ca="1" si="122"/>
        <v/>
      </c>
      <c r="B359" s="45" t="str">
        <f t="shared" ca="1" si="123"/>
        <v/>
      </c>
      <c r="C359" s="46" t="str">
        <f t="shared" ca="1" si="143"/>
        <v/>
      </c>
      <c r="D359" s="46" t="str">
        <f t="shared" ca="1" si="124"/>
        <v/>
      </c>
      <c r="E359" s="45" t="str">
        <f t="shared" ca="1" si="125"/>
        <v/>
      </c>
      <c r="F359" s="46" t="str">
        <f t="shared" ca="1" si="126"/>
        <v/>
      </c>
      <c r="G359" s="47" t="str">
        <f t="shared" ca="1" si="127"/>
        <v/>
      </c>
      <c r="H359" s="45" t="str">
        <f t="shared" ca="1" si="128"/>
        <v/>
      </c>
      <c r="I359" s="46" t="str">
        <f t="shared" ca="1" si="129"/>
        <v/>
      </c>
      <c r="J359" s="47" t="str">
        <f t="shared" ca="1" si="130"/>
        <v/>
      </c>
      <c r="K359" s="45" t="str">
        <f t="shared" ca="1" si="131"/>
        <v/>
      </c>
      <c r="L359" s="46" t="str">
        <f t="shared" ca="1" si="132"/>
        <v/>
      </c>
      <c r="M359" s="47" t="str">
        <f t="shared" ca="1" si="133"/>
        <v/>
      </c>
      <c r="N359" s="45" t="str">
        <f t="shared" ca="1" si="134"/>
        <v/>
      </c>
      <c r="O359" s="46" t="str">
        <f t="shared" ca="1" si="135"/>
        <v/>
      </c>
      <c r="P359" s="47" t="str">
        <f t="shared" ca="1" si="136"/>
        <v/>
      </c>
      <c r="Q359" s="45" t="str">
        <f t="shared" ca="1" si="137"/>
        <v/>
      </c>
      <c r="R359" s="46" t="str">
        <f t="shared" ca="1" si="138"/>
        <v/>
      </c>
      <c r="S359" s="47" t="str">
        <f t="shared" ca="1" si="139"/>
        <v/>
      </c>
      <c r="T359" s="79" t="str">
        <f t="shared" ca="1" si="140"/>
        <v/>
      </c>
      <c r="AH359" s="172" t="str">
        <f t="shared" si="141"/>
        <v/>
      </c>
      <c r="AI359" s="172" t="str">
        <f t="shared" si="142"/>
        <v/>
      </c>
    </row>
    <row r="360" spans="1:35">
      <c r="A360" s="173" t="str">
        <f t="shared" ca="1" si="122"/>
        <v/>
      </c>
      <c r="B360" s="45" t="str">
        <f t="shared" ca="1" si="123"/>
        <v/>
      </c>
      <c r="C360" s="46" t="str">
        <f t="shared" ca="1" si="143"/>
        <v/>
      </c>
      <c r="D360" s="46" t="str">
        <f t="shared" ca="1" si="124"/>
        <v/>
      </c>
      <c r="E360" s="45" t="str">
        <f t="shared" ca="1" si="125"/>
        <v/>
      </c>
      <c r="F360" s="46" t="str">
        <f t="shared" ca="1" si="126"/>
        <v/>
      </c>
      <c r="G360" s="47" t="str">
        <f t="shared" ca="1" si="127"/>
        <v/>
      </c>
      <c r="H360" s="45" t="str">
        <f t="shared" ca="1" si="128"/>
        <v/>
      </c>
      <c r="I360" s="46" t="str">
        <f t="shared" ca="1" si="129"/>
        <v/>
      </c>
      <c r="J360" s="47" t="str">
        <f t="shared" ca="1" si="130"/>
        <v/>
      </c>
      <c r="K360" s="45" t="str">
        <f t="shared" ca="1" si="131"/>
        <v/>
      </c>
      <c r="L360" s="46" t="str">
        <f t="shared" ca="1" si="132"/>
        <v/>
      </c>
      <c r="M360" s="47" t="str">
        <f t="shared" ca="1" si="133"/>
        <v/>
      </c>
      <c r="N360" s="45" t="str">
        <f t="shared" ca="1" si="134"/>
        <v/>
      </c>
      <c r="O360" s="46" t="str">
        <f t="shared" ca="1" si="135"/>
        <v/>
      </c>
      <c r="P360" s="47" t="str">
        <f t="shared" ca="1" si="136"/>
        <v/>
      </c>
      <c r="Q360" s="45" t="str">
        <f t="shared" ca="1" si="137"/>
        <v/>
      </c>
      <c r="R360" s="46" t="str">
        <f t="shared" ca="1" si="138"/>
        <v/>
      </c>
      <c r="S360" s="47" t="str">
        <f t="shared" ca="1" si="139"/>
        <v/>
      </c>
      <c r="T360" s="79" t="str">
        <f t="shared" ca="1" si="140"/>
        <v/>
      </c>
      <c r="AH360" s="172" t="str">
        <f t="shared" si="141"/>
        <v/>
      </c>
      <c r="AI360" s="172" t="str">
        <f t="shared" si="142"/>
        <v/>
      </c>
    </row>
    <row r="361" spans="1:35">
      <c r="A361" s="173" t="str">
        <f t="shared" ca="1" si="122"/>
        <v/>
      </c>
      <c r="B361" s="45" t="str">
        <f t="shared" ca="1" si="123"/>
        <v/>
      </c>
      <c r="C361" s="46" t="str">
        <f t="shared" ca="1" si="143"/>
        <v/>
      </c>
      <c r="D361" s="46" t="str">
        <f t="shared" ca="1" si="124"/>
        <v/>
      </c>
      <c r="E361" s="45" t="str">
        <f t="shared" ca="1" si="125"/>
        <v/>
      </c>
      <c r="F361" s="46" t="str">
        <f t="shared" ca="1" si="126"/>
        <v/>
      </c>
      <c r="G361" s="47" t="str">
        <f t="shared" ca="1" si="127"/>
        <v/>
      </c>
      <c r="H361" s="45" t="str">
        <f t="shared" ca="1" si="128"/>
        <v/>
      </c>
      <c r="I361" s="46" t="str">
        <f t="shared" ca="1" si="129"/>
        <v/>
      </c>
      <c r="J361" s="47" t="str">
        <f t="shared" ca="1" si="130"/>
        <v/>
      </c>
      <c r="K361" s="45" t="str">
        <f t="shared" ca="1" si="131"/>
        <v/>
      </c>
      <c r="L361" s="46" t="str">
        <f t="shared" ca="1" si="132"/>
        <v/>
      </c>
      <c r="M361" s="47" t="str">
        <f t="shared" ca="1" si="133"/>
        <v/>
      </c>
      <c r="N361" s="45" t="str">
        <f t="shared" ca="1" si="134"/>
        <v/>
      </c>
      <c r="O361" s="46" t="str">
        <f t="shared" ca="1" si="135"/>
        <v/>
      </c>
      <c r="P361" s="47" t="str">
        <f t="shared" ca="1" si="136"/>
        <v/>
      </c>
      <c r="Q361" s="45" t="str">
        <f t="shared" ca="1" si="137"/>
        <v/>
      </c>
      <c r="R361" s="46" t="str">
        <f t="shared" ca="1" si="138"/>
        <v/>
      </c>
      <c r="S361" s="47" t="str">
        <f t="shared" ca="1" si="139"/>
        <v/>
      </c>
      <c r="T361" s="79" t="str">
        <f t="shared" ca="1" si="140"/>
        <v/>
      </c>
      <c r="AH361" s="172" t="str">
        <f t="shared" si="141"/>
        <v/>
      </c>
      <c r="AI361" s="172" t="str">
        <f t="shared" si="142"/>
        <v/>
      </c>
    </row>
    <row r="362" spans="1:35">
      <c r="A362" s="173" t="str">
        <f t="shared" ref="A362:A425" ca="1" si="144">IF(AND(ISBLANK(AJ351), A361 = $AJ$1),NOW(),IF(ISBLANK(AJ351),"",AJ351))</f>
        <v/>
      </c>
      <c r="B362" s="45" t="str">
        <f t="shared" ref="B362:B425" ca="1" si="145">IF(COUNTIF(V:V,A362)=1,VLOOKUP(A362,V:W,2), IF(COUNTIF(V:V,A362)=0,$B$10,""))</f>
        <v/>
      </c>
      <c r="C362" s="46" t="str">
        <f t="shared" ca="1" si="143"/>
        <v/>
      </c>
      <c r="D362" s="46" t="str">
        <f t="shared" ref="D362:D425" ca="1" si="146">IF(ISERROR(B362-2),"",-1*ROUNDUP(A362-$A$14,0)/360*$B$7*$B$5)</f>
        <v/>
      </c>
      <c r="E362" s="45" t="str">
        <f t="shared" ref="E362:E425" ca="1" si="147">IF(COUNTIF(V:V,A362)=1,VLOOKUP(A362,X:Y,2), IF(COUNTIF(V:V,A362)=0,$C$10,""))</f>
        <v/>
      </c>
      <c r="F362" s="46" t="str">
        <f t="shared" ref="F362:F425" ca="1" si="148">IF(ISERROR(B362-2),"",(E362-$E$14)/100*$C$5)</f>
        <v/>
      </c>
      <c r="G362" s="47" t="str">
        <f t="shared" ref="G362:G425" ca="1" si="149">IF(ISERROR(B362-2),"",ROUNDUP(A362-$A$14,0)/360*$C$6*$C$5-ROUNDUP(A362-$A$14,0)/360*$C$7*$C$5*$E$14/100)</f>
        <v/>
      </c>
      <c r="H362" s="45" t="str">
        <f t="shared" ref="H362:H425" ca="1" si="150">IF(COUNTIF(V:V,A362)=1,VLOOKUP(A362,Z:AA,2), IF(COUNTIF(V:V,A362)=0,$D$10,""))</f>
        <v/>
      </c>
      <c r="I362" s="46" t="str">
        <f t="shared" ref="I362:I425" ca="1" si="151">IF(ISERROR(B362-2),"",(H362-$H$14)/100*$D$5)</f>
        <v/>
      </c>
      <c r="J362" s="47" t="str">
        <f t="shared" ref="J362:J425" ca="1" si="152">IF(ISERROR(B362-2),"",ROUNDUP(A362-$A$14,0)/360*$D$6*$D$5-ROUNDUP(A362-$A$14,0)/360*$D$7*$D$5*$H$14/100)</f>
        <v/>
      </c>
      <c r="K362" s="45" t="str">
        <f t="shared" ref="K362:K425" ca="1" si="153">IF(COUNTIF(V:V,A362)=1,VLOOKUP(A362,AB:AC,2), IF(COUNTIF(V:V,A362)=0,$E$10,""))</f>
        <v/>
      </c>
      <c r="L362" s="46" t="str">
        <f t="shared" ref="L362:L425" ca="1" si="154">IF(ISERROR(B362-2),"",(K362-$K$14)/100*$E$5)</f>
        <v/>
      </c>
      <c r="M362" s="47" t="str">
        <f t="shared" ref="M362:M425" ca="1" si="155">IF(ISERROR(B362-2),"",ROUNDUP(A362-$A$14,0)/360*$E$6*$E$5-ROUNDUP(A362-$A$14,0)/360*$E$7*$E$5*$K$14/100)</f>
        <v/>
      </c>
      <c r="N362" s="45" t="str">
        <f t="shared" ref="N362:N425" ca="1" si="156">IF(COUNTIF(V:V,A362)=1,VLOOKUP(A362,AD:AE,2), IF(COUNTIF(V:V,A362)=0,$F$10,""))</f>
        <v/>
      </c>
      <c r="O362" s="46" t="str">
        <f t="shared" ref="O362:O425" ca="1" si="157">IF(ISERROR(B362-2),"",(N362/$N$14-1)*$F$5)</f>
        <v/>
      </c>
      <c r="P362" s="47" t="str">
        <f t="shared" ref="P362:P425" ca="1" si="158">IF(ISERROR(B362-2),"",-1*ROUNDUP(A362-$A$14,0)/360*$F$7*$F$5)</f>
        <v/>
      </c>
      <c r="Q362" s="45" t="str">
        <f t="shared" ref="Q362:Q425" ca="1" si="159">IF(COUNTIF(V:V,A362)=1,VLOOKUP(A362,AF:AG,2), IF(COUNTIF(V:V,A362)=0,$G$10,""))</f>
        <v/>
      </c>
      <c r="R362" s="46" t="str">
        <f t="shared" ref="R362:R425" ca="1" si="160">IF(ISERROR(B362-2),"",(Q362-$Q$14)/100*$G$5)</f>
        <v/>
      </c>
      <c r="S362" s="47" t="str">
        <f t="shared" ref="S362:S425" ca="1" si="161">IF(ISERROR(B362-2),"",ROUNDUP(A362-$A$14,0)/360*$G$6*$G$5-ROUNDUP(A362-$A$14,0)/360*$G$7*$G$5*$Q$14/100)</f>
        <v/>
      </c>
      <c r="T362" s="79" t="str">
        <f t="shared" ref="T362:T425" ca="1" si="162">IF(ISERROR(B362-2),"",C362+D362-F362-G362-I362-J362-L362-M362-O362-P362+R362+S362+$J$9+$N$9)</f>
        <v/>
      </c>
      <c r="AH362" s="172" t="str">
        <f t="shared" si="141"/>
        <v/>
      </c>
      <c r="AI362" s="172" t="str">
        <f t="shared" si="142"/>
        <v/>
      </c>
    </row>
    <row r="363" spans="1:35">
      <c r="A363" s="173" t="str">
        <f t="shared" ca="1" si="144"/>
        <v/>
      </c>
      <c r="B363" s="45" t="str">
        <f t="shared" ca="1" si="145"/>
        <v/>
      </c>
      <c r="C363" s="46" t="str">
        <f t="shared" ca="1" si="143"/>
        <v/>
      </c>
      <c r="D363" s="46" t="str">
        <f t="shared" ca="1" si="146"/>
        <v/>
      </c>
      <c r="E363" s="45" t="str">
        <f t="shared" ca="1" si="147"/>
        <v/>
      </c>
      <c r="F363" s="46" t="str">
        <f t="shared" ca="1" si="148"/>
        <v/>
      </c>
      <c r="G363" s="47" t="str">
        <f t="shared" ca="1" si="149"/>
        <v/>
      </c>
      <c r="H363" s="45" t="str">
        <f t="shared" ca="1" si="150"/>
        <v/>
      </c>
      <c r="I363" s="46" t="str">
        <f t="shared" ca="1" si="151"/>
        <v/>
      </c>
      <c r="J363" s="47" t="str">
        <f t="shared" ca="1" si="152"/>
        <v/>
      </c>
      <c r="K363" s="45" t="str">
        <f t="shared" ca="1" si="153"/>
        <v/>
      </c>
      <c r="L363" s="46" t="str">
        <f t="shared" ca="1" si="154"/>
        <v/>
      </c>
      <c r="M363" s="47" t="str">
        <f t="shared" ca="1" si="155"/>
        <v/>
      </c>
      <c r="N363" s="45" t="str">
        <f t="shared" ca="1" si="156"/>
        <v/>
      </c>
      <c r="O363" s="46" t="str">
        <f t="shared" ca="1" si="157"/>
        <v/>
      </c>
      <c r="P363" s="47" t="str">
        <f t="shared" ca="1" si="158"/>
        <v/>
      </c>
      <c r="Q363" s="45" t="str">
        <f t="shared" ca="1" si="159"/>
        <v/>
      </c>
      <c r="R363" s="46" t="str">
        <f t="shared" ca="1" si="160"/>
        <v/>
      </c>
      <c r="S363" s="47" t="str">
        <f t="shared" ca="1" si="161"/>
        <v/>
      </c>
      <c r="T363" s="79" t="str">
        <f t="shared" ca="1" si="162"/>
        <v/>
      </c>
      <c r="AH363" s="172" t="str">
        <f t="shared" si="141"/>
        <v/>
      </c>
      <c r="AI363" s="172" t="str">
        <f t="shared" si="142"/>
        <v/>
      </c>
    </row>
    <row r="364" spans="1:35">
      <c r="A364" s="173" t="str">
        <f t="shared" ca="1" si="144"/>
        <v/>
      </c>
      <c r="B364" s="45" t="str">
        <f t="shared" ca="1" si="145"/>
        <v/>
      </c>
      <c r="C364" s="46" t="str">
        <f t="shared" ca="1" si="143"/>
        <v/>
      </c>
      <c r="D364" s="46" t="str">
        <f t="shared" ca="1" si="146"/>
        <v/>
      </c>
      <c r="E364" s="45" t="str">
        <f t="shared" ca="1" si="147"/>
        <v/>
      </c>
      <c r="F364" s="46" t="str">
        <f t="shared" ca="1" si="148"/>
        <v/>
      </c>
      <c r="G364" s="47" t="str">
        <f t="shared" ca="1" si="149"/>
        <v/>
      </c>
      <c r="H364" s="45" t="str">
        <f t="shared" ca="1" si="150"/>
        <v/>
      </c>
      <c r="I364" s="46" t="str">
        <f t="shared" ca="1" si="151"/>
        <v/>
      </c>
      <c r="J364" s="47" t="str">
        <f t="shared" ca="1" si="152"/>
        <v/>
      </c>
      <c r="K364" s="45" t="str">
        <f t="shared" ca="1" si="153"/>
        <v/>
      </c>
      <c r="L364" s="46" t="str">
        <f t="shared" ca="1" si="154"/>
        <v/>
      </c>
      <c r="M364" s="47" t="str">
        <f t="shared" ca="1" si="155"/>
        <v/>
      </c>
      <c r="N364" s="45" t="str">
        <f t="shared" ca="1" si="156"/>
        <v/>
      </c>
      <c r="O364" s="46" t="str">
        <f t="shared" ca="1" si="157"/>
        <v/>
      </c>
      <c r="P364" s="47" t="str">
        <f t="shared" ca="1" si="158"/>
        <v/>
      </c>
      <c r="Q364" s="45" t="str">
        <f t="shared" ca="1" si="159"/>
        <v/>
      </c>
      <c r="R364" s="46" t="str">
        <f t="shared" ca="1" si="160"/>
        <v/>
      </c>
      <c r="S364" s="47" t="str">
        <f t="shared" ca="1" si="161"/>
        <v/>
      </c>
      <c r="T364" s="79" t="str">
        <f t="shared" ca="1" si="162"/>
        <v/>
      </c>
      <c r="AH364" s="172" t="str">
        <f t="shared" si="141"/>
        <v/>
      </c>
      <c r="AI364" s="172" t="str">
        <f t="shared" si="142"/>
        <v/>
      </c>
    </row>
    <row r="365" spans="1:35">
      <c r="A365" s="173" t="str">
        <f t="shared" ca="1" si="144"/>
        <v/>
      </c>
      <c r="B365" s="45" t="str">
        <f t="shared" ca="1" si="145"/>
        <v/>
      </c>
      <c r="C365" s="46" t="str">
        <f t="shared" ca="1" si="143"/>
        <v/>
      </c>
      <c r="D365" s="46" t="str">
        <f t="shared" ca="1" si="146"/>
        <v/>
      </c>
      <c r="E365" s="45" t="str">
        <f t="shared" ca="1" si="147"/>
        <v/>
      </c>
      <c r="F365" s="46" t="str">
        <f t="shared" ca="1" si="148"/>
        <v/>
      </c>
      <c r="G365" s="47" t="str">
        <f t="shared" ca="1" si="149"/>
        <v/>
      </c>
      <c r="H365" s="45" t="str">
        <f t="shared" ca="1" si="150"/>
        <v/>
      </c>
      <c r="I365" s="46" t="str">
        <f t="shared" ca="1" si="151"/>
        <v/>
      </c>
      <c r="J365" s="47" t="str">
        <f t="shared" ca="1" si="152"/>
        <v/>
      </c>
      <c r="K365" s="45" t="str">
        <f t="shared" ca="1" si="153"/>
        <v/>
      </c>
      <c r="L365" s="46" t="str">
        <f t="shared" ca="1" si="154"/>
        <v/>
      </c>
      <c r="M365" s="47" t="str">
        <f t="shared" ca="1" si="155"/>
        <v/>
      </c>
      <c r="N365" s="45" t="str">
        <f t="shared" ca="1" si="156"/>
        <v/>
      </c>
      <c r="O365" s="46" t="str">
        <f t="shared" ca="1" si="157"/>
        <v/>
      </c>
      <c r="P365" s="47" t="str">
        <f t="shared" ca="1" si="158"/>
        <v/>
      </c>
      <c r="Q365" s="45" t="str">
        <f t="shared" ca="1" si="159"/>
        <v/>
      </c>
      <c r="R365" s="46" t="str">
        <f t="shared" ca="1" si="160"/>
        <v/>
      </c>
      <c r="S365" s="47" t="str">
        <f t="shared" ca="1" si="161"/>
        <v/>
      </c>
      <c r="T365" s="79" t="str">
        <f t="shared" ca="1" si="162"/>
        <v/>
      </c>
      <c r="AH365" s="172" t="str">
        <f t="shared" si="141"/>
        <v/>
      </c>
      <c r="AI365" s="172" t="str">
        <f t="shared" si="142"/>
        <v/>
      </c>
    </row>
    <row r="366" spans="1:35">
      <c r="A366" s="173" t="str">
        <f t="shared" ca="1" si="144"/>
        <v/>
      </c>
      <c r="B366" s="45" t="str">
        <f t="shared" ca="1" si="145"/>
        <v/>
      </c>
      <c r="C366" s="46" t="str">
        <f t="shared" ca="1" si="143"/>
        <v/>
      </c>
      <c r="D366" s="46" t="str">
        <f t="shared" ca="1" si="146"/>
        <v/>
      </c>
      <c r="E366" s="45" t="str">
        <f t="shared" ca="1" si="147"/>
        <v/>
      </c>
      <c r="F366" s="46" t="str">
        <f t="shared" ca="1" si="148"/>
        <v/>
      </c>
      <c r="G366" s="47" t="str">
        <f t="shared" ca="1" si="149"/>
        <v/>
      </c>
      <c r="H366" s="45" t="str">
        <f t="shared" ca="1" si="150"/>
        <v/>
      </c>
      <c r="I366" s="46" t="str">
        <f t="shared" ca="1" si="151"/>
        <v/>
      </c>
      <c r="J366" s="47" t="str">
        <f t="shared" ca="1" si="152"/>
        <v/>
      </c>
      <c r="K366" s="45" t="str">
        <f t="shared" ca="1" si="153"/>
        <v/>
      </c>
      <c r="L366" s="46" t="str">
        <f t="shared" ca="1" si="154"/>
        <v/>
      </c>
      <c r="M366" s="47" t="str">
        <f t="shared" ca="1" si="155"/>
        <v/>
      </c>
      <c r="N366" s="45" t="str">
        <f t="shared" ca="1" si="156"/>
        <v/>
      </c>
      <c r="O366" s="46" t="str">
        <f t="shared" ca="1" si="157"/>
        <v/>
      </c>
      <c r="P366" s="47" t="str">
        <f t="shared" ca="1" si="158"/>
        <v/>
      </c>
      <c r="Q366" s="45" t="str">
        <f t="shared" ca="1" si="159"/>
        <v/>
      </c>
      <c r="R366" s="46" t="str">
        <f t="shared" ca="1" si="160"/>
        <v/>
      </c>
      <c r="S366" s="47" t="str">
        <f t="shared" ca="1" si="161"/>
        <v/>
      </c>
      <c r="T366" s="79" t="str">
        <f t="shared" ca="1" si="162"/>
        <v/>
      </c>
      <c r="AH366" s="172" t="str">
        <f t="shared" si="141"/>
        <v/>
      </c>
      <c r="AI366" s="172" t="str">
        <f t="shared" si="142"/>
        <v/>
      </c>
    </row>
    <row r="367" spans="1:35">
      <c r="A367" s="173" t="str">
        <f t="shared" ca="1" si="144"/>
        <v/>
      </c>
      <c r="B367" s="45" t="str">
        <f t="shared" ca="1" si="145"/>
        <v/>
      </c>
      <c r="C367" s="46" t="str">
        <f t="shared" ca="1" si="143"/>
        <v/>
      </c>
      <c r="D367" s="46" t="str">
        <f t="shared" ca="1" si="146"/>
        <v/>
      </c>
      <c r="E367" s="45" t="str">
        <f t="shared" ca="1" si="147"/>
        <v/>
      </c>
      <c r="F367" s="46" t="str">
        <f t="shared" ca="1" si="148"/>
        <v/>
      </c>
      <c r="G367" s="47" t="str">
        <f t="shared" ca="1" si="149"/>
        <v/>
      </c>
      <c r="H367" s="45" t="str">
        <f t="shared" ca="1" si="150"/>
        <v/>
      </c>
      <c r="I367" s="46" t="str">
        <f t="shared" ca="1" si="151"/>
        <v/>
      </c>
      <c r="J367" s="47" t="str">
        <f t="shared" ca="1" si="152"/>
        <v/>
      </c>
      <c r="K367" s="45" t="str">
        <f t="shared" ca="1" si="153"/>
        <v/>
      </c>
      <c r="L367" s="46" t="str">
        <f t="shared" ca="1" si="154"/>
        <v/>
      </c>
      <c r="M367" s="47" t="str">
        <f t="shared" ca="1" si="155"/>
        <v/>
      </c>
      <c r="N367" s="45" t="str">
        <f t="shared" ca="1" si="156"/>
        <v/>
      </c>
      <c r="O367" s="46" t="str">
        <f t="shared" ca="1" si="157"/>
        <v/>
      </c>
      <c r="P367" s="47" t="str">
        <f t="shared" ca="1" si="158"/>
        <v/>
      </c>
      <c r="Q367" s="45" t="str">
        <f t="shared" ca="1" si="159"/>
        <v/>
      </c>
      <c r="R367" s="46" t="str">
        <f t="shared" ca="1" si="160"/>
        <v/>
      </c>
      <c r="S367" s="47" t="str">
        <f t="shared" ca="1" si="161"/>
        <v/>
      </c>
      <c r="T367" s="79" t="str">
        <f t="shared" ca="1" si="162"/>
        <v/>
      </c>
      <c r="AH367" s="172" t="str">
        <f t="shared" si="141"/>
        <v/>
      </c>
      <c r="AI367" s="172" t="str">
        <f t="shared" si="142"/>
        <v/>
      </c>
    </row>
    <row r="368" spans="1:35">
      <c r="A368" s="173" t="str">
        <f t="shared" ca="1" si="144"/>
        <v/>
      </c>
      <c r="B368" s="45" t="str">
        <f t="shared" ca="1" si="145"/>
        <v/>
      </c>
      <c r="C368" s="46" t="str">
        <f t="shared" ca="1" si="143"/>
        <v/>
      </c>
      <c r="D368" s="46" t="str">
        <f t="shared" ca="1" si="146"/>
        <v/>
      </c>
      <c r="E368" s="45" t="str">
        <f t="shared" ca="1" si="147"/>
        <v/>
      </c>
      <c r="F368" s="46" t="str">
        <f t="shared" ca="1" si="148"/>
        <v/>
      </c>
      <c r="G368" s="47" t="str">
        <f t="shared" ca="1" si="149"/>
        <v/>
      </c>
      <c r="H368" s="45" t="str">
        <f t="shared" ca="1" si="150"/>
        <v/>
      </c>
      <c r="I368" s="46" t="str">
        <f t="shared" ca="1" si="151"/>
        <v/>
      </c>
      <c r="J368" s="47" t="str">
        <f t="shared" ca="1" si="152"/>
        <v/>
      </c>
      <c r="K368" s="45" t="str">
        <f t="shared" ca="1" si="153"/>
        <v/>
      </c>
      <c r="L368" s="46" t="str">
        <f t="shared" ca="1" si="154"/>
        <v/>
      </c>
      <c r="M368" s="47" t="str">
        <f t="shared" ca="1" si="155"/>
        <v/>
      </c>
      <c r="N368" s="45" t="str">
        <f t="shared" ca="1" si="156"/>
        <v/>
      </c>
      <c r="O368" s="46" t="str">
        <f t="shared" ca="1" si="157"/>
        <v/>
      </c>
      <c r="P368" s="47" t="str">
        <f t="shared" ca="1" si="158"/>
        <v/>
      </c>
      <c r="Q368" s="45" t="str">
        <f t="shared" ca="1" si="159"/>
        <v/>
      </c>
      <c r="R368" s="46" t="str">
        <f t="shared" ca="1" si="160"/>
        <v/>
      </c>
      <c r="S368" s="47" t="str">
        <f t="shared" ca="1" si="161"/>
        <v/>
      </c>
      <c r="T368" s="79" t="str">
        <f t="shared" ca="1" si="162"/>
        <v/>
      </c>
      <c r="AH368" s="172" t="str">
        <f t="shared" si="141"/>
        <v/>
      </c>
      <c r="AI368" s="172" t="str">
        <f t="shared" si="142"/>
        <v/>
      </c>
    </row>
    <row r="369" spans="1:35">
      <c r="A369" s="173" t="str">
        <f t="shared" ca="1" si="144"/>
        <v/>
      </c>
      <c r="B369" s="45" t="str">
        <f t="shared" ca="1" si="145"/>
        <v/>
      </c>
      <c r="C369" s="46" t="str">
        <f t="shared" ca="1" si="143"/>
        <v/>
      </c>
      <c r="D369" s="46" t="str">
        <f t="shared" ca="1" si="146"/>
        <v/>
      </c>
      <c r="E369" s="45" t="str">
        <f t="shared" ca="1" si="147"/>
        <v/>
      </c>
      <c r="F369" s="46" t="str">
        <f t="shared" ca="1" si="148"/>
        <v/>
      </c>
      <c r="G369" s="47" t="str">
        <f t="shared" ca="1" si="149"/>
        <v/>
      </c>
      <c r="H369" s="45" t="str">
        <f t="shared" ca="1" si="150"/>
        <v/>
      </c>
      <c r="I369" s="46" t="str">
        <f t="shared" ca="1" si="151"/>
        <v/>
      </c>
      <c r="J369" s="47" t="str">
        <f t="shared" ca="1" si="152"/>
        <v/>
      </c>
      <c r="K369" s="45" t="str">
        <f t="shared" ca="1" si="153"/>
        <v/>
      </c>
      <c r="L369" s="46" t="str">
        <f t="shared" ca="1" si="154"/>
        <v/>
      </c>
      <c r="M369" s="47" t="str">
        <f t="shared" ca="1" si="155"/>
        <v/>
      </c>
      <c r="N369" s="45" t="str">
        <f t="shared" ca="1" si="156"/>
        <v/>
      </c>
      <c r="O369" s="46" t="str">
        <f t="shared" ca="1" si="157"/>
        <v/>
      </c>
      <c r="P369" s="47" t="str">
        <f t="shared" ca="1" si="158"/>
        <v/>
      </c>
      <c r="Q369" s="45" t="str">
        <f t="shared" ca="1" si="159"/>
        <v/>
      </c>
      <c r="R369" s="46" t="str">
        <f t="shared" ca="1" si="160"/>
        <v/>
      </c>
      <c r="S369" s="47" t="str">
        <f t="shared" ca="1" si="161"/>
        <v/>
      </c>
      <c r="T369" s="79" t="str">
        <f t="shared" ca="1" si="162"/>
        <v/>
      </c>
      <c r="AH369" s="172" t="str">
        <f t="shared" si="141"/>
        <v/>
      </c>
      <c r="AI369" s="172" t="str">
        <f t="shared" si="142"/>
        <v/>
      </c>
    </row>
    <row r="370" spans="1:35">
      <c r="A370" s="173" t="str">
        <f t="shared" ca="1" si="144"/>
        <v/>
      </c>
      <c r="B370" s="45" t="str">
        <f t="shared" ca="1" si="145"/>
        <v/>
      </c>
      <c r="C370" s="46" t="str">
        <f t="shared" ca="1" si="143"/>
        <v/>
      </c>
      <c r="D370" s="46" t="str">
        <f t="shared" ca="1" si="146"/>
        <v/>
      </c>
      <c r="E370" s="45" t="str">
        <f t="shared" ca="1" si="147"/>
        <v/>
      </c>
      <c r="F370" s="46" t="str">
        <f t="shared" ca="1" si="148"/>
        <v/>
      </c>
      <c r="G370" s="47" t="str">
        <f t="shared" ca="1" si="149"/>
        <v/>
      </c>
      <c r="H370" s="45" t="str">
        <f t="shared" ca="1" si="150"/>
        <v/>
      </c>
      <c r="I370" s="46" t="str">
        <f t="shared" ca="1" si="151"/>
        <v/>
      </c>
      <c r="J370" s="47" t="str">
        <f t="shared" ca="1" si="152"/>
        <v/>
      </c>
      <c r="K370" s="45" t="str">
        <f t="shared" ca="1" si="153"/>
        <v/>
      </c>
      <c r="L370" s="46" t="str">
        <f t="shared" ca="1" si="154"/>
        <v/>
      </c>
      <c r="M370" s="47" t="str">
        <f t="shared" ca="1" si="155"/>
        <v/>
      </c>
      <c r="N370" s="45" t="str">
        <f t="shared" ca="1" si="156"/>
        <v/>
      </c>
      <c r="O370" s="46" t="str">
        <f t="shared" ca="1" si="157"/>
        <v/>
      </c>
      <c r="P370" s="47" t="str">
        <f t="shared" ca="1" si="158"/>
        <v/>
      </c>
      <c r="Q370" s="45" t="str">
        <f t="shared" ca="1" si="159"/>
        <v/>
      </c>
      <c r="R370" s="46" t="str">
        <f t="shared" ca="1" si="160"/>
        <v/>
      </c>
      <c r="S370" s="47" t="str">
        <f t="shared" ca="1" si="161"/>
        <v/>
      </c>
      <c r="T370" s="79" t="str">
        <f t="shared" ca="1" si="162"/>
        <v/>
      </c>
      <c r="AH370" s="172" t="str">
        <f t="shared" si="141"/>
        <v/>
      </c>
      <c r="AI370" s="172" t="str">
        <f t="shared" si="142"/>
        <v/>
      </c>
    </row>
    <row r="371" spans="1:35">
      <c r="A371" s="173" t="str">
        <f t="shared" ca="1" si="144"/>
        <v/>
      </c>
      <c r="B371" s="45" t="str">
        <f t="shared" ca="1" si="145"/>
        <v/>
      </c>
      <c r="C371" s="46" t="str">
        <f t="shared" ca="1" si="143"/>
        <v/>
      </c>
      <c r="D371" s="46" t="str">
        <f t="shared" ca="1" si="146"/>
        <v/>
      </c>
      <c r="E371" s="45" t="str">
        <f t="shared" ca="1" si="147"/>
        <v/>
      </c>
      <c r="F371" s="46" t="str">
        <f t="shared" ca="1" si="148"/>
        <v/>
      </c>
      <c r="G371" s="47" t="str">
        <f t="shared" ca="1" si="149"/>
        <v/>
      </c>
      <c r="H371" s="45" t="str">
        <f t="shared" ca="1" si="150"/>
        <v/>
      </c>
      <c r="I371" s="46" t="str">
        <f t="shared" ca="1" si="151"/>
        <v/>
      </c>
      <c r="J371" s="47" t="str">
        <f t="shared" ca="1" si="152"/>
        <v/>
      </c>
      <c r="K371" s="45" t="str">
        <f t="shared" ca="1" si="153"/>
        <v/>
      </c>
      <c r="L371" s="46" t="str">
        <f t="shared" ca="1" si="154"/>
        <v/>
      </c>
      <c r="M371" s="47" t="str">
        <f t="shared" ca="1" si="155"/>
        <v/>
      </c>
      <c r="N371" s="45" t="str">
        <f t="shared" ca="1" si="156"/>
        <v/>
      </c>
      <c r="O371" s="46" t="str">
        <f t="shared" ca="1" si="157"/>
        <v/>
      </c>
      <c r="P371" s="47" t="str">
        <f t="shared" ca="1" si="158"/>
        <v/>
      </c>
      <c r="Q371" s="45" t="str">
        <f t="shared" ca="1" si="159"/>
        <v/>
      </c>
      <c r="R371" s="46" t="str">
        <f t="shared" ca="1" si="160"/>
        <v/>
      </c>
      <c r="S371" s="47" t="str">
        <f t="shared" ca="1" si="161"/>
        <v/>
      </c>
      <c r="T371" s="79" t="str">
        <f t="shared" ca="1" si="162"/>
        <v/>
      </c>
      <c r="AH371" s="172" t="str">
        <f t="shared" si="141"/>
        <v/>
      </c>
      <c r="AI371" s="172" t="str">
        <f t="shared" si="142"/>
        <v/>
      </c>
    </row>
    <row r="372" spans="1:35">
      <c r="A372" s="173" t="str">
        <f t="shared" ca="1" si="144"/>
        <v/>
      </c>
      <c r="B372" s="45" t="str">
        <f t="shared" ca="1" si="145"/>
        <v/>
      </c>
      <c r="C372" s="46" t="str">
        <f t="shared" ca="1" si="143"/>
        <v/>
      </c>
      <c r="D372" s="46" t="str">
        <f t="shared" ca="1" si="146"/>
        <v/>
      </c>
      <c r="E372" s="45" t="str">
        <f t="shared" ca="1" si="147"/>
        <v/>
      </c>
      <c r="F372" s="46" t="str">
        <f t="shared" ca="1" si="148"/>
        <v/>
      </c>
      <c r="G372" s="47" t="str">
        <f t="shared" ca="1" si="149"/>
        <v/>
      </c>
      <c r="H372" s="45" t="str">
        <f t="shared" ca="1" si="150"/>
        <v/>
      </c>
      <c r="I372" s="46" t="str">
        <f t="shared" ca="1" si="151"/>
        <v/>
      </c>
      <c r="J372" s="47" t="str">
        <f t="shared" ca="1" si="152"/>
        <v/>
      </c>
      <c r="K372" s="45" t="str">
        <f t="shared" ca="1" si="153"/>
        <v/>
      </c>
      <c r="L372" s="46" t="str">
        <f t="shared" ca="1" si="154"/>
        <v/>
      </c>
      <c r="M372" s="47" t="str">
        <f t="shared" ca="1" si="155"/>
        <v/>
      </c>
      <c r="N372" s="45" t="str">
        <f t="shared" ca="1" si="156"/>
        <v/>
      </c>
      <c r="O372" s="46" t="str">
        <f t="shared" ca="1" si="157"/>
        <v/>
      </c>
      <c r="P372" s="47" t="str">
        <f t="shared" ca="1" si="158"/>
        <v/>
      </c>
      <c r="Q372" s="45" t="str">
        <f t="shared" ca="1" si="159"/>
        <v/>
      </c>
      <c r="R372" s="46" t="str">
        <f t="shared" ca="1" si="160"/>
        <v/>
      </c>
      <c r="S372" s="47" t="str">
        <f t="shared" ca="1" si="161"/>
        <v/>
      </c>
      <c r="T372" s="79" t="str">
        <f t="shared" ca="1" si="162"/>
        <v/>
      </c>
      <c r="AH372" s="172" t="str">
        <f t="shared" si="141"/>
        <v/>
      </c>
      <c r="AI372" s="172" t="str">
        <f t="shared" si="142"/>
        <v/>
      </c>
    </row>
    <row r="373" spans="1:35">
      <c r="A373" s="173" t="str">
        <f t="shared" ca="1" si="144"/>
        <v/>
      </c>
      <c r="B373" s="45" t="str">
        <f t="shared" ca="1" si="145"/>
        <v/>
      </c>
      <c r="C373" s="46" t="str">
        <f t="shared" ca="1" si="143"/>
        <v/>
      </c>
      <c r="D373" s="46" t="str">
        <f t="shared" ca="1" si="146"/>
        <v/>
      </c>
      <c r="E373" s="45" t="str">
        <f t="shared" ca="1" si="147"/>
        <v/>
      </c>
      <c r="F373" s="46" t="str">
        <f t="shared" ca="1" si="148"/>
        <v/>
      </c>
      <c r="G373" s="47" t="str">
        <f t="shared" ca="1" si="149"/>
        <v/>
      </c>
      <c r="H373" s="45" t="str">
        <f t="shared" ca="1" si="150"/>
        <v/>
      </c>
      <c r="I373" s="46" t="str">
        <f t="shared" ca="1" si="151"/>
        <v/>
      </c>
      <c r="J373" s="47" t="str">
        <f t="shared" ca="1" si="152"/>
        <v/>
      </c>
      <c r="K373" s="45" t="str">
        <f t="shared" ca="1" si="153"/>
        <v/>
      </c>
      <c r="L373" s="46" t="str">
        <f t="shared" ca="1" si="154"/>
        <v/>
      </c>
      <c r="M373" s="47" t="str">
        <f t="shared" ca="1" si="155"/>
        <v/>
      </c>
      <c r="N373" s="45" t="str">
        <f t="shared" ca="1" si="156"/>
        <v/>
      </c>
      <c r="O373" s="46" t="str">
        <f t="shared" ca="1" si="157"/>
        <v/>
      </c>
      <c r="P373" s="47" t="str">
        <f t="shared" ca="1" si="158"/>
        <v/>
      </c>
      <c r="Q373" s="45" t="str">
        <f t="shared" ca="1" si="159"/>
        <v/>
      </c>
      <c r="R373" s="46" t="str">
        <f t="shared" ca="1" si="160"/>
        <v/>
      </c>
      <c r="S373" s="47" t="str">
        <f t="shared" ca="1" si="161"/>
        <v/>
      </c>
      <c r="T373" s="79" t="str">
        <f t="shared" ca="1" si="162"/>
        <v/>
      </c>
      <c r="AH373" s="172" t="str">
        <f t="shared" si="141"/>
        <v/>
      </c>
      <c r="AI373" s="172" t="str">
        <f t="shared" si="142"/>
        <v/>
      </c>
    </row>
    <row r="374" spans="1:35">
      <c r="A374" s="173" t="str">
        <f t="shared" ca="1" si="144"/>
        <v/>
      </c>
      <c r="B374" s="45" t="str">
        <f t="shared" ca="1" si="145"/>
        <v/>
      </c>
      <c r="C374" s="46" t="str">
        <f t="shared" ca="1" si="143"/>
        <v/>
      </c>
      <c r="D374" s="46" t="str">
        <f t="shared" ca="1" si="146"/>
        <v/>
      </c>
      <c r="E374" s="45" t="str">
        <f t="shared" ca="1" si="147"/>
        <v/>
      </c>
      <c r="F374" s="46" t="str">
        <f t="shared" ca="1" si="148"/>
        <v/>
      </c>
      <c r="G374" s="47" t="str">
        <f t="shared" ca="1" si="149"/>
        <v/>
      </c>
      <c r="H374" s="45" t="str">
        <f t="shared" ca="1" si="150"/>
        <v/>
      </c>
      <c r="I374" s="46" t="str">
        <f t="shared" ca="1" si="151"/>
        <v/>
      </c>
      <c r="J374" s="47" t="str">
        <f t="shared" ca="1" si="152"/>
        <v/>
      </c>
      <c r="K374" s="45" t="str">
        <f t="shared" ca="1" si="153"/>
        <v/>
      </c>
      <c r="L374" s="46" t="str">
        <f t="shared" ca="1" si="154"/>
        <v/>
      </c>
      <c r="M374" s="47" t="str">
        <f t="shared" ca="1" si="155"/>
        <v/>
      </c>
      <c r="N374" s="45" t="str">
        <f t="shared" ca="1" si="156"/>
        <v/>
      </c>
      <c r="O374" s="46" t="str">
        <f t="shared" ca="1" si="157"/>
        <v/>
      </c>
      <c r="P374" s="47" t="str">
        <f t="shared" ca="1" si="158"/>
        <v/>
      </c>
      <c r="Q374" s="45" t="str">
        <f t="shared" ca="1" si="159"/>
        <v/>
      </c>
      <c r="R374" s="46" t="str">
        <f t="shared" ca="1" si="160"/>
        <v/>
      </c>
      <c r="S374" s="47" t="str">
        <f t="shared" ca="1" si="161"/>
        <v/>
      </c>
      <c r="T374" s="79" t="str">
        <f t="shared" ca="1" si="162"/>
        <v/>
      </c>
      <c r="AH374" s="172" t="str">
        <f t="shared" si="141"/>
        <v/>
      </c>
      <c r="AI374" s="172" t="str">
        <f t="shared" si="142"/>
        <v/>
      </c>
    </row>
    <row r="375" spans="1:35">
      <c r="A375" s="173" t="str">
        <f t="shared" ca="1" si="144"/>
        <v/>
      </c>
      <c r="B375" s="45" t="str">
        <f t="shared" ca="1" si="145"/>
        <v/>
      </c>
      <c r="C375" s="46" t="str">
        <f t="shared" ca="1" si="143"/>
        <v/>
      </c>
      <c r="D375" s="46" t="str">
        <f t="shared" ca="1" si="146"/>
        <v/>
      </c>
      <c r="E375" s="45" t="str">
        <f t="shared" ca="1" si="147"/>
        <v/>
      </c>
      <c r="F375" s="46" t="str">
        <f t="shared" ca="1" si="148"/>
        <v/>
      </c>
      <c r="G375" s="47" t="str">
        <f t="shared" ca="1" si="149"/>
        <v/>
      </c>
      <c r="H375" s="45" t="str">
        <f t="shared" ca="1" si="150"/>
        <v/>
      </c>
      <c r="I375" s="46" t="str">
        <f t="shared" ca="1" si="151"/>
        <v/>
      </c>
      <c r="J375" s="47" t="str">
        <f t="shared" ca="1" si="152"/>
        <v/>
      </c>
      <c r="K375" s="45" t="str">
        <f t="shared" ca="1" si="153"/>
        <v/>
      </c>
      <c r="L375" s="46" t="str">
        <f t="shared" ca="1" si="154"/>
        <v/>
      </c>
      <c r="M375" s="47" t="str">
        <f t="shared" ca="1" si="155"/>
        <v/>
      </c>
      <c r="N375" s="45" t="str">
        <f t="shared" ca="1" si="156"/>
        <v/>
      </c>
      <c r="O375" s="46" t="str">
        <f t="shared" ca="1" si="157"/>
        <v/>
      </c>
      <c r="P375" s="47" t="str">
        <f t="shared" ca="1" si="158"/>
        <v/>
      </c>
      <c r="Q375" s="45" t="str">
        <f t="shared" ca="1" si="159"/>
        <v/>
      </c>
      <c r="R375" s="46" t="str">
        <f t="shared" ca="1" si="160"/>
        <v/>
      </c>
      <c r="S375" s="47" t="str">
        <f t="shared" ca="1" si="161"/>
        <v/>
      </c>
      <c r="T375" s="79" t="str">
        <f t="shared" ca="1" si="162"/>
        <v/>
      </c>
      <c r="AH375" s="172" t="str">
        <f t="shared" si="141"/>
        <v/>
      </c>
      <c r="AI375" s="172" t="str">
        <f t="shared" si="142"/>
        <v/>
      </c>
    </row>
    <row r="376" spans="1:35">
      <c r="A376" s="173" t="str">
        <f t="shared" ca="1" si="144"/>
        <v/>
      </c>
      <c r="B376" s="45" t="str">
        <f t="shared" ca="1" si="145"/>
        <v/>
      </c>
      <c r="C376" s="46" t="str">
        <f t="shared" ca="1" si="143"/>
        <v/>
      </c>
      <c r="D376" s="46" t="str">
        <f t="shared" ca="1" si="146"/>
        <v/>
      </c>
      <c r="E376" s="45" t="str">
        <f t="shared" ca="1" si="147"/>
        <v/>
      </c>
      <c r="F376" s="46" t="str">
        <f t="shared" ca="1" si="148"/>
        <v/>
      </c>
      <c r="G376" s="47" t="str">
        <f t="shared" ca="1" si="149"/>
        <v/>
      </c>
      <c r="H376" s="45" t="str">
        <f t="shared" ca="1" si="150"/>
        <v/>
      </c>
      <c r="I376" s="46" t="str">
        <f t="shared" ca="1" si="151"/>
        <v/>
      </c>
      <c r="J376" s="47" t="str">
        <f t="shared" ca="1" si="152"/>
        <v/>
      </c>
      <c r="K376" s="45" t="str">
        <f t="shared" ca="1" si="153"/>
        <v/>
      </c>
      <c r="L376" s="46" t="str">
        <f t="shared" ca="1" si="154"/>
        <v/>
      </c>
      <c r="M376" s="47" t="str">
        <f t="shared" ca="1" si="155"/>
        <v/>
      </c>
      <c r="N376" s="45" t="str">
        <f t="shared" ca="1" si="156"/>
        <v/>
      </c>
      <c r="O376" s="46" t="str">
        <f t="shared" ca="1" si="157"/>
        <v/>
      </c>
      <c r="P376" s="47" t="str">
        <f t="shared" ca="1" si="158"/>
        <v/>
      </c>
      <c r="Q376" s="45" t="str">
        <f t="shared" ca="1" si="159"/>
        <v/>
      </c>
      <c r="R376" s="46" t="str">
        <f t="shared" ca="1" si="160"/>
        <v/>
      </c>
      <c r="S376" s="47" t="str">
        <f t="shared" ca="1" si="161"/>
        <v/>
      </c>
      <c r="T376" s="79" t="str">
        <f t="shared" ca="1" si="162"/>
        <v/>
      </c>
      <c r="AH376" s="172" t="str">
        <f t="shared" si="141"/>
        <v/>
      </c>
      <c r="AI376" s="172" t="str">
        <f t="shared" si="142"/>
        <v/>
      </c>
    </row>
    <row r="377" spans="1:35">
      <c r="A377" s="173" t="str">
        <f t="shared" ca="1" si="144"/>
        <v/>
      </c>
      <c r="B377" s="45" t="str">
        <f t="shared" ca="1" si="145"/>
        <v/>
      </c>
      <c r="C377" s="46" t="str">
        <f t="shared" ca="1" si="143"/>
        <v/>
      </c>
      <c r="D377" s="46" t="str">
        <f t="shared" ca="1" si="146"/>
        <v/>
      </c>
      <c r="E377" s="45" t="str">
        <f t="shared" ca="1" si="147"/>
        <v/>
      </c>
      <c r="F377" s="46" t="str">
        <f t="shared" ca="1" si="148"/>
        <v/>
      </c>
      <c r="G377" s="47" t="str">
        <f t="shared" ca="1" si="149"/>
        <v/>
      </c>
      <c r="H377" s="45" t="str">
        <f t="shared" ca="1" si="150"/>
        <v/>
      </c>
      <c r="I377" s="46" t="str">
        <f t="shared" ca="1" si="151"/>
        <v/>
      </c>
      <c r="J377" s="47" t="str">
        <f t="shared" ca="1" si="152"/>
        <v/>
      </c>
      <c r="K377" s="45" t="str">
        <f t="shared" ca="1" si="153"/>
        <v/>
      </c>
      <c r="L377" s="46" t="str">
        <f t="shared" ca="1" si="154"/>
        <v/>
      </c>
      <c r="M377" s="47" t="str">
        <f t="shared" ca="1" si="155"/>
        <v/>
      </c>
      <c r="N377" s="45" t="str">
        <f t="shared" ca="1" si="156"/>
        <v/>
      </c>
      <c r="O377" s="46" t="str">
        <f t="shared" ca="1" si="157"/>
        <v/>
      </c>
      <c r="P377" s="47" t="str">
        <f t="shared" ca="1" si="158"/>
        <v/>
      </c>
      <c r="Q377" s="45" t="str">
        <f t="shared" ca="1" si="159"/>
        <v/>
      </c>
      <c r="R377" s="46" t="str">
        <f t="shared" ca="1" si="160"/>
        <v/>
      </c>
      <c r="S377" s="47" t="str">
        <f t="shared" ca="1" si="161"/>
        <v/>
      </c>
      <c r="T377" s="79" t="str">
        <f t="shared" ca="1" si="162"/>
        <v/>
      </c>
      <c r="AH377" s="172" t="str">
        <f t="shared" si="141"/>
        <v/>
      </c>
      <c r="AI377" s="172" t="str">
        <f t="shared" si="142"/>
        <v/>
      </c>
    </row>
    <row r="378" spans="1:35">
      <c r="A378" s="173" t="str">
        <f t="shared" ca="1" si="144"/>
        <v/>
      </c>
      <c r="B378" s="45" t="str">
        <f t="shared" ca="1" si="145"/>
        <v/>
      </c>
      <c r="C378" s="46" t="str">
        <f t="shared" ca="1" si="143"/>
        <v/>
      </c>
      <c r="D378" s="46" t="str">
        <f t="shared" ca="1" si="146"/>
        <v/>
      </c>
      <c r="E378" s="45" t="str">
        <f t="shared" ca="1" si="147"/>
        <v/>
      </c>
      <c r="F378" s="46" t="str">
        <f t="shared" ca="1" si="148"/>
        <v/>
      </c>
      <c r="G378" s="47" t="str">
        <f t="shared" ca="1" si="149"/>
        <v/>
      </c>
      <c r="H378" s="45" t="str">
        <f t="shared" ca="1" si="150"/>
        <v/>
      </c>
      <c r="I378" s="46" t="str">
        <f t="shared" ca="1" si="151"/>
        <v/>
      </c>
      <c r="J378" s="47" t="str">
        <f t="shared" ca="1" si="152"/>
        <v/>
      </c>
      <c r="K378" s="45" t="str">
        <f t="shared" ca="1" si="153"/>
        <v/>
      </c>
      <c r="L378" s="46" t="str">
        <f t="shared" ca="1" si="154"/>
        <v/>
      </c>
      <c r="M378" s="47" t="str">
        <f t="shared" ca="1" si="155"/>
        <v/>
      </c>
      <c r="N378" s="45" t="str">
        <f t="shared" ca="1" si="156"/>
        <v/>
      </c>
      <c r="O378" s="46" t="str">
        <f t="shared" ca="1" si="157"/>
        <v/>
      </c>
      <c r="P378" s="47" t="str">
        <f t="shared" ca="1" si="158"/>
        <v/>
      </c>
      <c r="Q378" s="45" t="str">
        <f t="shared" ca="1" si="159"/>
        <v/>
      </c>
      <c r="R378" s="46" t="str">
        <f t="shared" ca="1" si="160"/>
        <v/>
      </c>
      <c r="S378" s="47" t="str">
        <f t="shared" ca="1" si="161"/>
        <v/>
      </c>
      <c r="T378" s="79" t="str">
        <f t="shared" ca="1" si="162"/>
        <v/>
      </c>
      <c r="AH378" s="172" t="str">
        <f t="shared" si="141"/>
        <v/>
      </c>
      <c r="AI378" s="172" t="str">
        <f t="shared" si="142"/>
        <v/>
      </c>
    </row>
    <row r="379" spans="1:35">
      <c r="A379" s="173" t="str">
        <f t="shared" ca="1" si="144"/>
        <v/>
      </c>
      <c r="B379" s="45" t="str">
        <f t="shared" ca="1" si="145"/>
        <v/>
      </c>
      <c r="C379" s="46" t="str">
        <f t="shared" ca="1" si="143"/>
        <v/>
      </c>
      <c r="D379" s="46" t="str">
        <f t="shared" ca="1" si="146"/>
        <v/>
      </c>
      <c r="E379" s="45" t="str">
        <f t="shared" ca="1" si="147"/>
        <v/>
      </c>
      <c r="F379" s="46" t="str">
        <f t="shared" ca="1" si="148"/>
        <v/>
      </c>
      <c r="G379" s="47" t="str">
        <f t="shared" ca="1" si="149"/>
        <v/>
      </c>
      <c r="H379" s="45" t="str">
        <f t="shared" ca="1" si="150"/>
        <v/>
      </c>
      <c r="I379" s="46" t="str">
        <f t="shared" ca="1" si="151"/>
        <v/>
      </c>
      <c r="J379" s="47" t="str">
        <f t="shared" ca="1" si="152"/>
        <v/>
      </c>
      <c r="K379" s="45" t="str">
        <f t="shared" ca="1" si="153"/>
        <v/>
      </c>
      <c r="L379" s="46" t="str">
        <f t="shared" ca="1" si="154"/>
        <v/>
      </c>
      <c r="M379" s="47" t="str">
        <f t="shared" ca="1" si="155"/>
        <v/>
      </c>
      <c r="N379" s="45" t="str">
        <f t="shared" ca="1" si="156"/>
        <v/>
      </c>
      <c r="O379" s="46" t="str">
        <f t="shared" ca="1" si="157"/>
        <v/>
      </c>
      <c r="P379" s="47" t="str">
        <f t="shared" ca="1" si="158"/>
        <v/>
      </c>
      <c r="Q379" s="45" t="str">
        <f t="shared" ca="1" si="159"/>
        <v/>
      </c>
      <c r="R379" s="46" t="str">
        <f t="shared" ca="1" si="160"/>
        <v/>
      </c>
      <c r="S379" s="47" t="str">
        <f t="shared" ca="1" si="161"/>
        <v/>
      </c>
      <c r="T379" s="79" t="str">
        <f t="shared" ca="1" si="162"/>
        <v/>
      </c>
      <c r="AH379" s="172" t="str">
        <f t="shared" si="141"/>
        <v/>
      </c>
      <c r="AI379" s="172" t="str">
        <f t="shared" si="142"/>
        <v/>
      </c>
    </row>
    <row r="380" spans="1:35">
      <c r="A380" s="173" t="str">
        <f t="shared" ca="1" si="144"/>
        <v/>
      </c>
      <c r="B380" s="45" t="str">
        <f t="shared" ca="1" si="145"/>
        <v/>
      </c>
      <c r="C380" s="46" t="str">
        <f t="shared" ca="1" si="143"/>
        <v/>
      </c>
      <c r="D380" s="46" t="str">
        <f t="shared" ca="1" si="146"/>
        <v/>
      </c>
      <c r="E380" s="45" t="str">
        <f t="shared" ca="1" si="147"/>
        <v/>
      </c>
      <c r="F380" s="46" t="str">
        <f t="shared" ca="1" si="148"/>
        <v/>
      </c>
      <c r="G380" s="47" t="str">
        <f t="shared" ca="1" si="149"/>
        <v/>
      </c>
      <c r="H380" s="45" t="str">
        <f t="shared" ca="1" si="150"/>
        <v/>
      </c>
      <c r="I380" s="46" t="str">
        <f t="shared" ca="1" si="151"/>
        <v/>
      </c>
      <c r="J380" s="47" t="str">
        <f t="shared" ca="1" si="152"/>
        <v/>
      </c>
      <c r="K380" s="45" t="str">
        <f t="shared" ca="1" si="153"/>
        <v/>
      </c>
      <c r="L380" s="46" t="str">
        <f t="shared" ca="1" si="154"/>
        <v/>
      </c>
      <c r="M380" s="47" t="str">
        <f t="shared" ca="1" si="155"/>
        <v/>
      </c>
      <c r="N380" s="45" t="str">
        <f t="shared" ca="1" si="156"/>
        <v/>
      </c>
      <c r="O380" s="46" t="str">
        <f t="shared" ca="1" si="157"/>
        <v/>
      </c>
      <c r="P380" s="47" t="str">
        <f t="shared" ca="1" si="158"/>
        <v/>
      </c>
      <c r="Q380" s="45" t="str">
        <f t="shared" ca="1" si="159"/>
        <v/>
      </c>
      <c r="R380" s="46" t="str">
        <f t="shared" ca="1" si="160"/>
        <v/>
      </c>
      <c r="S380" s="47" t="str">
        <f t="shared" ca="1" si="161"/>
        <v/>
      </c>
      <c r="T380" s="79" t="str">
        <f t="shared" ca="1" si="162"/>
        <v/>
      </c>
      <c r="AH380" s="172" t="str">
        <f t="shared" si="141"/>
        <v/>
      </c>
      <c r="AI380" s="172" t="str">
        <f t="shared" si="142"/>
        <v/>
      </c>
    </row>
    <row r="381" spans="1:35">
      <c r="A381" s="173" t="str">
        <f t="shared" ca="1" si="144"/>
        <v/>
      </c>
      <c r="B381" s="45" t="str">
        <f t="shared" ca="1" si="145"/>
        <v/>
      </c>
      <c r="C381" s="46" t="str">
        <f t="shared" ca="1" si="143"/>
        <v/>
      </c>
      <c r="D381" s="46" t="str">
        <f t="shared" ca="1" si="146"/>
        <v/>
      </c>
      <c r="E381" s="45" t="str">
        <f t="shared" ca="1" si="147"/>
        <v/>
      </c>
      <c r="F381" s="46" t="str">
        <f t="shared" ca="1" si="148"/>
        <v/>
      </c>
      <c r="G381" s="47" t="str">
        <f t="shared" ca="1" si="149"/>
        <v/>
      </c>
      <c r="H381" s="45" t="str">
        <f t="shared" ca="1" si="150"/>
        <v/>
      </c>
      <c r="I381" s="46" t="str">
        <f t="shared" ca="1" si="151"/>
        <v/>
      </c>
      <c r="J381" s="47" t="str">
        <f t="shared" ca="1" si="152"/>
        <v/>
      </c>
      <c r="K381" s="45" t="str">
        <f t="shared" ca="1" si="153"/>
        <v/>
      </c>
      <c r="L381" s="46" t="str">
        <f t="shared" ca="1" si="154"/>
        <v/>
      </c>
      <c r="M381" s="47" t="str">
        <f t="shared" ca="1" si="155"/>
        <v/>
      </c>
      <c r="N381" s="45" t="str">
        <f t="shared" ca="1" si="156"/>
        <v/>
      </c>
      <c r="O381" s="46" t="str">
        <f t="shared" ca="1" si="157"/>
        <v/>
      </c>
      <c r="P381" s="47" t="str">
        <f t="shared" ca="1" si="158"/>
        <v/>
      </c>
      <c r="Q381" s="45" t="str">
        <f t="shared" ca="1" si="159"/>
        <v/>
      </c>
      <c r="R381" s="46" t="str">
        <f t="shared" ca="1" si="160"/>
        <v/>
      </c>
      <c r="S381" s="47" t="str">
        <f t="shared" ca="1" si="161"/>
        <v/>
      </c>
      <c r="T381" s="79" t="str">
        <f t="shared" ca="1" si="162"/>
        <v/>
      </c>
      <c r="AH381" s="172" t="str">
        <f t="shared" si="141"/>
        <v/>
      </c>
      <c r="AI381" s="172" t="str">
        <f t="shared" si="142"/>
        <v/>
      </c>
    </row>
    <row r="382" spans="1:35">
      <c r="A382" s="173" t="str">
        <f t="shared" ca="1" si="144"/>
        <v/>
      </c>
      <c r="B382" s="45" t="str">
        <f t="shared" ca="1" si="145"/>
        <v/>
      </c>
      <c r="C382" s="46" t="str">
        <f t="shared" ca="1" si="143"/>
        <v/>
      </c>
      <c r="D382" s="46" t="str">
        <f t="shared" ca="1" si="146"/>
        <v/>
      </c>
      <c r="E382" s="45" t="str">
        <f t="shared" ca="1" si="147"/>
        <v/>
      </c>
      <c r="F382" s="46" t="str">
        <f t="shared" ca="1" si="148"/>
        <v/>
      </c>
      <c r="G382" s="47" t="str">
        <f t="shared" ca="1" si="149"/>
        <v/>
      </c>
      <c r="H382" s="45" t="str">
        <f t="shared" ca="1" si="150"/>
        <v/>
      </c>
      <c r="I382" s="46" t="str">
        <f t="shared" ca="1" si="151"/>
        <v/>
      </c>
      <c r="J382" s="47" t="str">
        <f t="shared" ca="1" si="152"/>
        <v/>
      </c>
      <c r="K382" s="45" t="str">
        <f t="shared" ca="1" si="153"/>
        <v/>
      </c>
      <c r="L382" s="46" t="str">
        <f t="shared" ca="1" si="154"/>
        <v/>
      </c>
      <c r="M382" s="47" t="str">
        <f t="shared" ca="1" si="155"/>
        <v/>
      </c>
      <c r="N382" s="45" t="str">
        <f t="shared" ca="1" si="156"/>
        <v/>
      </c>
      <c r="O382" s="46" t="str">
        <f t="shared" ca="1" si="157"/>
        <v/>
      </c>
      <c r="P382" s="47" t="str">
        <f t="shared" ca="1" si="158"/>
        <v/>
      </c>
      <c r="Q382" s="45" t="str">
        <f t="shared" ca="1" si="159"/>
        <v/>
      </c>
      <c r="R382" s="46" t="str">
        <f t="shared" ca="1" si="160"/>
        <v/>
      </c>
      <c r="S382" s="47" t="str">
        <f t="shared" ca="1" si="161"/>
        <v/>
      </c>
      <c r="T382" s="79" t="str">
        <f t="shared" ca="1" si="162"/>
        <v/>
      </c>
      <c r="AH382" s="172" t="str">
        <f t="shared" si="141"/>
        <v/>
      </c>
      <c r="AI382" s="172" t="str">
        <f t="shared" si="142"/>
        <v/>
      </c>
    </row>
    <row r="383" spans="1:35">
      <c r="A383" s="173" t="str">
        <f t="shared" ca="1" si="144"/>
        <v/>
      </c>
      <c r="B383" s="45" t="str">
        <f t="shared" ca="1" si="145"/>
        <v/>
      </c>
      <c r="C383" s="46" t="str">
        <f t="shared" ca="1" si="143"/>
        <v/>
      </c>
      <c r="D383" s="46" t="str">
        <f t="shared" ca="1" si="146"/>
        <v/>
      </c>
      <c r="E383" s="45" t="str">
        <f t="shared" ca="1" si="147"/>
        <v/>
      </c>
      <c r="F383" s="46" t="str">
        <f t="shared" ca="1" si="148"/>
        <v/>
      </c>
      <c r="G383" s="47" t="str">
        <f t="shared" ca="1" si="149"/>
        <v/>
      </c>
      <c r="H383" s="45" t="str">
        <f t="shared" ca="1" si="150"/>
        <v/>
      </c>
      <c r="I383" s="46" t="str">
        <f t="shared" ca="1" si="151"/>
        <v/>
      </c>
      <c r="J383" s="47" t="str">
        <f t="shared" ca="1" si="152"/>
        <v/>
      </c>
      <c r="K383" s="45" t="str">
        <f t="shared" ca="1" si="153"/>
        <v/>
      </c>
      <c r="L383" s="46" t="str">
        <f t="shared" ca="1" si="154"/>
        <v/>
      </c>
      <c r="M383" s="47" t="str">
        <f t="shared" ca="1" si="155"/>
        <v/>
      </c>
      <c r="N383" s="45" t="str">
        <f t="shared" ca="1" si="156"/>
        <v/>
      </c>
      <c r="O383" s="46" t="str">
        <f t="shared" ca="1" si="157"/>
        <v/>
      </c>
      <c r="P383" s="47" t="str">
        <f t="shared" ca="1" si="158"/>
        <v/>
      </c>
      <c r="Q383" s="45" t="str">
        <f t="shared" ca="1" si="159"/>
        <v/>
      </c>
      <c r="R383" s="46" t="str">
        <f t="shared" ca="1" si="160"/>
        <v/>
      </c>
      <c r="S383" s="47" t="str">
        <f t="shared" ca="1" si="161"/>
        <v/>
      </c>
      <c r="T383" s="79" t="str">
        <f t="shared" ca="1" si="162"/>
        <v/>
      </c>
      <c r="AH383" s="172" t="str">
        <f t="shared" si="141"/>
        <v/>
      </c>
      <c r="AI383" s="172" t="str">
        <f t="shared" si="142"/>
        <v/>
      </c>
    </row>
    <row r="384" spans="1:35">
      <c r="A384" s="173" t="str">
        <f t="shared" ca="1" si="144"/>
        <v/>
      </c>
      <c r="B384" s="45" t="str">
        <f t="shared" ca="1" si="145"/>
        <v/>
      </c>
      <c r="C384" s="46" t="str">
        <f t="shared" ca="1" si="143"/>
        <v/>
      </c>
      <c r="D384" s="46" t="str">
        <f t="shared" ca="1" si="146"/>
        <v/>
      </c>
      <c r="E384" s="45" t="str">
        <f t="shared" ca="1" si="147"/>
        <v/>
      </c>
      <c r="F384" s="46" t="str">
        <f t="shared" ca="1" si="148"/>
        <v/>
      </c>
      <c r="G384" s="47" t="str">
        <f t="shared" ca="1" si="149"/>
        <v/>
      </c>
      <c r="H384" s="45" t="str">
        <f t="shared" ca="1" si="150"/>
        <v/>
      </c>
      <c r="I384" s="46" t="str">
        <f t="shared" ca="1" si="151"/>
        <v/>
      </c>
      <c r="J384" s="47" t="str">
        <f t="shared" ca="1" si="152"/>
        <v/>
      </c>
      <c r="K384" s="45" t="str">
        <f t="shared" ca="1" si="153"/>
        <v/>
      </c>
      <c r="L384" s="46" t="str">
        <f t="shared" ca="1" si="154"/>
        <v/>
      </c>
      <c r="M384" s="47" t="str">
        <f t="shared" ca="1" si="155"/>
        <v/>
      </c>
      <c r="N384" s="45" t="str">
        <f t="shared" ca="1" si="156"/>
        <v/>
      </c>
      <c r="O384" s="46" t="str">
        <f t="shared" ca="1" si="157"/>
        <v/>
      </c>
      <c r="P384" s="47" t="str">
        <f t="shared" ca="1" si="158"/>
        <v/>
      </c>
      <c r="Q384" s="45" t="str">
        <f t="shared" ca="1" si="159"/>
        <v/>
      </c>
      <c r="R384" s="46" t="str">
        <f t="shared" ca="1" si="160"/>
        <v/>
      </c>
      <c r="S384" s="47" t="str">
        <f t="shared" ca="1" si="161"/>
        <v/>
      </c>
      <c r="T384" s="79" t="str">
        <f t="shared" ca="1" si="162"/>
        <v/>
      </c>
      <c r="AH384" s="172" t="str">
        <f t="shared" si="141"/>
        <v/>
      </c>
      <c r="AI384" s="172" t="str">
        <f t="shared" si="142"/>
        <v/>
      </c>
    </row>
    <row r="385" spans="1:35">
      <c r="A385" s="173" t="str">
        <f t="shared" ca="1" si="144"/>
        <v/>
      </c>
      <c r="B385" s="45" t="str">
        <f t="shared" ca="1" si="145"/>
        <v/>
      </c>
      <c r="C385" s="46" t="str">
        <f t="shared" ca="1" si="143"/>
        <v/>
      </c>
      <c r="D385" s="46" t="str">
        <f t="shared" ca="1" si="146"/>
        <v/>
      </c>
      <c r="E385" s="45" t="str">
        <f t="shared" ca="1" si="147"/>
        <v/>
      </c>
      <c r="F385" s="46" t="str">
        <f t="shared" ca="1" si="148"/>
        <v/>
      </c>
      <c r="G385" s="47" t="str">
        <f t="shared" ca="1" si="149"/>
        <v/>
      </c>
      <c r="H385" s="45" t="str">
        <f t="shared" ca="1" si="150"/>
        <v/>
      </c>
      <c r="I385" s="46" t="str">
        <f t="shared" ca="1" si="151"/>
        <v/>
      </c>
      <c r="J385" s="47" t="str">
        <f t="shared" ca="1" si="152"/>
        <v/>
      </c>
      <c r="K385" s="45" t="str">
        <f t="shared" ca="1" si="153"/>
        <v/>
      </c>
      <c r="L385" s="46" t="str">
        <f t="shared" ca="1" si="154"/>
        <v/>
      </c>
      <c r="M385" s="47" t="str">
        <f t="shared" ca="1" si="155"/>
        <v/>
      </c>
      <c r="N385" s="45" t="str">
        <f t="shared" ca="1" si="156"/>
        <v/>
      </c>
      <c r="O385" s="46" t="str">
        <f t="shared" ca="1" si="157"/>
        <v/>
      </c>
      <c r="P385" s="47" t="str">
        <f t="shared" ca="1" si="158"/>
        <v/>
      </c>
      <c r="Q385" s="45" t="str">
        <f t="shared" ca="1" si="159"/>
        <v/>
      </c>
      <c r="R385" s="46" t="str">
        <f t="shared" ca="1" si="160"/>
        <v/>
      </c>
      <c r="S385" s="47" t="str">
        <f t="shared" ca="1" si="161"/>
        <v/>
      </c>
      <c r="T385" s="79" t="str">
        <f t="shared" ca="1" si="162"/>
        <v/>
      </c>
      <c r="AH385" s="172" t="str">
        <f t="shared" si="141"/>
        <v/>
      </c>
      <c r="AI385" s="172" t="str">
        <f t="shared" si="142"/>
        <v/>
      </c>
    </row>
    <row r="386" spans="1:35">
      <c r="A386" s="173" t="str">
        <f t="shared" ca="1" si="144"/>
        <v/>
      </c>
      <c r="B386" s="45" t="str">
        <f t="shared" ca="1" si="145"/>
        <v/>
      </c>
      <c r="C386" s="46" t="str">
        <f t="shared" ca="1" si="143"/>
        <v/>
      </c>
      <c r="D386" s="46" t="str">
        <f t="shared" ca="1" si="146"/>
        <v/>
      </c>
      <c r="E386" s="45" t="str">
        <f t="shared" ca="1" si="147"/>
        <v/>
      </c>
      <c r="F386" s="46" t="str">
        <f t="shared" ca="1" si="148"/>
        <v/>
      </c>
      <c r="G386" s="47" t="str">
        <f t="shared" ca="1" si="149"/>
        <v/>
      </c>
      <c r="H386" s="45" t="str">
        <f t="shared" ca="1" si="150"/>
        <v/>
      </c>
      <c r="I386" s="46" t="str">
        <f t="shared" ca="1" si="151"/>
        <v/>
      </c>
      <c r="J386" s="47" t="str">
        <f t="shared" ca="1" si="152"/>
        <v/>
      </c>
      <c r="K386" s="45" t="str">
        <f t="shared" ca="1" si="153"/>
        <v/>
      </c>
      <c r="L386" s="46" t="str">
        <f t="shared" ca="1" si="154"/>
        <v/>
      </c>
      <c r="M386" s="47" t="str">
        <f t="shared" ca="1" si="155"/>
        <v/>
      </c>
      <c r="N386" s="45" t="str">
        <f t="shared" ca="1" si="156"/>
        <v/>
      </c>
      <c r="O386" s="46" t="str">
        <f t="shared" ca="1" si="157"/>
        <v/>
      </c>
      <c r="P386" s="47" t="str">
        <f t="shared" ca="1" si="158"/>
        <v/>
      </c>
      <c r="Q386" s="45" t="str">
        <f t="shared" ca="1" si="159"/>
        <v/>
      </c>
      <c r="R386" s="46" t="str">
        <f t="shared" ca="1" si="160"/>
        <v/>
      </c>
      <c r="S386" s="47" t="str">
        <f t="shared" ca="1" si="161"/>
        <v/>
      </c>
      <c r="T386" s="79" t="str">
        <f t="shared" ca="1" si="162"/>
        <v/>
      </c>
      <c r="AH386" s="172" t="str">
        <f t="shared" si="141"/>
        <v/>
      </c>
      <c r="AI386" s="172" t="str">
        <f t="shared" si="142"/>
        <v/>
      </c>
    </row>
    <row r="387" spans="1:35">
      <c r="A387" s="173" t="str">
        <f t="shared" ca="1" si="144"/>
        <v/>
      </c>
      <c r="B387" s="45" t="str">
        <f t="shared" ca="1" si="145"/>
        <v/>
      </c>
      <c r="C387" s="46" t="str">
        <f t="shared" ca="1" si="143"/>
        <v/>
      </c>
      <c r="D387" s="46" t="str">
        <f t="shared" ca="1" si="146"/>
        <v/>
      </c>
      <c r="E387" s="45" t="str">
        <f t="shared" ca="1" si="147"/>
        <v/>
      </c>
      <c r="F387" s="46" t="str">
        <f t="shared" ca="1" si="148"/>
        <v/>
      </c>
      <c r="G387" s="47" t="str">
        <f t="shared" ca="1" si="149"/>
        <v/>
      </c>
      <c r="H387" s="45" t="str">
        <f t="shared" ca="1" si="150"/>
        <v/>
      </c>
      <c r="I387" s="46" t="str">
        <f t="shared" ca="1" si="151"/>
        <v/>
      </c>
      <c r="J387" s="47" t="str">
        <f t="shared" ca="1" si="152"/>
        <v/>
      </c>
      <c r="K387" s="45" t="str">
        <f t="shared" ca="1" si="153"/>
        <v/>
      </c>
      <c r="L387" s="46" t="str">
        <f t="shared" ca="1" si="154"/>
        <v/>
      </c>
      <c r="M387" s="47" t="str">
        <f t="shared" ca="1" si="155"/>
        <v/>
      </c>
      <c r="N387" s="45" t="str">
        <f t="shared" ca="1" si="156"/>
        <v/>
      </c>
      <c r="O387" s="46" t="str">
        <f t="shared" ca="1" si="157"/>
        <v/>
      </c>
      <c r="P387" s="47" t="str">
        <f t="shared" ca="1" si="158"/>
        <v/>
      </c>
      <c r="Q387" s="45" t="str">
        <f t="shared" ca="1" si="159"/>
        <v/>
      </c>
      <c r="R387" s="46" t="str">
        <f t="shared" ca="1" si="160"/>
        <v/>
      </c>
      <c r="S387" s="47" t="str">
        <f t="shared" ca="1" si="161"/>
        <v/>
      </c>
      <c r="T387" s="79" t="str">
        <f t="shared" ca="1" si="162"/>
        <v/>
      </c>
      <c r="AH387" s="172" t="str">
        <f t="shared" si="141"/>
        <v/>
      </c>
      <c r="AI387" s="172" t="str">
        <f t="shared" si="142"/>
        <v/>
      </c>
    </row>
    <row r="388" spans="1:35">
      <c r="A388" s="173" t="str">
        <f t="shared" ca="1" si="144"/>
        <v/>
      </c>
      <c r="B388" s="45" t="str">
        <f t="shared" ca="1" si="145"/>
        <v/>
      </c>
      <c r="C388" s="46" t="str">
        <f t="shared" ca="1" si="143"/>
        <v/>
      </c>
      <c r="D388" s="46" t="str">
        <f t="shared" ca="1" si="146"/>
        <v/>
      </c>
      <c r="E388" s="45" t="str">
        <f t="shared" ca="1" si="147"/>
        <v/>
      </c>
      <c r="F388" s="46" t="str">
        <f t="shared" ca="1" si="148"/>
        <v/>
      </c>
      <c r="G388" s="47" t="str">
        <f t="shared" ca="1" si="149"/>
        <v/>
      </c>
      <c r="H388" s="45" t="str">
        <f t="shared" ca="1" si="150"/>
        <v/>
      </c>
      <c r="I388" s="46" t="str">
        <f t="shared" ca="1" si="151"/>
        <v/>
      </c>
      <c r="J388" s="47" t="str">
        <f t="shared" ca="1" si="152"/>
        <v/>
      </c>
      <c r="K388" s="45" t="str">
        <f t="shared" ca="1" si="153"/>
        <v/>
      </c>
      <c r="L388" s="46" t="str">
        <f t="shared" ca="1" si="154"/>
        <v/>
      </c>
      <c r="M388" s="47" t="str">
        <f t="shared" ca="1" si="155"/>
        <v/>
      </c>
      <c r="N388" s="45" t="str">
        <f t="shared" ca="1" si="156"/>
        <v/>
      </c>
      <c r="O388" s="46" t="str">
        <f t="shared" ca="1" si="157"/>
        <v/>
      </c>
      <c r="P388" s="47" t="str">
        <f t="shared" ca="1" si="158"/>
        <v/>
      </c>
      <c r="Q388" s="45" t="str">
        <f t="shared" ca="1" si="159"/>
        <v/>
      </c>
      <c r="R388" s="46" t="str">
        <f t="shared" ca="1" si="160"/>
        <v/>
      </c>
      <c r="S388" s="47" t="str">
        <f t="shared" ca="1" si="161"/>
        <v/>
      </c>
      <c r="T388" s="79" t="str">
        <f t="shared" ca="1" si="162"/>
        <v/>
      </c>
      <c r="AH388" s="172" t="str">
        <f t="shared" ref="AH388:AH451" si="163">IF(COUNTIF(X:X,V388)*COUNTIF(Z:Z,V388)*COUNTIF(AB:AB,V388)*COUNTIF(AD:AD,V388)*COUNTIF(AF:AF,V388),V388,"")</f>
        <v/>
      </c>
      <c r="AI388" s="172" t="str">
        <f t="shared" ref="AI388:AI451" si="164">IF(AH388&gt;$A$14,AH388,"")</f>
        <v/>
      </c>
    </row>
    <row r="389" spans="1:35">
      <c r="A389" s="173" t="str">
        <f t="shared" ca="1" si="144"/>
        <v/>
      </c>
      <c r="B389" s="45" t="str">
        <f t="shared" ca="1" si="145"/>
        <v/>
      </c>
      <c r="C389" s="46" t="str">
        <f t="shared" ca="1" si="143"/>
        <v/>
      </c>
      <c r="D389" s="46" t="str">
        <f t="shared" ca="1" si="146"/>
        <v/>
      </c>
      <c r="E389" s="45" t="str">
        <f t="shared" ca="1" si="147"/>
        <v/>
      </c>
      <c r="F389" s="46" t="str">
        <f t="shared" ca="1" si="148"/>
        <v/>
      </c>
      <c r="G389" s="47" t="str">
        <f t="shared" ca="1" si="149"/>
        <v/>
      </c>
      <c r="H389" s="45" t="str">
        <f t="shared" ca="1" si="150"/>
        <v/>
      </c>
      <c r="I389" s="46" t="str">
        <f t="shared" ca="1" si="151"/>
        <v/>
      </c>
      <c r="J389" s="47" t="str">
        <f t="shared" ca="1" si="152"/>
        <v/>
      </c>
      <c r="K389" s="45" t="str">
        <f t="shared" ca="1" si="153"/>
        <v/>
      </c>
      <c r="L389" s="46" t="str">
        <f t="shared" ca="1" si="154"/>
        <v/>
      </c>
      <c r="M389" s="47" t="str">
        <f t="shared" ca="1" si="155"/>
        <v/>
      </c>
      <c r="N389" s="45" t="str">
        <f t="shared" ca="1" si="156"/>
        <v/>
      </c>
      <c r="O389" s="46" t="str">
        <f t="shared" ca="1" si="157"/>
        <v/>
      </c>
      <c r="P389" s="47" t="str">
        <f t="shared" ca="1" si="158"/>
        <v/>
      </c>
      <c r="Q389" s="45" t="str">
        <f t="shared" ca="1" si="159"/>
        <v/>
      </c>
      <c r="R389" s="46" t="str">
        <f t="shared" ca="1" si="160"/>
        <v/>
      </c>
      <c r="S389" s="47" t="str">
        <f t="shared" ca="1" si="161"/>
        <v/>
      </c>
      <c r="T389" s="79" t="str">
        <f t="shared" ca="1" si="162"/>
        <v/>
      </c>
      <c r="AH389" s="172" t="str">
        <f t="shared" si="163"/>
        <v/>
      </c>
      <c r="AI389" s="172" t="str">
        <f t="shared" si="164"/>
        <v/>
      </c>
    </row>
    <row r="390" spans="1:35">
      <c r="A390" s="173" t="str">
        <f t="shared" ca="1" si="144"/>
        <v/>
      </c>
      <c r="B390" s="45" t="str">
        <f t="shared" ca="1" si="145"/>
        <v/>
      </c>
      <c r="C390" s="46" t="str">
        <f t="shared" ca="1" si="143"/>
        <v/>
      </c>
      <c r="D390" s="46" t="str">
        <f t="shared" ca="1" si="146"/>
        <v/>
      </c>
      <c r="E390" s="45" t="str">
        <f t="shared" ca="1" si="147"/>
        <v/>
      </c>
      <c r="F390" s="46" t="str">
        <f t="shared" ca="1" si="148"/>
        <v/>
      </c>
      <c r="G390" s="47" t="str">
        <f t="shared" ca="1" si="149"/>
        <v/>
      </c>
      <c r="H390" s="45" t="str">
        <f t="shared" ca="1" si="150"/>
        <v/>
      </c>
      <c r="I390" s="46" t="str">
        <f t="shared" ca="1" si="151"/>
        <v/>
      </c>
      <c r="J390" s="47" t="str">
        <f t="shared" ca="1" si="152"/>
        <v/>
      </c>
      <c r="K390" s="45" t="str">
        <f t="shared" ca="1" si="153"/>
        <v/>
      </c>
      <c r="L390" s="46" t="str">
        <f t="shared" ca="1" si="154"/>
        <v/>
      </c>
      <c r="M390" s="47" t="str">
        <f t="shared" ca="1" si="155"/>
        <v/>
      </c>
      <c r="N390" s="45" t="str">
        <f t="shared" ca="1" si="156"/>
        <v/>
      </c>
      <c r="O390" s="46" t="str">
        <f t="shared" ca="1" si="157"/>
        <v/>
      </c>
      <c r="P390" s="47" t="str">
        <f t="shared" ca="1" si="158"/>
        <v/>
      </c>
      <c r="Q390" s="45" t="str">
        <f t="shared" ca="1" si="159"/>
        <v/>
      </c>
      <c r="R390" s="46" t="str">
        <f t="shared" ca="1" si="160"/>
        <v/>
      </c>
      <c r="S390" s="47" t="str">
        <f t="shared" ca="1" si="161"/>
        <v/>
      </c>
      <c r="T390" s="79" t="str">
        <f t="shared" ca="1" si="162"/>
        <v/>
      </c>
      <c r="AH390" s="172" t="str">
        <f t="shared" si="163"/>
        <v/>
      </c>
      <c r="AI390" s="172" t="str">
        <f t="shared" si="164"/>
        <v/>
      </c>
    </row>
    <row r="391" spans="1:35">
      <c r="A391" s="173" t="str">
        <f t="shared" ca="1" si="144"/>
        <v/>
      </c>
      <c r="B391" s="45" t="str">
        <f t="shared" ca="1" si="145"/>
        <v/>
      </c>
      <c r="C391" s="46" t="str">
        <f t="shared" ca="1" si="143"/>
        <v/>
      </c>
      <c r="D391" s="46" t="str">
        <f t="shared" ca="1" si="146"/>
        <v/>
      </c>
      <c r="E391" s="45" t="str">
        <f t="shared" ca="1" si="147"/>
        <v/>
      </c>
      <c r="F391" s="46" t="str">
        <f t="shared" ca="1" si="148"/>
        <v/>
      </c>
      <c r="G391" s="47" t="str">
        <f t="shared" ca="1" si="149"/>
        <v/>
      </c>
      <c r="H391" s="45" t="str">
        <f t="shared" ca="1" si="150"/>
        <v/>
      </c>
      <c r="I391" s="46" t="str">
        <f t="shared" ca="1" si="151"/>
        <v/>
      </c>
      <c r="J391" s="47" t="str">
        <f t="shared" ca="1" si="152"/>
        <v/>
      </c>
      <c r="K391" s="45" t="str">
        <f t="shared" ca="1" si="153"/>
        <v/>
      </c>
      <c r="L391" s="46" t="str">
        <f t="shared" ca="1" si="154"/>
        <v/>
      </c>
      <c r="M391" s="47" t="str">
        <f t="shared" ca="1" si="155"/>
        <v/>
      </c>
      <c r="N391" s="45" t="str">
        <f t="shared" ca="1" si="156"/>
        <v/>
      </c>
      <c r="O391" s="46" t="str">
        <f t="shared" ca="1" si="157"/>
        <v/>
      </c>
      <c r="P391" s="47" t="str">
        <f t="shared" ca="1" si="158"/>
        <v/>
      </c>
      <c r="Q391" s="45" t="str">
        <f t="shared" ca="1" si="159"/>
        <v/>
      </c>
      <c r="R391" s="46" t="str">
        <f t="shared" ca="1" si="160"/>
        <v/>
      </c>
      <c r="S391" s="47" t="str">
        <f t="shared" ca="1" si="161"/>
        <v/>
      </c>
      <c r="T391" s="79" t="str">
        <f t="shared" ca="1" si="162"/>
        <v/>
      </c>
      <c r="AH391" s="172" t="str">
        <f t="shared" si="163"/>
        <v/>
      </c>
      <c r="AI391" s="172" t="str">
        <f t="shared" si="164"/>
        <v/>
      </c>
    </row>
    <row r="392" spans="1:35">
      <c r="A392" s="173" t="str">
        <f t="shared" ca="1" si="144"/>
        <v/>
      </c>
      <c r="B392" s="45" t="str">
        <f t="shared" ca="1" si="145"/>
        <v/>
      </c>
      <c r="C392" s="46" t="str">
        <f t="shared" ca="1" si="143"/>
        <v/>
      </c>
      <c r="D392" s="46" t="str">
        <f t="shared" ca="1" si="146"/>
        <v/>
      </c>
      <c r="E392" s="45" t="str">
        <f t="shared" ca="1" si="147"/>
        <v/>
      </c>
      <c r="F392" s="46" t="str">
        <f t="shared" ca="1" si="148"/>
        <v/>
      </c>
      <c r="G392" s="47" t="str">
        <f t="shared" ca="1" si="149"/>
        <v/>
      </c>
      <c r="H392" s="45" t="str">
        <f t="shared" ca="1" si="150"/>
        <v/>
      </c>
      <c r="I392" s="46" t="str">
        <f t="shared" ca="1" si="151"/>
        <v/>
      </c>
      <c r="J392" s="47" t="str">
        <f t="shared" ca="1" si="152"/>
        <v/>
      </c>
      <c r="K392" s="45" t="str">
        <f t="shared" ca="1" si="153"/>
        <v/>
      </c>
      <c r="L392" s="46" t="str">
        <f t="shared" ca="1" si="154"/>
        <v/>
      </c>
      <c r="M392" s="47" t="str">
        <f t="shared" ca="1" si="155"/>
        <v/>
      </c>
      <c r="N392" s="45" t="str">
        <f t="shared" ca="1" si="156"/>
        <v/>
      </c>
      <c r="O392" s="46" t="str">
        <f t="shared" ca="1" si="157"/>
        <v/>
      </c>
      <c r="P392" s="47" t="str">
        <f t="shared" ca="1" si="158"/>
        <v/>
      </c>
      <c r="Q392" s="45" t="str">
        <f t="shared" ca="1" si="159"/>
        <v/>
      </c>
      <c r="R392" s="46" t="str">
        <f t="shared" ca="1" si="160"/>
        <v/>
      </c>
      <c r="S392" s="47" t="str">
        <f t="shared" ca="1" si="161"/>
        <v/>
      </c>
      <c r="T392" s="79" t="str">
        <f t="shared" ca="1" si="162"/>
        <v/>
      </c>
      <c r="AH392" s="172" t="str">
        <f t="shared" si="163"/>
        <v/>
      </c>
      <c r="AI392" s="172" t="str">
        <f t="shared" si="164"/>
        <v/>
      </c>
    </row>
    <row r="393" spans="1:35">
      <c r="A393" s="173" t="str">
        <f t="shared" ca="1" si="144"/>
        <v/>
      </c>
      <c r="B393" s="45" t="str">
        <f t="shared" ca="1" si="145"/>
        <v/>
      </c>
      <c r="C393" s="46" t="str">
        <f t="shared" ca="1" si="143"/>
        <v/>
      </c>
      <c r="D393" s="46" t="str">
        <f t="shared" ca="1" si="146"/>
        <v/>
      </c>
      <c r="E393" s="45" t="str">
        <f t="shared" ca="1" si="147"/>
        <v/>
      </c>
      <c r="F393" s="46" t="str">
        <f t="shared" ca="1" si="148"/>
        <v/>
      </c>
      <c r="G393" s="47" t="str">
        <f t="shared" ca="1" si="149"/>
        <v/>
      </c>
      <c r="H393" s="45" t="str">
        <f t="shared" ca="1" si="150"/>
        <v/>
      </c>
      <c r="I393" s="46" t="str">
        <f t="shared" ca="1" si="151"/>
        <v/>
      </c>
      <c r="J393" s="47" t="str">
        <f t="shared" ca="1" si="152"/>
        <v/>
      </c>
      <c r="K393" s="45" t="str">
        <f t="shared" ca="1" si="153"/>
        <v/>
      </c>
      <c r="L393" s="46" t="str">
        <f t="shared" ca="1" si="154"/>
        <v/>
      </c>
      <c r="M393" s="47" t="str">
        <f t="shared" ca="1" si="155"/>
        <v/>
      </c>
      <c r="N393" s="45" t="str">
        <f t="shared" ca="1" si="156"/>
        <v/>
      </c>
      <c r="O393" s="46" t="str">
        <f t="shared" ca="1" si="157"/>
        <v/>
      </c>
      <c r="P393" s="47" t="str">
        <f t="shared" ca="1" si="158"/>
        <v/>
      </c>
      <c r="Q393" s="45" t="str">
        <f t="shared" ca="1" si="159"/>
        <v/>
      </c>
      <c r="R393" s="46" t="str">
        <f t="shared" ca="1" si="160"/>
        <v/>
      </c>
      <c r="S393" s="47" t="str">
        <f t="shared" ca="1" si="161"/>
        <v/>
      </c>
      <c r="T393" s="79" t="str">
        <f t="shared" ca="1" si="162"/>
        <v/>
      </c>
      <c r="AH393" s="172" t="str">
        <f t="shared" si="163"/>
        <v/>
      </c>
      <c r="AI393" s="172" t="str">
        <f t="shared" si="164"/>
        <v/>
      </c>
    </row>
    <row r="394" spans="1:35">
      <c r="A394" s="173" t="str">
        <f t="shared" ca="1" si="144"/>
        <v/>
      </c>
      <c r="B394" s="45" t="str">
        <f t="shared" ca="1" si="145"/>
        <v/>
      </c>
      <c r="C394" s="46" t="str">
        <f t="shared" ca="1" si="143"/>
        <v/>
      </c>
      <c r="D394" s="46" t="str">
        <f t="shared" ca="1" si="146"/>
        <v/>
      </c>
      <c r="E394" s="45" t="str">
        <f t="shared" ca="1" si="147"/>
        <v/>
      </c>
      <c r="F394" s="46" t="str">
        <f t="shared" ca="1" si="148"/>
        <v/>
      </c>
      <c r="G394" s="47" t="str">
        <f t="shared" ca="1" si="149"/>
        <v/>
      </c>
      <c r="H394" s="45" t="str">
        <f t="shared" ca="1" si="150"/>
        <v/>
      </c>
      <c r="I394" s="46" t="str">
        <f t="shared" ca="1" si="151"/>
        <v/>
      </c>
      <c r="J394" s="47" t="str">
        <f t="shared" ca="1" si="152"/>
        <v/>
      </c>
      <c r="K394" s="45" t="str">
        <f t="shared" ca="1" si="153"/>
        <v/>
      </c>
      <c r="L394" s="46" t="str">
        <f t="shared" ca="1" si="154"/>
        <v/>
      </c>
      <c r="M394" s="47" t="str">
        <f t="shared" ca="1" si="155"/>
        <v/>
      </c>
      <c r="N394" s="45" t="str">
        <f t="shared" ca="1" si="156"/>
        <v/>
      </c>
      <c r="O394" s="46" t="str">
        <f t="shared" ca="1" si="157"/>
        <v/>
      </c>
      <c r="P394" s="47" t="str">
        <f t="shared" ca="1" si="158"/>
        <v/>
      </c>
      <c r="Q394" s="45" t="str">
        <f t="shared" ca="1" si="159"/>
        <v/>
      </c>
      <c r="R394" s="46" t="str">
        <f t="shared" ca="1" si="160"/>
        <v/>
      </c>
      <c r="S394" s="47" t="str">
        <f t="shared" ca="1" si="161"/>
        <v/>
      </c>
      <c r="T394" s="79" t="str">
        <f t="shared" ca="1" si="162"/>
        <v/>
      </c>
      <c r="AH394" s="172" t="str">
        <f t="shared" si="163"/>
        <v/>
      </c>
      <c r="AI394" s="172" t="str">
        <f t="shared" si="164"/>
        <v/>
      </c>
    </row>
    <row r="395" spans="1:35">
      <c r="A395" s="173" t="str">
        <f t="shared" ca="1" si="144"/>
        <v/>
      </c>
      <c r="B395" s="45" t="str">
        <f t="shared" ca="1" si="145"/>
        <v/>
      </c>
      <c r="C395" s="46" t="str">
        <f t="shared" ca="1" si="143"/>
        <v/>
      </c>
      <c r="D395" s="46" t="str">
        <f t="shared" ca="1" si="146"/>
        <v/>
      </c>
      <c r="E395" s="45" t="str">
        <f t="shared" ca="1" si="147"/>
        <v/>
      </c>
      <c r="F395" s="46" t="str">
        <f t="shared" ca="1" si="148"/>
        <v/>
      </c>
      <c r="G395" s="47" t="str">
        <f t="shared" ca="1" si="149"/>
        <v/>
      </c>
      <c r="H395" s="45" t="str">
        <f t="shared" ca="1" si="150"/>
        <v/>
      </c>
      <c r="I395" s="46" t="str">
        <f t="shared" ca="1" si="151"/>
        <v/>
      </c>
      <c r="J395" s="47" t="str">
        <f t="shared" ca="1" si="152"/>
        <v/>
      </c>
      <c r="K395" s="45" t="str">
        <f t="shared" ca="1" si="153"/>
        <v/>
      </c>
      <c r="L395" s="46" t="str">
        <f t="shared" ca="1" si="154"/>
        <v/>
      </c>
      <c r="M395" s="47" t="str">
        <f t="shared" ca="1" si="155"/>
        <v/>
      </c>
      <c r="N395" s="45" t="str">
        <f t="shared" ca="1" si="156"/>
        <v/>
      </c>
      <c r="O395" s="46" t="str">
        <f t="shared" ca="1" si="157"/>
        <v/>
      </c>
      <c r="P395" s="47" t="str">
        <f t="shared" ca="1" si="158"/>
        <v/>
      </c>
      <c r="Q395" s="45" t="str">
        <f t="shared" ca="1" si="159"/>
        <v/>
      </c>
      <c r="R395" s="46" t="str">
        <f t="shared" ca="1" si="160"/>
        <v/>
      </c>
      <c r="S395" s="47" t="str">
        <f t="shared" ca="1" si="161"/>
        <v/>
      </c>
      <c r="T395" s="79" t="str">
        <f t="shared" ca="1" si="162"/>
        <v/>
      </c>
      <c r="AH395" s="172" t="str">
        <f t="shared" si="163"/>
        <v/>
      </c>
      <c r="AI395" s="172" t="str">
        <f t="shared" si="164"/>
        <v/>
      </c>
    </row>
    <row r="396" spans="1:35">
      <c r="A396" s="173" t="str">
        <f t="shared" ca="1" si="144"/>
        <v/>
      </c>
      <c r="B396" s="45" t="str">
        <f t="shared" ca="1" si="145"/>
        <v/>
      </c>
      <c r="C396" s="46" t="str">
        <f t="shared" ca="1" si="143"/>
        <v/>
      </c>
      <c r="D396" s="46" t="str">
        <f t="shared" ca="1" si="146"/>
        <v/>
      </c>
      <c r="E396" s="45" t="str">
        <f t="shared" ca="1" si="147"/>
        <v/>
      </c>
      <c r="F396" s="46" t="str">
        <f t="shared" ca="1" si="148"/>
        <v/>
      </c>
      <c r="G396" s="47" t="str">
        <f t="shared" ca="1" si="149"/>
        <v/>
      </c>
      <c r="H396" s="45" t="str">
        <f t="shared" ca="1" si="150"/>
        <v/>
      </c>
      <c r="I396" s="46" t="str">
        <f t="shared" ca="1" si="151"/>
        <v/>
      </c>
      <c r="J396" s="47" t="str">
        <f t="shared" ca="1" si="152"/>
        <v/>
      </c>
      <c r="K396" s="45" t="str">
        <f t="shared" ca="1" si="153"/>
        <v/>
      </c>
      <c r="L396" s="46" t="str">
        <f t="shared" ca="1" si="154"/>
        <v/>
      </c>
      <c r="M396" s="47" t="str">
        <f t="shared" ca="1" si="155"/>
        <v/>
      </c>
      <c r="N396" s="45" t="str">
        <f t="shared" ca="1" si="156"/>
        <v/>
      </c>
      <c r="O396" s="46" t="str">
        <f t="shared" ca="1" si="157"/>
        <v/>
      </c>
      <c r="P396" s="47" t="str">
        <f t="shared" ca="1" si="158"/>
        <v/>
      </c>
      <c r="Q396" s="45" t="str">
        <f t="shared" ca="1" si="159"/>
        <v/>
      </c>
      <c r="R396" s="46" t="str">
        <f t="shared" ca="1" si="160"/>
        <v/>
      </c>
      <c r="S396" s="47" t="str">
        <f t="shared" ca="1" si="161"/>
        <v/>
      </c>
      <c r="T396" s="79" t="str">
        <f t="shared" ca="1" si="162"/>
        <v/>
      </c>
      <c r="AH396" s="172" t="str">
        <f t="shared" si="163"/>
        <v/>
      </c>
      <c r="AI396" s="172" t="str">
        <f t="shared" si="164"/>
        <v/>
      </c>
    </row>
    <row r="397" spans="1:35">
      <c r="A397" s="173" t="str">
        <f t="shared" ca="1" si="144"/>
        <v/>
      </c>
      <c r="B397" s="45" t="str">
        <f t="shared" ca="1" si="145"/>
        <v/>
      </c>
      <c r="C397" s="46" t="str">
        <f t="shared" ca="1" si="143"/>
        <v/>
      </c>
      <c r="D397" s="46" t="str">
        <f t="shared" ca="1" si="146"/>
        <v/>
      </c>
      <c r="E397" s="45" t="str">
        <f t="shared" ca="1" si="147"/>
        <v/>
      </c>
      <c r="F397" s="46" t="str">
        <f t="shared" ca="1" si="148"/>
        <v/>
      </c>
      <c r="G397" s="47" t="str">
        <f t="shared" ca="1" si="149"/>
        <v/>
      </c>
      <c r="H397" s="45" t="str">
        <f t="shared" ca="1" si="150"/>
        <v/>
      </c>
      <c r="I397" s="46" t="str">
        <f t="shared" ca="1" si="151"/>
        <v/>
      </c>
      <c r="J397" s="47" t="str">
        <f t="shared" ca="1" si="152"/>
        <v/>
      </c>
      <c r="K397" s="45" t="str">
        <f t="shared" ca="1" si="153"/>
        <v/>
      </c>
      <c r="L397" s="46" t="str">
        <f t="shared" ca="1" si="154"/>
        <v/>
      </c>
      <c r="M397" s="47" t="str">
        <f t="shared" ca="1" si="155"/>
        <v/>
      </c>
      <c r="N397" s="45" t="str">
        <f t="shared" ca="1" si="156"/>
        <v/>
      </c>
      <c r="O397" s="46" t="str">
        <f t="shared" ca="1" si="157"/>
        <v/>
      </c>
      <c r="P397" s="47" t="str">
        <f t="shared" ca="1" si="158"/>
        <v/>
      </c>
      <c r="Q397" s="45" t="str">
        <f t="shared" ca="1" si="159"/>
        <v/>
      </c>
      <c r="R397" s="46" t="str">
        <f t="shared" ca="1" si="160"/>
        <v/>
      </c>
      <c r="S397" s="47" t="str">
        <f t="shared" ca="1" si="161"/>
        <v/>
      </c>
      <c r="T397" s="79" t="str">
        <f t="shared" ca="1" si="162"/>
        <v/>
      </c>
      <c r="AH397" s="172" t="str">
        <f t="shared" si="163"/>
        <v/>
      </c>
      <c r="AI397" s="172" t="str">
        <f t="shared" si="164"/>
        <v/>
      </c>
    </row>
    <row r="398" spans="1:35">
      <c r="A398" s="173" t="str">
        <f t="shared" ca="1" si="144"/>
        <v/>
      </c>
      <c r="B398" s="45" t="str">
        <f t="shared" ca="1" si="145"/>
        <v/>
      </c>
      <c r="C398" s="46" t="str">
        <f t="shared" ca="1" si="143"/>
        <v/>
      </c>
      <c r="D398" s="46" t="str">
        <f t="shared" ca="1" si="146"/>
        <v/>
      </c>
      <c r="E398" s="45" t="str">
        <f t="shared" ca="1" si="147"/>
        <v/>
      </c>
      <c r="F398" s="46" t="str">
        <f t="shared" ca="1" si="148"/>
        <v/>
      </c>
      <c r="G398" s="47" t="str">
        <f t="shared" ca="1" si="149"/>
        <v/>
      </c>
      <c r="H398" s="45" t="str">
        <f t="shared" ca="1" si="150"/>
        <v/>
      </c>
      <c r="I398" s="46" t="str">
        <f t="shared" ca="1" si="151"/>
        <v/>
      </c>
      <c r="J398" s="47" t="str">
        <f t="shared" ca="1" si="152"/>
        <v/>
      </c>
      <c r="K398" s="45" t="str">
        <f t="shared" ca="1" si="153"/>
        <v/>
      </c>
      <c r="L398" s="46" t="str">
        <f t="shared" ca="1" si="154"/>
        <v/>
      </c>
      <c r="M398" s="47" t="str">
        <f t="shared" ca="1" si="155"/>
        <v/>
      </c>
      <c r="N398" s="45" t="str">
        <f t="shared" ca="1" si="156"/>
        <v/>
      </c>
      <c r="O398" s="46" t="str">
        <f t="shared" ca="1" si="157"/>
        <v/>
      </c>
      <c r="P398" s="47" t="str">
        <f t="shared" ca="1" si="158"/>
        <v/>
      </c>
      <c r="Q398" s="45" t="str">
        <f t="shared" ca="1" si="159"/>
        <v/>
      </c>
      <c r="R398" s="46" t="str">
        <f t="shared" ca="1" si="160"/>
        <v/>
      </c>
      <c r="S398" s="47" t="str">
        <f t="shared" ca="1" si="161"/>
        <v/>
      </c>
      <c r="T398" s="79" t="str">
        <f t="shared" ca="1" si="162"/>
        <v/>
      </c>
      <c r="AH398" s="172" t="str">
        <f t="shared" si="163"/>
        <v/>
      </c>
      <c r="AI398" s="172" t="str">
        <f t="shared" si="164"/>
        <v/>
      </c>
    </row>
    <row r="399" spans="1:35">
      <c r="A399" s="173" t="str">
        <f t="shared" ca="1" si="144"/>
        <v/>
      </c>
      <c r="B399" s="45" t="str">
        <f t="shared" ca="1" si="145"/>
        <v/>
      </c>
      <c r="C399" s="46" t="str">
        <f t="shared" ca="1" si="143"/>
        <v/>
      </c>
      <c r="D399" s="46" t="str">
        <f t="shared" ca="1" si="146"/>
        <v/>
      </c>
      <c r="E399" s="45" t="str">
        <f t="shared" ca="1" si="147"/>
        <v/>
      </c>
      <c r="F399" s="46" t="str">
        <f t="shared" ca="1" si="148"/>
        <v/>
      </c>
      <c r="G399" s="47" t="str">
        <f t="shared" ca="1" si="149"/>
        <v/>
      </c>
      <c r="H399" s="45" t="str">
        <f t="shared" ca="1" si="150"/>
        <v/>
      </c>
      <c r="I399" s="46" t="str">
        <f t="shared" ca="1" si="151"/>
        <v/>
      </c>
      <c r="J399" s="47" t="str">
        <f t="shared" ca="1" si="152"/>
        <v/>
      </c>
      <c r="K399" s="45" t="str">
        <f t="shared" ca="1" si="153"/>
        <v/>
      </c>
      <c r="L399" s="46" t="str">
        <f t="shared" ca="1" si="154"/>
        <v/>
      </c>
      <c r="M399" s="47" t="str">
        <f t="shared" ca="1" si="155"/>
        <v/>
      </c>
      <c r="N399" s="45" t="str">
        <f t="shared" ca="1" si="156"/>
        <v/>
      </c>
      <c r="O399" s="46" t="str">
        <f t="shared" ca="1" si="157"/>
        <v/>
      </c>
      <c r="P399" s="47" t="str">
        <f t="shared" ca="1" si="158"/>
        <v/>
      </c>
      <c r="Q399" s="45" t="str">
        <f t="shared" ca="1" si="159"/>
        <v/>
      </c>
      <c r="R399" s="46" t="str">
        <f t="shared" ca="1" si="160"/>
        <v/>
      </c>
      <c r="S399" s="47" t="str">
        <f t="shared" ca="1" si="161"/>
        <v/>
      </c>
      <c r="T399" s="79" t="str">
        <f t="shared" ca="1" si="162"/>
        <v/>
      </c>
      <c r="AH399" s="172" t="str">
        <f t="shared" si="163"/>
        <v/>
      </c>
      <c r="AI399" s="172" t="str">
        <f t="shared" si="164"/>
        <v/>
      </c>
    </row>
    <row r="400" spans="1:35">
      <c r="A400" s="173" t="str">
        <f t="shared" ca="1" si="144"/>
        <v/>
      </c>
      <c r="B400" s="45" t="str">
        <f t="shared" ca="1" si="145"/>
        <v/>
      </c>
      <c r="C400" s="46" t="str">
        <f t="shared" ref="C400:C463" ca="1" si="165">IF(ISERROR(B400-2),"",(B400/$B$14-1)*$B$5)</f>
        <v/>
      </c>
      <c r="D400" s="46" t="str">
        <f t="shared" ca="1" si="146"/>
        <v/>
      </c>
      <c r="E400" s="45" t="str">
        <f t="shared" ca="1" si="147"/>
        <v/>
      </c>
      <c r="F400" s="46" t="str">
        <f t="shared" ca="1" si="148"/>
        <v/>
      </c>
      <c r="G400" s="47" t="str">
        <f t="shared" ca="1" si="149"/>
        <v/>
      </c>
      <c r="H400" s="45" t="str">
        <f t="shared" ca="1" si="150"/>
        <v/>
      </c>
      <c r="I400" s="46" t="str">
        <f t="shared" ca="1" si="151"/>
        <v/>
      </c>
      <c r="J400" s="47" t="str">
        <f t="shared" ca="1" si="152"/>
        <v/>
      </c>
      <c r="K400" s="45" t="str">
        <f t="shared" ca="1" si="153"/>
        <v/>
      </c>
      <c r="L400" s="46" t="str">
        <f t="shared" ca="1" si="154"/>
        <v/>
      </c>
      <c r="M400" s="47" t="str">
        <f t="shared" ca="1" si="155"/>
        <v/>
      </c>
      <c r="N400" s="45" t="str">
        <f t="shared" ca="1" si="156"/>
        <v/>
      </c>
      <c r="O400" s="46" t="str">
        <f t="shared" ca="1" si="157"/>
        <v/>
      </c>
      <c r="P400" s="47" t="str">
        <f t="shared" ca="1" si="158"/>
        <v/>
      </c>
      <c r="Q400" s="45" t="str">
        <f t="shared" ca="1" si="159"/>
        <v/>
      </c>
      <c r="R400" s="46" t="str">
        <f t="shared" ca="1" si="160"/>
        <v/>
      </c>
      <c r="S400" s="47" t="str">
        <f t="shared" ca="1" si="161"/>
        <v/>
      </c>
      <c r="T400" s="79" t="str">
        <f t="shared" ca="1" si="162"/>
        <v/>
      </c>
      <c r="AH400" s="172" t="str">
        <f t="shared" si="163"/>
        <v/>
      </c>
      <c r="AI400" s="172" t="str">
        <f t="shared" si="164"/>
        <v/>
      </c>
    </row>
    <row r="401" spans="1:35">
      <c r="A401" s="173" t="str">
        <f t="shared" ca="1" si="144"/>
        <v/>
      </c>
      <c r="B401" s="45" t="str">
        <f t="shared" ca="1" si="145"/>
        <v/>
      </c>
      <c r="C401" s="46" t="str">
        <f t="shared" ca="1" si="165"/>
        <v/>
      </c>
      <c r="D401" s="46" t="str">
        <f t="shared" ca="1" si="146"/>
        <v/>
      </c>
      <c r="E401" s="45" t="str">
        <f t="shared" ca="1" si="147"/>
        <v/>
      </c>
      <c r="F401" s="46" t="str">
        <f t="shared" ca="1" si="148"/>
        <v/>
      </c>
      <c r="G401" s="47" t="str">
        <f t="shared" ca="1" si="149"/>
        <v/>
      </c>
      <c r="H401" s="45" t="str">
        <f t="shared" ca="1" si="150"/>
        <v/>
      </c>
      <c r="I401" s="46" t="str">
        <f t="shared" ca="1" si="151"/>
        <v/>
      </c>
      <c r="J401" s="47" t="str">
        <f t="shared" ca="1" si="152"/>
        <v/>
      </c>
      <c r="K401" s="45" t="str">
        <f t="shared" ca="1" si="153"/>
        <v/>
      </c>
      <c r="L401" s="46" t="str">
        <f t="shared" ca="1" si="154"/>
        <v/>
      </c>
      <c r="M401" s="47" t="str">
        <f t="shared" ca="1" si="155"/>
        <v/>
      </c>
      <c r="N401" s="45" t="str">
        <f t="shared" ca="1" si="156"/>
        <v/>
      </c>
      <c r="O401" s="46" t="str">
        <f t="shared" ca="1" si="157"/>
        <v/>
      </c>
      <c r="P401" s="47" t="str">
        <f t="shared" ca="1" si="158"/>
        <v/>
      </c>
      <c r="Q401" s="45" t="str">
        <f t="shared" ca="1" si="159"/>
        <v/>
      </c>
      <c r="R401" s="46" t="str">
        <f t="shared" ca="1" si="160"/>
        <v/>
      </c>
      <c r="S401" s="47" t="str">
        <f t="shared" ca="1" si="161"/>
        <v/>
      </c>
      <c r="T401" s="79" t="str">
        <f t="shared" ca="1" si="162"/>
        <v/>
      </c>
      <c r="AH401" s="172" t="str">
        <f t="shared" si="163"/>
        <v/>
      </c>
      <c r="AI401" s="172" t="str">
        <f t="shared" si="164"/>
        <v/>
      </c>
    </row>
    <row r="402" spans="1:35">
      <c r="A402" s="173" t="str">
        <f t="shared" ca="1" si="144"/>
        <v/>
      </c>
      <c r="B402" s="45" t="str">
        <f t="shared" ca="1" si="145"/>
        <v/>
      </c>
      <c r="C402" s="46" t="str">
        <f t="shared" ca="1" si="165"/>
        <v/>
      </c>
      <c r="D402" s="46" t="str">
        <f t="shared" ca="1" si="146"/>
        <v/>
      </c>
      <c r="E402" s="45" t="str">
        <f t="shared" ca="1" si="147"/>
        <v/>
      </c>
      <c r="F402" s="46" t="str">
        <f t="shared" ca="1" si="148"/>
        <v/>
      </c>
      <c r="G402" s="47" t="str">
        <f t="shared" ca="1" si="149"/>
        <v/>
      </c>
      <c r="H402" s="45" t="str">
        <f t="shared" ca="1" si="150"/>
        <v/>
      </c>
      <c r="I402" s="46" t="str">
        <f t="shared" ca="1" si="151"/>
        <v/>
      </c>
      <c r="J402" s="47" t="str">
        <f t="shared" ca="1" si="152"/>
        <v/>
      </c>
      <c r="K402" s="45" t="str">
        <f t="shared" ca="1" si="153"/>
        <v/>
      </c>
      <c r="L402" s="46" t="str">
        <f t="shared" ca="1" si="154"/>
        <v/>
      </c>
      <c r="M402" s="47" t="str">
        <f t="shared" ca="1" si="155"/>
        <v/>
      </c>
      <c r="N402" s="45" t="str">
        <f t="shared" ca="1" si="156"/>
        <v/>
      </c>
      <c r="O402" s="46" t="str">
        <f t="shared" ca="1" si="157"/>
        <v/>
      </c>
      <c r="P402" s="47" t="str">
        <f t="shared" ca="1" si="158"/>
        <v/>
      </c>
      <c r="Q402" s="45" t="str">
        <f t="shared" ca="1" si="159"/>
        <v/>
      </c>
      <c r="R402" s="46" t="str">
        <f t="shared" ca="1" si="160"/>
        <v/>
      </c>
      <c r="S402" s="47" t="str">
        <f t="shared" ca="1" si="161"/>
        <v/>
      </c>
      <c r="T402" s="79" t="str">
        <f t="shared" ca="1" si="162"/>
        <v/>
      </c>
      <c r="AH402" s="172" t="str">
        <f t="shared" si="163"/>
        <v/>
      </c>
      <c r="AI402" s="172" t="str">
        <f t="shared" si="164"/>
        <v/>
      </c>
    </row>
    <row r="403" spans="1:35">
      <c r="A403" s="173" t="str">
        <f t="shared" ca="1" si="144"/>
        <v/>
      </c>
      <c r="B403" s="45" t="str">
        <f t="shared" ca="1" si="145"/>
        <v/>
      </c>
      <c r="C403" s="46" t="str">
        <f t="shared" ca="1" si="165"/>
        <v/>
      </c>
      <c r="D403" s="46" t="str">
        <f t="shared" ca="1" si="146"/>
        <v/>
      </c>
      <c r="E403" s="45" t="str">
        <f t="shared" ca="1" si="147"/>
        <v/>
      </c>
      <c r="F403" s="46" t="str">
        <f t="shared" ca="1" si="148"/>
        <v/>
      </c>
      <c r="G403" s="47" t="str">
        <f t="shared" ca="1" si="149"/>
        <v/>
      </c>
      <c r="H403" s="45" t="str">
        <f t="shared" ca="1" si="150"/>
        <v/>
      </c>
      <c r="I403" s="46" t="str">
        <f t="shared" ca="1" si="151"/>
        <v/>
      </c>
      <c r="J403" s="47" t="str">
        <f t="shared" ca="1" si="152"/>
        <v/>
      </c>
      <c r="K403" s="45" t="str">
        <f t="shared" ca="1" si="153"/>
        <v/>
      </c>
      <c r="L403" s="46" t="str">
        <f t="shared" ca="1" si="154"/>
        <v/>
      </c>
      <c r="M403" s="47" t="str">
        <f t="shared" ca="1" si="155"/>
        <v/>
      </c>
      <c r="N403" s="45" t="str">
        <f t="shared" ca="1" si="156"/>
        <v/>
      </c>
      <c r="O403" s="46" t="str">
        <f t="shared" ca="1" si="157"/>
        <v/>
      </c>
      <c r="P403" s="47" t="str">
        <f t="shared" ca="1" si="158"/>
        <v/>
      </c>
      <c r="Q403" s="45" t="str">
        <f t="shared" ca="1" si="159"/>
        <v/>
      </c>
      <c r="R403" s="46" t="str">
        <f t="shared" ca="1" si="160"/>
        <v/>
      </c>
      <c r="S403" s="47" t="str">
        <f t="shared" ca="1" si="161"/>
        <v/>
      </c>
      <c r="T403" s="79" t="str">
        <f t="shared" ca="1" si="162"/>
        <v/>
      </c>
      <c r="AH403" s="172" t="str">
        <f t="shared" si="163"/>
        <v/>
      </c>
      <c r="AI403" s="172" t="str">
        <f t="shared" si="164"/>
        <v/>
      </c>
    </row>
    <row r="404" spans="1:35">
      <c r="A404" s="173" t="str">
        <f t="shared" ca="1" si="144"/>
        <v/>
      </c>
      <c r="B404" s="45" t="str">
        <f t="shared" ca="1" si="145"/>
        <v/>
      </c>
      <c r="C404" s="46" t="str">
        <f t="shared" ca="1" si="165"/>
        <v/>
      </c>
      <c r="D404" s="46" t="str">
        <f t="shared" ca="1" si="146"/>
        <v/>
      </c>
      <c r="E404" s="45" t="str">
        <f t="shared" ca="1" si="147"/>
        <v/>
      </c>
      <c r="F404" s="46" t="str">
        <f t="shared" ca="1" si="148"/>
        <v/>
      </c>
      <c r="G404" s="47" t="str">
        <f t="shared" ca="1" si="149"/>
        <v/>
      </c>
      <c r="H404" s="45" t="str">
        <f t="shared" ca="1" si="150"/>
        <v/>
      </c>
      <c r="I404" s="46" t="str">
        <f t="shared" ca="1" si="151"/>
        <v/>
      </c>
      <c r="J404" s="47" t="str">
        <f t="shared" ca="1" si="152"/>
        <v/>
      </c>
      <c r="K404" s="45" t="str">
        <f t="shared" ca="1" si="153"/>
        <v/>
      </c>
      <c r="L404" s="46" t="str">
        <f t="shared" ca="1" si="154"/>
        <v/>
      </c>
      <c r="M404" s="47" t="str">
        <f t="shared" ca="1" si="155"/>
        <v/>
      </c>
      <c r="N404" s="45" t="str">
        <f t="shared" ca="1" si="156"/>
        <v/>
      </c>
      <c r="O404" s="46" t="str">
        <f t="shared" ca="1" si="157"/>
        <v/>
      </c>
      <c r="P404" s="47" t="str">
        <f t="shared" ca="1" si="158"/>
        <v/>
      </c>
      <c r="Q404" s="45" t="str">
        <f t="shared" ca="1" si="159"/>
        <v/>
      </c>
      <c r="R404" s="46" t="str">
        <f t="shared" ca="1" si="160"/>
        <v/>
      </c>
      <c r="S404" s="47" t="str">
        <f t="shared" ca="1" si="161"/>
        <v/>
      </c>
      <c r="T404" s="79" t="str">
        <f t="shared" ca="1" si="162"/>
        <v/>
      </c>
      <c r="AH404" s="172" t="str">
        <f t="shared" si="163"/>
        <v/>
      </c>
      <c r="AI404" s="172" t="str">
        <f t="shared" si="164"/>
        <v/>
      </c>
    </row>
    <row r="405" spans="1:35">
      <c r="A405" s="173" t="str">
        <f t="shared" ca="1" si="144"/>
        <v/>
      </c>
      <c r="B405" s="45" t="str">
        <f t="shared" ca="1" si="145"/>
        <v/>
      </c>
      <c r="C405" s="46" t="str">
        <f t="shared" ca="1" si="165"/>
        <v/>
      </c>
      <c r="D405" s="46" t="str">
        <f t="shared" ca="1" si="146"/>
        <v/>
      </c>
      <c r="E405" s="45" t="str">
        <f t="shared" ca="1" si="147"/>
        <v/>
      </c>
      <c r="F405" s="46" t="str">
        <f t="shared" ca="1" si="148"/>
        <v/>
      </c>
      <c r="G405" s="47" t="str">
        <f t="shared" ca="1" si="149"/>
        <v/>
      </c>
      <c r="H405" s="45" t="str">
        <f t="shared" ca="1" si="150"/>
        <v/>
      </c>
      <c r="I405" s="46" t="str">
        <f t="shared" ca="1" si="151"/>
        <v/>
      </c>
      <c r="J405" s="47" t="str">
        <f t="shared" ca="1" si="152"/>
        <v/>
      </c>
      <c r="K405" s="45" t="str">
        <f t="shared" ca="1" si="153"/>
        <v/>
      </c>
      <c r="L405" s="46" t="str">
        <f t="shared" ca="1" si="154"/>
        <v/>
      </c>
      <c r="M405" s="47" t="str">
        <f t="shared" ca="1" si="155"/>
        <v/>
      </c>
      <c r="N405" s="45" t="str">
        <f t="shared" ca="1" si="156"/>
        <v/>
      </c>
      <c r="O405" s="46" t="str">
        <f t="shared" ca="1" si="157"/>
        <v/>
      </c>
      <c r="P405" s="47" t="str">
        <f t="shared" ca="1" si="158"/>
        <v/>
      </c>
      <c r="Q405" s="45" t="str">
        <f t="shared" ca="1" si="159"/>
        <v/>
      </c>
      <c r="R405" s="46" t="str">
        <f t="shared" ca="1" si="160"/>
        <v/>
      </c>
      <c r="S405" s="47" t="str">
        <f t="shared" ca="1" si="161"/>
        <v/>
      </c>
      <c r="T405" s="79" t="str">
        <f t="shared" ca="1" si="162"/>
        <v/>
      </c>
      <c r="AH405" s="172" t="str">
        <f t="shared" si="163"/>
        <v/>
      </c>
      <c r="AI405" s="172" t="str">
        <f t="shared" si="164"/>
        <v/>
      </c>
    </row>
    <row r="406" spans="1:35">
      <c r="A406" s="173" t="str">
        <f t="shared" ca="1" si="144"/>
        <v/>
      </c>
      <c r="B406" s="45" t="str">
        <f t="shared" ca="1" si="145"/>
        <v/>
      </c>
      <c r="C406" s="46" t="str">
        <f t="shared" ca="1" si="165"/>
        <v/>
      </c>
      <c r="D406" s="46" t="str">
        <f t="shared" ca="1" si="146"/>
        <v/>
      </c>
      <c r="E406" s="45" t="str">
        <f t="shared" ca="1" si="147"/>
        <v/>
      </c>
      <c r="F406" s="46" t="str">
        <f t="shared" ca="1" si="148"/>
        <v/>
      </c>
      <c r="G406" s="47" t="str">
        <f t="shared" ca="1" si="149"/>
        <v/>
      </c>
      <c r="H406" s="45" t="str">
        <f t="shared" ca="1" si="150"/>
        <v/>
      </c>
      <c r="I406" s="46" t="str">
        <f t="shared" ca="1" si="151"/>
        <v/>
      </c>
      <c r="J406" s="47" t="str">
        <f t="shared" ca="1" si="152"/>
        <v/>
      </c>
      <c r="K406" s="45" t="str">
        <f t="shared" ca="1" si="153"/>
        <v/>
      </c>
      <c r="L406" s="46" t="str">
        <f t="shared" ca="1" si="154"/>
        <v/>
      </c>
      <c r="M406" s="47" t="str">
        <f t="shared" ca="1" si="155"/>
        <v/>
      </c>
      <c r="N406" s="45" t="str">
        <f t="shared" ca="1" si="156"/>
        <v/>
      </c>
      <c r="O406" s="46" t="str">
        <f t="shared" ca="1" si="157"/>
        <v/>
      </c>
      <c r="P406" s="47" t="str">
        <f t="shared" ca="1" si="158"/>
        <v/>
      </c>
      <c r="Q406" s="45" t="str">
        <f t="shared" ca="1" si="159"/>
        <v/>
      </c>
      <c r="R406" s="46" t="str">
        <f t="shared" ca="1" si="160"/>
        <v/>
      </c>
      <c r="S406" s="47" t="str">
        <f t="shared" ca="1" si="161"/>
        <v/>
      </c>
      <c r="T406" s="79" t="str">
        <f t="shared" ca="1" si="162"/>
        <v/>
      </c>
      <c r="AH406" s="172" t="str">
        <f t="shared" si="163"/>
        <v/>
      </c>
      <c r="AI406" s="172" t="str">
        <f t="shared" si="164"/>
        <v/>
      </c>
    </row>
    <row r="407" spans="1:35">
      <c r="A407" s="173" t="str">
        <f t="shared" ca="1" si="144"/>
        <v/>
      </c>
      <c r="B407" s="45" t="str">
        <f t="shared" ca="1" si="145"/>
        <v/>
      </c>
      <c r="C407" s="46" t="str">
        <f t="shared" ca="1" si="165"/>
        <v/>
      </c>
      <c r="D407" s="46" t="str">
        <f t="shared" ca="1" si="146"/>
        <v/>
      </c>
      <c r="E407" s="45" t="str">
        <f t="shared" ca="1" si="147"/>
        <v/>
      </c>
      <c r="F407" s="46" t="str">
        <f t="shared" ca="1" si="148"/>
        <v/>
      </c>
      <c r="G407" s="47" t="str">
        <f t="shared" ca="1" si="149"/>
        <v/>
      </c>
      <c r="H407" s="45" t="str">
        <f t="shared" ca="1" si="150"/>
        <v/>
      </c>
      <c r="I407" s="46" t="str">
        <f t="shared" ca="1" si="151"/>
        <v/>
      </c>
      <c r="J407" s="47" t="str">
        <f t="shared" ca="1" si="152"/>
        <v/>
      </c>
      <c r="K407" s="45" t="str">
        <f t="shared" ca="1" si="153"/>
        <v/>
      </c>
      <c r="L407" s="46" t="str">
        <f t="shared" ca="1" si="154"/>
        <v/>
      </c>
      <c r="M407" s="47" t="str">
        <f t="shared" ca="1" si="155"/>
        <v/>
      </c>
      <c r="N407" s="45" t="str">
        <f t="shared" ca="1" si="156"/>
        <v/>
      </c>
      <c r="O407" s="46" t="str">
        <f t="shared" ca="1" si="157"/>
        <v/>
      </c>
      <c r="P407" s="47" t="str">
        <f t="shared" ca="1" si="158"/>
        <v/>
      </c>
      <c r="Q407" s="45" t="str">
        <f t="shared" ca="1" si="159"/>
        <v/>
      </c>
      <c r="R407" s="46" t="str">
        <f t="shared" ca="1" si="160"/>
        <v/>
      </c>
      <c r="S407" s="47" t="str">
        <f t="shared" ca="1" si="161"/>
        <v/>
      </c>
      <c r="T407" s="79" t="str">
        <f t="shared" ca="1" si="162"/>
        <v/>
      </c>
      <c r="AH407" s="172" t="str">
        <f t="shared" si="163"/>
        <v/>
      </c>
      <c r="AI407" s="172" t="str">
        <f t="shared" si="164"/>
        <v/>
      </c>
    </row>
    <row r="408" spans="1:35">
      <c r="A408" s="173" t="str">
        <f t="shared" ca="1" si="144"/>
        <v/>
      </c>
      <c r="B408" s="45" t="str">
        <f t="shared" ca="1" si="145"/>
        <v/>
      </c>
      <c r="C408" s="46" t="str">
        <f t="shared" ca="1" si="165"/>
        <v/>
      </c>
      <c r="D408" s="46" t="str">
        <f t="shared" ca="1" si="146"/>
        <v/>
      </c>
      <c r="E408" s="45" t="str">
        <f t="shared" ca="1" si="147"/>
        <v/>
      </c>
      <c r="F408" s="46" t="str">
        <f t="shared" ca="1" si="148"/>
        <v/>
      </c>
      <c r="G408" s="47" t="str">
        <f t="shared" ca="1" si="149"/>
        <v/>
      </c>
      <c r="H408" s="45" t="str">
        <f t="shared" ca="1" si="150"/>
        <v/>
      </c>
      <c r="I408" s="46" t="str">
        <f t="shared" ca="1" si="151"/>
        <v/>
      </c>
      <c r="J408" s="47" t="str">
        <f t="shared" ca="1" si="152"/>
        <v/>
      </c>
      <c r="K408" s="45" t="str">
        <f t="shared" ca="1" si="153"/>
        <v/>
      </c>
      <c r="L408" s="46" t="str">
        <f t="shared" ca="1" si="154"/>
        <v/>
      </c>
      <c r="M408" s="47" t="str">
        <f t="shared" ca="1" si="155"/>
        <v/>
      </c>
      <c r="N408" s="45" t="str">
        <f t="shared" ca="1" si="156"/>
        <v/>
      </c>
      <c r="O408" s="46" t="str">
        <f t="shared" ca="1" si="157"/>
        <v/>
      </c>
      <c r="P408" s="47" t="str">
        <f t="shared" ca="1" si="158"/>
        <v/>
      </c>
      <c r="Q408" s="45" t="str">
        <f t="shared" ca="1" si="159"/>
        <v/>
      </c>
      <c r="R408" s="46" t="str">
        <f t="shared" ca="1" si="160"/>
        <v/>
      </c>
      <c r="S408" s="47" t="str">
        <f t="shared" ca="1" si="161"/>
        <v/>
      </c>
      <c r="T408" s="79" t="str">
        <f t="shared" ca="1" si="162"/>
        <v/>
      </c>
      <c r="AH408" s="172" t="str">
        <f t="shared" si="163"/>
        <v/>
      </c>
      <c r="AI408" s="172" t="str">
        <f t="shared" si="164"/>
        <v/>
      </c>
    </row>
    <row r="409" spans="1:35">
      <c r="A409" s="173" t="str">
        <f t="shared" ca="1" si="144"/>
        <v/>
      </c>
      <c r="B409" s="45" t="str">
        <f t="shared" ca="1" si="145"/>
        <v/>
      </c>
      <c r="C409" s="46" t="str">
        <f t="shared" ca="1" si="165"/>
        <v/>
      </c>
      <c r="D409" s="46" t="str">
        <f t="shared" ca="1" si="146"/>
        <v/>
      </c>
      <c r="E409" s="45" t="str">
        <f t="shared" ca="1" si="147"/>
        <v/>
      </c>
      <c r="F409" s="46" t="str">
        <f t="shared" ca="1" si="148"/>
        <v/>
      </c>
      <c r="G409" s="47" t="str">
        <f t="shared" ca="1" si="149"/>
        <v/>
      </c>
      <c r="H409" s="45" t="str">
        <f t="shared" ca="1" si="150"/>
        <v/>
      </c>
      <c r="I409" s="46" t="str">
        <f t="shared" ca="1" si="151"/>
        <v/>
      </c>
      <c r="J409" s="47" t="str">
        <f t="shared" ca="1" si="152"/>
        <v/>
      </c>
      <c r="K409" s="45" t="str">
        <f t="shared" ca="1" si="153"/>
        <v/>
      </c>
      <c r="L409" s="46" t="str">
        <f t="shared" ca="1" si="154"/>
        <v/>
      </c>
      <c r="M409" s="47" t="str">
        <f t="shared" ca="1" si="155"/>
        <v/>
      </c>
      <c r="N409" s="45" t="str">
        <f t="shared" ca="1" si="156"/>
        <v/>
      </c>
      <c r="O409" s="46" t="str">
        <f t="shared" ca="1" si="157"/>
        <v/>
      </c>
      <c r="P409" s="47" t="str">
        <f t="shared" ca="1" si="158"/>
        <v/>
      </c>
      <c r="Q409" s="45" t="str">
        <f t="shared" ca="1" si="159"/>
        <v/>
      </c>
      <c r="R409" s="46" t="str">
        <f t="shared" ca="1" si="160"/>
        <v/>
      </c>
      <c r="S409" s="47" t="str">
        <f t="shared" ca="1" si="161"/>
        <v/>
      </c>
      <c r="T409" s="79" t="str">
        <f t="shared" ca="1" si="162"/>
        <v/>
      </c>
      <c r="AH409" s="172" t="str">
        <f t="shared" si="163"/>
        <v/>
      </c>
      <c r="AI409" s="172" t="str">
        <f t="shared" si="164"/>
        <v/>
      </c>
    </row>
    <row r="410" spans="1:35">
      <c r="A410" s="173" t="str">
        <f t="shared" ca="1" si="144"/>
        <v/>
      </c>
      <c r="B410" s="45" t="str">
        <f t="shared" ca="1" si="145"/>
        <v/>
      </c>
      <c r="C410" s="46" t="str">
        <f t="shared" ca="1" si="165"/>
        <v/>
      </c>
      <c r="D410" s="46" t="str">
        <f t="shared" ca="1" si="146"/>
        <v/>
      </c>
      <c r="E410" s="45" t="str">
        <f t="shared" ca="1" si="147"/>
        <v/>
      </c>
      <c r="F410" s="46" t="str">
        <f t="shared" ca="1" si="148"/>
        <v/>
      </c>
      <c r="G410" s="47" t="str">
        <f t="shared" ca="1" si="149"/>
        <v/>
      </c>
      <c r="H410" s="45" t="str">
        <f t="shared" ca="1" si="150"/>
        <v/>
      </c>
      <c r="I410" s="46" t="str">
        <f t="shared" ca="1" si="151"/>
        <v/>
      </c>
      <c r="J410" s="47" t="str">
        <f t="shared" ca="1" si="152"/>
        <v/>
      </c>
      <c r="K410" s="45" t="str">
        <f t="shared" ca="1" si="153"/>
        <v/>
      </c>
      <c r="L410" s="46" t="str">
        <f t="shared" ca="1" si="154"/>
        <v/>
      </c>
      <c r="M410" s="47" t="str">
        <f t="shared" ca="1" si="155"/>
        <v/>
      </c>
      <c r="N410" s="45" t="str">
        <f t="shared" ca="1" si="156"/>
        <v/>
      </c>
      <c r="O410" s="46" t="str">
        <f t="shared" ca="1" si="157"/>
        <v/>
      </c>
      <c r="P410" s="47" t="str">
        <f t="shared" ca="1" si="158"/>
        <v/>
      </c>
      <c r="Q410" s="45" t="str">
        <f t="shared" ca="1" si="159"/>
        <v/>
      </c>
      <c r="R410" s="46" t="str">
        <f t="shared" ca="1" si="160"/>
        <v/>
      </c>
      <c r="S410" s="47" t="str">
        <f t="shared" ca="1" si="161"/>
        <v/>
      </c>
      <c r="T410" s="79" t="str">
        <f t="shared" ca="1" si="162"/>
        <v/>
      </c>
      <c r="AH410" s="172" t="str">
        <f t="shared" si="163"/>
        <v/>
      </c>
      <c r="AI410" s="172" t="str">
        <f t="shared" si="164"/>
        <v/>
      </c>
    </row>
    <row r="411" spans="1:35">
      <c r="A411" s="173" t="str">
        <f t="shared" ca="1" si="144"/>
        <v/>
      </c>
      <c r="B411" s="45" t="str">
        <f t="shared" ca="1" si="145"/>
        <v/>
      </c>
      <c r="C411" s="46" t="str">
        <f t="shared" ca="1" si="165"/>
        <v/>
      </c>
      <c r="D411" s="46" t="str">
        <f t="shared" ca="1" si="146"/>
        <v/>
      </c>
      <c r="E411" s="45" t="str">
        <f t="shared" ca="1" si="147"/>
        <v/>
      </c>
      <c r="F411" s="46" t="str">
        <f t="shared" ca="1" si="148"/>
        <v/>
      </c>
      <c r="G411" s="47" t="str">
        <f t="shared" ca="1" si="149"/>
        <v/>
      </c>
      <c r="H411" s="45" t="str">
        <f t="shared" ca="1" si="150"/>
        <v/>
      </c>
      <c r="I411" s="46" t="str">
        <f t="shared" ca="1" si="151"/>
        <v/>
      </c>
      <c r="J411" s="47" t="str">
        <f t="shared" ca="1" si="152"/>
        <v/>
      </c>
      <c r="K411" s="45" t="str">
        <f t="shared" ca="1" si="153"/>
        <v/>
      </c>
      <c r="L411" s="46" t="str">
        <f t="shared" ca="1" si="154"/>
        <v/>
      </c>
      <c r="M411" s="47" t="str">
        <f t="shared" ca="1" si="155"/>
        <v/>
      </c>
      <c r="N411" s="45" t="str">
        <f t="shared" ca="1" si="156"/>
        <v/>
      </c>
      <c r="O411" s="46" t="str">
        <f t="shared" ca="1" si="157"/>
        <v/>
      </c>
      <c r="P411" s="47" t="str">
        <f t="shared" ca="1" si="158"/>
        <v/>
      </c>
      <c r="Q411" s="45" t="str">
        <f t="shared" ca="1" si="159"/>
        <v/>
      </c>
      <c r="R411" s="46" t="str">
        <f t="shared" ca="1" si="160"/>
        <v/>
      </c>
      <c r="S411" s="47" t="str">
        <f t="shared" ca="1" si="161"/>
        <v/>
      </c>
      <c r="T411" s="79" t="str">
        <f t="shared" ca="1" si="162"/>
        <v/>
      </c>
      <c r="AH411" s="172" t="str">
        <f t="shared" si="163"/>
        <v/>
      </c>
      <c r="AI411" s="172" t="str">
        <f t="shared" si="164"/>
        <v/>
      </c>
    </row>
    <row r="412" spans="1:35">
      <c r="A412" s="173" t="str">
        <f t="shared" ca="1" si="144"/>
        <v/>
      </c>
      <c r="B412" s="45" t="str">
        <f t="shared" ca="1" si="145"/>
        <v/>
      </c>
      <c r="C412" s="46" t="str">
        <f t="shared" ca="1" si="165"/>
        <v/>
      </c>
      <c r="D412" s="46" t="str">
        <f t="shared" ca="1" si="146"/>
        <v/>
      </c>
      <c r="E412" s="45" t="str">
        <f t="shared" ca="1" si="147"/>
        <v/>
      </c>
      <c r="F412" s="46" t="str">
        <f t="shared" ca="1" si="148"/>
        <v/>
      </c>
      <c r="G412" s="47" t="str">
        <f t="shared" ca="1" si="149"/>
        <v/>
      </c>
      <c r="H412" s="45" t="str">
        <f t="shared" ca="1" si="150"/>
        <v/>
      </c>
      <c r="I412" s="46" t="str">
        <f t="shared" ca="1" si="151"/>
        <v/>
      </c>
      <c r="J412" s="47" t="str">
        <f t="shared" ca="1" si="152"/>
        <v/>
      </c>
      <c r="K412" s="45" t="str">
        <f t="shared" ca="1" si="153"/>
        <v/>
      </c>
      <c r="L412" s="46" t="str">
        <f t="shared" ca="1" si="154"/>
        <v/>
      </c>
      <c r="M412" s="47" t="str">
        <f t="shared" ca="1" si="155"/>
        <v/>
      </c>
      <c r="N412" s="45" t="str">
        <f t="shared" ca="1" si="156"/>
        <v/>
      </c>
      <c r="O412" s="46" t="str">
        <f t="shared" ca="1" si="157"/>
        <v/>
      </c>
      <c r="P412" s="47" t="str">
        <f t="shared" ca="1" si="158"/>
        <v/>
      </c>
      <c r="Q412" s="45" t="str">
        <f t="shared" ca="1" si="159"/>
        <v/>
      </c>
      <c r="R412" s="46" t="str">
        <f t="shared" ca="1" si="160"/>
        <v/>
      </c>
      <c r="S412" s="47" t="str">
        <f t="shared" ca="1" si="161"/>
        <v/>
      </c>
      <c r="T412" s="79" t="str">
        <f t="shared" ca="1" si="162"/>
        <v/>
      </c>
      <c r="AH412" s="172" t="str">
        <f t="shared" si="163"/>
        <v/>
      </c>
      <c r="AI412" s="172" t="str">
        <f t="shared" si="164"/>
        <v/>
      </c>
    </row>
    <row r="413" spans="1:35">
      <c r="A413" s="173" t="str">
        <f t="shared" ca="1" si="144"/>
        <v/>
      </c>
      <c r="B413" s="45" t="str">
        <f t="shared" ca="1" si="145"/>
        <v/>
      </c>
      <c r="C413" s="46" t="str">
        <f t="shared" ca="1" si="165"/>
        <v/>
      </c>
      <c r="D413" s="46" t="str">
        <f t="shared" ca="1" si="146"/>
        <v/>
      </c>
      <c r="E413" s="45" t="str">
        <f t="shared" ca="1" si="147"/>
        <v/>
      </c>
      <c r="F413" s="46" t="str">
        <f t="shared" ca="1" si="148"/>
        <v/>
      </c>
      <c r="G413" s="47" t="str">
        <f t="shared" ca="1" si="149"/>
        <v/>
      </c>
      <c r="H413" s="45" t="str">
        <f t="shared" ca="1" si="150"/>
        <v/>
      </c>
      <c r="I413" s="46" t="str">
        <f t="shared" ca="1" si="151"/>
        <v/>
      </c>
      <c r="J413" s="47" t="str">
        <f t="shared" ca="1" si="152"/>
        <v/>
      </c>
      <c r="K413" s="45" t="str">
        <f t="shared" ca="1" si="153"/>
        <v/>
      </c>
      <c r="L413" s="46" t="str">
        <f t="shared" ca="1" si="154"/>
        <v/>
      </c>
      <c r="M413" s="47" t="str">
        <f t="shared" ca="1" si="155"/>
        <v/>
      </c>
      <c r="N413" s="45" t="str">
        <f t="shared" ca="1" si="156"/>
        <v/>
      </c>
      <c r="O413" s="46" t="str">
        <f t="shared" ca="1" si="157"/>
        <v/>
      </c>
      <c r="P413" s="47" t="str">
        <f t="shared" ca="1" si="158"/>
        <v/>
      </c>
      <c r="Q413" s="45" t="str">
        <f t="shared" ca="1" si="159"/>
        <v/>
      </c>
      <c r="R413" s="46" t="str">
        <f t="shared" ca="1" si="160"/>
        <v/>
      </c>
      <c r="S413" s="47" t="str">
        <f t="shared" ca="1" si="161"/>
        <v/>
      </c>
      <c r="T413" s="79" t="str">
        <f t="shared" ca="1" si="162"/>
        <v/>
      </c>
      <c r="AH413" s="172" t="str">
        <f t="shared" si="163"/>
        <v/>
      </c>
      <c r="AI413" s="172" t="str">
        <f t="shared" si="164"/>
        <v/>
      </c>
    </row>
    <row r="414" spans="1:35">
      <c r="A414" s="173" t="str">
        <f t="shared" ca="1" si="144"/>
        <v/>
      </c>
      <c r="B414" s="45" t="str">
        <f t="shared" ca="1" si="145"/>
        <v/>
      </c>
      <c r="C414" s="46" t="str">
        <f t="shared" ca="1" si="165"/>
        <v/>
      </c>
      <c r="D414" s="46" t="str">
        <f t="shared" ca="1" si="146"/>
        <v/>
      </c>
      <c r="E414" s="45" t="str">
        <f t="shared" ca="1" si="147"/>
        <v/>
      </c>
      <c r="F414" s="46" t="str">
        <f t="shared" ca="1" si="148"/>
        <v/>
      </c>
      <c r="G414" s="47" t="str">
        <f t="shared" ca="1" si="149"/>
        <v/>
      </c>
      <c r="H414" s="45" t="str">
        <f t="shared" ca="1" si="150"/>
        <v/>
      </c>
      <c r="I414" s="46" t="str">
        <f t="shared" ca="1" si="151"/>
        <v/>
      </c>
      <c r="J414" s="47" t="str">
        <f t="shared" ca="1" si="152"/>
        <v/>
      </c>
      <c r="K414" s="45" t="str">
        <f t="shared" ca="1" si="153"/>
        <v/>
      </c>
      <c r="L414" s="46" t="str">
        <f t="shared" ca="1" si="154"/>
        <v/>
      </c>
      <c r="M414" s="47" t="str">
        <f t="shared" ca="1" si="155"/>
        <v/>
      </c>
      <c r="N414" s="45" t="str">
        <f t="shared" ca="1" si="156"/>
        <v/>
      </c>
      <c r="O414" s="46" t="str">
        <f t="shared" ca="1" si="157"/>
        <v/>
      </c>
      <c r="P414" s="47" t="str">
        <f t="shared" ca="1" si="158"/>
        <v/>
      </c>
      <c r="Q414" s="45" t="str">
        <f t="shared" ca="1" si="159"/>
        <v/>
      </c>
      <c r="R414" s="46" t="str">
        <f t="shared" ca="1" si="160"/>
        <v/>
      </c>
      <c r="S414" s="47" t="str">
        <f t="shared" ca="1" si="161"/>
        <v/>
      </c>
      <c r="T414" s="79" t="str">
        <f t="shared" ca="1" si="162"/>
        <v/>
      </c>
      <c r="AH414" s="172" t="str">
        <f t="shared" si="163"/>
        <v/>
      </c>
      <c r="AI414" s="172" t="str">
        <f t="shared" si="164"/>
        <v/>
      </c>
    </row>
    <row r="415" spans="1:35">
      <c r="A415" s="173" t="str">
        <f t="shared" ca="1" si="144"/>
        <v/>
      </c>
      <c r="B415" s="45" t="str">
        <f t="shared" ca="1" si="145"/>
        <v/>
      </c>
      <c r="C415" s="46" t="str">
        <f t="shared" ca="1" si="165"/>
        <v/>
      </c>
      <c r="D415" s="46" t="str">
        <f t="shared" ca="1" si="146"/>
        <v/>
      </c>
      <c r="E415" s="45" t="str">
        <f t="shared" ca="1" si="147"/>
        <v/>
      </c>
      <c r="F415" s="46" t="str">
        <f t="shared" ca="1" si="148"/>
        <v/>
      </c>
      <c r="G415" s="47" t="str">
        <f t="shared" ca="1" si="149"/>
        <v/>
      </c>
      <c r="H415" s="45" t="str">
        <f t="shared" ca="1" si="150"/>
        <v/>
      </c>
      <c r="I415" s="46" t="str">
        <f t="shared" ca="1" si="151"/>
        <v/>
      </c>
      <c r="J415" s="47" t="str">
        <f t="shared" ca="1" si="152"/>
        <v/>
      </c>
      <c r="K415" s="45" t="str">
        <f t="shared" ca="1" si="153"/>
        <v/>
      </c>
      <c r="L415" s="46" t="str">
        <f t="shared" ca="1" si="154"/>
        <v/>
      </c>
      <c r="M415" s="47" t="str">
        <f t="shared" ca="1" si="155"/>
        <v/>
      </c>
      <c r="N415" s="45" t="str">
        <f t="shared" ca="1" si="156"/>
        <v/>
      </c>
      <c r="O415" s="46" t="str">
        <f t="shared" ca="1" si="157"/>
        <v/>
      </c>
      <c r="P415" s="47" t="str">
        <f t="shared" ca="1" si="158"/>
        <v/>
      </c>
      <c r="Q415" s="45" t="str">
        <f t="shared" ca="1" si="159"/>
        <v/>
      </c>
      <c r="R415" s="46" t="str">
        <f t="shared" ca="1" si="160"/>
        <v/>
      </c>
      <c r="S415" s="47" t="str">
        <f t="shared" ca="1" si="161"/>
        <v/>
      </c>
      <c r="T415" s="79" t="str">
        <f t="shared" ca="1" si="162"/>
        <v/>
      </c>
      <c r="AH415" s="172" t="str">
        <f t="shared" si="163"/>
        <v/>
      </c>
      <c r="AI415" s="172" t="str">
        <f t="shared" si="164"/>
        <v/>
      </c>
    </row>
    <row r="416" spans="1:35">
      <c r="A416" s="173" t="str">
        <f t="shared" ca="1" si="144"/>
        <v/>
      </c>
      <c r="B416" s="45" t="str">
        <f t="shared" ca="1" si="145"/>
        <v/>
      </c>
      <c r="C416" s="46" t="str">
        <f t="shared" ca="1" si="165"/>
        <v/>
      </c>
      <c r="D416" s="46" t="str">
        <f t="shared" ca="1" si="146"/>
        <v/>
      </c>
      <c r="E416" s="45" t="str">
        <f t="shared" ca="1" si="147"/>
        <v/>
      </c>
      <c r="F416" s="46" t="str">
        <f t="shared" ca="1" si="148"/>
        <v/>
      </c>
      <c r="G416" s="47" t="str">
        <f t="shared" ca="1" si="149"/>
        <v/>
      </c>
      <c r="H416" s="45" t="str">
        <f t="shared" ca="1" si="150"/>
        <v/>
      </c>
      <c r="I416" s="46" t="str">
        <f t="shared" ca="1" si="151"/>
        <v/>
      </c>
      <c r="J416" s="47" t="str">
        <f t="shared" ca="1" si="152"/>
        <v/>
      </c>
      <c r="K416" s="45" t="str">
        <f t="shared" ca="1" si="153"/>
        <v/>
      </c>
      <c r="L416" s="46" t="str">
        <f t="shared" ca="1" si="154"/>
        <v/>
      </c>
      <c r="M416" s="47" t="str">
        <f t="shared" ca="1" si="155"/>
        <v/>
      </c>
      <c r="N416" s="45" t="str">
        <f t="shared" ca="1" si="156"/>
        <v/>
      </c>
      <c r="O416" s="46" t="str">
        <f t="shared" ca="1" si="157"/>
        <v/>
      </c>
      <c r="P416" s="47" t="str">
        <f t="shared" ca="1" si="158"/>
        <v/>
      </c>
      <c r="Q416" s="45" t="str">
        <f t="shared" ca="1" si="159"/>
        <v/>
      </c>
      <c r="R416" s="46" t="str">
        <f t="shared" ca="1" si="160"/>
        <v/>
      </c>
      <c r="S416" s="47" t="str">
        <f t="shared" ca="1" si="161"/>
        <v/>
      </c>
      <c r="T416" s="79" t="str">
        <f t="shared" ca="1" si="162"/>
        <v/>
      </c>
      <c r="AH416" s="172" t="str">
        <f t="shared" si="163"/>
        <v/>
      </c>
      <c r="AI416" s="172" t="str">
        <f t="shared" si="164"/>
        <v/>
      </c>
    </row>
    <row r="417" spans="1:35">
      <c r="A417" s="173" t="str">
        <f t="shared" ca="1" si="144"/>
        <v/>
      </c>
      <c r="B417" s="45" t="str">
        <f t="shared" ca="1" si="145"/>
        <v/>
      </c>
      <c r="C417" s="46" t="str">
        <f t="shared" ca="1" si="165"/>
        <v/>
      </c>
      <c r="D417" s="46" t="str">
        <f t="shared" ca="1" si="146"/>
        <v/>
      </c>
      <c r="E417" s="45" t="str">
        <f t="shared" ca="1" si="147"/>
        <v/>
      </c>
      <c r="F417" s="46" t="str">
        <f t="shared" ca="1" si="148"/>
        <v/>
      </c>
      <c r="G417" s="47" t="str">
        <f t="shared" ca="1" si="149"/>
        <v/>
      </c>
      <c r="H417" s="45" t="str">
        <f t="shared" ca="1" si="150"/>
        <v/>
      </c>
      <c r="I417" s="46" t="str">
        <f t="shared" ca="1" si="151"/>
        <v/>
      </c>
      <c r="J417" s="47" t="str">
        <f t="shared" ca="1" si="152"/>
        <v/>
      </c>
      <c r="K417" s="45" t="str">
        <f t="shared" ca="1" si="153"/>
        <v/>
      </c>
      <c r="L417" s="46" t="str">
        <f t="shared" ca="1" si="154"/>
        <v/>
      </c>
      <c r="M417" s="47" t="str">
        <f t="shared" ca="1" si="155"/>
        <v/>
      </c>
      <c r="N417" s="45" t="str">
        <f t="shared" ca="1" si="156"/>
        <v/>
      </c>
      <c r="O417" s="46" t="str">
        <f t="shared" ca="1" si="157"/>
        <v/>
      </c>
      <c r="P417" s="47" t="str">
        <f t="shared" ca="1" si="158"/>
        <v/>
      </c>
      <c r="Q417" s="45" t="str">
        <f t="shared" ca="1" si="159"/>
        <v/>
      </c>
      <c r="R417" s="46" t="str">
        <f t="shared" ca="1" si="160"/>
        <v/>
      </c>
      <c r="S417" s="47" t="str">
        <f t="shared" ca="1" si="161"/>
        <v/>
      </c>
      <c r="T417" s="79" t="str">
        <f t="shared" ca="1" si="162"/>
        <v/>
      </c>
      <c r="AH417" s="172" t="str">
        <f t="shared" si="163"/>
        <v/>
      </c>
      <c r="AI417" s="172" t="str">
        <f t="shared" si="164"/>
        <v/>
      </c>
    </row>
    <row r="418" spans="1:35">
      <c r="A418" s="173" t="str">
        <f t="shared" ca="1" si="144"/>
        <v/>
      </c>
      <c r="B418" s="45" t="str">
        <f t="shared" ca="1" si="145"/>
        <v/>
      </c>
      <c r="C418" s="46" t="str">
        <f t="shared" ca="1" si="165"/>
        <v/>
      </c>
      <c r="D418" s="46" t="str">
        <f t="shared" ca="1" si="146"/>
        <v/>
      </c>
      <c r="E418" s="45" t="str">
        <f t="shared" ca="1" si="147"/>
        <v/>
      </c>
      <c r="F418" s="46" t="str">
        <f t="shared" ca="1" si="148"/>
        <v/>
      </c>
      <c r="G418" s="47" t="str">
        <f t="shared" ca="1" si="149"/>
        <v/>
      </c>
      <c r="H418" s="45" t="str">
        <f t="shared" ca="1" si="150"/>
        <v/>
      </c>
      <c r="I418" s="46" t="str">
        <f t="shared" ca="1" si="151"/>
        <v/>
      </c>
      <c r="J418" s="47" t="str">
        <f t="shared" ca="1" si="152"/>
        <v/>
      </c>
      <c r="K418" s="45" t="str">
        <f t="shared" ca="1" si="153"/>
        <v/>
      </c>
      <c r="L418" s="46" t="str">
        <f t="shared" ca="1" si="154"/>
        <v/>
      </c>
      <c r="M418" s="47" t="str">
        <f t="shared" ca="1" si="155"/>
        <v/>
      </c>
      <c r="N418" s="45" t="str">
        <f t="shared" ca="1" si="156"/>
        <v/>
      </c>
      <c r="O418" s="46" t="str">
        <f t="shared" ca="1" si="157"/>
        <v/>
      </c>
      <c r="P418" s="47" t="str">
        <f t="shared" ca="1" si="158"/>
        <v/>
      </c>
      <c r="Q418" s="45" t="str">
        <f t="shared" ca="1" si="159"/>
        <v/>
      </c>
      <c r="R418" s="46" t="str">
        <f t="shared" ca="1" si="160"/>
        <v/>
      </c>
      <c r="S418" s="47" t="str">
        <f t="shared" ca="1" si="161"/>
        <v/>
      </c>
      <c r="T418" s="79" t="str">
        <f t="shared" ca="1" si="162"/>
        <v/>
      </c>
      <c r="AH418" s="172" t="str">
        <f t="shared" si="163"/>
        <v/>
      </c>
      <c r="AI418" s="172" t="str">
        <f t="shared" si="164"/>
        <v/>
      </c>
    </row>
    <row r="419" spans="1:35">
      <c r="A419" s="173" t="str">
        <f t="shared" ca="1" si="144"/>
        <v/>
      </c>
      <c r="B419" s="45" t="str">
        <f t="shared" ca="1" si="145"/>
        <v/>
      </c>
      <c r="C419" s="46" t="str">
        <f t="shared" ca="1" si="165"/>
        <v/>
      </c>
      <c r="D419" s="46" t="str">
        <f t="shared" ca="1" si="146"/>
        <v/>
      </c>
      <c r="E419" s="45" t="str">
        <f t="shared" ca="1" si="147"/>
        <v/>
      </c>
      <c r="F419" s="46" t="str">
        <f t="shared" ca="1" si="148"/>
        <v/>
      </c>
      <c r="G419" s="47" t="str">
        <f t="shared" ca="1" si="149"/>
        <v/>
      </c>
      <c r="H419" s="45" t="str">
        <f t="shared" ca="1" si="150"/>
        <v/>
      </c>
      <c r="I419" s="46" t="str">
        <f t="shared" ca="1" si="151"/>
        <v/>
      </c>
      <c r="J419" s="47" t="str">
        <f t="shared" ca="1" si="152"/>
        <v/>
      </c>
      <c r="K419" s="45" t="str">
        <f t="shared" ca="1" si="153"/>
        <v/>
      </c>
      <c r="L419" s="46" t="str">
        <f t="shared" ca="1" si="154"/>
        <v/>
      </c>
      <c r="M419" s="47" t="str">
        <f t="shared" ca="1" si="155"/>
        <v/>
      </c>
      <c r="N419" s="45" t="str">
        <f t="shared" ca="1" si="156"/>
        <v/>
      </c>
      <c r="O419" s="46" t="str">
        <f t="shared" ca="1" si="157"/>
        <v/>
      </c>
      <c r="P419" s="47" t="str">
        <f t="shared" ca="1" si="158"/>
        <v/>
      </c>
      <c r="Q419" s="45" t="str">
        <f t="shared" ca="1" si="159"/>
        <v/>
      </c>
      <c r="R419" s="46" t="str">
        <f t="shared" ca="1" si="160"/>
        <v/>
      </c>
      <c r="S419" s="47" t="str">
        <f t="shared" ca="1" si="161"/>
        <v/>
      </c>
      <c r="T419" s="79" t="str">
        <f t="shared" ca="1" si="162"/>
        <v/>
      </c>
      <c r="AH419" s="172" t="str">
        <f t="shared" si="163"/>
        <v/>
      </c>
      <c r="AI419" s="172" t="str">
        <f t="shared" si="164"/>
        <v/>
      </c>
    </row>
    <row r="420" spans="1:35">
      <c r="A420" s="173" t="str">
        <f t="shared" ca="1" si="144"/>
        <v/>
      </c>
      <c r="B420" s="45" t="str">
        <f t="shared" ca="1" si="145"/>
        <v/>
      </c>
      <c r="C420" s="46" t="str">
        <f t="shared" ca="1" si="165"/>
        <v/>
      </c>
      <c r="D420" s="46" t="str">
        <f t="shared" ca="1" si="146"/>
        <v/>
      </c>
      <c r="E420" s="45" t="str">
        <f t="shared" ca="1" si="147"/>
        <v/>
      </c>
      <c r="F420" s="46" t="str">
        <f t="shared" ca="1" si="148"/>
        <v/>
      </c>
      <c r="G420" s="47" t="str">
        <f t="shared" ca="1" si="149"/>
        <v/>
      </c>
      <c r="H420" s="45" t="str">
        <f t="shared" ca="1" si="150"/>
        <v/>
      </c>
      <c r="I420" s="46" t="str">
        <f t="shared" ca="1" si="151"/>
        <v/>
      </c>
      <c r="J420" s="47" t="str">
        <f t="shared" ca="1" si="152"/>
        <v/>
      </c>
      <c r="K420" s="45" t="str">
        <f t="shared" ca="1" si="153"/>
        <v/>
      </c>
      <c r="L420" s="46" t="str">
        <f t="shared" ca="1" si="154"/>
        <v/>
      </c>
      <c r="M420" s="47" t="str">
        <f t="shared" ca="1" si="155"/>
        <v/>
      </c>
      <c r="N420" s="45" t="str">
        <f t="shared" ca="1" si="156"/>
        <v/>
      </c>
      <c r="O420" s="46" t="str">
        <f t="shared" ca="1" si="157"/>
        <v/>
      </c>
      <c r="P420" s="47" t="str">
        <f t="shared" ca="1" si="158"/>
        <v/>
      </c>
      <c r="Q420" s="45" t="str">
        <f t="shared" ca="1" si="159"/>
        <v/>
      </c>
      <c r="R420" s="46" t="str">
        <f t="shared" ca="1" si="160"/>
        <v/>
      </c>
      <c r="S420" s="47" t="str">
        <f t="shared" ca="1" si="161"/>
        <v/>
      </c>
      <c r="T420" s="79" t="str">
        <f t="shared" ca="1" si="162"/>
        <v/>
      </c>
      <c r="AH420" s="172" t="str">
        <f t="shared" si="163"/>
        <v/>
      </c>
      <c r="AI420" s="172" t="str">
        <f t="shared" si="164"/>
        <v/>
      </c>
    </row>
    <row r="421" spans="1:35">
      <c r="A421" s="173" t="str">
        <f t="shared" ca="1" si="144"/>
        <v/>
      </c>
      <c r="B421" s="45" t="str">
        <f t="shared" ca="1" si="145"/>
        <v/>
      </c>
      <c r="C421" s="46" t="str">
        <f t="shared" ca="1" si="165"/>
        <v/>
      </c>
      <c r="D421" s="46" t="str">
        <f t="shared" ca="1" si="146"/>
        <v/>
      </c>
      <c r="E421" s="45" t="str">
        <f t="shared" ca="1" si="147"/>
        <v/>
      </c>
      <c r="F421" s="46" t="str">
        <f t="shared" ca="1" si="148"/>
        <v/>
      </c>
      <c r="G421" s="47" t="str">
        <f t="shared" ca="1" si="149"/>
        <v/>
      </c>
      <c r="H421" s="45" t="str">
        <f t="shared" ca="1" si="150"/>
        <v/>
      </c>
      <c r="I421" s="46" t="str">
        <f t="shared" ca="1" si="151"/>
        <v/>
      </c>
      <c r="J421" s="47" t="str">
        <f t="shared" ca="1" si="152"/>
        <v/>
      </c>
      <c r="K421" s="45" t="str">
        <f t="shared" ca="1" si="153"/>
        <v/>
      </c>
      <c r="L421" s="46" t="str">
        <f t="shared" ca="1" si="154"/>
        <v/>
      </c>
      <c r="M421" s="47" t="str">
        <f t="shared" ca="1" si="155"/>
        <v/>
      </c>
      <c r="N421" s="45" t="str">
        <f t="shared" ca="1" si="156"/>
        <v/>
      </c>
      <c r="O421" s="46" t="str">
        <f t="shared" ca="1" si="157"/>
        <v/>
      </c>
      <c r="P421" s="47" t="str">
        <f t="shared" ca="1" si="158"/>
        <v/>
      </c>
      <c r="Q421" s="45" t="str">
        <f t="shared" ca="1" si="159"/>
        <v/>
      </c>
      <c r="R421" s="46" t="str">
        <f t="shared" ca="1" si="160"/>
        <v/>
      </c>
      <c r="S421" s="47" t="str">
        <f t="shared" ca="1" si="161"/>
        <v/>
      </c>
      <c r="T421" s="79" t="str">
        <f t="shared" ca="1" si="162"/>
        <v/>
      </c>
      <c r="AH421" s="172" t="str">
        <f t="shared" si="163"/>
        <v/>
      </c>
      <c r="AI421" s="172" t="str">
        <f t="shared" si="164"/>
        <v/>
      </c>
    </row>
    <row r="422" spans="1:35">
      <c r="A422" s="173" t="str">
        <f t="shared" ca="1" si="144"/>
        <v/>
      </c>
      <c r="B422" s="45" t="str">
        <f t="shared" ca="1" si="145"/>
        <v/>
      </c>
      <c r="C422" s="46" t="str">
        <f t="shared" ca="1" si="165"/>
        <v/>
      </c>
      <c r="D422" s="46" t="str">
        <f t="shared" ca="1" si="146"/>
        <v/>
      </c>
      <c r="E422" s="45" t="str">
        <f t="shared" ca="1" si="147"/>
        <v/>
      </c>
      <c r="F422" s="46" t="str">
        <f t="shared" ca="1" si="148"/>
        <v/>
      </c>
      <c r="G422" s="47" t="str">
        <f t="shared" ca="1" si="149"/>
        <v/>
      </c>
      <c r="H422" s="45" t="str">
        <f t="shared" ca="1" si="150"/>
        <v/>
      </c>
      <c r="I422" s="46" t="str">
        <f t="shared" ca="1" si="151"/>
        <v/>
      </c>
      <c r="J422" s="47" t="str">
        <f t="shared" ca="1" si="152"/>
        <v/>
      </c>
      <c r="K422" s="45" t="str">
        <f t="shared" ca="1" si="153"/>
        <v/>
      </c>
      <c r="L422" s="46" t="str">
        <f t="shared" ca="1" si="154"/>
        <v/>
      </c>
      <c r="M422" s="47" t="str">
        <f t="shared" ca="1" si="155"/>
        <v/>
      </c>
      <c r="N422" s="45" t="str">
        <f t="shared" ca="1" si="156"/>
        <v/>
      </c>
      <c r="O422" s="46" t="str">
        <f t="shared" ca="1" si="157"/>
        <v/>
      </c>
      <c r="P422" s="47" t="str">
        <f t="shared" ca="1" si="158"/>
        <v/>
      </c>
      <c r="Q422" s="45" t="str">
        <f t="shared" ca="1" si="159"/>
        <v/>
      </c>
      <c r="R422" s="46" t="str">
        <f t="shared" ca="1" si="160"/>
        <v/>
      </c>
      <c r="S422" s="47" t="str">
        <f t="shared" ca="1" si="161"/>
        <v/>
      </c>
      <c r="T422" s="79" t="str">
        <f t="shared" ca="1" si="162"/>
        <v/>
      </c>
      <c r="AH422" s="172" t="str">
        <f t="shared" si="163"/>
        <v/>
      </c>
      <c r="AI422" s="172" t="str">
        <f t="shared" si="164"/>
        <v/>
      </c>
    </row>
    <row r="423" spans="1:35">
      <c r="A423" s="173" t="str">
        <f t="shared" ca="1" si="144"/>
        <v/>
      </c>
      <c r="B423" s="45" t="str">
        <f t="shared" ca="1" si="145"/>
        <v/>
      </c>
      <c r="C423" s="46" t="str">
        <f t="shared" ca="1" si="165"/>
        <v/>
      </c>
      <c r="D423" s="46" t="str">
        <f t="shared" ca="1" si="146"/>
        <v/>
      </c>
      <c r="E423" s="45" t="str">
        <f t="shared" ca="1" si="147"/>
        <v/>
      </c>
      <c r="F423" s="46" t="str">
        <f t="shared" ca="1" si="148"/>
        <v/>
      </c>
      <c r="G423" s="47" t="str">
        <f t="shared" ca="1" si="149"/>
        <v/>
      </c>
      <c r="H423" s="45" t="str">
        <f t="shared" ca="1" si="150"/>
        <v/>
      </c>
      <c r="I423" s="46" t="str">
        <f t="shared" ca="1" si="151"/>
        <v/>
      </c>
      <c r="J423" s="47" t="str">
        <f t="shared" ca="1" si="152"/>
        <v/>
      </c>
      <c r="K423" s="45" t="str">
        <f t="shared" ca="1" si="153"/>
        <v/>
      </c>
      <c r="L423" s="46" t="str">
        <f t="shared" ca="1" si="154"/>
        <v/>
      </c>
      <c r="M423" s="47" t="str">
        <f t="shared" ca="1" si="155"/>
        <v/>
      </c>
      <c r="N423" s="45" t="str">
        <f t="shared" ca="1" si="156"/>
        <v/>
      </c>
      <c r="O423" s="46" t="str">
        <f t="shared" ca="1" si="157"/>
        <v/>
      </c>
      <c r="P423" s="47" t="str">
        <f t="shared" ca="1" si="158"/>
        <v/>
      </c>
      <c r="Q423" s="45" t="str">
        <f t="shared" ca="1" si="159"/>
        <v/>
      </c>
      <c r="R423" s="46" t="str">
        <f t="shared" ca="1" si="160"/>
        <v/>
      </c>
      <c r="S423" s="47" t="str">
        <f t="shared" ca="1" si="161"/>
        <v/>
      </c>
      <c r="T423" s="79" t="str">
        <f t="shared" ca="1" si="162"/>
        <v/>
      </c>
      <c r="AH423" s="172" t="str">
        <f t="shared" si="163"/>
        <v/>
      </c>
      <c r="AI423" s="172" t="str">
        <f t="shared" si="164"/>
        <v/>
      </c>
    </row>
    <row r="424" spans="1:35">
      <c r="A424" s="173" t="str">
        <f t="shared" ca="1" si="144"/>
        <v/>
      </c>
      <c r="B424" s="45" t="str">
        <f t="shared" ca="1" si="145"/>
        <v/>
      </c>
      <c r="C424" s="46" t="str">
        <f t="shared" ca="1" si="165"/>
        <v/>
      </c>
      <c r="D424" s="46" t="str">
        <f t="shared" ca="1" si="146"/>
        <v/>
      </c>
      <c r="E424" s="45" t="str">
        <f t="shared" ca="1" si="147"/>
        <v/>
      </c>
      <c r="F424" s="46" t="str">
        <f t="shared" ca="1" si="148"/>
        <v/>
      </c>
      <c r="G424" s="47" t="str">
        <f t="shared" ca="1" si="149"/>
        <v/>
      </c>
      <c r="H424" s="45" t="str">
        <f t="shared" ca="1" si="150"/>
        <v/>
      </c>
      <c r="I424" s="46" t="str">
        <f t="shared" ca="1" si="151"/>
        <v/>
      </c>
      <c r="J424" s="47" t="str">
        <f t="shared" ca="1" si="152"/>
        <v/>
      </c>
      <c r="K424" s="45" t="str">
        <f t="shared" ca="1" si="153"/>
        <v/>
      </c>
      <c r="L424" s="46" t="str">
        <f t="shared" ca="1" si="154"/>
        <v/>
      </c>
      <c r="M424" s="47" t="str">
        <f t="shared" ca="1" si="155"/>
        <v/>
      </c>
      <c r="N424" s="45" t="str">
        <f t="shared" ca="1" si="156"/>
        <v/>
      </c>
      <c r="O424" s="46" t="str">
        <f t="shared" ca="1" si="157"/>
        <v/>
      </c>
      <c r="P424" s="47" t="str">
        <f t="shared" ca="1" si="158"/>
        <v/>
      </c>
      <c r="Q424" s="45" t="str">
        <f t="shared" ca="1" si="159"/>
        <v/>
      </c>
      <c r="R424" s="46" t="str">
        <f t="shared" ca="1" si="160"/>
        <v/>
      </c>
      <c r="S424" s="47" t="str">
        <f t="shared" ca="1" si="161"/>
        <v/>
      </c>
      <c r="T424" s="79" t="str">
        <f t="shared" ca="1" si="162"/>
        <v/>
      </c>
      <c r="AH424" s="172" t="str">
        <f t="shared" si="163"/>
        <v/>
      </c>
      <c r="AI424" s="172" t="str">
        <f t="shared" si="164"/>
        <v/>
      </c>
    </row>
    <row r="425" spans="1:35">
      <c r="A425" s="173" t="str">
        <f t="shared" ca="1" si="144"/>
        <v/>
      </c>
      <c r="B425" s="45" t="str">
        <f t="shared" ca="1" si="145"/>
        <v/>
      </c>
      <c r="C425" s="46" t="str">
        <f t="shared" ca="1" si="165"/>
        <v/>
      </c>
      <c r="D425" s="46" t="str">
        <f t="shared" ca="1" si="146"/>
        <v/>
      </c>
      <c r="E425" s="45" t="str">
        <f t="shared" ca="1" si="147"/>
        <v/>
      </c>
      <c r="F425" s="46" t="str">
        <f t="shared" ca="1" si="148"/>
        <v/>
      </c>
      <c r="G425" s="47" t="str">
        <f t="shared" ca="1" si="149"/>
        <v/>
      </c>
      <c r="H425" s="45" t="str">
        <f t="shared" ca="1" si="150"/>
        <v/>
      </c>
      <c r="I425" s="46" t="str">
        <f t="shared" ca="1" si="151"/>
        <v/>
      </c>
      <c r="J425" s="47" t="str">
        <f t="shared" ca="1" si="152"/>
        <v/>
      </c>
      <c r="K425" s="45" t="str">
        <f t="shared" ca="1" si="153"/>
        <v/>
      </c>
      <c r="L425" s="46" t="str">
        <f t="shared" ca="1" si="154"/>
        <v/>
      </c>
      <c r="M425" s="47" t="str">
        <f t="shared" ca="1" si="155"/>
        <v/>
      </c>
      <c r="N425" s="45" t="str">
        <f t="shared" ca="1" si="156"/>
        <v/>
      </c>
      <c r="O425" s="46" t="str">
        <f t="shared" ca="1" si="157"/>
        <v/>
      </c>
      <c r="P425" s="47" t="str">
        <f t="shared" ca="1" si="158"/>
        <v/>
      </c>
      <c r="Q425" s="45" t="str">
        <f t="shared" ca="1" si="159"/>
        <v/>
      </c>
      <c r="R425" s="46" t="str">
        <f t="shared" ca="1" si="160"/>
        <v/>
      </c>
      <c r="S425" s="47" t="str">
        <f t="shared" ca="1" si="161"/>
        <v/>
      </c>
      <c r="T425" s="79" t="str">
        <f t="shared" ca="1" si="162"/>
        <v/>
      </c>
      <c r="AH425" s="172" t="str">
        <f t="shared" si="163"/>
        <v/>
      </c>
      <c r="AI425" s="172" t="str">
        <f t="shared" si="164"/>
        <v/>
      </c>
    </row>
    <row r="426" spans="1:35">
      <c r="A426" s="173" t="str">
        <f t="shared" ref="A426:A489" ca="1" si="166">IF(AND(ISBLANK(AJ415), A425 = $AJ$1),NOW(),IF(ISBLANK(AJ415),"",AJ415))</f>
        <v/>
      </c>
      <c r="B426" s="45" t="str">
        <f t="shared" ref="B426:B489" ca="1" si="167">IF(COUNTIF(V:V,A426)=1,VLOOKUP(A426,V:W,2), IF(COUNTIF(V:V,A426)=0,$B$10,""))</f>
        <v/>
      </c>
      <c r="C426" s="46" t="str">
        <f t="shared" ca="1" si="165"/>
        <v/>
      </c>
      <c r="D426" s="46" t="str">
        <f t="shared" ref="D426:D489" ca="1" si="168">IF(ISERROR(B426-2),"",-1*ROUNDUP(A426-$A$14,0)/360*$B$7*$B$5)</f>
        <v/>
      </c>
      <c r="E426" s="45" t="str">
        <f t="shared" ref="E426:E489" ca="1" si="169">IF(COUNTIF(V:V,A426)=1,VLOOKUP(A426,X:Y,2), IF(COUNTIF(V:V,A426)=0,$C$10,""))</f>
        <v/>
      </c>
      <c r="F426" s="46" t="str">
        <f t="shared" ref="F426:F489" ca="1" si="170">IF(ISERROR(B426-2),"",(E426-$E$14)/100*$C$5)</f>
        <v/>
      </c>
      <c r="G426" s="47" t="str">
        <f t="shared" ref="G426:G489" ca="1" si="171">IF(ISERROR(B426-2),"",ROUNDUP(A426-$A$14,0)/360*$C$6*$C$5-ROUNDUP(A426-$A$14,0)/360*$C$7*$C$5*$E$14/100)</f>
        <v/>
      </c>
      <c r="H426" s="45" t="str">
        <f t="shared" ref="H426:H489" ca="1" si="172">IF(COUNTIF(V:V,A426)=1,VLOOKUP(A426,Z:AA,2), IF(COUNTIF(V:V,A426)=0,$D$10,""))</f>
        <v/>
      </c>
      <c r="I426" s="46" t="str">
        <f t="shared" ref="I426:I489" ca="1" si="173">IF(ISERROR(B426-2),"",(H426-$H$14)/100*$D$5)</f>
        <v/>
      </c>
      <c r="J426" s="47" t="str">
        <f t="shared" ref="J426:J489" ca="1" si="174">IF(ISERROR(B426-2),"",ROUNDUP(A426-$A$14,0)/360*$D$6*$D$5-ROUNDUP(A426-$A$14,0)/360*$D$7*$D$5*$H$14/100)</f>
        <v/>
      </c>
      <c r="K426" s="45" t="str">
        <f t="shared" ref="K426:K489" ca="1" si="175">IF(COUNTIF(V:V,A426)=1,VLOOKUP(A426,AB:AC,2), IF(COUNTIF(V:V,A426)=0,$E$10,""))</f>
        <v/>
      </c>
      <c r="L426" s="46" t="str">
        <f t="shared" ref="L426:L489" ca="1" si="176">IF(ISERROR(B426-2),"",(K426-$K$14)/100*$E$5)</f>
        <v/>
      </c>
      <c r="M426" s="47" t="str">
        <f t="shared" ref="M426:M489" ca="1" si="177">IF(ISERROR(B426-2),"",ROUNDUP(A426-$A$14,0)/360*$E$6*$E$5-ROUNDUP(A426-$A$14,0)/360*$E$7*$E$5*$K$14/100)</f>
        <v/>
      </c>
      <c r="N426" s="45" t="str">
        <f t="shared" ref="N426:N489" ca="1" si="178">IF(COUNTIF(V:V,A426)=1,VLOOKUP(A426,AD:AE,2), IF(COUNTIF(V:V,A426)=0,$F$10,""))</f>
        <v/>
      </c>
      <c r="O426" s="46" t="str">
        <f t="shared" ref="O426:O489" ca="1" si="179">IF(ISERROR(B426-2),"",(N426/$N$14-1)*$F$5)</f>
        <v/>
      </c>
      <c r="P426" s="47" t="str">
        <f t="shared" ref="P426:P489" ca="1" si="180">IF(ISERROR(B426-2),"",-1*ROUNDUP(A426-$A$14,0)/360*$F$7*$F$5)</f>
        <v/>
      </c>
      <c r="Q426" s="45" t="str">
        <f t="shared" ref="Q426:Q489" ca="1" si="181">IF(COUNTIF(V:V,A426)=1,VLOOKUP(A426,AF:AG,2), IF(COUNTIF(V:V,A426)=0,$G$10,""))</f>
        <v/>
      </c>
      <c r="R426" s="46" t="str">
        <f t="shared" ref="R426:R489" ca="1" si="182">IF(ISERROR(B426-2),"",(Q426-$Q$14)/100*$G$5)</f>
        <v/>
      </c>
      <c r="S426" s="47" t="str">
        <f t="shared" ref="S426:S489" ca="1" si="183">IF(ISERROR(B426-2),"",ROUNDUP(A426-$A$14,0)/360*$G$6*$G$5-ROUNDUP(A426-$A$14,0)/360*$G$7*$G$5*$Q$14/100)</f>
        <v/>
      </c>
      <c r="T426" s="79" t="str">
        <f t="shared" ref="T426:T489" ca="1" si="184">IF(ISERROR(B426-2),"",C426+D426-F426-G426-I426-J426-L426-M426-O426-P426+R426+S426+$J$9+$N$9)</f>
        <v/>
      </c>
      <c r="AH426" s="172" t="str">
        <f t="shared" si="163"/>
        <v/>
      </c>
      <c r="AI426" s="172" t="str">
        <f t="shared" si="164"/>
        <v/>
      </c>
    </row>
    <row r="427" spans="1:35">
      <c r="A427" s="173" t="str">
        <f t="shared" ca="1" si="166"/>
        <v/>
      </c>
      <c r="B427" s="45" t="str">
        <f t="shared" ca="1" si="167"/>
        <v/>
      </c>
      <c r="C427" s="46" t="str">
        <f t="shared" ca="1" si="165"/>
        <v/>
      </c>
      <c r="D427" s="46" t="str">
        <f t="shared" ca="1" si="168"/>
        <v/>
      </c>
      <c r="E427" s="45" t="str">
        <f t="shared" ca="1" si="169"/>
        <v/>
      </c>
      <c r="F427" s="46" t="str">
        <f t="shared" ca="1" si="170"/>
        <v/>
      </c>
      <c r="G427" s="47" t="str">
        <f t="shared" ca="1" si="171"/>
        <v/>
      </c>
      <c r="H427" s="45" t="str">
        <f t="shared" ca="1" si="172"/>
        <v/>
      </c>
      <c r="I427" s="46" t="str">
        <f t="shared" ca="1" si="173"/>
        <v/>
      </c>
      <c r="J427" s="47" t="str">
        <f t="shared" ca="1" si="174"/>
        <v/>
      </c>
      <c r="K427" s="45" t="str">
        <f t="shared" ca="1" si="175"/>
        <v/>
      </c>
      <c r="L427" s="46" t="str">
        <f t="shared" ca="1" si="176"/>
        <v/>
      </c>
      <c r="M427" s="47" t="str">
        <f t="shared" ca="1" si="177"/>
        <v/>
      </c>
      <c r="N427" s="45" t="str">
        <f t="shared" ca="1" si="178"/>
        <v/>
      </c>
      <c r="O427" s="46" t="str">
        <f t="shared" ca="1" si="179"/>
        <v/>
      </c>
      <c r="P427" s="47" t="str">
        <f t="shared" ca="1" si="180"/>
        <v/>
      </c>
      <c r="Q427" s="45" t="str">
        <f t="shared" ca="1" si="181"/>
        <v/>
      </c>
      <c r="R427" s="46" t="str">
        <f t="shared" ca="1" si="182"/>
        <v/>
      </c>
      <c r="S427" s="47" t="str">
        <f t="shared" ca="1" si="183"/>
        <v/>
      </c>
      <c r="T427" s="79" t="str">
        <f t="shared" ca="1" si="184"/>
        <v/>
      </c>
      <c r="AH427" s="172" t="str">
        <f t="shared" si="163"/>
        <v/>
      </c>
      <c r="AI427" s="172" t="str">
        <f t="shared" si="164"/>
        <v/>
      </c>
    </row>
    <row r="428" spans="1:35">
      <c r="A428" s="173" t="str">
        <f t="shared" ca="1" si="166"/>
        <v/>
      </c>
      <c r="B428" s="45" t="str">
        <f t="shared" ca="1" si="167"/>
        <v/>
      </c>
      <c r="C428" s="46" t="str">
        <f t="shared" ca="1" si="165"/>
        <v/>
      </c>
      <c r="D428" s="46" t="str">
        <f t="shared" ca="1" si="168"/>
        <v/>
      </c>
      <c r="E428" s="45" t="str">
        <f t="shared" ca="1" si="169"/>
        <v/>
      </c>
      <c r="F428" s="46" t="str">
        <f t="shared" ca="1" si="170"/>
        <v/>
      </c>
      <c r="G428" s="47" t="str">
        <f t="shared" ca="1" si="171"/>
        <v/>
      </c>
      <c r="H428" s="45" t="str">
        <f t="shared" ca="1" si="172"/>
        <v/>
      </c>
      <c r="I428" s="46" t="str">
        <f t="shared" ca="1" si="173"/>
        <v/>
      </c>
      <c r="J428" s="47" t="str">
        <f t="shared" ca="1" si="174"/>
        <v/>
      </c>
      <c r="K428" s="45" t="str">
        <f t="shared" ca="1" si="175"/>
        <v/>
      </c>
      <c r="L428" s="46" t="str">
        <f t="shared" ca="1" si="176"/>
        <v/>
      </c>
      <c r="M428" s="47" t="str">
        <f t="shared" ca="1" si="177"/>
        <v/>
      </c>
      <c r="N428" s="45" t="str">
        <f t="shared" ca="1" si="178"/>
        <v/>
      </c>
      <c r="O428" s="46" t="str">
        <f t="shared" ca="1" si="179"/>
        <v/>
      </c>
      <c r="P428" s="47" t="str">
        <f t="shared" ca="1" si="180"/>
        <v/>
      </c>
      <c r="Q428" s="45" t="str">
        <f t="shared" ca="1" si="181"/>
        <v/>
      </c>
      <c r="R428" s="46" t="str">
        <f t="shared" ca="1" si="182"/>
        <v/>
      </c>
      <c r="S428" s="47" t="str">
        <f t="shared" ca="1" si="183"/>
        <v/>
      </c>
      <c r="T428" s="79" t="str">
        <f t="shared" ca="1" si="184"/>
        <v/>
      </c>
      <c r="AH428" s="172" t="str">
        <f t="shared" si="163"/>
        <v/>
      </c>
      <c r="AI428" s="172" t="str">
        <f t="shared" si="164"/>
        <v/>
      </c>
    </row>
    <row r="429" spans="1:35">
      <c r="A429" s="173" t="str">
        <f t="shared" ca="1" si="166"/>
        <v/>
      </c>
      <c r="B429" s="45" t="str">
        <f t="shared" ca="1" si="167"/>
        <v/>
      </c>
      <c r="C429" s="46" t="str">
        <f t="shared" ca="1" si="165"/>
        <v/>
      </c>
      <c r="D429" s="46" t="str">
        <f t="shared" ca="1" si="168"/>
        <v/>
      </c>
      <c r="E429" s="45" t="str">
        <f t="shared" ca="1" si="169"/>
        <v/>
      </c>
      <c r="F429" s="46" t="str">
        <f t="shared" ca="1" si="170"/>
        <v/>
      </c>
      <c r="G429" s="47" t="str">
        <f t="shared" ca="1" si="171"/>
        <v/>
      </c>
      <c r="H429" s="45" t="str">
        <f t="shared" ca="1" si="172"/>
        <v/>
      </c>
      <c r="I429" s="46" t="str">
        <f t="shared" ca="1" si="173"/>
        <v/>
      </c>
      <c r="J429" s="47" t="str">
        <f t="shared" ca="1" si="174"/>
        <v/>
      </c>
      <c r="K429" s="45" t="str">
        <f t="shared" ca="1" si="175"/>
        <v/>
      </c>
      <c r="L429" s="46" t="str">
        <f t="shared" ca="1" si="176"/>
        <v/>
      </c>
      <c r="M429" s="47" t="str">
        <f t="shared" ca="1" si="177"/>
        <v/>
      </c>
      <c r="N429" s="45" t="str">
        <f t="shared" ca="1" si="178"/>
        <v/>
      </c>
      <c r="O429" s="46" t="str">
        <f t="shared" ca="1" si="179"/>
        <v/>
      </c>
      <c r="P429" s="47" t="str">
        <f t="shared" ca="1" si="180"/>
        <v/>
      </c>
      <c r="Q429" s="45" t="str">
        <f t="shared" ca="1" si="181"/>
        <v/>
      </c>
      <c r="R429" s="46" t="str">
        <f t="shared" ca="1" si="182"/>
        <v/>
      </c>
      <c r="S429" s="47" t="str">
        <f t="shared" ca="1" si="183"/>
        <v/>
      </c>
      <c r="T429" s="79" t="str">
        <f t="shared" ca="1" si="184"/>
        <v/>
      </c>
      <c r="AH429" s="172" t="str">
        <f t="shared" si="163"/>
        <v/>
      </c>
      <c r="AI429" s="172" t="str">
        <f t="shared" si="164"/>
        <v/>
      </c>
    </row>
    <row r="430" spans="1:35">
      <c r="A430" s="173" t="str">
        <f t="shared" ca="1" si="166"/>
        <v/>
      </c>
      <c r="B430" s="45" t="str">
        <f t="shared" ca="1" si="167"/>
        <v/>
      </c>
      <c r="C430" s="46" t="str">
        <f t="shared" ca="1" si="165"/>
        <v/>
      </c>
      <c r="D430" s="46" t="str">
        <f t="shared" ca="1" si="168"/>
        <v/>
      </c>
      <c r="E430" s="45" t="str">
        <f t="shared" ca="1" si="169"/>
        <v/>
      </c>
      <c r="F430" s="46" t="str">
        <f t="shared" ca="1" si="170"/>
        <v/>
      </c>
      <c r="G430" s="47" t="str">
        <f t="shared" ca="1" si="171"/>
        <v/>
      </c>
      <c r="H430" s="45" t="str">
        <f t="shared" ca="1" si="172"/>
        <v/>
      </c>
      <c r="I430" s="46" t="str">
        <f t="shared" ca="1" si="173"/>
        <v/>
      </c>
      <c r="J430" s="47" t="str">
        <f t="shared" ca="1" si="174"/>
        <v/>
      </c>
      <c r="K430" s="45" t="str">
        <f t="shared" ca="1" si="175"/>
        <v/>
      </c>
      <c r="L430" s="46" t="str">
        <f t="shared" ca="1" si="176"/>
        <v/>
      </c>
      <c r="M430" s="47" t="str">
        <f t="shared" ca="1" si="177"/>
        <v/>
      </c>
      <c r="N430" s="45" t="str">
        <f t="shared" ca="1" si="178"/>
        <v/>
      </c>
      <c r="O430" s="46" t="str">
        <f t="shared" ca="1" si="179"/>
        <v/>
      </c>
      <c r="P430" s="47" t="str">
        <f t="shared" ca="1" si="180"/>
        <v/>
      </c>
      <c r="Q430" s="45" t="str">
        <f t="shared" ca="1" si="181"/>
        <v/>
      </c>
      <c r="R430" s="46" t="str">
        <f t="shared" ca="1" si="182"/>
        <v/>
      </c>
      <c r="S430" s="47" t="str">
        <f t="shared" ca="1" si="183"/>
        <v/>
      </c>
      <c r="T430" s="79" t="str">
        <f t="shared" ca="1" si="184"/>
        <v/>
      </c>
      <c r="AH430" s="172" t="str">
        <f t="shared" si="163"/>
        <v/>
      </c>
      <c r="AI430" s="172" t="str">
        <f t="shared" si="164"/>
        <v/>
      </c>
    </row>
    <row r="431" spans="1:35">
      <c r="A431" s="173" t="str">
        <f t="shared" ca="1" si="166"/>
        <v/>
      </c>
      <c r="B431" s="45" t="str">
        <f t="shared" ca="1" si="167"/>
        <v/>
      </c>
      <c r="C431" s="46" t="str">
        <f t="shared" ca="1" si="165"/>
        <v/>
      </c>
      <c r="D431" s="46" t="str">
        <f t="shared" ca="1" si="168"/>
        <v/>
      </c>
      <c r="E431" s="45" t="str">
        <f t="shared" ca="1" si="169"/>
        <v/>
      </c>
      <c r="F431" s="46" t="str">
        <f t="shared" ca="1" si="170"/>
        <v/>
      </c>
      <c r="G431" s="47" t="str">
        <f t="shared" ca="1" si="171"/>
        <v/>
      </c>
      <c r="H431" s="45" t="str">
        <f t="shared" ca="1" si="172"/>
        <v/>
      </c>
      <c r="I431" s="46" t="str">
        <f t="shared" ca="1" si="173"/>
        <v/>
      </c>
      <c r="J431" s="47" t="str">
        <f t="shared" ca="1" si="174"/>
        <v/>
      </c>
      <c r="K431" s="45" t="str">
        <f t="shared" ca="1" si="175"/>
        <v/>
      </c>
      <c r="L431" s="46" t="str">
        <f t="shared" ca="1" si="176"/>
        <v/>
      </c>
      <c r="M431" s="47" t="str">
        <f t="shared" ca="1" si="177"/>
        <v/>
      </c>
      <c r="N431" s="45" t="str">
        <f t="shared" ca="1" si="178"/>
        <v/>
      </c>
      <c r="O431" s="46" t="str">
        <f t="shared" ca="1" si="179"/>
        <v/>
      </c>
      <c r="P431" s="47" t="str">
        <f t="shared" ca="1" si="180"/>
        <v/>
      </c>
      <c r="Q431" s="45" t="str">
        <f t="shared" ca="1" si="181"/>
        <v/>
      </c>
      <c r="R431" s="46" t="str">
        <f t="shared" ca="1" si="182"/>
        <v/>
      </c>
      <c r="S431" s="47" t="str">
        <f t="shared" ca="1" si="183"/>
        <v/>
      </c>
      <c r="T431" s="79" t="str">
        <f t="shared" ca="1" si="184"/>
        <v/>
      </c>
      <c r="AH431" s="172" t="str">
        <f t="shared" si="163"/>
        <v/>
      </c>
      <c r="AI431" s="172" t="str">
        <f t="shared" si="164"/>
        <v/>
      </c>
    </row>
    <row r="432" spans="1:35">
      <c r="A432" s="173" t="str">
        <f t="shared" ca="1" si="166"/>
        <v/>
      </c>
      <c r="B432" s="45" t="str">
        <f t="shared" ca="1" si="167"/>
        <v/>
      </c>
      <c r="C432" s="46" t="str">
        <f t="shared" ca="1" si="165"/>
        <v/>
      </c>
      <c r="D432" s="46" t="str">
        <f t="shared" ca="1" si="168"/>
        <v/>
      </c>
      <c r="E432" s="45" t="str">
        <f t="shared" ca="1" si="169"/>
        <v/>
      </c>
      <c r="F432" s="46" t="str">
        <f t="shared" ca="1" si="170"/>
        <v/>
      </c>
      <c r="G432" s="47" t="str">
        <f t="shared" ca="1" si="171"/>
        <v/>
      </c>
      <c r="H432" s="45" t="str">
        <f t="shared" ca="1" si="172"/>
        <v/>
      </c>
      <c r="I432" s="46" t="str">
        <f t="shared" ca="1" si="173"/>
        <v/>
      </c>
      <c r="J432" s="47" t="str">
        <f t="shared" ca="1" si="174"/>
        <v/>
      </c>
      <c r="K432" s="45" t="str">
        <f t="shared" ca="1" si="175"/>
        <v/>
      </c>
      <c r="L432" s="46" t="str">
        <f t="shared" ca="1" si="176"/>
        <v/>
      </c>
      <c r="M432" s="47" t="str">
        <f t="shared" ca="1" si="177"/>
        <v/>
      </c>
      <c r="N432" s="45" t="str">
        <f t="shared" ca="1" si="178"/>
        <v/>
      </c>
      <c r="O432" s="46" t="str">
        <f t="shared" ca="1" si="179"/>
        <v/>
      </c>
      <c r="P432" s="47" t="str">
        <f t="shared" ca="1" si="180"/>
        <v/>
      </c>
      <c r="Q432" s="45" t="str">
        <f t="shared" ca="1" si="181"/>
        <v/>
      </c>
      <c r="R432" s="46" t="str">
        <f t="shared" ca="1" si="182"/>
        <v/>
      </c>
      <c r="S432" s="47" t="str">
        <f t="shared" ca="1" si="183"/>
        <v/>
      </c>
      <c r="T432" s="79" t="str">
        <f t="shared" ca="1" si="184"/>
        <v/>
      </c>
      <c r="AH432" s="172" t="str">
        <f t="shared" si="163"/>
        <v/>
      </c>
      <c r="AI432" s="172" t="str">
        <f t="shared" si="164"/>
        <v/>
      </c>
    </row>
    <row r="433" spans="1:35">
      <c r="A433" s="173" t="str">
        <f t="shared" ca="1" si="166"/>
        <v/>
      </c>
      <c r="B433" s="45" t="str">
        <f t="shared" ca="1" si="167"/>
        <v/>
      </c>
      <c r="C433" s="46" t="str">
        <f t="shared" ca="1" si="165"/>
        <v/>
      </c>
      <c r="D433" s="46" t="str">
        <f t="shared" ca="1" si="168"/>
        <v/>
      </c>
      <c r="E433" s="45" t="str">
        <f t="shared" ca="1" si="169"/>
        <v/>
      </c>
      <c r="F433" s="46" t="str">
        <f t="shared" ca="1" si="170"/>
        <v/>
      </c>
      <c r="G433" s="47" t="str">
        <f t="shared" ca="1" si="171"/>
        <v/>
      </c>
      <c r="H433" s="45" t="str">
        <f t="shared" ca="1" si="172"/>
        <v/>
      </c>
      <c r="I433" s="46" t="str">
        <f t="shared" ca="1" si="173"/>
        <v/>
      </c>
      <c r="J433" s="47" t="str">
        <f t="shared" ca="1" si="174"/>
        <v/>
      </c>
      <c r="K433" s="45" t="str">
        <f t="shared" ca="1" si="175"/>
        <v/>
      </c>
      <c r="L433" s="46" t="str">
        <f t="shared" ca="1" si="176"/>
        <v/>
      </c>
      <c r="M433" s="47" t="str">
        <f t="shared" ca="1" si="177"/>
        <v/>
      </c>
      <c r="N433" s="45" t="str">
        <f t="shared" ca="1" si="178"/>
        <v/>
      </c>
      <c r="O433" s="46" t="str">
        <f t="shared" ca="1" si="179"/>
        <v/>
      </c>
      <c r="P433" s="47" t="str">
        <f t="shared" ca="1" si="180"/>
        <v/>
      </c>
      <c r="Q433" s="45" t="str">
        <f t="shared" ca="1" si="181"/>
        <v/>
      </c>
      <c r="R433" s="46" t="str">
        <f t="shared" ca="1" si="182"/>
        <v/>
      </c>
      <c r="S433" s="47" t="str">
        <f t="shared" ca="1" si="183"/>
        <v/>
      </c>
      <c r="T433" s="79" t="str">
        <f t="shared" ca="1" si="184"/>
        <v/>
      </c>
      <c r="AH433" s="172" t="str">
        <f t="shared" si="163"/>
        <v/>
      </c>
      <c r="AI433" s="172" t="str">
        <f t="shared" si="164"/>
        <v/>
      </c>
    </row>
    <row r="434" spans="1:35">
      <c r="A434" s="173" t="str">
        <f t="shared" ca="1" si="166"/>
        <v/>
      </c>
      <c r="B434" s="45" t="str">
        <f t="shared" ca="1" si="167"/>
        <v/>
      </c>
      <c r="C434" s="46" t="str">
        <f t="shared" ca="1" si="165"/>
        <v/>
      </c>
      <c r="D434" s="46" t="str">
        <f t="shared" ca="1" si="168"/>
        <v/>
      </c>
      <c r="E434" s="45" t="str">
        <f t="shared" ca="1" si="169"/>
        <v/>
      </c>
      <c r="F434" s="46" t="str">
        <f t="shared" ca="1" si="170"/>
        <v/>
      </c>
      <c r="G434" s="47" t="str">
        <f t="shared" ca="1" si="171"/>
        <v/>
      </c>
      <c r="H434" s="45" t="str">
        <f t="shared" ca="1" si="172"/>
        <v/>
      </c>
      <c r="I434" s="46" t="str">
        <f t="shared" ca="1" si="173"/>
        <v/>
      </c>
      <c r="J434" s="47" t="str">
        <f t="shared" ca="1" si="174"/>
        <v/>
      </c>
      <c r="K434" s="45" t="str">
        <f t="shared" ca="1" si="175"/>
        <v/>
      </c>
      <c r="L434" s="46" t="str">
        <f t="shared" ca="1" si="176"/>
        <v/>
      </c>
      <c r="M434" s="47" t="str">
        <f t="shared" ca="1" si="177"/>
        <v/>
      </c>
      <c r="N434" s="45" t="str">
        <f t="shared" ca="1" si="178"/>
        <v/>
      </c>
      <c r="O434" s="46" t="str">
        <f t="shared" ca="1" si="179"/>
        <v/>
      </c>
      <c r="P434" s="47" t="str">
        <f t="shared" ca="1" si="180"/>
        <v/>
      </c>
      <c r="Q434" s="45" t="str">
        <f t="shared" ca="1" si="181"/>
        <v/>
      </c>
      <c r="R434" s="46" t="str">
        <f t="shared" ca="1" si="182"/>
        <v/>
      </c>
      <c r="S434" s="47" t="str">
        <f t="shared" ca="1" si="183"/>
        <v/>
      </c>
      <c r="T434" s="79" t="str">
        <f t="shared" ca="1" si="184"/>
        <v/>
      </c>
      <c r="AH434" s="172" t="str">
        <f t="shared" si="163"/>
        <v/>
      </c>
      <c r="AI434" s="172" t="str">
        <f t="shared" si="164"/>
        <v/>
      </c>
    </row>
    <row r="435" spans="1:35">
      <c r="A435" s="173" t="str">
        <f t="shared" ca="1" si="166"/>
        <v/>
      </c>
      <c r="B435" s="45" t="str">
        <f t="shared" ca="1" si="167"/>
        <v/>
      </c>
      <c r="C435" s="46" t="str">
        <f t="shared" ca="1" si="165"/>
        <v/>
      </c>
      <c r="D435" s="46" t="str">
        <f t="shared" ca="1" si="168"/>
        <v/>
      </c>
      <c r="E435" s="45" t="str">
        <f t="shared" ca="1" si="169"/>
        <v/>
      </c>
      <c r="F435" s="46" t="str">
        <f t="shared" ca="1" si="170"/>
        <v/>
      </c>
      <c r="G435" s="47" t="str">
        <f t="shared" ca="1" si="171"/>
        <v/>
      </c>
      <c r="H435" s="45" t="str">
        <f t="shared" ca="1" si="172"/>
        <v/>
      </c>
      <c r="I435" s="46" t="str">
        <f t="shared" ca="1" si="173"/>
        <v/>
      </c>
      <c r="J435" s="47" t="str">
        <f t="shared" ca="1" si="174"/>
        <v/>
      </c>
      <c r="K435" s="45" t="str">
        <f t="shared" ca="1" si="175"/>
        <v/>
      </c>
      <c r="L435" s="46" t="str">
        <f t="shared" ca="1" si="176"/>
        <v/>
      </c>
      <c r="M435" s="47" t="str">
        <f t="shared" ca="1" si="177"/>
        <v/>
      </c>
      <c r="N435" s="45" t="str">
        <f t="shared" ca="1" si="178"/>
        <v/>
      </c>
      <c r="O435" s="46" t="str">
        <f t="shared" ca="1" si="179"/>
        <v/>
      </c>
      <c r="P435" s="47" t="str">
        <f t="shared" ca="1" si="180"/>
        <v/>
      </c>
      <c r="Q435" s="45" t="str">
        <f t="shared" ca="1" si="181"/>
        <v/>
      </c>
      <c r="R435" s="46" t="str">
        <f t="shared" ca="1" si="182"/>
        <v/>
      </c>
      <c r="S435" s="47" t="str">
        <f t="shared" ca="1" si="183"/>
        <v/>
      </c>
      <c r="T435" s="79" t="str">
        <f t="shared" ca="1" si="184"/>
        <v/>
      </c>
      <c r="AH435" s="172" t="str">
        <f t="shared" si="163"/>
        <v/>
      </c>
      <c r="AI435" s="172" t="str">
        <f t="shared" si="164"/>
        <v/>
      </c>
    </row>
    <row r="436" spans="1:35">
      <c r="A436" s="173" t="str">
        <f t="shared" ca="1" si="166"/>
        <v/>
      </c>
      <c r="B436" s="45" t="str">
        <f t="shared" ca="1" si="167"/>
        <v/>
      </c>
      <c r="C436" s="46" t="str">
        <f t="shared" ca="1" si="165"/>
        <v/>
      </c>
      <c r="D436" s="46" t="str">
        <f t="shared" ca="1" si="168"/>
        <v/>
      </c>
      <c r="E436" s="45" t="str">
        <f t="shared" ca="1" si="169"/>
        <v/>
      </c>
      <c r="F436" s="46" t="str">
        <f t="shared" ca="1" si="170"/>
        <v/>
      </c>
      <c r="G436" s="47" t="str">
        <f t="shared" ca="1" si="171"/>
        <v/>
      </c>
      <c r="H436" s="45" t="str">
        <f t="shared" ca="1" si="172"/>
        <v/>
      </c>
      <c r="I436" s="46" t="str">
        <f t="shared" ca="1" si="173"/>
        <v/>
      </c>
      <c r="J436" s="47" t="str">
        <f t="shared" ca="1" si="174"/>
        <v/>
      </c>
      <c r="K436" s="45" t="str">
        <f t="shared" ca="1" si="175"/>
        <v/>
      </c>
      <c r="L436" s="46" t="str">
        <f t="shared" ca="1" si="176"/>
        <v/>
      </c>
      <c r="M436" s="47" t="str">
        <f t="shared" ca="1" si="177"/>
        <v/>
      </c>
      <c r="N436" s="45" t="str">
        <f t="shared" ca="1" si="178"/>
        <v/>
      </c>
      <c r="O436" s="46" t="str">
        <f t="shared" ca="1" si="179"/>
        <v/>
      </c>
      <c r="P436" s="47" t="str">
        <f t="shared" ca="1" si="180"/>
        <v/>
      </c>
      <c r="Q436" s="45" t="str">
        <f t="shared" ca="1" si="181"/>
        <v/>
      </c>
      <c r="R436" s="46" t="str">
        <f t="shared" ca="1" si="182"/>
        <v/>
      </c>
      <c r="S436" s="47" t="str">
        <f t="shared" ca="1" si="183"/>
        <v/>
      </c>
      <c r="T436" s="79" t="str">
        <f t="shared" ca="1" si="184"/>
        <v/>
      </c>
      <c r="AH436" s="172" t="str">
        <f t="shared" si="163"/>
        <v/>
      </c>
      <c r="AI436" s="172" t="str">
        <f t="shared" si="164"/>
        <v/>
      </c>
    </row>
    <row r="437" spans="1:35">
      <c r="A437" s="173" t="str">
        <f t="shared" ca="1" si="166"/>
        <v/>
      </c>
      <c r="B437" s="45" t="str">
        <f t="shared" ca="1" si="167"/>
        <v/>
      </c>
      <c r="C437" s="46" t="str">
        <f t="shared" ca="1" si="165"/>
        <v/>
      </c>
      <c r="D437" s="46" t="str">
        <f t="shared" ca="1" si="168"/>
        <v/>
      </c>
      <c r="E437" s="45" t="str">
        <f t="shared" ca="1" si="169"/>
        <v/>
      </c>
      <c r="F437" s="46" t="str">
        <f t="shared" ca="1" si="170"/>
        <v/>
      </c>
      <c r="G437" s="47" t="str">
        <f t="shared" ca="1" si="171"/>
        <v/>
      </c>
      <c r="H437" s="45" t="str">
        <f t="shared" ca="1" si="172"/>
        <v/>
      </c>
      <c r="I437" s="46" t="str">
        <f t="shared" ca="1" si="173"/>
        <v/>
      </c>
      <c r="J437" s="47" t="str">
        <f t="shared" ca="1" si="174"/>
        <v/>
      </c>
      <c r="K437" s="45" t="str">
        <f t="shared" ca="1" si="175"/>
        <v/>
      </c>
      <c r="L437" s="46" t="str">
        <f t="shared" ca="1" si="176"/>
        <v/>
      </c>
      <c r="M437" s="47" t="str">
        <f t="shared" ca="1" si="177"/>
        <v/>
      </c>
      <c r="N437" s="45" t="str">
        <f t="shared" ca="1" si="178"/>
        <v/>
      </c>
      <c r="O437" s="46" t="str">
        <f t="shared" ca="1" si="179"/>
        <v/>
      </c>
      <c r="P437" s="47" t="str">
        <f t="shared" ca="1" si="180"/>
        <v/>
      </c>
      <c r="Q437" s="45" t="str">
        <f t="shared" ca="1" si="181"/>
        <v/>
      </c>
      <c r="R437" s="46" t="str">
        <f t="shared" ca="1" si="182"/>
        <v/>
      </c>
      <c r="S437" s="47" t="str">
        <f t="shared" ca="1" si="183"/>
        <v/>
      </c>
      <c r="T437" s="79" t="str">
        <f t="shared" ca="1" si="184"/>
        <v/>
      </c>
      <c r="AH437" s="172" t="str">
        <f t="shared" si="163"/>
        <v/>
      </c>
      <c r="AI437" s="172" t="str">
        <f t="shared" si="164"/>
        <v/>
      </c>
    </row>
    <row r="438" spans="1:35">
      <c r="A438" s="173" t="str">
        <f t="shared" ca="1" si="166"/>
        <v/>
      </c>
      <c r="B438" s="45" t="str">
        <f t="shared" ca="1" si="167"/>
        <v/>
      </c>
      <c r="C438" s="46" t="str">
        <f t="shared" ca="1" si="165"/>
        <v/>
      </c>
      <c r="D438" s="46" t="str">
        <f t="shared" ca="1" si="168"/>
        <v/>
      </c>
      <c r="E438" s="45" t="str">
        <f t="shared" ca="1" si="169"/>
        <v/>
      </c>
      <c r="F438" s="46" t="str">
        <f t="shared" ca="1" si="170"/>
        <v/>
      </c>
      <c r="G438" s="47" t="str">
        <f t="shared" ca="1" si="171"/>
        <v/>
      </c>
      <c r="H438" s="45" t="str">
        <f t="shared" ca="1" si="172"/>
        <v/>
      </c>
      <c r="I438" s="46" t="str">
        <f t="shared" ca="1" si="173"/>
        <v/>
      </c>
      <c r="J438" s="47" t="str">
        <f t="shared" ca="1" si="174"/>
        <v/>
      </c>
      <c r="K438" s="45" t="str">
        <f t="shared" ca="1" si="175"/>
        <v/>
      </c>
      <c r="L438" s="46" t="str">
        <f t="shared" ca="1" si="176"/>
        <v/>
      </c>
      <c r="M438" s="47" t="str">
        <f t="shared" ca="1" si="177"/>
        <v/>
      </c>
      <c r="N438" s="45" t="str">
        <f t="shared" ca="1" si="178"/>
        <v/>
      </c>
      <c r="O438" s="46" t="str">
        <f t="shared" ca="1" si="179"/>
        <v/>
      </c>
      <c r="P438" s="47" t="str">
        <f t="shared" ca="1" si="180"/>
        <v/>
      </c>
      <c r="Q438" s="45" t="str">
        <f t="shared" ca="1" si="181"/>
        <v/>
      </c>
      <c r="R438" s="46" t="str">
        <f t="shared" ca="1" si="182"/>
        <v/>
      </c>
      <c r="S438" s="47" t="str">
        <f t="shared" ca="1" si="183"/>
        <v/>
      </c>
      <c r="T438" s="79" t="str">
        <f t="shared" ca="1" si="184"/>
        <v/>
      </c>
      <c r="AH438" s="172" t="str">
        <f t="shared" si="163"/>
        <v/>
      </c>
      <c r="AI438" s="172" t="str">
        <f t="shared" si="164"/>
        <v/>
      </c>
    </row>
    <row r="439" spans="1:35">
      <c r="A439" s="173" t="str">
        <f t="shared" ca="1" si="166"/>
        <v/>
      </c>
      <c r="B439" s="45" t="str">
        <f t="shared" ca="1" si="167"/>
        <v/>
      </c>
      <c r="C439" s="46" t="str">
        <f t="shared" ca="1" si="165"/>
        <v/>
      </c>
      <c r="D439" s="46" t="str">
        <f t="shared" ca="1" si="168"/>
        <v/>
      </c>
      <c r="E439" s="45" t="str">
        <f t="shared" ca="1" si="169"/>
        <v/>
      </c>
      <c r="F439" s="46" t="str">
        <f t="shared" ca="1" si="170"/>
        <v/>
      </c>
      <c r="G439" s="47" t="str">
        <f t="shared" ca="1" si="171"/>
        <v/>
      </c>
      <c r="H439" s="45" t="str">
        <f t="shared" ca="1" si="172"/>
        <v/>
      </c>
      <c r="I439" s="46" t="str">
        <f t="shared" ca="1" si="173"/>
        <v/>
      </c>
      <c r="J439" s="47" t="str">
        <f t="shared" ca="1" si="174"/>
        <v/>
      </c>
      <c r="K439" s="45" t="str">
        <f t="shared" ca="1" si="175"/>
        <v/>
      </c>
      <c r="L439" s="46" t="str">
        <f t="shared" ca="1" si="176"/>
        <v/>
      </c>
      <c r="M439" s="47" t="str">
        <f t="shared" ca="1" si="177"/>
        <v/>
      </c>
      <c r="N439" s="45" t="str">
        <f t="shared" ca="1" si="178"/>
        <v/>
      </c>
      <c r="O439" s="46" t="str">
        <f t="shared" ca="1" si="179"/>
        <v/>
      </c>
      <c r="P439" s="47" t="str">
        <f t="shared" ca="1" si="180"/>
        <v/>
      </c>
      <c r="Q439" s="45" t="str">
        <f t="shared" ca="1" si="181"/>
        <v/>
      </c>
      <c r="R439" s="46" t="str">
        <f t="shared" ca="1" si="182"/>
        <v/>
      </c>
      <c r="S439" s="47" t="str">
        <f t="shared" ca="1" si="183"/>
        <v/>
      </c>
      <c r="T439" s="79" t="str">
        <f t="shared" ca="1" si="184"/>
        <v/>
      </c>
      <c r="AH439" s="172" t="str">
        <f t="shared" si="163"/>
        <v/>
      </c>
      <c r="AI439" s="172" t="str">
        <f t="shared" si="164"/>
        <v/>
      </c>
    </row>
    <row r="440" spans="1:35">
      <c r="A440" s="173" t="str">
        <f t="shared" ca="1" si="166"/>
        <v/>
      </c>
      <c r="B440" s="45" t="str">
        <f t="shared" ca="1" si="167"/>
        <v/>
      </c>
      <c r="C440" s="46" t="str">
        <f t="shared" ca="1" si="165"/>
        <v/>
      </c>
      <c r="D440" s="46" t="str">
        <f t="shared" ca="1" si="168"/>
        <v/>
      </c>
      <c r="E440" s="45" t="str">
        <f t="shared" ca="1" si="169"/>
        <v/>
      </c>
      <c r="F440" s="46" t="str">
        <f t="shared" ca="1" si="170"/>
        <v/>
      </c>
      <c r="G440" s="47" t="str">
        <f t="shared" ca="1" si="171"/>
        <v/>
      </c>
      <c r="H440" s="45" t="str">
        <f t="shared" ca="1" si="172"/>
        <v/>
      </c>
      <c r="I440" s="46" t="str">
        <f t="shared" ca="1" si="173"/>
        <v/>
      </c>
      <c r="J440" s="47" t="str">
        <f t="shared" ca="1" si="174"/>
        <v/>
      </c>
      <c r="K440" s="45" t="str">
        <f t="shared" ca="1" si="175"/>
        <v/>
      </c>
      <c r="L440" s="46" t="str">
        <f t="shared" ca="1" si="176"/>
        <v/>
      </c>
      <c r="M440" s="47" t="str">
        <f t="shared" ca="1" si="177"/>
        <v/>
      </c>
      <c r="N440" s="45" t="str">
        <f t="shared" ca="1" si="178"/>
        <v/>
      </c>
      <c r="O440" s="46" t="str">
        <f t="shared" ca="1" si="179"/>
        <v/>
      </c>
      <c r="P440" s="47" t="str">
        <f t="shared" ca="1" si="180"/>
        <v/>
      </c>
      <c r="Q440" s="45" t="str">
        <f t="shared" ca="1" si="181"/>
        <v/>
      </c>
      <c r="R440" s="46" t="str">
        <f t="shared" ca="1" si="182"/>
        <v/>
      </c>
      <c r="S440" s="47" t="str">
        <f t="shared" ca="1" si="183"/>
        <v/>
      </c>
      <c r="T440" s="79" t="str">
        <f t="shared" ca="1" si="184"/>
        <v/>
      </c>
      <c r="AH440" s="172" t="str">
        <f t="shared" si="163"/>
        <v/>
      </c>
      <c r="AI440" s="172" t="str">
        <f t="shared" si="164"/>
        <v/>
      </c>
    </row>
    <row r="441" spans="1:35">
      <c r="A441" s="173" t="str">
        <f t="shared" ca="1" si="166"/>
        <v/>
      </c>
      <c r="B441" s="45" t="str">
        <f t="shared" ca="1" si="167"/>
        <v/>
      </c>
      <c r="C441" s="46" t="str">
        <f t="shared" ca="1" si="165"/>
        <v/>
      </c>
      <c r="D441" s="46" t="str">
        <f t="shared" ca="1" si="168"/>
        <v/>
      </c>
      <c r="E441" s="45" t="str">
        <f t="shared" ca="1" si="169"/>
        <v/>
      </c>
      <c r="F441" s="46" t="str">
        <f t="shared" ca="1" si="170"/>
        <v/>
      </c>
      <c r="G441" s="47" t="str">
        <f t="shared" ca="1" si="171"/>
        <v/>
      </c>
      <c r="H441" s="45" t="str">
        <f t="shared" ca="1" si="172"/>
        <v/>
      </c>
      <c r="I441" s="46" t="str">
        <f t="shared" ca="1" si="173"/>
        <v/>
      </c>
      <c r="J441" s="47" t="str">
        <f t="shared" ca="1" si="174"/>
        <v/>
      </c>
      <c r="K441" s="45" t="str">
        <f t="shared" ca="1" si="175"/>
        <v/>
      </c>
      <c r="L441" s="46" t="str">
        <f t="shared" ca="1" si="176"/>
        <v/>
      </c>
      <c r="M441" s="47" t="str">
        <f t="shared" ca="1" si="177"/>
        <v/>
      </c>
      <c r="N441" s="45" t="str">
        <f t="shared" ca="1" si="178"/>
        <v/>
      </c>
      <c r="O441" s="46" t="str">
        <f t="shared" ca="1" si="179"/>
        <v/>
      </c>
      <c r="P441" s="47" t="str">
        <f t="shared" ca="1" si="180"/>
        <v/>
      </c>
      <c r="Q441" s="45" t="str">
        <f t="shared" ca="1" si="181"/>
        <v/>
      </c>
      <c r="R441" s="46" t="str">
        <f t="shared" ca="1" si="182"/>
        <v/>
      </c>
      <c r="S441" s="47" t="str">
        <f t="shared" ca="1" si="183"/>
        <v/>
      </c>
      <c r="T441" s="79" t="str">
        <f t="shared" ca="1" si="184"/>
        <v/>
      </c>
      <c r="AH441" s="172" t="str">
        <f t="shared" si="163"/>
        <v/>
      </c>
      <c r="AI441" s="172" t="str">
        <f t="shared" si="164"/>
        <v/>
      </c>
    </row>
    <row r="442" spans="1:35">
      <c r="A442" s="173" t="str">
        <f t="shared" ca="1" si="166"/>
        <v/>
      </c>
      <c r="B442" s="45" t="str">
        <f t="shared" ca="1" si="167"/>
        <v/>
      </c>
      <c r="C442" s="46" t="str">
        <f t="shared" ca="1" si="165"/>
        <v/>
      </c>
      <c r="D442" s="46" t="str">
        <f t="shared" ca="1" si="168"/>
        <v/>
      </c>
      <c r="E442" s="45" t="str">
        <f t="shared" ca="1" si="169"/>
        <v/>
      </c>
      <c r="F442" s="46" t="str">
        <f t="shared" ca="1" si="170"/>
        <v/>
      </c>
      <c r="G442" s="47" t="str">
        <f t="shared" ca="1" si="171"/>
        <v/>
      </c>
      <c r="H442" s="45" t="str">
        <f t="shared" ca="1" si="172"/>
        <v/>
      </c>
      <c r="I442" s="46" t="str">
        <f t="shared" ca="1" si="173"/>
        <v/>
      </c>
      <c r="J442" s="47" t="str">
        <f t="shared" ca="1" si="174"/>
        <v/>
      </c>
      <c r="K442" s="45" t="str">
        <f t="shared" ca="1" si="175"/>
        <v/>
      </c>
      <c r="L442" s="46" t="str">
        <f t="shared" ca="1" si="176"/>
        <v/>
      </c>
      <c r="M442" s="47" t="str">
        <f t="shared" ca="1" si="177"/>
        <v/>
      </c>
      <c r="N442" s="45" t="str">
        <f t="shared" ca="1" si="178"/>
        <v/>
      </c>
      <c r="O442" s="46" t="str">
        <f t="shared" ca="1" si="179"/>
        <v/>
      </c>
      <c r="P442" s="47" t="str">
        <f t="shared" ca="1" si="180"/>
        <v/>
      </c>
      <c r="Q442" s="45" t="str">
        <f t="shared" ca="1" si="181"/>
        <v/>
      </c>
      <c r="R442" s="46" t="str">
        <f t="shared" ca="1" si="182"/>
        <v/>
      </c>
      <c r="S442" s="47" t="str">
        <f t="shared" ca="1" si="183"/>
        <v/>
      </c>
      <c r="T442" s="79" t="str">
        <f t="shared" ca="1" si="184"/>
        <v/>
      </c>
      <c r="AH442" s="172" t="str">
        <f t="shared" si="163"/>
        <v/>
      </c>
      <c r="AI442" s="172" t="str">
        <f t="shared" si="164"/>
        <v/>
      </c>
    </row>
    <row r="443" spans="1:35">
      <c r="A443" s="173" t="str">
        <f t="shared" ca="1" si="166"/>
        <v/>
      </c>
      <c r="B443" s="45" t="str">
        <f t="shared" ca="1" si="167"/>
        <v/>
      </c>
      <c r="C443" s="46" t="str">
        <f t="shared" ca="1" si="165"/>
        <v/>
      </c>
      <c r="D443" s="46" t="str">
        <f t="shared" ca="1" si="168"/>
        <v/>
      </c>
      <c r="E443" s="45" t="str">
        <f t="shared" ca="1" si="169"/>
        <v/>
      </c>
      <c r="F443" s="46" t="str">
        <f t="shared" ca="1" si="170"/>
        <v/>
      </c>
      <c r="G443" s="47" t="str">
        <f t="shared" ca="1" si="171"/>
        <v/>
      </c>
      <c r="H443" s="45" t="str">
        <f t="shared" ca="1" si="172"/>
        <v/>
      </c>
      <c r="I443" s="46" t="str">
        <f t="shared" ca="1" si="173"/>
        <v/>
      </c>
      <c r="J443" s="47" t="str">
        <f t="shared" ca="1" si="174"/>
        <v/>
      </c>
      <c r="K443" s="45" t="str">
        <f t="shared" ca="1" si="175"/>
        <v/>
      </c>
      <c r="L443" s="46" t="str">
        <f t="shared" ca="1" si="176"/>
        <v/>
      </c>
      <c r="M443" s="47" t="str">
        <f t="shared" ca="1" si="177"/>
        <v/>
      </c>
      <c r="N443" s="45" t="str">
        <f t="shared" ca="1" si="178"/>
        <v/>
      </c>
      <c r="O443" s="46" t="str">
        <f t="shared" ca="1" si="179"/>
        <v/>
      </c>
      <c r="P443" s="47" t="str">
        <f t="shared" ca="1" si="180"/>
        <v/>
      </c>
      <c r="Q443" s="45" t="str">
        <f t="shared" ca="1" si="181"/>
        <v/>
      </c>
      <c r="R443" s="46" t="str">
        <f t="shared" ca="1" si="182"/>
        <v/>
      </c>
      <c r="S443" s="47" t="str">
        <f t="shared" ca="1" si="183"/>
        <v/>
      </c>
      <c r="T443" s="79" t="str">
        <f t="shared" ca="1" si="184"/>
        <v/>
      </c>
      <c r="AH443" s="172" t="str">
        <f t="shared" si="163"/>
        <v/>
      </c>
      <c r="AI443" s="172" t="str">
        <f t="shared" si="164"/>
        <v/>
      </c>
    </row>
    <row r="444" spans="1:35">
      <c r="A444" s="173" t="str">
        <f t="shared" ca="1" si="166"/>
        <v/>
      </c>
      <c r="B444" s="45" t="str">
        <f t="shared" ca="1" si="167"/>
        <v/>
      </c>
      <c r="C444" s="46" t="str">
        <f t="shared" ca="1" si="165"/>
        <v/>
      </c>
      <c r="D444" s="46" t="str">
        <f t="shared" ca="1" si="168"/>
        <v/>
      </c>
      <c r="E444" s="45" t="str">
        <f t="shared" ca="1" si="169"/>
        <v/>
      </c>
      <c r="F444" s="46" t="str">
        <f t="shared" ca="1" si="170"/>
        <v/>
      </c>
      <c r="G444" s="47" t="str">
        <f t="shared" ca="1" si="171"/>
        <v/>
      </c>
      <c r="H444" s="45" t="str">
        <f t="shared" ca="1" si="172"/>
        <v/>
      </c>
      <c r="I444" s="46" t="str">
        <f t="shared" ca="1" si="173"/>
        <v/>
      </c>
      <c r="J444" s="47" t="str">
        <f t="shared" ca="1" si="174"/>
        <v/>
      </c>
      <c r="K444" s="45" t="str">
        <f t="shared" ca="1" si="175"/>
        <v/>
      </c>
      <c r="L444" s="46" t="str">
        <f t="shared" ca="1" si="176"/>
        <v/>
      </c>
      <c r="M444" s="47" t="str">
        <f t="shared" ca="1" si="177"/>
        <v/>
      </c>
      <c r="N444" s="45" t="str">
        <f t="shared" ca="1" si="178"/>
        <v/>
      </c>
      <c r="O444" s="46" t="str">
        <f t="shared" ca="1" si="179"/>
        <v/>
      </c>
      <c r="P444" s="47" t="str">
        <f t="shared" ca="1" si="180"/>
        <v/>
      </c>
      <c r="Q444" s="45" t="str">
        <f t="shared" ca="1" si="181"/>
        <v/>
      </c>
      <c r="R444" s="46" t="str">
        <f t="shared" ca="1" si="182"/>
        <v/>
      </c>
      <c r="S444" s="47" t="str">
        <f t="shared" ca="1" si="183"/>
        <v/>
      </c>
      <c r="T444" s="79" t="str">
        <f t="shared" ca="1" si="184"/>
        <v/>
      </c>
      <c r="AH444" s="172" t="str">
        <f t="shared" si="163"/>
        <v/>
      </c>
      <c r="AI444" s="172" t="str">
        <f t="shared" si="164"/>
        <v/>
      </c>
    </row>
    <row r="445" spans="1:35">
      <c r="A445" s="173" t="str">
        <f t="shared" ca="1" si="166"/>
        <v/>
      </c>
      <c r="B445" s="45" t="str">
        <f t="shared" ca="1" si="167"/>
        <v/>
      </c>
      <c r="C445" s="46" t="str">
        <f t="shared" ca="1" si="165"/>
        <v/>
      </c>
      <c r="D445" s="46" t="str">
        <f t="shared" ca="1" si="168"/>
        <v/>
      </c>
      <c r="E445" s="45" t="str">
        <f t="shared" ca="1" si="169"/>
        <v/>
      </c>
      <c r="F445" s="46" t="str">
        <f t="shared" ca="1" si="170"/>
        <v/>
      </c>
      <c r="G445" s="47" t="str">
        <f t="shared" ca="1" si="171"/>
        <v/>
      </c>
      <c r="H445" s="45" t="str">
        <f t="shared" ca="1" si="172"/>
        <v/>
      </c>
      <c r="I445" s="46" t="str">
        <f t="shared" ca="1" si="173"/>
        <v/>
      </c>
      <c r="J445" s="47" t="str">
        <f t="shared" ca="1" si="174"/>
        <v/>
      </c>
      <c r="K445" s="45" t="str">
        <f t="shared" ca="1" si="175"/>
        <v/>
      </c>
      <c r="L445" s="46" t="str">
        <f t="shared" ca="1" si="176"/>
        <v/>
      </c>
      <c r="M445" s="47" t="str">
        <f t="shared" ca="1" si="177"/>
        <v/>
      </c>
      <c r="N445" s="45" t="str">
        <f t="shared" ca="1" si="178"/>
        <v/>
      </c>
      <c r="O445" s="46" t="str">
        <f t="shared" ca="1" si="179"/>
        <v/>
      </c>
      <c r="P445" s="47" t="str">
        <f t="shared" ca="1" si="180"/>
        <v/>
      </c>
      <c r="Q445" s="45" t="str">
        <f t="shared" ca="1" si="181"/>
        <v/>
      </c>
      <c r="R445" s="46" t="str">
        <f t="shared" ca="1" si="182"/>
        <v/>
      </c>
      <c r="S445" s="47" t="str">
        <f t="shared" ca="1" si="183"/>
        <v/>
      </c>
      <c r="T445" s="79" t="str">
        <f t="shared" ca="1" si="184"/>
        <v/>
      </c>
      <c r="AH445" s="172" t="str">
        <f t="shared" si="163"/>
        <v/>
      </c>
      <c r="AI445" s="172" t="str">
        <f t="shared" si="164"/>
        <v/>
      </c>
    </row>
    <row r="446" spans="1:35">
      <c r="A446" s="173" t="str">
        <f t="shared" ca="1" si="166"/>
        <v/>
      </c>
      <c r="B446" s="45" t="str">
        <f t="shared" ca="1" si="167"/>
        <v/>
      </c>
      <c r="C446" s="46" t="str">
        <f t="shared" ca="1" si="165"/>
        <v/>
      </c>
      <c r="D446" s="46" t="str">
        <f t="shared" ca="1" si="168"/>
        <v/>
      </c>
      <c r="E446" s="45" t="str">
        <f t="shared" ca="1" si="169"/>
        <v/>
      </c>
      <c r="F446" s="46" t="str">
        <f t="shared" ca="1" si="170"/>
        <v/>
      </c>
      <c r="G446" s="47" t="str">
        <f t="shared" ca="1" si="171"/>
        <v/>
      </c>
      <c r="H446" s="45" t="str">
        <f t="shared" ca="1" si="172"/>
        <v/>
      </c>
      <c r="I446" s="46" t="str">
        <f t="shared" ca="1" si="173"/>
        <v/>
      </c>
      <c r="J446" s="47" t="str">
        <f t="shared" ca="1" si="174"/>
        <v/>
      </c>
      <c r="K446" s="45" t="str">
        <f t="shared" ca="1" si="175"/>
        <v/>
      </c>
      <c r="L446" s="46" t="str">
        <f t="shared" ca="1" si="176"/>
        <v/>
      </c>
      <c r="M446" s="47" t="str">
        <f t="shared" ca="1" si="177"/>
        <v/>
      </c>
      <c r="N446" s="45" t="str">
        <f t="shared" ca="1" si="178"/>
        <v/>
      </c>
      <c r="O446" s="46" t="str">
        <f t="shared" ca="1" si="179"/>
        <v/>
      </c>
      <c r="P446" s="47" t="str">
        <f t="shared" ca="1" si="180"/>
        <v/>
      </c>
      <c r="Q446" s="45" t="str">
        <f t="shared" ca="1" si="181"/>
        <v/>
      </c>
      <c r="R446" s="46" t="str">
        <f t="shared" ca="1" si="182"/>
        <v/>
      </c>
      <c r="S446" s="47" t="str">
        <f t="shared" ca="1" si="183"/>
        <v/>
      </c>
      <c r="T446" s="79" t="str">
        <f t="shared" ca="1" si="184"/>
        <v/>
      </c>
      <c r="AH446" s="172" t="str">
        <f t="shared" si="163"/>
        <v/>
      </c>
      <c r="AI446" s="172" t="str">
        <f t="shared" si="164"/>
        <v/>
      </c>
    </row>
    <row r="447" spans="1:35">
      <c r="A447" s="173" t="str">
        <f t="shared" ca="1" si="166"/>
        <v/>
      </c>
      <c r="B447" s="45" t="str">
        <f t="shared" ca="1" si="167"/>
        <v/>
      </c>
      <c r="C447" s="46" t="str">
        <f t="shared" ca="1" si="165"/>
        <v/>
      </c>
      <c r="D447" s="46" t="str">
        <f t="shared" ca="1" si="168"/>
        <v/>
      </c>
      <c r="E447" s="45" t="str">
        <f t="shared" ca="1" si="169"/>
        <v/>
      </c>
      <c r="F447" s="46" t="str">
        <f t="shared" ca="1" si="170"/>
        <v/>
      </c>
      <c r="G447" s="47" t="str">
        <f t="shared" ca="1" si="171"/>
        <v/>
      </c>
      <c r="H447" s="45" t="str">
        <f t="shared" ca="1" si="172"/>
        <v/>
      </c>
      <c r="I447" s="46" t="str">
        <f t="shared" ca="1" si="173"/>
        <v/>
      </c>
      <c r="J447" s="47" t="str">
        <f t="shared" ca="1" si="174"/>
        <v/>
      </c>
      <c r="K447" s="45" t="str">
        <f t="shared" ca="1" si="175"/>
        <v/>
      </c>
      <c r="L447" s="46" t="str">
        <f t="shared" ca="1" si="176"/>
        <v/>
      </c>
      <c r="M447" s="47" t="str">
        <f t="shared" ca="1" si="177"/>
        <v/>
      </c>
      <c r="N447" s="45" t="str">
        <f t="shared" ca="1" si="178"/>
        <v/>
      </c>
      <c r="O447" s="46" t="str">
        <f t="shared" ca="1" si="179"/>
        <v/>
      </c>
      <c r="P447" s="47" t="str">
        <f t="shared" ca="1" si="180"/>
        <v/>
      </c>
      <c r="Q447" s="45" t="str">
        <f t="shared" ca="1" si="181"/>
        <v/>
      </c>
      <c r="R447" s="46" t="str">
        <f t="shared" ca="1" si="182"/>
        <v/>
      </c>
      <c r="S447" s="47" t="str">
        <f t="shared" ca="1" si="183"/>
        <v/>
      </c>
      <c r="T447" s="79" t="str">
        <f t="shared" ca="1" si="184"/>
        <v/>
      </c>
      <c r="AH447" s="172" t="str">
        <f t="shared" si="163"/>
        <v/>
      </c>
      <c r="AI447" s="172" t="str">
        <f t="shared" si="164"/>
        <v/>
      </c>
    </row>
    <row r="448" spans="1:35">
      <c r="A448" s="173" t="str">
        <f t="shared" ca="1" si="166"/>
        <v/>
      </c>
      <c r="B448" s="45" t="str">
        <f t="shared" ca="1" si="167"/>
        <v/>
      </c>
      <c r="C448" s="46" t="str">
        <f t="shared" ca="1" si="165"/>
        <v/>
      </c>
      <c r="D448" s="46" t="str">
        <f t="shared" ca="1" si="168"/>
        <v/>
      </c>
      <c r="E448" s="45" t="str">
        <f t="shared" ca="1" si="169"/>
        <v/>
      </c>
      <c r="F448" s="46" t="str">
        <f t="shared" ca="1" si="170"/>
        <v/>
      </c>
      <c r="G448" s="47" t="str">
        <f t="shared" ca="1" si="171"/>
        <v/>
      </c>
      <c r="H448" s="45" t="str">
        <f t="shared" ca="1" si="172"/>
        <v/>
      </c>
      <c r="I448" s="46" t="str">
        <f t="shared" ca="1" si="173"/>
        <v/>
      </c>
      <c r="J448" s="47" t="str">
        <f t="shared" ca="1" si="174"/>
        <v/>
      </c>
      <c r="K448" s="45" t="str">
        <f t="shared" ca="1" si="175"/>
        <v/>
      </c>
      <c r="L448" s="46" t="str">
        <f t="shared" ca="1" si="176"/>
        <v/>
      </c>
      <c r="M448" s="47" t="str">
        <f t="shared" ca="1" si="177"/>
        <v/>
      </c>
      <c r="N448" s="45" t="str">
        <f t="shared" ca="1" si="178"/>
        <v/>
      </c>
      <c r="O448" s="46" t="str">
        <f t="shared" ca="1" si="179"/>
        <v/>
      </c>
      <c r="P448" s="47" t="str">
        <f t="shared" ca="1" si="180"/>
        <v/>
      </c>
      <c r="Q448" s="45" t="str">
        <f t="shared" ca="1" si="181"/>
        <v/>
      </c>
      <c r="R448" s="46" t="str">
        <f t="shared" ca="1" si="182"/>
        <v/>
      </c>
      <c r="S448" s="47" t="str">
        <f t="shared" ca="1" si="183"/>
        <v/>
      </c>
      <c r="T448" s="79" t="str">
        <f t="shared" ca="1" si="184"/>
        <v/>
      </c>
      <c r="AH448" s="172" t="str">
        <f t="shared" si="163"/>
        <v/>
      </c>
      <c r="AI448" s="172" t="str">
        <f t="shared" si="164"/>
        <v/>
      </c>
    </row>
    <row r="449" spans="1:35">
      <c r="A449" s="173" t="str">
        <f t="shared" ca="1" si="166"/>
        <v/>
      </c>
      <c r="B449" s="45" t="str">
        <f t="shared" ca="1" si="167"/>
        <v/>
      </c>
      <c r="C449" s="46" t="str">
        <f t="shared" ca="1" si="165"/>
        <v/>
      </c>
      <c r="D449" s="46" t="str">
        <f t="shared" ca="1" si="168"/>
        <v/>
      </c>
      <c r="E449" s="45" t="str">
        <f t="shared" ca="1" si="169"/>
        <v/>
      </c>
      <c r="F449" s="46" t="str">
        <f t="shared" ca="1" si="170"/>
        <v/>
      </c>
      <c r="G449" s="47" t="str">
        <f t="shared" ca="1" si="171"/>
        <v/>
      </c>
      <c r="H449" s="45" t="str">
        <f t="shared" ca="1" si="172"/>
        <v/>
      </c>
      <c r="I449" s="46" t="str">
        <f t="shared" ca="1" si="173"/>
        <v/>
      </c>
      <c r="J449" s="47" t="str">
        <f t="shared" ca="1" si="174"/>
        <v/>
      </c>
      <c r="K449" s="45" t="str">
        <f t="shared" ca="1" si="175"/>
        <v/>
      </c>
      <c r="L449" s="46" t="str">
        <f t="shared" ca="1" si="176"/>
        <v/>
      </c>
      <c r="M449" s="47" t="str">
        <f t="shared" ca="1" si="177"/>
        <v/>
      </c>
      <c r="N449" s="45" t="str">
        <f t="shared" ca="1" si="178"/>
        <v/>
      </c>
      <c r="O449" s="46" t="str">
        <f t="shared" ca="1" si="179"/>
        <v/>
      </c>
      <c r="P449" s="47" t="str">
        <f t="shared" ca="1" si="180"/>
        <v/>
      </c>
      <c r="Q449" s="45" t="str">
        <f t="shared" ca="1" si="181"/>
        <v/>
      </c>
      <c r="R449" s="46" t="str">
        <f t="shared" ca="1" si="182"/>
        <v/>
      </c>
      <c r="S449" s="47" t="str">
        <f t="shared" ca="1" si="183"/>
        <v/>
      </c>
      <c r="T449" s="79" t="str">
        <f t="shared" ca="1" si="184"/>
        <v/>
      </c>
      <c r="AH449" s="172" t="str">
        <f t="shared" si="163"/>
        <v/>
      </c>
      <c r="AI449" s="172" t="str">
        <f t="shared" si="164"/>
        <v/>
      </c>
    </row>
    <row r="450" spans="1:35">
      <c r="A450" s="173" t="str">
        <f t="shared" ca="1" si="166"/>
        <v/>
      </c>
      <c r="B450" s="45" t="str">
        <f t="shared" ca="1" si="167"/>
        <v/>
      </c>
      <c r="C450" s="46" t="str">
        <f t="shared" ca="1" si="165"/>
        <v/>
      </c>
      <c r="D450" s="46" t="str">
        <f t="shared" ca="1" si="168"/>
        <v/>
      </c>
      <c r="E450" s="45" t="str">
        <f t="shared" ca="1" si="169"/>
        <v/>
      </c>
      <c r="F450" s="46" t="str">
        <f t="shared" ca="1" si="170"/>
        <v/>
      </c>
      <c r="G450" s="47" t="str">
        <f t="shared" ca="1" si="171"/>
        <v/>
      </c>
      <c r="H450" s="45" t="str">
        <f t="shared" ca="1" si="172"/>
        <v/>
      </c>
      <c r="I450" s="46" t="str">
        <f t="shared" ca="1" si="173"/>
        <v/>
      </c>
      <c r="J450" s="47" t="str">
        <f t="shared" ca="1" si="174"/>
        <v/>
      </c>
      <c r="K450" s="45" t="str">
        <f t="shared" ca="1" si="175"/>
        <v/>
      </c>
      <c r="L450" s="46" t="str">
        <f t="shared" ca="1" si="176"/>
        <v/>
      </c>
      <c r="M450" s="47" t="str">
        <f t="shared" ca="1" si="177"/>
        <v/>
      </c>
      <c r="N450" s="45" t="str">
        <f t="shared" ca="1" si="178"/>
        <v/>
      </c>
      <c r="O450" s="46" t="str">
        <f t="shared" ca="1" si="179"/>
        <v/>
      </c>
      <c r="P450" s="47" t="str">
        <f t="shared" ca="1" si="180"/>
        <v/>
      </c>
      <c r="Q450" s="45" t="str">
        <f t="shared" ca="1" si="181"/>
        <v/>
      </c>
      <c r="R450" s="46" t="str">
        <f t="shared" ca="1" si="182"/>
        <v/>
      </c>
      <c r="S450" s="47" t="str">
        <f t="shared" ca="1" si="183"/>
        <v/>
      </c>
      <c r="T450" s="79" t="str">
        <f t="shared" ca="1" si="184"/>
        <v/>
      </c>
      <c r="AH450" s="172" t="str">
        <f t="shared" si="163"/>
        <v/>
      </c>
      <c r="AI450" s="172" t="str">
        <f t="shared" si="164"/>
        <v/>
      </c>
    </row>
    <row r="451" spans="1:35">
      <c r="A451" s="173" t="str">
        <f t="shared" ca="1" si="166"/>
        <v/>
      </c>
      <c r="B451" s="45" t="str">
        <f t="shared" ca="1" si="167"/>
        <v/>
      </c>
      <c r="C451" s="46" t="str">
        <f t="shared" ca="1" si="165"/>
        <v/>
      </c>
      <c r="D451" s="46" t="str">
        <f t="shared" ca="1" si="168"/>
        <v/>
      </c>
      <c r="E451" s="45" t="str">
        <f t="shared" ca="1" si="169"/>
        <v/>
      </c>
      <c r="F451" s="46" t="str">
        <f t="shared" ca="1" si="170"/>
        <v/>
      </c>
      <c r="G451" s="47" t="str">
        <f t="shared" ca="1" si="171"/>
        <v/>
      </c>
      <c r="H451" s="45" t="str">
        <f t="shared" ca="1" si="172"/>
        <v/>
      </c>
      <c r="I451" s="46" t="str">
        <f t="shared" ca="1" si="173"/>
        <v/>
      </c>
      <c r="J451" s="47" t="str">
        <f t="shared" ca="1" si="174"/>
        <v/>
      </c>
      <c r="K451" s="45" t="str">
        <f t="shared" ca="1" si="175"/>
        <v/>
      </c>
      <c r="L451" s="46" t="str">
        <f t="shared" ca="1" si="176"/>
        <v/>
      </c>
      <c r="M451" s="47" t="str">
        <f t="shared" ca="1" si="177"/>
        <v/>
      </c>
      <c r="N451" s="45" t="str">
        <f t="shared" ca="1" si="178"/>
        <v/>
      </c>
      <c r="O451" s="46" t="str">
        <f t="shared" ca="1" si="179"/>
        <v/>
      </c>
      <c r="P451" s="47" t="str">
        <f t="shared" ca="1" si="180"/>
        <v/>
      </c>
      <c r="Q451" s="45" t="str">
        <f t="shared" ca="1" si="181"/>
        <v/>
      </c>
      <c r="R451" s="46" t="str">
        <f t="shared" ca="1" si="182"/>
        <v/>
      </c>
      <c r="S451" s="47" t="str">
        <f t="shared" ca="1" si="183"/>
        <v/>
      </c>
      <c r="T451" s="79" t="str">
        <f t="shared" ca="1" si="184"/>
        <v/>
      </c>
      <c r="AH451" s="172" t="str">
        <f t="shared" si="163"/>
        <v/>
      </c>
      <c r="AI451" s="172" t="str">
        <f t="shared" si="164"/>
        <v/>
      </c>
    </row>
    <row r="452" spans="1:35">
      <c r="A452" s="173" t="str">
        <f t="shared" ca="1" si="166"/>
        <v/>
      </c>
      <c r="B452" s="45" t="str">
        <f t="shared" ca="1" si="167"/>
        <v/>
      </c>
      <c r="C452" s="46" t="str">
        <f t="shared" ca="1" si="165"/>
        <v/>
      </c>
      <c r="D452" s="46" t="str">
        <f t="shared" ca="1" si="168"/>
        <v/>
      </c>
      <c r="E452" s="45" t="str">
        <f t="shared" ca="1" si="169"/>
        <v/>
      </c>
      <c r="F452" s="46" t="str">
        <f t="shared" ca="1" si="170"/>
        <v/>
      </c>
      <c r="G452" s="47" t="str">
        <f t="shared" ca="1" si="171"/>
        <v/>
      </c>
      <c r="H452" s="45" t="str">
        <f t="shared" ca="1" si="172"/>
        <v/>
      </c>
      <c r="I452" s="46" t="str">
        <f t="shared" ca="1" si="173"/>
        <v/>
      </c>
      <c r="J452" s="47" t="str">
        <f t="shared" ca="1" si="174"/>
        <v/>
      </c>
      <c r="K452" s="45" t="str">
        <f t="shared" ca="1" si="175"/>
        <v/>
      </c>
      <c r="L452" s="46" t="str">
        <f t="shared" ca="1" si="176"/>
        <v/>
      </c>
      <c r="M452" s="47" t="str">
        <f t="shared" ca="1" si="177"/>
        <v/>
      </c>
      <c r="N452" s="45" t="str">
        <f t="shared" ca="1" si="178"/>
        <v/>
      </c>
      <c r="O452" s="46" t="str">
        <f t="shared" ca="1" si="179"/>
        <v/>
      </c>
      <c r="P452" s="47" t="str">
        <f t="shared" ca="1" si="180"/>
        <v/>
      </c>
      <c r="Q452" s="45" t="str">
        <f t="shared" ca="1" si="181"/>
        <v/>
      </c>
      <c r="R452" s="46" t="str">
        <f t="shared" ca="1" si="182"/>
        <v/>
      </c>
      <c r="S452" s="47" t="str">
        <f t="shared" ca="1" si="183"/>
        <v/>
      </c>
      <c r="T452" s="79" t="str">
        <f t="shared" ca="1" si="184"/>
        <v/>
      </c>
      <c r="AH452" s="172" t="str">
        <f t="shared" ref="AH452:AH515" si="185">IF(COUNTIF(X:X,V452)*COUNTIF(Z:Z,V452)*COUNTIF(AB:AB,V452)*COUNTIF(AD:AD,V452)*COUNTIF(AF:AF,V452),V452,"")</f>
        <v/>
      </c>
      <c r="AI452" s="172" t="str">
        <f t="shared" ref="AI452:AI515" si="186">IF(AH452&gt;$A$14,AH452,"")</f>
        <v/>
      </c>
    </row>
    <row r="453" spans="1:35">
      <c r="A453" s="173" t="str">
        <f t="shared" ca="1" si="166"/>
        <v/>
      </c>
      <c r="B453" s="45" t="str">
        <f t="shared" ca="1" si="167"/>
        <v/>
      </c>
      <c r="C453" s="46" t="str">
        <f t="shared" ca="1" si="165"/>
        <v/>
      </c>
      <c r="D453" s="46" t="str">
        <f t="shared" ca="1" si="168"/>
        <v/>
      </c>
      <c r="E453" s="45" t="str">
        <f t="shared" ca="1" si="169"/>
        <v/>
      </c>
      <c r="F453" s="46" t="str">
        <f t="shared" ca="1" si="170"/>
        <v/>
      </c>
      <c r="G453" s="47" t="str">
        <f t="shared" ca="1" si="171"/>
        <v/>
      </c>
      <c r="H453" s="45" t="str">
        <f t="shared" ca="1" si="172"/>
        <v/>
      </c>
      <c r="I453" s="46" t="str">
        <f t="shared" ca="1" si="173"/>
        <v/>
      </c>
      <c r="J453" s="47" t="str">
        <f t="shared" ca="1" si="174"/>
        <v/>
      </c>
      <c r="K453" s="45" t="str">
        <f t="shared" ca="1" si="175"/>
        <v/>
      </c>
      <c r="L453" s="46" t="str">
        <f t="shared" ca="1" si="176"/>
        <v/>
      </c>
      <c r="M453" s="47" t="str">
        <f t="shared" ca="1" si="177"/>
        <v/>
      </c>
      <c r="N453" s="45" t="str">
        <f t="shared" ca="1" si="178"/>
        <v/>
      </c>
      <c r="O453" s="46" t="str">
        <f t="shared" ca="1" si="179"/>
        <v/>
      </c>
      <c r="P453" s="47" t="str">
        <f t="shared" ca="1" si="180"/>
        <v/>
      </c>
      <c r="Q453" s="45" t="str">
        <f t="shared" ca="1" si="181"/>
        <v/>
      </c>
      <c r="R453" s="46" t="str">
        <f t="shared" ca="1" si="182"/>
        <v/>
      </c>
      <c r="S453" s="47" t="str">
        <f t="shared" ca="1" si="183"/>
        <v/>
      </c>
      <c r="T453" s="79" t="str">
        <f t="shared" ca="1" si="184"/>
        <v/>
      </c>
      <c r="AH453" s="172" t="str">
        <f t="shared" si="185"/>
        <v/>
      </c>
      <c r="AI453" s="172" t="str">
        <f t="shared" si="186"/>
        <v/>
      </c>
    </row>
    <row r="454" spans="1:35">
      <c r="A454" s="173" t="str">
        <f t="shared" ca="1" si="166"/>
        <v/>
      </c>
      <c r="B454" s="45" t="str">
        <f t="shared" ca="1" si="167"/>
        <v/>
      </c>
      <c r="C454" s="46" t="str">
        <f t="shared" ca="1" si="165"/>
        <v/>
      </c>
      <c r="D454" s="46" t="str">
        <f t="shared" ca="1" si="168"/>
        <v/>
      </c>
      <c r="E454" s="45" t="str">
        <f t="shared" ca="1" si="169"/>
        <v/>
      </c>
      <c r="F454" s="46" t="str">
        <f t="shared" ca="1" si="170"/>
        <v/>
      </c>
      <c r="G454" s="47" t="str">
        <f t="shared" ca="1" si="171"/>
        <v/>
      </c>
      <c r="H454" s="45" t="str">
        <f t="shared" ca="1" si="172"/>
        <v/>
      </c>
      <c r="I454" s="46" t="str">
        <f t="shared" ca="1" si="173"/>
        <v/>
      </c>
      <c r="J454" s="47" t="str">
        <f t="shared" ca="1" si="174"/>
        <v/>
      </c>
      <c r="K454" s="45" t="str">
        <f t="shared" ca="1" si="175"/>
        <v/>
      </c>
      <c r="L454" s="46" t="str">
        <f t="shared" ca="1" si="176"/>
        <v/>
      </c>
      <c r="M454" s="47" t="str">
        <f t="shared" ca="1" si="177"/>
        <v/>
      </c>
      <c r="N454" s="45" t="str">
        <f t="shared" ca="1" si="178"/>
        <v/>
      </c>
      <c r="O454" s="46" t="str">
        <f t="shared" ca="1" si="179"/>
        <v/>
      </c>
      <c r="P454" s="47" t="str">
        <f t="shared" ca="1" si="180"/>
        <v/>
      </c>
      <c r="Q454" s="45" t="str">
        <f t="shared" ca="1" si="181"/>
        <v/>
      </c>
      <c r="R454" s="46" t="str">
        <f t="shared" ca="1" si="182"/>
        <v/>
      </c>
      <c r="S454" s="47" t="str">
        <f t="shared" ca="1" si="183"/>
        <v/>
      </c>
      <c r="T454" s="79" t="str">
        <f t="shared" ca="1" si="184"/>
        <v/>
      </c>
      <c r="AH454" s="172" t="str">
        <f t="shared" si="185"/>
        <v/>
      </c>
      <c r="AI454" s="172" t="str">
        <f t="shared" si="186"/>
        <v/>
      </c>
    </row>
    <row r="455" spans="1:35">
      <c r="A455" s="173" t="str">
        <f t="shared" ca="1" si="166"/>
        <v/>
      </c>
      <c r="B455" s="45" t="str">
        <f t="shared" ca="1" si="167"/>
        <v/>
      </c>
      <c r="C455" s="46" t="str">
        <f t="shared" ca="1" si="165"/>
        <v/>
      </c>
      <c r="D455" s="46" t="str">
        <f t="shared" ca="1" si="168"/>
        <v/>
      </c>
      <c r="E455" s="45" t="str">
        <f t="shared" ca="1" si="169"/>
        <v/>
      </c>
      <c r="F455" s="46" t="str">
        <f t="shared" ca="1" si="170"/>
        <v/>
      </c>
      <c r="G455" s="47" t="str">
        <f t="shared" ca="1" si="171"/>
        <v/>
      </c>
      <c r="H455" s="45" t="str">
        <f t="shared" ca="1" si="172"/>
        <v/>
      </c>
      <c r="I455" s="46" t="str">
        <f t="shared" ca="1" si="173"/>
        <v/>
      </c>
      <c r="J455" s="47" t="str">
        <f t="shared" ca="1" si="174"/>
        <v/>
      </c>
      <c r="K455" s="45" t="str">
        <f t="shared" ca="1" si="175"/>
        <v/>
      </c>
      <c r="L455" s="46" t="str">
        <f t="shared" ca="1" si="176"/>
        <v/>
      </c>
      <c r="M455" s="47" t="str">
        <f t="shared" ca="1" si="177"/>
        <v/>
      </c>
      <c r="N455" s="45" t="str">
        <f t="shared" ca="1" si="178"/>
        <v/>
      </c>
      <c r="O455" s="46" t="str">
        <f t="shared" ca="1" si="179"/>
        <v/>
      </c>
      <c r="P455" s="47" t="str">
        <f t="shared" ca="1" si="180"/>
        <v/>
      </c>
      <c r="Q455" s="45" t="str">
        <f t="shared" ca="1" si="181"/>
        <v/>
      </c>
      <c r="R455" s="46" t="str">
        <f t="shared" ca="1" si="182"/>
        <v/>
      </c>
      <c r="S455" s="47" t="str">
        <f t="shared" ca="1" si="183"/>
        <v/>
      </c>
      <c r="T455" s="79" t="str">
        <f t="shared" ca="1" si="184"/>
        <v/>
      </c>
      <c r="AH455" s="172" t="str">
        <f t="shared" si="185"/>
        <v/>
      </c>
      <c r="AI455" s="172" t="str">
        <f t="shared" si="186"/>
        <v/>
      </c>
    </row>
    <row r="456" spans="1:35">
      <c r="A456" s="173" t="str">
        <f t="shared" ca="1" si="166"/>
        <v/>
      </c>
      <c r="B456" s="45" t="str">
        <f t="shared" ca="1" si="167"/>
        <v/>
      </c>
      <c r="C456" s="46" t="str">
        <f t="shared" ca="1" si="165"/>
        <v/>
      </c>
      <c r="D456" s="46" t="str">
        <f t="shared" ca="1" si="168"/>
        <v/>
      </c>
      <c r="E456" s="45" t="str">
        <f t="shared" ca="1" si="169"/>
        <v/>
      </c>
      <c r="F456" s="46" t="str">
        <f t="shared" ca="1" si="170"/>
        <v/>
      </c>
      <c r="G456" s="47" t="str">
        <f t="shared" ca="1" si="171"/>
        <v/>
      </c>
      <c r="H456" s="45" t="str">
        <f t="shared" ca="1" si="172"/>
        <v/>
      </c>
      <c r="I456" s="46" t="str">
        <f t="shared" ca="1" si="173"/>
        <v/>
      </c>
      <c r="J456" s="47" t="str">
        <f t="shared" ca="1" si="174"/>
        <v/>
      </c>
      <c r="K456" s="45" t="str">
        <f t="shared" ca="1" si="175"/>
        <v/>
      </c>
      <c r="L456" s="46" t="str">
        <f t="shared" ca="1" si="176"/>
        <v/>
      </c>
      <c r="M456" s="47" t="str">
        <f t="shared" ca="1" si="177"/>
        <v/>
      </c>
      <c r="N456" s="45" t="str">
        <f t="shared" ca="1" si="178"/>
        <v/>
      </c>
      <c r="O456" s="46" t="str">
        <f t="shared" ca="1" si="179"/>
        <v/>
      </c>
      <c r="P456" s="47" t="str">
        <f t="shared" ca="1" si="180"/>
        <v/>
      </c>
      <c r="Q456" s="45" t="str">
        <f t="shared" ca="1" si="181"/>
        <v/>
      </c>
      <c r="R456" s="46" t="str">
        <f t="shared" ca="1" si="182"/>
        <v/>
      </c>
      <c r="S456" s="47" t="str">
        <f t="shared" ca="1" si="183"/>
        <v/>
      </c>
      <c r="T456" s="79" t="str">
        <f t="shared" ca="1" si="184"/>
        <v/>
      </c>
      <c r="AH456" s="172" t="str">
        <f t="shared" si="185"/>
        <v/>
      </c>
      <c r="AI456" s="172" t="str">
        <f t="shared" si="186"/>
        <v/>
      </c>
    </row>
    <row r="457" spans="1:35">
      <c r="A457" s="173" t="str">
        <f t="shared" ca="1" si="166"/>
        <v/>
      </c>
      <c r="B457" s="45" t="str">
        <f t="shared" ca="1" si="167"/>
        <v/>
      </c>
      <c r="C457" s="46" t="str">
        <f t="shared" ca="1" si="165"/>
        <v/>
      </c>
      <c r="D457" s="46" t="str">
        <f t="shared" ca="1" si="168"/>
        <v/>
      </c>
      <c r="E457" s="45" t="str">
        <f t="shared" ca="1" si="169"/>
        <v/>
      </c>
      <c r="F457" s="46" t="str">
        <f t="shared" ca="1" si="170"/>
        <v/>
      </c>
      <c r="G457" s="47" t="str">
        <f t="shared" ca="1" si="171"/>
        <v/>
      </c>
      <c r="H457" s="45" t="str">
        <f t="shared" ca="1" si="172"/>
        <v/>
      </c>
      <c r="I457" s="46" t="str">
        <f t="shared" ca="1" si="173"/>
        <v/>
      </c>
      <c r="J457" s="47" t="str">
        <f t="shared" ca="1" si="174"/>
        <v/>
      </c>
      <c r="K457" s="45" t="str">
        <f t="shared" ca="1" si="175"/>
        <v/>
      </c>
      <c r="L457" s="46" t="str">
        <f t="shared" ca="1" si="176"/>
        <v/>
      </c>
      <c r="M457" s="47" t="str">
        <f t="shared" ca="1" si="177"/>
        <v/>
      </c>
      <c r="N457" s="45" t="str">
        <f t="shared" ca="1" si="178"/>
        <v/>
      </c>
      <c r="O457" s="46" t="str">
        <f t="shared" ca="1" si="179"/>
        <v/>
      </c>
      <c r="P457" s="47" t="str">
        <f t="shared" ca="1" si="180"/>
        <v/>
      </c>
      <c r="Q457" s="45" t="str">
        <f t="shared" ca="1" si="181"/>
        <v/>
      </c>
      <c r="R457" s="46" t="str">
        <f t="shared" ca="1" si="182"/>
        <v/>
      </c>
      <c r="S457" s="47" t="str">
        <f t="shared" ca="1" si="183"/>
        <v/>
      </c>
      <c r="T457" s="79" t="str">
        <f t="shared" ca="1" si="184"/>
        <v/>
      </c>
      <c r="AH457" s="172" t="str">
        <f t="shared" si="185"/>
        <v/>
      </c>
      <c r="AI457" s="172" t="str">
        <f t="shared" si="186"/>
        <v/>
      </c>
    </row>
    <row r="458" spans="1:35">
      <c r="A458" s="173" t="str">
        <f t="shared" ca="1" si="166"/>
        <v/>
      </c>
      <c r="B458" s="45" t="str">
        <f t="shared" ca="1" si="167"/>
        <v/>
      </c>
      <c r="C458" s="46" t="str">
        <f t="shared" ca="1" si="165"/>
        <v/>
      </c>
      <c r="D458" s="46" t="str">
        <f t="shared" ca="1" si="168"/>
        <v/>
      </c>
      <c r="E458" s="45" t="str">
        <f t="shared" ca="1" si="169"/>
        <v/>
      </c>
      <c r="F458" s="46" t="str">
        <f t="shared" ca="1" si="170"/>
        <v/>
      </c>
      <c r="G458" s="47" t="str">
        <f t="shared" ca="1" si="171"/>
        <v/>
      </c>
      <c r="H458" s="45" t="str">
        <f t="shared" ca="1" si="172"/>
        <v/>
      </c>
      <c r="I458" s="46" t="str">
        <f t="shared" ca="1" si="173"/>
        <v/>
      </c>
      <c r="J458" s="47" t="str">
        <f t="shared" ca="1" si="174"/>
        <v/>
      </c>
      <c r="K458" s="45" t="str">
        <f t="shared" ca="1" si="175"/>
        <v/>
      </c>
      <c r="L458" s="46" t="str">
        <f t="shared" ca="1" si="176"/>
        <v/>
      </c>
      <c r="M458" s="47" t="str">
        <f t="shared" ca="1" si="177"/>
        <v/>
      </c>
      <c r="N458" s="45" t="str">
        <f t="shared" ca="1" si="178"/>
        <v/>
      </c>
      <c r="O458" s="46" t="str">
        <f t="shared" ca="1" si="179"/>
        <v/>
      </c>
      <c r="P458" s="47" t="str">
        <f t="shared" ca="1" si="180"/>
        <v/>
      </c>
      <c r="Q458" s="45" t="str">
        <f t="shared" ca="1" si="181"/>
        <v/>
      </c>
      <c r="R458" s="46" t="str">
        <f t="shared" ca="1" si="182"/>
        <v/>
      </c>
      <c r="S458" s="47" t="str">
        <f t="shared" ca="1" si="183"/>
        <v/>
      </c>
      <c r="T458" s="79" t="str">
        <f t="shared" ca="1" si="184"/>
        <v/>
      </c>
      <c r="AH458" s="172" t="str">
        <f t="shared" si="185"/>
        <v/>
      </c>
      <c r="AI458" s="172" t="str">
        <f t="shared" si="186"/>
        <v/>
      </c>
    </row>
    <row r="459" spans="1:35">
      <c r="A459" s="173" t="str">
        <f t="shared" ca="1" si="166"/>
        <v/>
      </c>
      <c r="B459" s="45" t="str">
        <f t="shared" ca="1" si="167"/>
        <v/>
      </c>
      <c r="C459" s="46" t="str">
        <f t="shared" ca="1" si="165"/>
        <v/>
      </c>
      <c r="D459" s="46" t="str">
        <f t="shared" ca="1" si="168"/>
        <v/>
      </c>
      <c r="E459" s="45" t="str">
        <f t="shared" ca="1" si="169"/>
        <v/>
      </c>
      <c r="F459" s="46" t="str">
        <f t="shared" ca="1" si="170"/>
        <v/>
      </c>
      <c r="G459" s="47" t="str">
        <f t="shared" ca="1" si="171"/>
        <v/>
      </c>
      <c r="H459" s="45" t="str">
        <f t="shared" ca="1" si="172"/>
        <v/>
      </c>
      <c r="I459" s="46" t="str">
        <f t="shared" ca="1" si="173"/>
        <v/>
      </c>
      <c r="J459" s="47" t="str">
        <f t="shared" ca="1" si="174"/>
        <v/>
      </c>
      <c r="K459" s="45" t="str">
        <f t="shared" ca="1" si="175"/>
        <v/>
      </c>
      <c r="L459" s="46" t="str">
        <f t="shared" ca="1" si="176"/>
        <v/>
      </c>
      <c r="M459" s="47" t="str">
        <f t="shared" ca="1" si="177"/>
        <v/>
      </c>
      <c r="N459" s="45" t="str">
        <f t="shared" ca="1" si="178"/>
        <v/>
      </c>
      <c r="O459" s="46" t="str">
        <f t="shared" ca="1" si="179"/>
        <v/>
      </c>
      <c r="P459" s="47" t="str">
        <f t="shared" ca="1" si="180"/>
        <v/>
      </c>
      <c r="Q459" s="45" t="str">
        <f t="shared" ca="1" si="181"/>
        <v/>
      </c>
      <c r="R459" s="46" t="str">
        <f t="shared" ca="1" si="182"/>
        <v/>
      </c>
      <c r="S459" s="47" t="str">
        <f t="shared" ca="1" si="183"/>
        <v/>
      </c>
      <c r="T459" s="79" t="str">
        <f t="shared" ca="1" si="184"/>
        <v/>
      </c>
      <c r="AH459" s="172" t="str">
        <f t="shared" si="185"/>
        <v/>
      </c>
      <c r="AI459" s="172" t="str">
        <f t="shared" si="186"/>
        <v/>
      </c>
    </row>
    <row r="460" spans="1:35">
      <c r="A460" s="173" t="str">
        <f t="shared" ca="1" si="166"/>
        <v/>
      </c>
      <c r="B460" s="45" t="str">
        <f t="shared" ca="1" si="167"/>
        <v/>
      </c>
      <c r="C460" s="46" t="str">
        <f t="shared" ca="1" si="165"/>
        <v/>
      </c>
      <c r="D460" s="46" t="str">
        <f t="shared" ca="1" si="168"/>
        <v/>
      </c>
      <c r="E460" s="45" t="str">
        <f t="shared" ca="1" si="169"/>
        <v/>
      </c>
      <c r="F460" s="46" t="str">
        <f t="shared" ca="1" si="170"/>
        <v/>
      </c>
      <c r="G460" s="47" t="str">
        <f t="shared" ca="1" si="171"/>
        <v/>
      </c>
      <c r="H460" s="45" t="str">
        <f t="shared" ca="1" si="172"/>
        <v/>
      </c>
      <c r="I460" s="46" t="str">
        <f t="shared" ca="1" si="173"/>
        <v/>
      </c>
      <c r="J460" s="47" t="str">
        <f t="shared" ca="1" si="174"/>
        <v/>
      </c>
      <c r="K460" s="45" t="str">
        <f t="shared" ca="1" si="175"/>
        <v/>
      </c>
      <c r="L460" s="46" t="str">
        <f t="shared" ca="1" si="176"/>
        <v/>
      </c>
      <c r="M460" s="47" t="str">
        <f t="shared" ca="1" si="177"/>
        <v/>
      </c>
      <c r="N460" s="45" t="str">
        <f t="shared" ca="1" si="178"/>
        <v/>
      </c>
      <c r="O460" s="46" t="str">
        <f t="shared" ca="1" si="179"/>
        <v/>
      </c>
      <c r="P460" s="47" t="str">
        <f t="shared" ca="1" si="180"/>
        <v/>
      </c>
      <c r="Q460" s="45" t="str">
        <f t="shared" ca="1" si="181"/>
        <v/>
      </c>
      <c r="R460" s="46" t="str">
        <f t="shared" ca="1" si="182"/>
        <v/>
      </c>
      <c r="S460" s="47" t="str">
        <f t="shared" ca="1" si="183"/>
        <v/>
      </c>
      <c r="T460" s="79" t="str">
        <f t="shared" ca="1" si="184"/>
        <v/>
      </c>
      <c r="AH460" s="172" t="str">
        <f t="shared" si="185"/>
        <v/>
      </c>
      <c r="AI460" s="172" t="str">
        <f t="shared" si="186"/>
        <v/>
      </c>
    </row>
    <row r="461" spans="1:35">
      <c r="A461" s="173" t="str">
        <f t="shared" ca="1" si="166"/>
        <v/>
      </c>
      <c r="B461" s="45" t="str">
        <f t="shared" ca="1" si="167"/>
        <v/>
      </c>
      <c r="C461" s="46" t="str">
        <f t="shared" ca="1" si="165"/>
        <v/>
      </c>
      <c r="D461" s="46" t="str">
        <f t="shared" ca="1" si="168"/>
        <v/>
      </c>
      <c r="E461" s="45" t="str">
        <f t="shared" ca="1" si="169"/>
        <v/>
      </c>
      <c r="F461" s="46" t="str">
        <f t="shared" ca="1" si="170"/>
        <v/>
      </c>
      <c r="G461" s="47" t="str">
        <f t="shared" ca="1" si="171"/>
        <v/>
      </c>
      <c r="H461" s="45" t="str">
        <f t="shared" ca="1" si="172"/>
        <v/>
      </c>
      <c r="I461" s="46" t="str">
        <f t="shared" ca="1" si="173"/>
        <v/>
      </c>
      <c r="J461" s="47" t="str">
        <f t="shared" ca="1" si="174"/>
        <v/>
      </c>
      <c r="K461" s="45" t="str">
        <f t="shared" ca="1" si="175"/>
        <v/>
      </c>
      <c r="L461" s="46" t="str">
        <f t="shared" ca="1" si="176"/>
        <v/>
      </c>
      <c r="M461" s="47" t="str">
        <f t="shared" ca="1" si="177"/>
        <v/>
      </c>
      <c r="N461" s="45" t="str">
        <f t="shared" ca="1" si="178"/>
        <v/>
      </c>
      <c r="O461" s="46" t="str">
        <f t="shared" ca="1" si="179"/>
        <v/>
      </c>
      <c r="P461" s="47" t="str">
        <f t="shared" ca="1" si="180"/>
        <v/>
      </c>
      <c r="Q461" s="45" t="str">
        <f t="shared" ca="1" si="181"/>
        <v/>
      </c>
      <c r="R461" s="46" t="str">
        <f t="shared" ca="1" si="182"/>
        <v/>
      </c>
      <c r="S461" s="47" t="str">
        <f t="shared" ca="1" si="183"/>
        <v/>
      </c>
      <c r="T461" s="79" t="str">
        <f t="shared" ca="1" si="184"/>
        <v/>
      </c>
      <c r="AH461" s="172" t="str">
        <f t="shared" si="185"/>
        <v/>
      </c>
      <c r="AI461" s="172" t="str">
        <f t="shared" si="186"/>
        <v/>
      </c>
    </row>
    <row r="462" spans="1:35">
      <c r="A462" s="173" t="str">
        <f t="shared" ca="1" si="166"/>
        <v/>
      </c>
      <c r="B462" s="45" t="str">
        <f t="shared" ca="1" si="167"/>
        <v/>
      </c>
      <c r="C462" s="46" t="str">
        <f t="shared" ca="1" si="165"/>
        <v/>
      </c>
      <c r="D462" s="46" t="str">
        <f t="shared" ca="1" si="168"/>
        <v/>
      </c>
      <c r="E462" s="45" t="str">
        <f t="shared" ca="1" si="169"/>
        <v/>
      </c>
      <c r="F462" s="46" t="str">
        <f t="shared" ca="1" si="170"/>
        <v/>
      </c>
      <c r="G462" s="47" t="str">
        <f t="shared" ca="1" si="171"/>
        <v/>
      </c>
      <c r="H462" s="45" t="str">
        <f t="shared" ca="1" si="172"/>
        <v/>
      </c>
      <c r="I462" s="46" t="str">
        <f t="shared" ca="1" si="173"/>
        <v/>
      </c>
      <c r="J462" s="47" t="str">
        <f t="shared" ca="1" si="174"/>
        <v/>
      </c>
      <c r="K462" s="45" t="str">
        <f t="shared" ca="1" si="175"/>
        <v/>
      </c>
      <c r="L462" s="46" t="str">
        <f t="shared" ca="1" si="176"/>
        <v/>
      </c>
      <c r="M462" s="47" t="str">
        <f t="shared" ca="1" si="177"/>
        <v/>
      </c>
      <c r="N462" s="45" t="str">
        <f t="shared" ca="1" si="178"/>
        <v/>
      </c>
      <c r="O462" s="46" t="str">
        <f t="shared" ca="1" si="179"/>
        <v/>
      </c>
      <c r="P462" s="47" t="str">
        <f t="shared" ca="1" si="180"/>
        <v/>
      </c>
      <c r="Q462" s="45" t="str">
        <f t="shared" ca="1" si="181"/>
        <v/>
      </c>
      <c r="R462" s="46" t="str">
        <f t="shared" ca="1" si="182"/>
        <v/>
      </c>
      <c r="S462" s="47" t="str">
        <f t="shared" ca="1" si="183"/>
        <v/>
      </c>
      <c r="T462" s="79" t="str">
        <f t="shared" ca="1" si="184"/>
        <v/>
      </c>
      <c r="AH462" s="172" t="str">
        <f t="shared" si="185"/>
        <v/>
      </c>
      <c r="AI462" s="172" t="str">
        <f t="shared" si="186"/>
        <v/>
      </c>
    </row>
    <row r="463" spans="1:35">
      <c r="A463" s="173" t="str">
        <f t="shared" ca="1" si="166"/>
        <v/>
      </c>
      <c r="B463" s="45" t="str">
        <f t="shared" ca="1" si="167"/>
        <v/>
      </c>
      <c r="C463" s="46" t="str">
        <f t="shared" ca="1" si="165"/>
        <v/>
      </c>
      <c r="D463" s="46" t="str">
        <f t="shared" ca="1" si="168"/>
        <v/>
      </c>
      <c r="E463" s="45" t="str">
        <f t="shared" ca="1" si="169"/>
        <v/>
      </c>
      <c r="F463" s="46" t="str">
        <f t="shared" ca="1" si="170"/>
        <v/>
      </c>
      <c r="G463" s="47" t="str">
        <f t="shared" ca="1" si="171"/>
        <v/>
      </c>
      <c r="H463" s="45" t="str">
        <f t="shared" ca="1" si="172"/>
        <v/>
      </c>
      <c r="I463" s="46" t="str">
        <f t="shared" ca="1" si="173"/>
        <v/>
      </c>
      <c r="J463" s="47" t="str">
        <f t="shared" ca="1" si="174"/>
        <v/>
      </c>
      <c r="K463" s="45" t="str">
        <f t="shared" ca="1" si="175"/>
        <v/>
      </c>
      <c r="L463" s="46" t="str">
        <f t="shared" ca="1" si="176"/>
        <v/>
      </c>
      <c r="M463" s="47" t="str">
        <f t="shared" ca="1" si="177"/>
        <v/>
      </c>
      <c r="N463" s="45" t="str">
        <f t="shared" ca="1" si="178"/>
        <v/>
      </c>
      <c r="O463" s="46" t="str">
        <f t="shared" ca="1" si="179"/>
        <v/>
      </c>
      <c r="P463" s="47" t="str">
        <f t="shared" ca="1" si="180"/>
        <v/>
      </c>
      <c r="Q463" s="45" t="str">
        <f t="shared" ca="1" si="181"/>
        <v/>
      </c>
      <c r="R463" s="46" t="str">
        <f t="shared" ca="1" si="182"/>
        <v/>
      </c>
      <c r="S463" s="47" t="str">
        <f t="shared" ca="1" si="183"/>
        <v/>
      </c>
      <c r="T463" s="79" t="str">
        <f t="shared" ca="1" si="184"/>
        <v/>
      </c>
      <c r="AH463" s="172" t="str">
        <f t="shared" si="185"/>
        <v/>
      </c>
      <c r="AI463" s="172" t="str">
        <f t="shared" si="186"/>
        <v/>
      </c>
    </row>
    <row r="464" spans="1:35">
      <c r="A464" s="173" t="str">
        <f t="shared" ca="1" si="166"/>
        <v/>
      </c>
      <c r="B464" s="45" t="str">
        <f t="shared" ca="1" si="167"/>
        <v/>
      </c>
      <c r="C464" s="46" t="str">
        <f t="shared" ref="C464:C527" ca="1" si="187">IF(ISERROR(B464-2),"",(B464/$B$14-1)*$B$5)</f>
        <v/>
      </c>
      <c r="D464" s="46" t="str">
        <f t="shared" ca="1" si="168"/>
        <v/>
      </c>
      <c r="E464" s="45" t="str">
        <f t="shared" ca="1" si="169"/>
        <v/>
      </c>
      <c r="F464" s="46" t="str">
        <f t="shared" ca="1" si="170"/>
        <v/>
      </c>
      <c r="G464" s="47" t="str">
        <f t="shared" ca="1" si="171"/>
        <v/>
      </c>
      <c r="H464" s="45" t="str">
        <f t="shared" ca="1" si="172"/>
        <v/>
      </c>
      <c r="I464" s="46" t="str">
        <f t="shared" ca="1" si="173"/>
        <v/>
      </c>
      <c r="J464" s="47" t="str">
        <f t="shared" ca="1" si="174"/>
        <v/>
      </c>
      <c r="K464" s="45" t="str">
        <f t="shared" ca="1" si="175"/>
        <v/>
      </c>
      <c r="L464" s="46" t="str">
        <f t="shared" ca="1" si="176"/>
        <v/>
      </c>
      <c r="M464" s="47" t="str">
        <f t="shared" ca="1" si="177"/>
        <v/>
      </c>
      <c r="N464" s="45" t="str">
        <f t="shared" ca="1" si="178"/>
        <v/>
      </c>
      <c r="O464" s="46" t="str">
        <f t="shared" ca="1" si="179"/>
        <v/>
      </c>
      <c r="P464" s="47" t="str">
        <f t="shared" ca="1" si="180"/>
        <v/>
      </c>
      <c r="Q464" s="45" t="str">
        <f t="shared" ca="1" si="181"/>
        <v/>
      </c>
      <c r="R464" s="46" t="str">
        <f t="shared" ca="1" si="182"/>
        <v/>
      </c>
      <c r="S464" s="47" t="str">
        <f t="shared" ca="1" si="183"/>
        <v/>
      </c>
      <c r="T464" s="79" t="str">
        <f t="shared" ca="1" si="184"/>
        <v/>
      </c>
      <c r="AH464" s="172" t="str">
        <f t="shared" si="185"/>
        <v/>
      </c>
      <c r="AI464" s="172" t="str">
        <f t="shared" si="186"/>
        <v/>
      </c>
    </row>
    <row r="465" spans="1:35">
      <c r="A465" s="173" t="str">
        <f t="shared" ca="1" si="166"/>
        <v/>
      </c>
      <c r="B465" s="45" t="str">
        <f t="shared" ca="1" si="167"/>
        <v/>
      </c>
      <c r="C465" s="46" t="str">
        <f t="shared" ca="1" si="187"/>
        <v/>
      </c>
      <c r="D465" s="46" t="str">
        <f t="shared" ca="1" si="168"/>
        <v/>
      </c>
      <c r="E465" s="45" t="str">
        <f t="shared" ca="1" si="169"/>
        <v/>
      </c>
      <c r="F465" s="46" t="str">
        <f t="shared" ca="1" si="170"/>
        <v/>
      </c>
      <c r="G465" s="47" t="str">
        <f t="shared" ca="1" si="171"/>
        <v/>
      </c>
      <c r="H465" s="45" t="str">
        <f t="shared" ca="1" si="172"/>
        <v/>
      </c>
      <c r="I465" s="46" t="str">
        <f t="shared" ca="1" si="173"/>
        <v/>
      </c>
      <c r="J465" s="47" t="str">
        <f t="shared" ca="1" si="174"/>
        <v/>
      </c>
      <c r="K465" s="45" t="str">
        <f t="shared" ca="1" si="175"/>
        <v/>
      </c>
      <c r="L465" s="46" t="str">
        <f t="shared" ca="1" si="176"/>
        <v/>
      </c>
      <c r="M465" s="47" t="str">
        <f t="shared" ca="1" si="177"/>
        <v/>
      </c>
      <c r="N465" s="45" t="str">
        <f t="shared" ca="1" si="178"/>
        <v/>
      </c>
      <c r="O465" s="46" t="str">
        <f t="shared" ca="1" si="179"/>
        <v/>
      </c>
      <c r="P465" s="47" t="str">
        <f t="shared" ca="1" si="180"/>
        <v/>
      </c>
      <c r="Q465" s="45" t="str">
        <f t="shared" ca="1" si="181"/>
        <v/>
      </c>
      <c r="R465" s="46" t="str">
        <f t="shared" ca="1" si="182"/>
        <v/>
      </c>
      <c r="S465" s="47" t="str">
        <f t="shared" ca="1" si="183"/>
        <v/>
      </c>
      <c r="T465" s="79" t="str">
        <f t="shared" ca="1" si="184"/>
        <v/>
      </c>
      <c r="AH465" s="172" t="str">
        <f t="shared" si="185"/>
        <v/>
      </c>
      <c r="AI465" s="172" t="str">
        <f t="shared" si="186"/>
        <v/>
      </c>
    </row>
    <row r="466" spans="1:35">
      <c r="A466" s="173" t="str">
        <f t="shared" ca="1" si="166"/>
        <v/>
      </c>
      <c r="B466" s="45" t="str">
        <f t="shared" ca="1" si="167"/>
        <v/>
      </c>
      <c r="C466" s="46" t="str">
        <f t="shared" ca="1" si="187"/>
        <v/>
      </c>
      <c r="D466" s="46" t="str">
        <f t="shared" ca="1" si="168"/>
        <v/>
      </c>
      <c r="E466" s="45" t="str">
        <f t="shared" ca="1" si="169"/>
        <v/>
      </c>
      <c r="F466" s="46" t="str">
        <f t="shared" ca="1" si="170"/>
        <v/>
      </c>
      <c r="G466" s="47" t="str">
        <f t="shared" ca="1" si="171"/>
        <v/>
      </c>
      <c r="H466" s="45" t="str">
        <f t="shared" ca="1" si="172"/>
        <v/>
      </c>
      <c r="I466" s="46" t="str">
        <f t="shared" ca="1" si="173"/>
        <v/>
      </c>
      <c r="J466" s="47" t="str">
        <f t="shared" ca="1" si="174"/>
        <v/>
      </c>
      <c r="K466" s="45" t="str">
        <f t="shared" ca="1" si="175"/>
        <v/>
      </c>
      <c r="L466" s="46" t="str">
        <f t="shared" ca="1" si="176"/>
        <v/>
      </c>
      <c r="M466" s="47" t="str">
        <f t="shared" ca="1" si="177"/>
        <v/>
      </c>
      <c r="N466" s="45" t="str">
        <f t="shared" ca="1" si="178"/>
        <v/>
      </c>
      <c r="O466" s="46" t="str">
        <f t="shared" ca="1" si="179"/>
        <v/>
      </c>
      <c r="P466" s="47" t="str">
        <f t="shared" ca="1" si="180"/>
        <v/>
      </c>
      <c r="Q466" s="45" t="str">
        <f t="shared" ca="1" si="181"/>
        <v/>
      </c>
      <c r="R466" s="46" t="str">
        <f t="shared" ca="1" si="182"/>
        <v/>
      </c>
      <c r="S466" s="47" t="str">
        <f t="shared" ca="1" si="183"/>
        <v/>
      </c>
      <c r="T466" s="79" t="str">
        <f t="shared" ca="1" si="184"/>
        <v/>
      </c>
      <c r="AH466" s="172" t="str">
        <f t="shared" si="185"/>
        <v/>
      </c>
      <c r="AI466" s="172" t="str">
        <f t="shared" si="186"/>
        <v/>
      </c>
    </row>
    <row r="467" spans="1:35">
      <c r="A467" s="173" t="str">
        <f t="shared" ca="1" si="166"/>
        <v/>
      </c>
      <c r="B467" s="45" t="str">
        <f t="shared" ca="1" si="167"/>
        <v/>
      </c>
      <c r="C467" s="46" t="str">
        <f t="shared" ca="1" si="187"/>
        <v/>
      </c>
      <c r="D467" s="46" t="str">
        <f t="shared" ca="1" si="168"/>
        <v/>
      </c>
      <c r="E467" s="45" t="str">
        <f t="shared" ca="1" si="169"/>
        <v/>
      </c>
      <c r="F467" s="46" t="str">
        <f t="shared" ca="1" si="170"/>
        <v/>
      </c>
      <c r="G467" s="47" t="str">
        <f t="shared" ca="1" si="171"/>
        <v/>
      </c>
      <c r="H467" s="45" t="str">
        <f t="shared" ca="1" si="172"/>
        <v/>
      </c>
      <c r="I467" s="46" t="str">
        <f t="shared" ca="1" si="173"/>
        <v/>
      </c>
      <c r="J467" s="47" t="str">
        <f t="shared" ca="1" si="174"/>
        <v/>
      </c>
      <c r="K467" s="45" t="str">
        <f t="shared" ca="1" si="175"/>
        <v/>
      </c>
      <c r="L467" s="46" t="str">
        <f t="shared" ca="1" si="176"/>
        <v/>
      </c>
      <c r="M467" s="47" t="str">
        <f t="shared" ca="1" si="177"/>
        <v/>
      </c>
      <c r="N467" s="45" t="str">
        <f t="shared" ca="1" si="178"/>
        <v/>
      </c>
      <c r="O467" s="46" t="str">
        <f t="shared" ca="1" si="179"/>
        <v/>
      </c>
      <c r="P467" s="47" t="str">
        <f t="shared" ca="1" si="180"/>
        <v/>
      </c>
      <c r="Q467" s="45" t="str">
        <f t="shared" ca="1" si="181"/>
        <v/>
      </c>
      <c r="R467" s="46" t="str">
        <f t="shared" ca="1" si="182"/>
        <v/>
      </c>
      <c r="S467" s="47" t="str">
        <f t="shared" ca="1" si="183"/>
        <v/>
      </c>
      <c r="T467" s="79" t="str">
        <f t="shared" ca="1" si="184"/>
        <v/>
      </c>
      <c r="AH467" s="172" t="str">
        <f t="shared" si="185"/>
        <v/>
      </c>
      <c r="AI467" s="172" t="str">
        <f t="shared" si="186"/>
        <v/>
      </c>
    </row>
    <row r="468" spans="1:35">
      <c r="A468" s="173" t="str">
        <f t="shared" ca="1" si="166"/>
        <v/>
      </c>
      <c r="B468" s="45" t="str">
        <f t="shared" ca="1" si="167"/>
        <v/>
      </c>
      <c r="C468" s="46" t="str">
        <f t="shared" ca="1" si="187"/>
        <v/>
      </c>
      <c r="D468" s="46" t="str">
        <f t="shared" ca="1" si="168"/>
        <v/>
      </c>
      <c r="E468" s="45" t="str">
        <f t="shared" ca="1" si="169"/>
        <v/>
      </c>
      <c r="F468" s="46" t="str">
        <f t="shared" ca="1" si="170"/>
        <v/>
      </c>
      <c r="G468" s="47" t="str">
        <f t="shared" ca="1" si="171"/>
        <v/>
      </c>
      <c r="H468" s="45" t="str">
        <f t="shared" ca="1" si="172"/>
        <v/>
      </c>
      <c r="I468" s="46" t="str">
        <f t="shared" ca="1" si="173"/>
        <v/>
      </c>
      <c r="J468" s="47" t="str">
        <f t="shared" ca="1" si="174"/>
        <v/>
      </c>
      <c r="K468" s="45" t="str">
        <f t="shared" ca="1" si="175"/>
        <v/>
      </c>
      <c r="L468" s="46" t="str">
        <f t="shared" ca="1" si="176"/>
        <v/>
      </c>
      <c r="M468" s="47" t="str">
        <f t="shared" ca="1" si="177"/>
        <v/>
      </c>
      <c r="N468" s="45" t="str">
        <f t="shared" ca="1" si="178"/>
        <v/>
      </c>
      <c r="O468" s="46" t="str">
        <f t="shared" ca="1" si="179"/>
        <v/>
      </c>
      <c r="P468" s="47" t="str">
        <f t="shared" ca="1" si="180"/>
        <v/>
      </c>
      <c r="Q468" s="45" t="str">
        <f t="shared" ca="1" si="181"/>
        <v/>
      </c>
      <c r="R468" s="46" t="str">
        <f t="shared" ca="1" si="182"/>
        <v/>
      </c>
      <c r="S468" s="47" t="str">
        <f t="shared" ca="1" si="183"/>
        <v/>
      </c>
      <c r="T468" s="79" t="str">
        <f t="shared" ca="1" si="184"/>
        <v/>
      </c>
      <c r="AH468" s="172" t="str">
        <f t="shared" si="185"/>
        <v/>
      </c>
      <c r="AI468" s="172" t="str">
        <f t="shared" si="186"/>
        <v/>
      </c>
    </row>
    <row r="469" spans="1:35">
      <c r="A469" s="173" t="str">
        <f t="shared" ca="1" si="166"/>
        <v/>
      </c>
      <c r="B469" s="45" t="str">
        <f t="shared" ca="1" si="167"/>
        <v/>
      </c>
      <c r="C469" s="46" t="str">
        <f t="shared" ca="1" si="187"/>
        <v/>
      </c>
      <c r="D469" s="46" t="str">
        <f t="shared" ca="1" si="168"/>
        <v/>
      </c>
      <c r="E469" s="45" t="str">
        <f t="shared" ca="1" si="169"/>
        <v/>
      </c>
      <c r="F469" s="46" t="str">
        <f t="shared" ca="1" si="170"/>
        <v/>
      </c>
      <c r="G469" s="47" t="str">
        <f t="shared" ca="1" si="171"/>
        <v/>
      </c>
      <c r="H469" s="45" t="str">
        <f t="shared" ca="1" si="172"/>
        <v/>
      </c>
      <c r="I469" s="46" t="str">
        <f t="shared" ca="1" si="173"/>
        <v/>
      </c>
      <c r="J469" s="47" t="str">
        <f t="shared" ca="1" si="174"/>
        <v/>
      </c>
      <c r="K469" s="45" t="str">
        <f t="shared" ca="1" si="175"/>
        <v/>
      </c>
      <c r="L469" s="46" t="str">
        <f t="shared" ca="1" si="176"/>
        <v/>
      </c>
      <c r="M469" s="47" t="str">
        <f t="shared" ca="1" si="177"/>
        <v/>
      </c>
      <c r="N469" s="45" t="str">
        <f t="shared" ca="1" si="178"/>
        <v/>
      </c>
      <c r="O469" s="46" t="str">
        <f t="shared" ca="1" si="179"/>
        <v/>
      </c>
      <c r="P469" s="47" t="str">
        <f t="shared" ca="1" si="180"/>
        <v/>
      </c>
      <c r="Q469" s="45" t="str">
        <f t="shared" ca="1" si="181"/>
        <v/>
      </c>
      <c r="R469" s="46" t="str">
        <f t="shared" ca="1" si="182"/>
        <v/>
      </c>
      <c r="S469" s="47" t="str">
        <f t="shared" ca="1" si="183"/>
        <v/>
      </c>
      <c r="T469" s="79" t="str">
        <f t="shared" ca="1" si="184"/>
        <v/>
      </c>
      <c r="AH469" s="172" t="str">
        <f t="shared" si="185"/>
        <v/>
      </c>
      <c r="AI469" s="172" t="str">
        <f t="shared" si="186"/>
        <v/>
      </c>
    </row>
    <row r="470" spans="1:35">
      <c r="A470" s="173" t="str">
        <f t="shared" ca="1" si="166"/>
        <v/>
      </c>
      <c r="B470" s="45" t="str">
        <f t="shared" ca="1" si="167"/>
        <v/>
      </c>
      <c r="C470" s="46" t="str">
        <f t="shared" ca="1" si="187"/>
        <v/>
      </c>
      <c r="D470" s="46" t="str">
        <f t="shared" ca="1" si="168"/>
        <v/>
      </c>
      <c r="E470" s="45" t="str">
        <f t="shared" ca="1" si="169"/>
        <v/>
      </c>
      <c r="F470" s="46" t="str">
        <f t="shared" ca="1" si="170"/>
        <v/>
      </c>
      <c r="G470" s="47" t="str">
        <f t="shared" ca="1" si="171"/>
        <v/>
      </c>
      <c r="H470" s="45" t="str">
        <f t="shared" ca="1" si="172"/>
        <v/>
      </c>
      <c r="I470" s="46" t="str">
        <f t="shared" ca="1" si="173"/>
        <v/>
      </c>
      <c r="J470" s="47" t="str">
        <f t="shared" ca="1" si="174"/>
        <v/>
      </c>
      <c r="K470" s="45" t="str">
        <f t="shared" ca="1" si="175"/>
        <v/>
      </c>
      <c r="L470" s="46" t="str">
        <f t="shared" ca="1" si="176"/>
        <v/>
      </c>
      <c r="M470" s="47" t="str">
        <f t="shared" ca="1" si="177"/>
        <v/>
      </c>
      <c r="N470" s="45" t="str">
        <f t="shared" ca="1" si="178"/>
        <v/>
      </c>
      <c r="O470" s="46" t="str">
        <f t="shared" ca="1" si="179"/>
        <v/>
      </c>
      <c r="P470" s="47" t="str">
        <f t="shared" ca="1" si="180"/>
        <v/>
      </c>
      <c r="Q470" s="45" t="str">
        <f t="shared" ca="1" si="181"/>
        <v/>
      </c>
      <c r="R470" s="46" t="str">
        <f t="shared" ca="1" si="182"/>
        <v/>
      </c>
      <c r="S470" s="47" t="str">
        <f t="shared" ca="1" si="183"/>
        <v/>
      </c>
      <c r="T470" s="79" t="str">
        <f t="shared" ca="1" si="184"/>
        <v/>
      </c>
      <c r="AH470" s="172" t="str">
        <f t="shared" si="185"/>
        <v/>
      </c>
      <c r="AI470" s="172" t="str">
        <f t="shared" si="186"/>
        <v/>
      </c>
    </row>
    <row r="471" spans="1:35">
      <c r="A471" s="173" t="str">
        <f t="shared" ca="1" si="166"/>
        <v/>
      </c>
      <c r="B471" s="45" t="str">
        <f t="shared" ca="1" si="167"/>
        <v/>
      </c>
      <c r="C471" s="46" t="str">
        <f t="shared" ca="1" si="187"/>
        <v/>
      </c>
      <c r="D471" s="46" t="str">
        <f t="shared" ca="1" si="168"/>
        <v/>
      </c>
      <c r="E471" s="45" t="str">
        <f t="shared" ca="1" si="169"/>
        <v/>
      </c>
      <c r="F471" s="46" t="str">
        <f t="shared" ca="1" si="170"/>
        <v/>
      </c>
      <c r="G471" s="47" t="str">
        <f t="shared" ca="1" si="171"/>
        <v/>
      </c>
      <c r="H471" s="45" t="str">
        <f t="shared" ca="1" si="172"/>
        <v/>
      </c>
      <c r="I471" s="46" t="str">
        <f t="shared" ca="1" si="173"/>
        <v/>
      </c>
      <c r="J471" s="47" t="str">
        <f t="shared" ca="1" si="174"/>
        <v/>
      </c>
      <c r="K471" s="45" t="str">
        <f t="shared" ca="1" si="175"/>
        <v/>
      </c>
      <c r="L471" s="46" t="str">
        <f t="shared" ca="1" si="176"/>
        <v/>
      </c>
      <c r="M471" s="47" t="str">
        <f t="shared" ca="1" si="177"/>
        <v/>
      </c>
      <c r="N471" s="45" t="str">
        <f t="shared" ca="1" si="178"/>
        <v/>
      </c>
      <c r="O471" s="46" t="str">
        <f t="shared" ca="1" si="179"/>
        <v/>
      </c>
      <c r="P471" s="47" t="str">
        <f t="shared" ca="1" si="180"/>
        <v/>
      </c>
      <c r="Q471" s="45" t="str">
        <f t="shared" ca="1" si="181"/>
        <v/>
      </c>
      <c r="R471" s="46" t="str">
        <f t="shared" ca="1" si="182"/>
        <v/>
      </c>
      <c r="S471" s="47" t="str">
        <f t="shared" ca="1" si="183"/>
        <v/>
      </c>
      <c r="T471" s="79" t="str">
        <f t="shared" ca="1" si="184"/>
        <v/>
      </c>
      <c r="AH471" s="172" t="str">
        <f t="shared" si="185"/>
        <v/>
      </c>
      <c r="AI471" s="172" t="str">
        <f t="shared" si="186"/>
        <v/>
      </c>
    </row>
    <row r="472" spans="1:35">
      <c r="A472" s="173" t="str">
        <f t="shared" ca="1" si="166"/>
        <v/>
      </c>
      <c r="B472" s="45" t="str">
        <f t="shared" ca="1" si="167"/>
        <v/>
      </c>
      <c r="C472" s="46" t="str">
        <f t="shared" ca="1" si="187"/>
        <v/>
      </c>
      <c r="D472" s="46" t="str">
        <f t="shared" ca="1" si="168"/>
        <v/>
      </c>
      <c r="E472" s="45" t="str">
        <f t="shared" ca="1" si="169"/>
        <v/>
      </c>
      <c r="F472" s="46" t="str">
        <f t="shared" ca="1" si="170"/>
        <v/>
      </c>
      <c r="G472" s="47" t="str">
        <f t="shared" ca="1" si="171"/>
        <v/>
      </c>
      <c r="H472" s="45" t="str">
        <f t="shared" ca="1" si="172"/>
        <v/>
      </c>
      <c r="I472" s="46" t="str">
        <f t="shared" ca="1" si="173"/>
        <v/>
      </c>
      <c r="J472" s="47" t="str">
        <f t="shared" ca="1" si="174"/>
        <v/>
      </c>
      <c r="K472" s="45" t="str">
        <f t="shared" ca="1" si="175"/>
        <v/>
      </c>
      <c r="L472" s="46" t="str">
        <f t="shared" ca="1" si="176"/>
        <v/>
      </c>
      <c r="M472" s="47" t="str">
        <f t="shared" ca="1" si="177"/>
        <v/>
      </c>
      <c r="N472" s="45" t="str">
        <f t="shared" ca="1" si="178"/>
        <v/>
      </c>
      <c r="O472" s="46" t="str">
        <f t="shared" ca="1" si="179"/>
        <v/>
      </c>
      <c r="P472" s="47" t="str">
        <f t="shared" ca="1" si="180"/>
        <v/>
      </c>
      <c r="Q472" s="45" t="str">
        <f t="shared" ca="1" si="181"/>
        <v/>
      </c>
      <c r="R472" s="46" t="str">
        <f t="shared" ca="1" si="182"/>
        <v/>
      </c>
      <c r="S472" s="47" t="str">
        <f t="shared" ca="1" si="183"/>
        <v/>
      </c>
      <c r="T472" s="79" t="str">
        <f t="shared" ca="1" si="184"/>
        <v/>
      </c>
      <c r="AH472" s="172" t="str">
        <f t="shared" si="185"/>
        <v/>
      </c>
      <c r="AI472" s="172" t="str">
        <f t="shared" si="186"/>
        <v/>
      </c>
    </row>
    <row r="473" spans="1:35">
      <c r="A473" s="173" t="str">
        <f t="shared" ca="1" si="166"/>
        <v/>
      </c>
      <c r="B473" s="45" t="str">
        <f t="shared" ca="1" si="167"/>
        <v/>
      </c>
      <c r="C473" s="46" t="str">
        <f t="shared" ca="1" si="187"/>
        <v/>
      </c>
      <c r="D473" s="46" t="str">
        <f t="shared" ca="1" si="168"/>
        <v/>
      </c>
      <c r="E473" s="45" t="str">
        <f t="shared" ca="1" si="169"/>
        <v/>
      </c>
      <c r="F473" s="46" t="str">
        <f t="shared" ca="1" si="170"/>
        <v/>
      </c>
      <c r="G473" s="47" t="str">
        <f t="shared" ca="1" si="171"/>
        <v/>
      </c>
      <c r="H473" s="45" t="str">
        <f t="shared" ca="1" si="172"/>
        <v/>
      </c>
      <c r="I473" s="46" t="str">
        <f t="shared" ca="1" si="173"/>
        <v/>
      </c>
      <c r="J473" s="47" t="str">
        <f t="shared" ca="1" si="174"/>
        <v/>
      </c>
      <c r="K473" s="45" t="str">
        <f t="shared" ca="1" si="175"/>
        <v/>
      </c>
      <c r="L473" s="46" t="str">
        <f t="shared" ca="1" si="176"/>
        <v/>
      </c>
      <c r="M473" s="47" t="str">
        <f t="shared" ca="1" si="177"/>
        <v/>
      </c>
      <c r="N473" s="45" t="str">
        <f t="shared" ca="1" si="178"/>
        <v/>
      </c>
      <c r="O473" s="46" t="str">
        <f t="shared" ca="1" si="179"/>
        <v/>
      </c>
      <c r="P473" s="47" t="str">
        <f t="shared" ca="1" si="180"/>
        <v/>
      </c>
      <c r="Q473" s="45" t="str">
        <f t="shared" ca="1" si="181"/>
        <v/>
      </c>
      <c r="R473" s="46" t="str">
        <f t="shared" ca="1" si="182"/>
        <v/>
      </c>
      <c r="S473" s="47" t="str">
        <f t="shared" ca="1" si="183"/>
        <v/>
      </c>
      <c r="T473" s="79" t="str">
        <f t="shared" ca="1" si="184"/>
        <v/>
      </c>
      <c r="AH473" s="172" t="str">
        <f t="shared" si="185"/>
        <v/>
      </c>
      <c r="AI473" s="172" t="str">
        <f t="shared" si="186"/>
        <v/>
      </c>
    </row>
    <row r="474" spans="1:35">
      <c r="A474" s="173" t="str">
        <f t="shared" ca="1" si="166"/>
        <v/>
      </c>
      <c r="B474" s="45" t="str">
        <f t="shared" ca="1" si="167"/>
        <v/>
      </c>
      <c r="C474" s="46" t="str">
        <f t="shared" ca="1" si="187"/>
        <v/>
      </c>
      <c r="D474" s="46" t="str">
        <f t="shared" ca="1" si="168"/>
        <v/>
      </c>
      <c r="E474" s="45" t="str">
        <f t="shared" ca="1" si="169"/>
        <v/>
      </c>
      <c r="F474" s="46" t="str">
        <f t="shared" ca="1" si="170"/>
        <v/>
      </c>
      <c r="G474" s="47" t="str">
        <f t="shared" ca="1" si="171"/>
        <v/>
      </c>
      <c r="H474" s="45" t="str">
        <f t="shared" ca="1" si="172"/>
        <v/>
      </c>
      <c r="I474" s="46" t="str">
        <f t="shared" ca="1" si="173"/>
        <v/>
      </c>
      <c r="J474" s="47" t="str">
        <f t="shared" ca="1" si="174"/>
        <v/>
      </c>
      <c r="K474" s="45" t="str">
        <f t="shared" ca="1" si="175"/>
        <v/>
      </c>
      <c r="L474" s="46" t="str">
        <f t="shared" ca="1" si="176"/>
        <v/>
      </c>
      <c r="M474" s="47" t="str">
        <f t="shared" ca="1" si="177"/>
        <v/>
      </c>
      <c r="N474" s="45" t="str">
        <f t="shared" ca="1" si="178"/>
        <v/>
      </c>
      <c r="O474" s="46" t="str">
        <f t="shared" ca="1" si="179"/>
        <v/>
      </c>
      <c r="P474" s="47" t="str">
        <f t="shared" ca="1" si="180"/>
        <v/>
      </c>
      <c r="Q474" s="45" t="str">
        <f t="shared" ca="1" si="181"/>
        <v/>
      </c>
      <c r="R474" s="46" t="str">
        <f t="shared" ca="1" si="182"/>
        <v/>
      </c>
      <c r="S474" s="47" t="str">
        <f t="shared" ca="1" si="183"/>
        <v/>
      </c>
      <c r="T474" s="79" t="str">
        <f t="shared" ca="1" si="184"/>
        <v/>
      </c>
      <c r="AH474" s="172" t="str">
        <f t="shared" si="185"/>
        <v/>
      </c>
      <c r="AI474" s="172" t="str">
        <f t="shared" si="186"/>
        <v/>
      </c>
    </row>
    <row r="475" spans="1:35">
      <c r="A475" s="173" t="str">
        <f t="shared" ca="1" si="166"/>
        <v/>
      </c>
      <c r="B475" s="45" t="str">
        <f t="shared" ca="1" si="167"/>
        <v/>
      </c>
      <c r="C475" s="46" t="str">
        <f t="shared" ca="1" si="187"/>
        <v/>
      </c>
      <c r="D475" s="46" t="str">
        <f t="shared" ca="1" si="168"/>
        <v/>
      </c>
      <c r="E475" s="45" t="str">
        <f t="shared" ca="1" si="169"/>
        <v/>
      </c>
      <c r="F475" s="46" t="str">
        <f t="shared" ca="1" si="170"/>
        <v/>
      </c>
      <c r="G475" s="47" t="str">
        <f t="shared" ca="1" si="171"/>
        <v/>
      </c>
      <c r="H475" s="45" t="str">
        <f t="shared" ca="1" si="172"/>
        <v/>
      </c>
      <c r="I475" s="46" t="str">
        <f t="shared" ca="1" si="173"/>
        <v/>
      </c>
      <c r="J475" s="47" t="str">
        <f t="shared" ca="1" si="174"/>
        <v/>
      </c>
      <c r="K475" s="45" t="str">
        <f t="shared" ca="1" si="175"/>
        <v/>
      </c>
      <c r="L475" s="46" t="str">
        <f t="shared" ca="1" si="176"/>
        <v/>
      </c>
      <c r="M475" s="47" t="str">
        <f t="shared" ca="1" si="177"/>
        <v/>
      </c>
      <c r="N475" s="45" t="str">
        <f t="shared" ca="1" si="178"/>
        <v/>
      </c>
      <c r="O475" s="46" t="str">
        <f t="shared" ca="1" si="179"/>
        <v/>
      </c>
      <c r="P475" s="47" t="str">
        <f t="shared" ca="1" si="180"/>
        <v/>
      </c>
      <c r="Q475" s="45" t="str">
        <f t="shared" ca="1" si="181"/>
        <v/>
      </c>
      <c r="R475" s="46" t="str">
        <f t="shared" ca="1" si="182"/>
        <v/>
      </c>
      <c r="S475" s="47" t="str">
        <f t="shared" ca="1" si="183"/>
        <v/>
      </c>
      <c r="T475" s="79" t="str">
        <f t="shared" ca="1" si="184"/>
        <v/>
      </c>
      <c r="AH475" s="172" t="str">
        <f t="shared" si="185"/>
        <v/>
      </c>
      <c r="AI475" s="172" t="str">
        <f t="shared" si="186"/>
        <v/>
      </c>
    </row>
    <row r="476" spans="1:35">
      <c r="A476" s="173" t="str">
        <f t="shared" ca="1" si="166"/>
        <v/>
      </c>
      <c r="B476" s="45" t="str">
        <f t="shared" ca="1" si="167"/>
        <v/>
      </c>
      <c r="C476" s="46" t="str">
        <f t="shared" ca="1" si="187"/>
        <v/>
      </c>
      <c r="D476" s="46" t="str">
        <f t="shared" ca="1" si="168"/>
        <v/>
      </c>
      <c r="E476" s="45" t="str">
        <f t="shared" ca="1" si="169"/>
        <v/>
      </c>
      <c r="F476" s="46" t="str">
        <f t="shared" ca="1" si="170"/>
        <v/>
      </c>
      <c r="G476" s="47" t="str">
        <f t="shared" ca="1" si="171"/>
        <v/>
      </c>
      <c r="H476" s="45" t="str">
        <f t="shared" ca="1" si="172"/>
        <v/>
      </c>
      <c r="I476" s="46" t="str">
        <f t="shared" ca="1" si="173"/>
        <v/>
      </c>
      <c r="J476" s="47" t="str">
        <f t="shared" ca="1" si="174"/>
        <v/>
      </c>
      <c r="K476" s="45" t="str">
        <f t="shared" ca="1" si="175"/>
        <v/>
      </c>
      <c r="L476" s="46" t="str">
        <f t="shared" ca="1" si="176"/>
        <v/>
      </c>
      <c r="M476" s="47" t="str">
        <f t="shared" ca="1" si="177"/>
        <v/>
      </c>
      <c r="N476" s="45" t="str">
        <f t="shared" ca="1" si="178"/>
        <v/>
      </c>
      <c r="O476" s="46" t="str">
        <f t="shared" ca="1" si="179"/>
        <v/>
      </c>
      <c r="P476" s="47" t="str">
        <f t="shared" ca="1" si="180"/>
        <v/>
      </c>
      <c r="Q476" s="45" t="str">
        <f t="shared" ca="1" si="181"/>
        <v/>
      </c>
      <c r="R476" s="46" t="str">
        <f t="shared" ca="1" si="182"/>
        <v/>
      </c>
      <c r="S476" s="47" t="str">
        <f t="shared" ca="1" si="183"/>
        <v/>
      </c>
      <c r="T476" s="79" t="str">
        <f t="shared" ca="1" si="184"/>
        <v/>
      </c>
      <c r="AH476" s="172" t="str">
        <f t="shared" si="185"/>
        <v/>
      </c>
      <c r="AI476" s="172" t="str">
        <f t="shared" si="186"/>
        <v/>
      </c>
    </row>
    <row r="477" spans="1:35">
      <c r="A477" s="173" t="str">
        <f t="shared" ca="1" si="166"/>
        <v/>
      </c>
      <c r="B477" s="45" t="str">
        <f t="shared" ca="1" si="167"/>
        <v/>
      </c>
      <c r="C477" s="46" t="str">
        <f t="shared" ca="1" si="187"/>
        <v/>
      </c>
      <c r="D477" s="46" t="str">
        <f t="shared" ca="1" si="168"/>
        <v/>
      </c>
      <c r="E477" s="45" t="str">
        <f t="shared" ca="1" si="169"/>
        <v/>
      </c>
      <c r="F477" s="46" t="str">
        <f t="shared" ca="1" si="170"/>
        <v/>
      </c>
      <c r="G477" s="47" t="str">
        <f t="shared" ca="1" si="171"/>
        <v/>
      </c>
      <c r="H477" s="45" t="str">
        <f t="shared" ca="1" si="172"/>
        <v/>
      </c>
      <c r="I477" s="46" t="str">
        <f t="shared" ca="1" si="173"/>
        <v/>
      </c>
      <c r="J477" s="47" t="str">
        <f t="shared" ca="1" si="174"/>
        <v/>
      </c>
      <c r="K477" s="45" t="str">
        <f t="shared" ca="1" si="175"/>
        <v/>
      </c>
      <c r="L477" s="46" t="str">
        <f t="shared" ca="1" si="176"/>
        <v/>
      </c>
      <c r="M477" s="47" t="str">
        <f t="shared" ca="1" si="177"/>
        <v/>
      </c>
      <c r="N477" s="45" t="str">
        <f t="shared" ca="1" si="178"/>
        <v/>
      </c>
      <c r="O477" s="46" t="str">
        <f t="shared" ca="1" si="179"/>
        <v/>
      </c>
      <c r="P477" s="47" t="str">
        <f t="shared" ca="1" si="180"/>
        <v/>
      </c>
      <c r="Q477" s="45" t="str">
        <f t="shared" ca="1" si="181"/>
        <v/>
      </c>
      <c r="R477" s="46" t="str">
        <f t="shared" ca="1" si="182"/>
        <v/>
      </c>
      <c r="S477" s="47" t="str">
        <f t="shared" ca="1" si="183"/>
        <v/>
      </c>
      <c r="T477" s="79" t="str">
        <f t="shared" ca="1" si="184"/>
        <v/>
      </c>
      <c r="AH477" s="172" t="str">
        <f t="shared" si="185"/>
        <v/>
      </c>
      <c r="AI477" s="172" t="str">
        <f t="shared" si="186"/>
        <v/>
      </c>
    </row>
    <row r="478" spans="1:35">
      <c r="A478" s="173" t="str">
        <f t="shared" ca="1" si="166"/>
        <v/>
      </c>
      <c r="B478" s="45" t="str">
        <f t="shared" ca="1" si="167"/>
        <v/>
      </c>
      <c r="C478" s="46" t="str">
        <f t="shared" ca="1" si="187"/>
        <v/>
      </c>
      <c r="D478" s="46" t="str">
        <f t="shared" ca="1" si="168"/>
        <v/>
      </c>
      <c r="E478" s="45" t="str">
        <f t="shared" ca="1" si="169"/>
        <v/>
      </c>
      <c r="F478" s="46" t="str">
        <f t="shared" ca="1" si="170"/>
        <v/>
      </c>
      <c r="G478" s="47" t="str">
        <f t="shared" ca="1" si="171"/>
        <v/>
      </c>
      <c r="H478" s="45" t="str">
        <f t="shared" ca="1" si="172"/>
        <v/>
      </c>
      <c r="I478" s="46" t="str">
        <f t="shared" ca="1" si="173"/>
        <v/>
      </c>
      <c r="J478" s="47" t="str">
        <f t="shared" ca="1" si="174"/>
        <v/>
      </c>
      <c r="K478" s="45" t="str">
        <f t="shared" ca="1" si="175"/>
        <v/>
      </c>
      <c r="L478" s="46" t="str">
        <f t="shared" ca="1" si="176"/>
        <v/>
      </c>
      <c r="M478" s="47" t="str">
        <f t="shared" ca="1" si="177"/>
        <v/>
      </c>
      <c r="N478" s="45" t="str">
        <f t="shared" ca="1" si="178"/>
        <v/>
      </c>
      <c r="O478" s="46" t="str">
        <f t="shared" ca="1" si="179"/>
        <v/>
      </c>
      <c r="P478" s="47" t="str">
        <f t="shared" ca="1" si="180"/>
        <v/>
      </c>
      <c r="Q478" s="45" t="str">
        <f t="shared" ca="1" si="181"/>
        <v/>
      </c>
      <c r="R478" s="46" t="str">
        <f t="shared" ca="1" si="182"/>
        <v/>
      </c>
      <c r="S478" s="47" t="str">
        <f t="shared" ca="1" si="183"/>
        <v/>
      </c>
      <c r="T478" s="79" t="str">
        <f t="shared" ca="1" si="184"/>
        <v/>
      </c>
      <c r="AH478" s="172" t="str">
        <f t="shared" si="185"/>
        <v/>
      </c>
      <c r="AI478" s="172" t="str">
        <f t="shared" si="186"/>
        <v/>
      </c>
    </row>
    <row r="479" spans="1:35">
      <c r="A479" s="173" t="str">
        <f t="shared" ca="1" si="166"/>
        <v/>
      </c>
      <c r="B479" s="45" t="str">
        <f t="shared" ca="1" si="167"/>
        <v/>
      </c>
      <c r="C479" s="46" t="str">
        <f t="shared" ca="1" si="187"/>
        <v/>
      </c>
      <c r="D479" s="46" t="str">
        <f t="shared" ca="1" si="168"/>
        <v/>
      </c>
      <c r="E479" s="45" t="str">
        <f t="shared" ca="1" si="169"/>
        <v/>
      </c>
      <c r="F479" s="46" t="str">
        <f t="shared" ca="1" si="170"/>
        <v/>
      </c>
      <c r="G479" s="47" t="str">
        <f t="shared" ca="1" si="171"/>
        <v/>
      </c>
      <c r="H479" s="45" t="str">
        <f t="shared" ca="1" si="172"/>
        <v/>
      </c>
      <c r="I479" s="46" t="str">
        <f t="shared" ca="1" si="173"/>
        <v/>
      </c>
      <c r="J479" s="47" t="str">
        <f t="shared" ca="1" si="174"/>
        <v/>
      </c>
      <c r="K479" s="45" t="str">
        <f t="shared" ca="1" si="175"/>
        <v/>
      </c>
      <c r="L479" s="46" t="str">
        <f t="shared" ca="1" si="176"/>
        <v/>
      </c>
      <c r="M479" s="47" t="str">
        <f t="shared" ca="1" si="177"/>
        <v/>
      </c>
      <c r="N479" s="45" t="str">
        <f t="shared" ca="1" si="178"/>
        <v/>
      </c>
      <c r="O479" s="46" t="str">
        <f t="shared" ca="1" si="179"/>
        <v/>
      </c>
      <c r="P479" s="47" t="str">
        <f t="shared" ca="1" si="180"/>
        <v/>
      </c>
      <c r="Q479" s="45" t="str">
        <f t="shared" ca="1" si="181"/>
        <v/>
      </c>
      <c r="R479" s="46" t="str">
        <f t="shared" ca="1" si="182"/>
        <v/>
      </c>
      <c r="S479" s="47" t="str">
        <f t="shared" ca="1" si="183"/>
        <v/>
      </c>
      <c r="T479" s="79" t="str">
        <f t="shared" ca="1" si="184"/>
        <v/>
      </c>
      <c r="AH479" s="172" t="str">
        <f t="shared" si="185"/>
        <v/>
      </c>
      <c r="AI479" s="172" t="str">
        <f t="shared" si="186"/>
        <v/>
      </c>
    </row>
    <row r="480" spans="1:35">
      <c r="A480" s="173" t="str">
        <f t="shared" ca="1" si="166"/>
        <v/>
      </c>
      <c r="B480" s="45" t="str">
        <f t="shared" ca="1" si="167"/>
        <v/>
      </c>
      <c r="C480" s="46" t="str">
        <f t="shared" ca="1" si="187"/>
        <v/>
      </c>
      <c r="D480" s="46" t="str">
        <f t="shared" ca="1" si="168"/>
        <v/>
      </c>
      <c r="E480" s="45" t="str">
        <f t="shared" ca="1" si="169"/>
        <v/>
      </c>
      <c r="F480" s="46" t="str">
        <f t="shared" ca="1" si="170"/>
        <v/>
      </c>
      <c r="G480" s="47" t="str">
        <f t="shared" ca="1" si="171"/>
        <v/>
      </c>
      <c r="H480" s="45" t="str">
        <f t="shared" ca="1" si="172"/>
        <v/>
      </c>
      <c r="I480" s="46" t="str">
        <f t="shared" ca="1" si="173"/>
        <v/>
      </c>
      <c r="J480" s="47" t="str">
        <f t="shared" ca="1" si="174"/>
        <v/>
      </c>
      <c r="K480" s="45" t="str">
        <f t="shared" ca="1" si="175"/>
        <v/>
      </c>
      <c r="L480" s="46" t="str">
        <f t="shared" ca="1" si="176"/>
        <v/>
      </c>
      <c r="M480" s="47" t="str">
        <f t="shared" ca="1" si="177"/>
        <v/>
      </c>
      <c r="N480" s="45" t="str">
        <f t="shared" ca="1" si="178"/>
        <v/>
      </c>
      <c r="O480" s="46" t="str">
        <f t="shared" ca="1" si="179"/>
        <v/>
      </c>
      <c r="P480" s="47" t="str">
        <f t="shared" ca="1" si="180"/>
        <v/>
      </c>
      <c r="Q480" s="45" t="str">
        <f t="shared" ca="1" si="181"/>
        <v/>
      </c>
      <c r="R480" s="46" t="str">
        <f t="shared" ca="1" si="182"/>
        <v/>
      </c>
      <c r="S480" s="47" t="str">
        <f t="shared" ca="1" si="183"/>
        <v/>
      </c>
      <c r="T480" s="79" t="str">
        <f t="shared" ca="1" si="184"/>
        <v/>
      </c>
      <c r="AH480" s="172" t="str">
        <f t="shared" si="185"/>
        <v/>
      </c>
      <c r="AI480" s="172" t="str">
        <f t="shared" si="186"/>
        <v/>
      </c>
    </row>
    <row r="481" spans="1:35">
      <c r="A481" s="173" t="str">
        <f t="shared" ca="1" si="166"/>
        <v/>
      </c>
      <c r="B481" s="45" t="str">
        <f t="shared" ca="1" si="167"/>
        <v/>
      </c>
      <c r="C481" s="46" t="str">
        <f t="shared" ca="1" si="187"/>
        <v/>
      </c>
      <c r="D481" s="46" t="str">
        <f t="shared" ca="1" si="168"/>
        <v/>
      </c>
      <c r="E481" s="45" t="str">
        <f t="shared" ca="1" si="169"/>
        <v/>
      </c>
      <c r="F481" s="46" t="str">
        <f t="shared" ca="1" si="170"/>
        <v/>
      </c>
      <c r="G481" s="47" t="str">
        <f t="shared" ca="1" si="171"/>
        <v/>
      </c>
      <c r="H481" s="45" t="str">
        <f t="shared" ca="1" si="172"/>
        <v/>
      </c>
      <c r="I481" s="46" t="str">
        <f t="shared" ca="1" si="173"/>
        <v/>
      </c>
      <c r="J481" s="47" t="str">
        <f t="shared" ca="1" si="174"/>
        <v/>
      </c>
      <c r="K481" s="45" t="str">
        <f t="shared" ca="1" si="175"/>
        <v/>
      </c>
      <c r="L481" s="46" t="str">
        <f t="shared" ca="1" si="176"/>
        <v/>
      </c>
      <c r="M481" s="47" t="str">
        <f t="shared" ca="1" si="177"/>
        <v/>
      </c>
      <c r="N481" s="45" t="str">
        <f t="shared" ca="1" si="178"/>
        <v/>
      </c>
      <c r="O481" s="46" t="str">
        <f t="shared" ca="1" si="179"/>
        <v/>
      </c>
      <c r="P481" s="47" t="str">
        <f t="shared" ca="1" si="180"/>
        <v/>
      </c>
      <c r="Q481" s="45" t="str">
        <f t="shared" ca="1" si="181"/>
        <v/>
      </c>
      <c r="R481" s="46" t="str">
        <f t="shared" ca="1" si="182"/>
        <v/>
      </c>
      <c r="S481" s="47" t="str">
        <f t="shared" ca="1" si="183"/>
        <v/>
      </c>
      <c r="T481" s="79" t="str">
        <f t="shared" ca="1" si="184"/>
        <v/>
      </c>
      <c r="AH481" s="172" t="str">
        <f t="shared" si="185"/>
        <v/>
      </c>
      <c r="AI481" s="172" t="str">
        <f t="shared" si="186"/>
        <v/>
      </c>
    </row>
    <row r="482" spans="1:35">
      <c r="A482" s="173" t="str">
        <f t="shared" ca="1" si="166"/>
        <v/>
      </c>
      <c r="B482" s="45" t="str">
        <f t="shared" ca="1" si="167"/>
        <v/>
      </c>
      <c r="C482" s="46" t="str">
        <f t="shared" ca="1" si="187"/>
        <v/>
      </c>
      <c r="D482" s="46" t="str">
        <f t="shared" ca="1" si="168"/>
        <v/>
      </c>
      <c r="E482" s="45" t="str">
        <f t="shared" ca="1" si="169"/>
        <v/>
      </c>
      <c r="F482" s="46" t="str">
        <f t="shared" ca="1" si="170"/>
        <v/>
      </c>
      <c r="G482" s="47" t="str">
        <f t="shared" ca="1" si="171"/>
        <v/>
      </c>
      <c r="H482" s="45" t="str">
        <f t="shared" ca="1" si="172"/>
        <v/>
      </c>
      <c r="I482" s="46" t="str">
        <f t="shared" ca="1" si="173"/>
        <v/>
      </c>
      <c r="J482" s="47" t="str">
        <f t="shared" ca="1" si="174"/>
        <v/>
      </c>
      <c r="K482" s="45" t="str">
        <f t="shared" ca="1" si="175"/>
        <v/>
      </c>
      <c r="L482" s="46" t="str">
        <f t="shared" ca="1" si="176"/>
        <v/>
      </c>
      <c r="M482" s="47" t="str">
        <f t="shared" ca="1" si="177"/>
        <v/>
      </c>
      <c r="N482" s="45" t="str">
        <f t="shared" ca="1" si="178"/>
        <v/>
      </c>
      <c r="O482" s="46" t="str">
        <f t="shared" ca="1" si="179"/>
        <v/>
      </c>
      <c r="P482" s="47" t="str">
        <f t="shared" ca="1" si="180"/>
        <v/>
      </c>
      <c r="Q482" s="45" t="str">
        <f t="shared" ca="1" si="181"/>
        <v/>
      </c>
      <c r="R482" s="46" t="str">
        <f t="shared" ca="1" si="182"/>
        <v/>
      </c>
      <c r="S482" s="47" t="str">
        <f t="shared" ca="1" si="183"/>
        <v/>
      </c>
      <c r="T482" s="79" t="str">
        <f t="shared" ca="1" si="184"/>
        <v/>
      </c>
      <c r="AH482" s="172" t="str">
        <f t="shared" si="185"/>
        <v/>
      </c>
      <c r="AI482" s="172" t="str">
        <f t="shared" si="186"/>
        <v/>
      </c>
    </row>
    <row r="483" spans="1:35">
      <c r="A483" s="173" t="str">
        <f t="shared" ca="1" si="166"/>
        <v/>
      </c>
      <c r="B483" s="45" t="str">
        <f t="shared" ca="1" si="167"/>
        <v/>
      </c>
      <c r="C483" s="46" t="str">
        <f t="shared" ca="1" si="187"/>
        <v/>
      </c>
      <c r="D483" s="46" t="str">
        <f t="shared" ca="1" si="168"/>
        <v/>
      </c>
      <c r="E483" s="45" t="str">
        <f t="shared" ca="1" si="169"/>
        <v/>
      </c>
      <c r="F483" s="46" t="str">
        <f t="shared" ca="1" si="170"/>
        <v/>
      </c>
      <c r="G483" s="47" t="str">
        <f t="shared" ca="1" si="171"/>
        <v/>
      </c>
      <c r="H483" s="45" t="str">
        <f t="shared" ca="1" si="172"/>
        <v/>
      </c>
      <c r="I483" s="46" t="str">
        <f t="shared" ca="1" si="173"/>
        <v/>
      </c>
      <c r="J483" s="47" t="str">
        <f t="shared" ca="1" si="174"/>
        <v/>
      </c>
      <c r="K483" s="45" t="str">
        <f t="shared" ca="1" si="175"/>
        <v/>
      </c>
      <c r="L483" s="46" t="str">
        <f t="shared" ca="1" si="176"/>
        <v/>
      </c>
      <c r="M483" s="47" t="str">
        <f t="shared" ca="1" si="177"/>
        <v/>
      </c>
      <c r="N483" s="45" t="str">
        <f t="shared" ca="1" si="178"/>
        <v/>
      </c>
      <c r="O483" s="46" t="str">
        <f t="shared" ca="1" si="179"/>
        <v/>
      </c>
      <c r="P483" s="47" t="str">
        <f t="shared" ca="1" si="180"/>
        <v/>
      </c>
      <c r="Q483" s="45" t="str">
        <f t="shared" ca="1" si="181"/>
        <v/>
      </c>
      <c r="R483" s="46" t="str">
        <f t="shared" ca="1" si="182"/>
        <v/>
      </c>
      <c r="S483" s="47" t="str">
        <f t="shared" ca="1" si="183"/>
        <v/>
      </c>
      <c r="T483" s="79" t="str">
        <f t="shared" ca="1" si="184"/>
        <v/>
      </c>
      <c r="AH483" s="172" t="str">
        <f t="shared" si="185"/>
        <v/>
      </c>
      <c r="AI483" s="172" t="str">
        <f t="shared" si="186"/>
        <v/>
      </c>
    </row>
    <row r="484" spans="1:35">
      <c r="A484" s="173" t="str">
        <f t="shared" ca="1" si="166"/>
        <v/>
      </c>
      <c r="B484" s="45" t="str">
        <f t="shared" ca="1" si="167"/>
        <v/>
      </c>
      <c r="C484" s="46" t="str">
        <f t="shared" ca="1" si="187"/>
        <v/>
      </c>
      <c r="D484" s="46" t="str">
        <f t="shared" ca="1" si="168"/>
        <v/>
      </c>
      <c r="E484" s="45" t="str">
        <f t="shared" ca="1" si="169"/>
        <v/>
      </c>
      <c r="F484" s="46" t="str">
        <f t="shared" ca="1" si="170"/>
        <v/>
      </c>
      <c r="G484" s="47" t="str">
        <f t="shared" ca="1" si="171"/>
        <v/>
      </c>
      <c r="H484" s="45" t="str">
        <f t="shared" ca="1" si="172"/>
        <v/>
      </c>
      <c r="I484" s="46" t="str">
        <f t="shared" ca="1" si="173"/>
        <v/>
      </c>
      <c r="J484" s="47" t="str">
        <f t="shared" ca="1" si="174"/>
        <v/>
      </c>
      <c r="K484" s="45" t="str">
        <f t="shared" ca="1" si="175"/>
        <v/>
      </c>
      <c r="L484" s="46" t="str">
        <f t="shared" ca="1" si="176"/>
        <v/>
      </c>
      <c r="M484" s="47" t="str">
        <f t="shared" ca="1" si="177"/>
        <v/>
      </c>
      <c r="N484" s="45" t="str">
        <f t="shared" ca="1" si="178"/>
        <v/>
      </c>
      <c r="O484" s="46" t="str">
        <f t="shared" ca="1" si="179"/>
        <v/>
      </c>
      <c r="P484" s="47" t="str">
        <f t="shared" ca="1" si="180"/>
        <v/>
      </c>
      <c r="Q484" s="45" t="str">
        <f t="shared" ca="1" si="181"/>
        <v/>
      </c>
      <c r="R484" s="46" t="str">
        <f t="shared" ca="1" si="182"/>
        <v/>
      </c>
      <c r="S484" s="47" t="str">
        <f t="shared" ca="1" si="183"/>
        <v/>
      </c>
      <c r="T484" s="79" t="str">
        <f t="shared" ca="1" si="184"/>
        <v/>
      </c>
      <c r="AH484" s="172" t="str">
        <f t="shared" si="185"/>
        <v/>
      </c>
      <c r="AI484" s="172" t="str">
        <f t="shared" si="186"/>
        <v/>
      </c>
    </row>
    <row r="485" spans="1:35">
      <c r="A485" s="173" t="str">
        <f t="shared" ca="1" si="166"/>
        <v/>
      </c>
      <c r="B485" s="45" t="str">
        <f t="shared" ca="1" si="167"/>
        <v/>
      </c>
      <c r="C485" s="46" t="str">
        <f t="shared" ca="1" si="187"/>
        <v/>
      </c>
      <c r="D485" s="46" t="str">
        <f t="shared" ca="1" si="168"/>
        <v/>
      </c>
      <c r="E485" s="45" t="str">
        <f t="shared" ca="1" si="169"/>
        <v/>
      </c>
      <c r="F485" s="46" t="str">
        <f t="shared" ca="1" si="170"/>
        <v/>
      </c>
      <c r="G485" s="47" t="str">
        <f t="shared" ca="1" si="171"/>
        <v/>
      </c>
      <c r="H485" s="45" t="str">
        <f t="shared" ca="1" si="172"/>
        <v/>
      </c>
      <c r="I485" s="46" t="str">
        <f t="shared" ca="1" si="173"/>
        <v/>
      </c>
      <c r="J485" s="47" t="str">
        <f t="shared" ca="1" si="174"/>
        <v/>
      </c>
      <c r="K485" s="45" t="str">
        <f t="shared" ca="1" si="175"/>
        <v/>
      </c>
      <c r="L485" s="46" t="str">
        <f t="shared" ca="1" si="176"/>
        <v/>
      </c>
      <c r="M485" s="47" t="str">
        <f t="shared" ca="1" si="177"/>
        <v/>
      </c>
      <c r="N485" s="45" t="str">
        <f t="shared" ca="1" si="178"/>
        <v/>
      </c>
      <c r="O485" s="46" t="str">
        <f t="shared" ca="1" si="179"/>
        <v/>
      </c>
      <c r="P485" s="47" t="str">
        <f t="shared" ca="1" si="180"/>
        <v/>
      </c>
      <c r="Q485" s="45" t="str">
        <f t="shared" ca="1" si="181"/>
        <v/>
      </c>
      <c r="R485" s="46" t="str">
        <f t="shared" ca="1" si="182"/>
        <v/>
      </c>
      <c r="S485" s="47" t="str">
        <f t="shared" ca="1" si="183"/>
        <v/>
      </c>
      <c r="T485" s="79" t="str">
        <f t="shared" ca="1" si="184"/>
        <v/>
      </c>
      <c r="AH485" s="172" t="str">
        <f t="shared" si="185"/>
        <v/>
      </c>
      <c r="AI485" s="172" t="str">
        <f t="shared" si="186"/>
        <v/>
      </c>
    </row>
    <row r="486" spans="1:35">
      <c r="A486" s="173" t="str">
        <f t="shared" ca="1" si="166"/>
        <v/>
      </c>
      <c r="B486" s="45" t="str">
        <f t="shared" ca="1" si="167"/>
        <v/>
      </c>
      <c r="C486" s="46" t="str">
        <f t="shared" ca="1" si="187"/>
        <v/>
      </c>
      <c r="D486" s="46" t="str">
        <f t="shared" ca="1" si="168"/>
        <v/>
      </c>
      <c r="E486" s="45" t="str">
        <f t="shared" ca="1" si="169"/>
        <v/>
      </c>
      <c r="F486" s="46" t="str">
        <f t="shared" ca="1" si="170"/>
        <v/>
      </c>
      <c r="G486" s="47" t="str">
        <f t="shared" ca="1" si="171"/>
        <v/>
      </c>
      <c r="H486" s="45" t="str">
        <f t="shared" ca="1" si="172"/>
        <v/>
      </c>
      <c r="I486" s="46" t="str">
        <f t="shared" ca="1" si="173"/>
        <v/>
      </c>
      <c r="J486" s="47" t="str">
        <f t="shared" ca="1" si="174"/>
        <v/>
      </c>
      <c r="K486" s="45" t="str">
        <f t="shared" ca="1" si="175"/>
        <v/>
      </c>
      <c r="L486" s="46" t="str">
        <f t="shared" ca="1" si="176"/>
        <v/>
      </c>
      <c r="M486" s="47" t="str">
        <f t="shared" ca="1" si="177"/>
        <v/>
      </c>
      <c r="N486" s="45" t="str">
        <f t="shared" ca="1" si="178"/>
        <v/>
      </c>
      <c r="O486" s="46" t="str">
        <f t="shared" ca="1" si="179"/>
        <v/>
      </c>
      <c r="P486" s="47" t="str">
        <f t="shared" ca="1" si="180"/>
        <v/>
      </c>
      <c r="Q486" s="45" t="str">
        <f t="shared" ca="1" si="181"/>
        <v/>
      </c>
      <c r="R486" s="46" t="str">
        <f t="shared" ca="1" si="182"/>
        <v/>
      </c>
      <c r="S486" s="47" t="str">
        <f t="shared" ca="1" si="183"/>
        <v/>
      </c>
      <c r="T486" s="79" t="str">
        <f t="shared" ca="1" si="184"/>
        <v/>
      </c>
      <c r="AH486" s="172" t="str">
        <f t="shared" si="185"/>
        <v/>
      </c>
      <c r="AI486" s="172" t="str">
        <f t="shared" si="186"/>
        <v/>
      </c>
    </row>
    <row r="487" spans="1:35">
      <c r="A487" s="173" t="str">
        <f t="shared" ca="1" si="166"/>
        <v/>
      </c>
      <c r="B487" s="45" t="str">
        <f t="shared" ca="1" si="167"/>
        <v/>
      </c>
      <c r="C487" s="46" t="str">
        <f t="shared" ca="1" si="187"/>
        <v/>
      </c>
      <c r="D487" s="46" t="str">
        <f t="shared" ca="1" si="168"/>
        <v/>
      </c>
      <c r="E487" s="45" t="str">
        <f t="shared" ca="1" si="169"/>
        <v/>
      </c>
      <c r="F487" s="46" t="str">
        <f t="shared" ca="1" si="170"/>
        <v/>
      </c>
      <c r="G487" s="47" t="str">
        <f t="shared" ca="1" si="171"/>
        <v/>
      </c>
      <c r="H487" s="45" t="str">
        <f t="shared" ca="1" si="172"/>
        <v/>
      </c>
      <c r="I487" s="46" t="str">
        <f t="shared" ca="1" si="173"/>
        <v/>
      </c>
      <c r="J487" s="47" t="str">
        <f t="shared" ca="1" si="174"/>
        <v/>
      </c>
      <c r="K487" s="45" t="str">
        <f t="shared" ca="1" si="175"/>
        <v/>
      </c>
      <c r="L487" s="46" t="str">
        <f t="shared" ca="1" si="176"/>
        <v/>
      </c>
      <c r="M487" s="47" t="str">
        <f t="shared" ca="1" si="177"/>
        <v/>
      </c>
      <c r="N487" s="45" t="str">
        <f t="shared" ca="1" si="178"/>
        <v/>
      </c>
      <c r="O487" s="46" t="str">
        <f t="shared" ca="1" si="179"/>
        <v/>
      </c>
      <c r="P487" s="47" t="str">
        <f t="shared" ca="1" si="180"/>
        <v/>
      </c>
      <c r="Q487" s="45" t="str">
        <f t="shared" ca="1" si="181"/>
        <v/>
      </c>
      <c r="R487" s="46" t="str">
        <f t="shared" ca="1" si="182"/>
        <v/>
      </c>
      <c r="S487" s="47" t="str">
        <f t="shared" ca="1" si="183"/>
        <v/>
      </c>
      <c r="T487" s="79" t="str">
        <f t="shared" ca="1" si="184"/>
        <v/>
      </c>
      <c r="AH487" s="172" t="str">
        <f t="shared" si="185"/>
        <v/>
      </c>
      <c r="AI487" s="172" t="str">
        <f t="shared" si="186"/>
        <v/>
      </c>
    </row>
    <row r="488" spans="1:35">
      <c r="A488" s="173" t="str">
        <f t="shared" ca="1" si="166"/>
        <v/>
      </c>
      <c r="B488" s="45" t="str">
        <f t="shared" ca="1" si="167"/>
        <v/>
      </c>
      <c r="C488" s="46" t="str">
        <f t="shared" ca="1" si="187"/>
        <v/>
      </c>
      <c r="D488" s="46" t="str">
        <f t="shared" ca="1" si="168"/>
        <v/>
      </c>
      <c r="E488" s="45" t="str">
        <f t="shared" ca="1" si="169"/>
        <v/>
      </c>
      <c r="F488" s="46" t="str">
        <f t="shared" ca="1" si="170"/>
        <v/>
      </c>
      <c r="G488" s="47" t="str">
        <f t="shared" ca="1" si="171"/>
        <v/>
      </c>
      <c r="H488" s="45" t="str">
        <f t="shared" ca="1" si="172"/>
        <v/>
      </c>
      <c r="I488" s="46" t="str">
        <f t="shared" ca="1" si="173"/>
        <v/>
      </c>
      <c r="J488" s="47" t="str">
        <f t="shared" ca="1" si="174"/>
        <v/>
      </c>
      <c r="K488" s="45" t="str">
        <f t="shared" ca="1" si="175"/>
        <v/>
      </c>
      <c r="L488" s="46" t="str">
        <f t="shared" ca="1" si="176"/>
        <v/>
      </c>
      <c r="M488" s="47" t="str">
        <f t="shared" ca="1" si="177"/>
        <v/>
      </c>
      <c r="N488" s="45" t="str">
        <f t="shared" ca="1" si="178"/>
        <v/>
      </c>
      <c r="O488" s="46" t="str">
        <f t="shared" ca="1" si="179"/>
        <v/>
      </c>
      <c r="P488" s="47" t="str">
        <f t="shared" ca="1" si="180"/>
        <v/>
      </c>
      <c r="Q488" s="45" t="str">
        <f t="shared" ca="1" si="181"/>
        <v/>
      </c>
      <c r="R488" s="46" t="str">
        <f t="shared" ca="1" si="182"/>
        <v/>
      </c>
      <c r="S488" s="47" t="str">
        <f t="shared" ca="1" si="183"/>
        <v/>
      </c>
      <c r="T488" s="79" t="str">
        <f t="shared" ca="1" si="184"/>
        <v/>
      </c>
      <c r="AH488" s="172" t="str">
        <f t="shared" si="185"/>
        <v/>
      </c>
      <c r="AI488" s="172" t="str">
        <f t="shared" si="186"/>
        <v/>
      </c>
    </row>
    <row r="489" spans="1:35">
      <c r="A489" s="173" t="str">
        <f t="shared" ca="1" si="166"/>
        <v/>
      </c>
      <c r="B489" s="45" t="str">
        <f t="shared" ca="1" si="167"/>
        <v/>
      </c>
      <c r="C489" s="46" t="str">
        <f t="shared" ca="1" si="187"/>
        <v/>
      </c>
      <c r="D489" s="46" t="str">
        <f t="shared" ca="1" si="168"/>
        <v/>
      </c>
      <c r="E489" s="45" t="str">
        <f t="shared" ca="1" si="169"/>
        <v/>
      </c>
      <c r="F489" s="46" t="str">
        <f t="shared" ca="1" si="170"/>
        <v/>
      </c>
      <c r="G489" s="47" t="str">
        <f t="shared" ca="1" si="171"/>
        <v/>
      </c>
      <c r="H489" s="45" t="str">
        <f t="shared" ca="1" si="172"/>
        <v/>
      </c>
      <c r="I489" s="46" t="str">
        <f t="shared" ca="1" si="173"/>
        <v/>
      </c>
      <c r="J489" s="47" t="str">
        <f t="shared" ca="1" si="174"/>
        <v/>
      </c>
      <c r="K489" s="45" t="str">
        <f t="shared" ca="1" si="175"/>
        <v/>
      </c>
      <c r="L489" s="46" t="str">
        <f t="shared" ca="1" si="176"/>
        <v/>
      </c>
      <c r="M489" s="47" t="str">
        <f t="shared" ca="1" si="177"/>
        <v/>
      </c>
      <c r="N489" s="45" t="str">
        <f t="shared" ca="1" si="178"/>
        <v/>
      </c>
      <c r="O489" s="46" t="str">
        <f t="shared" ca="1" si="179"/>
        <v/>
      </c>
      <c r="P489" s="47" t="str">
        <f t="shared" ca="1" si="180"/>
        <v/>
      </c>
      <c r="Q489" s="45" t="str">
        <f t="shared" ca="1" si="181"/>
        <v/>
      </c>
      <c r="R489" s="46" t="str">
        <f t="shared" ca="1" si="182"/>
        <v/>
      </c>
      <c r="S489" s="47" t="str">
        <f t="shared" ca="1" si="183"/>
        <v/>
      </c>
      <c r="T489" s="79" t="str">
        <f t="shared" ca="1" si="184"/>
        <v/>
      </c>
      <c r="AH489" s="172" t="str">
        <f t="shared" si="185"/>
        <v/>
      </c>
      <c r="AI489" s="172" t="str">
        <f t="shared" si="186"/>
        <v/>
      </c>
    </row>
    <row r="490" spans="1:35">
      <c r="A490" s="173" t="str">
        <f t="shared" ref="A490:A553" ca="1" si="188">IF(AND(ISBLANK(AJ479), A489 = $AJ$1),NOW(),IF(ISBLANK(AJ479),"",AJ479))</f>
        <v/>
      </c>
      <c r="B490" s="45" t="str">
        <f t="shared" ref="B490:B553" ca="1" si="189">IF(COUNTIF(V:V,A490)=1,VLOOKUP(A490,V:W,2), IF(COUNTIF(V:V,A490)=0,$B$10,""))</f>
        <v/>
      </c>
      <c r="C490" s="46" t="str">
        <f t="shared" ca="1" si="187"/>
        <v/>
      </c>
      <c r="D490" s="46" t="str">
        <f t="shared" ref="D490:D553" ca="1" si="190">IF(ISERROR(B490-2),"",-1*ROUNDUP(A490-$A$14,0)/360*$B$7*$B$5)</f>
        <v/>
      </c>
      <c r="E490" s="45" t="str">
        <f t="shared" ref="E490:E553" ca="1" si="191">IF(COUNTIF(V:V,A490)=1,VLOOKUP(A490,X:Y,2), IF(COUNTIF(V:V,A490)=0,$C$10,""))</f>
        <v/>
      </c>
      <c r="F490" s="46" t="str">
        <f t="shared" ref="F490:F553" ca="1" si="192">IF(ISERROR(B490-2),"",(E490-$E$14)/100*$C$5)</f>
        <v/>
      </c>
      <c r="G490" s="47" t="str">
        <f t="shared" ref="G490:G553" ca="1" si="193">IF(ISERROR(B490-2),"",ROUNDUP(A490-$A$14,0)/360*$C$6*$C$5-ROUNDUP(A490-$A$14,0)/360*$C$7*$C$5*$E$14/100)</f>
        <v/>
      </c>
      <c r="H490" s="45" t="str">
        <f t="shared" ref="H490:H553" ca="1" si="194">IF(COUNTIF(V:V,A490)=1,VLOOKUP(A490,Z:AA,2), IF(COUNTIF(V:V,A490)=0,$D$10,""))</f>
        <v/>
      </c>
      <c r="I490" s="46" t="str">
        <f t="shared" ref="I490:I553" ca="1" si="195">IF(ISERROR(B490-2),"",(H490-$H$14)/100*$D$5)</f>
        <v/>
      </c>
      <c r="J490" s="47" t="str">
        <f t="shared" ref="J490:J553" ca="1" si="196">IF(ISERROR(B490-2),"",ROUNDUP(A490-$A$14,0)/360*$D$6*$D$5-ROUNDUP(A490-$A$14,0)/360*$D$7*$D$5*$H$14/100)</f>
        <v/>
      </c>
      <c r="K490" s="45" t="str">
        <f t="shared" ref="K490:K553" ca="1" si="197">IF(COUNTIF(V:V,A490)=1,VLOOKUP(A490,AB:AC,2), IF(COUNTIF(V:V,A490)=0,$E$10,""))</f>
        <v/>
      </c>
      <c r="L490" s="46" t="str">
        <f t="shared" ref="L490:L553" ca="1" si="198">IF(ISERROR(B490-2),"",(K490-$K$14)/100*$E$5)</f>
        <v/>
      </c>
      <c r="M490" s="47" t="str">
        <f t="shared" ref="M490:M553" ca="1" si="199">IF(ISERROR(B490-2),"",ROUNDUP(A490-$A$14,0)/360*$E$6*$E$5-ROUNDUP(A490-$A$14,0)/360*$E$7*$E$5*$K$14/100)</f>
        <v/>
      </c>
      <c r="N490" s="45" t="str">
        <f t="shared" ref="N490:N553" ca="1" si="200">IF(COUNTIF(V:V,A490)=1,VLOOKUP(A490,AD:AE,2), IF(COUNTIF(V:V,A490)=0,$F$10,""))</f>
        <v/>
      </c>
      <c r="O490" s="46" t="str">
        <f t="shared" ref="O490:O553" ca="1" si="201">IF(ISERROR(B490-2),"",(N490/$N$14-1)*$F$5)</f>
        <v/>
      </c>
      <c r="P490" s="47" t="str">
        <f t="shared" ref="P490:P553" ca="1" si="202">IF(ISERROR(B490-2),"",-1*ROUNDUP(A490-$A$14,0)/360*$F$7*$F$5)</f>
        <v/>
      </c>
      <c r="Q490" s="45" t="str">
        <f t="shared" ref="Q490:Q553" ca="1" si="203">IF(COUNTIF(V:V,A490)=1,VLOOKUP(A490,AF:AG,2), IF(COUNTIF(V:V,A490)=0,$G$10,""))</f>
        <v/>
      </c>
      <c r="R490" s="46" t="str">
        <f t="shared" ref="R490:R553" ca="1" si="204">IF(ISERROR(B490-2),"",(Q490-$Q$14)/100*$G$5)</f>
        <v/>
      </c>
      <c r="S490" s="47" t="str">
        <f t="shared" ref="S490:S553" ca="1" si="205">IF(ISERROR(B490-2),"",ROUNDUP(A490-$A$14,0)/360*$G$6*$G$5-ROUNDUP(A490-$A$14,0)/360*$G$7*$G$5*$Q$14/100)</f>
        <v/>
      </c>
      <c r="T490" s="79" t="str">
        <f t="shared" ref="T490:T553" ca="1" si="206">IF(ISERROR(B490-2),"",C490+D490-F490-G490-I490-J490-L490-M490-O490-P490+R490+S490+$J$9+$N$9)</f>
        <v/>
      </c>
      <c r="AH490" s="172" t="str">
        <f t="shared" si="185"/>
        <v/>
      </c>
      <c r="AI490" s="172" t="str">
        <f t="shared" si="186"/>
        <v/>
      </c>
    </row>
    <row r="491" spans="1:35">
      <c r="A491" s="173" t="str">
        <f t="shared" ca="1" si="188"/>
        <v/>
      </c>
      <c r="B491" s="45" t="str">
        <f t="shared" ca="1" si="189"/>
        <v/>
      </c>
      <c r="C491" s="46" t="str">
        <f t="shared" ca="1" si="187"/>
        <v/>
      </c>
      <c r="D491" s="46" t="str">
        <f t="shared" ca="1" si="190"/>
        <v/>
      </c>
      <c r="E491" s="45" t="str">
        <f t="shared" ca="1" si="191"/>
        <v/>
      </c>
      <c r="F491" s="46" t="str">
        <f t="shared" ca="1" si="192"/>
        <v/>
      </c>
      <c r="G491" s="47" t="str">
        <f t="shared" ca="1" si="193"/>
        <v/>
      </c>
      <c r="H491" s="45" t="str">
        <f t="shared" ca="1" si="194"/>
        <v/>
      </c>
      <c r="I491" s="46" t="str">
        <f t="shared" ca="1" si="195"/>
        <v/>
      </c>
      <c r="J491" s="47" t="str">
        <f t="shared" ca="1" si="196"/>
        <v/>
      </c>
      <c r="K491" s="45" t="str">
        <f t="shared" ca="1" si="197"/>
        <v/>
      </c>
      <c r="L491" s="46" t="str">
        <f t="shared" ca="1" si="198"/>
        <v/>
      </c>
      <c r="M491" s="47" t="str">
        <f t="shared" ca="1" si="199"/>
        <v/>
      </c>
      <c r="N491" s="45" t="str">
        <f t="shared" ca="1" si="200"/>
        <v/>
      </c>
      <c r="O491" s="46" t="str">
        <f t="shared" ca="1" si="201"/>
        <v/>
      </c>
      <c r="P491" s="47" t="str">
        <f t="shared" ca="1" si="202"/>
        <v/>
      </c>
      <c r="Q491" s="45" t="str">
        <f t="shared" ca="1" si="203"/>
        <v/>
      </c>
      <c r="R491" s="46" t="str">
        <f t="shared" ca="1" si="204"/>
        <v/>
      </c>
      <c r="S491" s="47" t="str">
        <f t="shared" ca="1" si="205"/>
        <v/>
      </c>
      <c r="T491" s="79" t="str">
        <f t="shared" ca="1" si="206"/>
        <v/>
      </c>
      <c r="AH491" s="172" t="str">
        <f t="shared" si="185"/>
        <v/>
      </c>
      <c r="AI491" s="172" t="str">
        <f t="shared" si="186"/>
        <v/>
      </c>
    </row>
    <row r="492" spans="1:35">
      <c r="A492" s="173" t="str">
        <f t="shared" ca="1" si="188"/>
        <v/>
      </c>
      <c r="B492" s="45" t="str">
        <f t="shared" ca="1" si="189"/>
        <v/>
      </c>
      <c r="C492" s="46" t="str">
        <f t="shared" ca="1" si="187"/>
        <v/>
      </c>
      <c r="D492" s="46" t="str">
        <f t="shared" ca="1" si="190"/>
        <v/>
      </c>
      <c r="E492" s="45" t="str">
        <f t="shared" ca="1" si="191"/>
        <v/>
      </c>
      <c r="F492" s="46" t="str">
        <f t="shared" ca="1" si="192"/>
        <v/>
      </c>
      <c r="G492" s="47" t="str">
        <f t="shared" ca="1" si="193"/>
        <v/>
      </c>
      <c r="H492" s="45" t="str">
        <f t="shared" ca="1" si="194"/>
        <v/>
      </c>
      <c r="I492" s="46" t="str">
        <f t="shared" ca="1" si="195"/>
        <v/>
      </c>
      <c r="J492" s="47" t="str">
        <f t="shared" ca="1" si="196"/>
        <v/>
      </c>
      <c r="K492" s="45" t="str">
        <f t="shared" ca="1" si="197"/>
        <v/>
      </c>
      <c r="L492" s="46" t="str">
        <f t="shared" ca="1" si="198"/>
        <v/>
      </c>
      <c r="M492" s="47" t="str">
        <f t="shared" ca="1" si="199"/>
        <v/>
      </c>
      <c r="N492" s="45" t="str">
        <f t="shared" ca="1" si="200"/>
        <v/>
      </c>
      <c r="O492" s="46" t="str">
        <f t="shared" ca="1" si="201"/>
        <v/>
      </c>
      <c r="P492" s="47" t="str">
        <f t="shared" ca="1" si="202"/>
        <v/>
      </c>
      <c r="Q492" s="45" t="str">
        <f t="shared" ca="1" si="203"/>
        <v/>
      </c>
      <c r="R492" s="46" t="str">
        <f t="shared" ca="1" si="204"/>
        <v/>
      </c>
      <c r="S492" s="47" t="str">
        <f t="shared" ca="1" si="205"/>
        <v/>
      </c>
      <c r="T492" s="79" t="str">
        <f t="shared" ca="1" si="206"/>
        <v/>
      </c>
      <c r="AH492" s="172" t="str">
        <f t="shared" si="185"/>
        <v/>
      </c>
      <c r="AI492" s="172" t="str">
        <f t="shared" si="186"/>
        <v/>
      </c>
    </row>
    <row r="493" spans="1:35">
      <c r="A493" s="173" t="str">
        <f t="shared" ca="1" si="188"/>
        <v/>
      </c>
      <c r="B493" s="45" t="str">
        <f t="shared" ca="1" si="189"/>
        <v/>
      </c>
      <c r="C493" s="46" t="str">
        <f t="shared" ca="1" si="187"/>
        <v/>
      </c>
      <c r="D493" s="46" t="str">
        <f t="shared" ca="1" si="190"/>
        <v/>
      </c>
      <c r="E493" s="45" t="str">
        <f t="shared" ca="1" si="191"/>
        <v/>
      </c>
      <c r="F493" s="46" t="str">
        <f t="shared" ca="1" si="192"/>
        <v/>
      </c>
      <c r="G493" s="47" t="str">
        <f t="shared" ca="1" si="193"/>
        <v/>
      </c>
      <c r="H493" s="45" t="str">
        <f t="shared" ca="1" si="194"/>
        <v/>
      </c>
      <c r="I493" s="46" t="str">
        <f t="shared" ca="1" si="195"/>
        <v/>
      </c>
      <c r="J493" s="47" t="str">
        <f t="shared" ca="1" si="196"/>
        <v/>
      </c>
      <c r="K493" s="45" t="str">
        <f t="shared" ca="1" si="197"/>
        <v/>
      </c>
      <c r="L493" s="46" t="str">
        <f t="shared" ca="1" si="198"/>
        <v/>
      </c>
      <c r="M493" s="47" t="str">
        <f t="shared" ca="1" si="199"/>
        <v/>
      </c>
      <c r="N493" s="45" t="str">
        <f t="shared" ca="1" si="200"/>
        <v/>
      </c>
      <c r="O493" s="46" t="str">
        <f t="shared" ca="1" si="201"/>
        <v/>
      </c>
      <c r="P493" s="47" t="str">
        <f t="shared" ca="1" si="202"/>
        <v/>
      </c>
      <c r="Q493" s="45" t="str">
        <f t="shared" ca="1" si="203"/>
        <v/>
      </c>
      <c r="R493" s="46" t="str">
        <f t="shared" ca="1" si="204"/>
        <v/>
      </c>
      <c r="S493" s="47" t="str">
        <f t="shared" ca="1" si="205"/>
        <v/>
      </c>
      <c r="T493" s="79" t="str">
        <f t="shared" ca="1" si="206"/>
        <v/>
      </c>
      <c r="AH493" s="172" t="str">
        <f t="shared" si="185"/>
        <v/>
      </c>
      <c r="AI493" s="172" t="str">
        <f t="shared" si="186"/>
        <v/>
      </c>
    </row>
    <row r="494" spans="1:35">
      <c r="A494" s="173" t="str">
        <f t="shared" ca="1" si="188"/>
        <v/>
      </c>
      <c r="B494" s="45" t="str">
        <f t="shared" ca="1" si="189"/>
        <v/>
      </c>
      <c r="C494" s="46" t="str">
        <f t="shared" ca="1" si="187"/>
        <v/>
      </c>
      <c r="D494" s="46" t="str">
        <f t="shared" ca="1" si="190"/>
        <v/>
      </c>
      <c r="E494" s="45" t="str">
        <f t="shared" ca="1" si="191"/>
        <v/>
      </c>
      <c r="F494" s="46" t="str">
        <f t="shared" ca="1" si="192"/>
        <v/>
      </c>
      <c r="G494" s="47" t="str">
        <f t="shared" ca="1" si="193"/>
        <v/>
      </c>
      <c r="H494" s="45" t="str">
        <f t="shared" ca="1" si="194"/>
        <v/>
      </c>
      <c r="I494" s="46" t="str">
        <f t="shared" ca="1" si="195"/>
        <v/>
      </c>
      <c r="J494" s="47" t="str">
        <f t="shared" ca="1" si="196"/>
        <v/>
      </c>
      <c r="K494" s="45" t="str">
        <f t="shared" ca="1" si="197"/>
        <v/>
      </c>
      <c r="L494" s="46" t="str">
        <f t="shared" ca="1" si="198"/>
        <v/>
      </c>
      <c r="M494" s="47" t="str">
        <f t="shared" ca="1" si="199"/>
        <v/>
      </c>
      <c r="N494" s="45" t="str">
        <f t="shared" ca="1" si="200"/>
        <v/>
      </c>
      <c r="O494" s="46" t="str">
        <f t="shared" ca="1" si="201"/>
        <v/>
      </c>
      <c r="P494" s="47" t="str">
        <f t="shared" ca="1" si="202"/>
        <v/>
      </c>
      <c r="Q494" s="45" t="str">
        <f t="shared" ca="1" si="203"/>
        <v/>
      </c>
      <c r="R494" s="46" t="str">
        <f t="shared" ca="1" si="204"/>
        <v/>
      </c>
      <c r="S494" s="47" t="str">
        <f t="shared" ca="1" si="205"/>
        <v/>
      </c>
      <c r="T494" s="79" t="str">
        <f t="shared" ca="1" si="206"/>
        <v/>
      </c>
      <c r="AH494" s="172" t="str">
        <f t="shared" si="185"/>
        <v/>
      </c>
      <c r="AI494" s="172" t="str">
        <f t="shared" si="186"/>
        <v/>
      </c>
    </row>
    <row r="495" spans="1:35">
      <c r="A495" s="173" t="str">
        <f t="shared" ca="1" si="188"/>
        <v/>
      </c>
      <c r="B495" s="45" t="str">
        <f t="shared" ca="1" si="189"/>
        <v/>
      </c>
      <c r="C495" s="46" t="str">
        <f t="shared" ca="1" si="187"/>
        <v/>
      </c>
      <c r="D495" s="46" t="str">
        <f t="shared" ca="1" si="190"/>
        <v/>
      </c>
      <c r="E495" s="45" t="str">
        <f t="shared" ca="1" si="191"/>
        <v/>
      </c>
      <c r="F495" s="46" t="str">
        <f t="shared" ca="1" si="192"/>
        <v/>
      </c>
      <c r="G495" s="47" t="str">
        <f t="shared" ca="1" si="193"/>
        <v/>
      </c>
      <c r="H495" s="45" t="str">
        <f t="shared" ca="1" si="194"/>
        <v/>
      </c>
      <c r="I495" s="46" t="str">
        <f t="shared" ca="1" si="195"/>
        <v/>
      </c>
      <c r="J495" s="47" t="str">
        <f t="shared" ca="1" si="196"/>
        <v/>
      </c>
      <c r="K495" s="45" t="str">
        <f t="shared" ca="1" si="197"/>
        <v/>
      </c>
      <c r="L495" s="46" t="str">
        <f t="shared" ca="1" si="198"/>
        <v/>
      </c>
      <c r="M495" s="47" t="str">
        <f t="shared" ca="1" si="199"/>
        <v/>
      </c>
      <c r="N495" s="45" t="str">
        <f t="shared" ca="1" si="200"/>
        <v/>
      </c>
      <c r="O495" s="46" t="str">
        <f t="shared" ca="1" si="201"/>
        <v/>
      </c>
      <c r="P495" s="47" t="str">
        <f t="shared" ca="1" si="202"/>
        <v/>
      </c>
      <c r="Q495" s="45" t="str">
        <f t="shared" ca="1" si="203"/>
        <v/>
      </c>
      <c r="R495" s="46" t="str">
        <f t="shared" ca="1" si="204"/>
        <v/>
      </c>
      <c r="S495" s="47" t="str">
        <f t="shared" ca="1" si="205"/>
        <v/>
      </c>
      <c r="T495" s="79" t="str">
        <f t="shared" ca="1" si="206"/>
        <v/>
      </c>
      <c r="AH495" s="172" t="str">
        <f t="shared" si="185"/>
        <v/>
      </c>
      <c r="AI495" s="172" t="str">
        <f t="shared" si="186"/>
        <v/>
      </c>
    </row>
    <row r="496" spans="1:35">
      <c r="A496" s="173" t="str">
        <f t="shared" ca="1" si="188"/>
        <v/>
      </c>
      <c r="B496" s="45" t="str">
        <f t="shared" ca="1" si="189"/>
        <v/>
      </c>
      <c r="C496" s="46" t="str">
        <f t="shared" ca="1" si="187"/>
        <v/>
      </c>
      <c r="D496" s="46" t="str">
        <f t="shared" ca="1" si="190"/>
        <v/>
      </c>
      <c r="E496" s="45" t="str">
        <f t="shared" ca="1" si="191"/>
        <v/>
      </c>
      <c r="F496" s="46" t="str">
        <f t="shared" ca="1" si="192"/>
        <v/>
      </c>
      <c r="G496" s="47" t="str">
        <f t="shared" ca="1" si="193"/>
        <v/>
      </c>
      <c r="H496" s="45" t="str">
        <f t="shared" ca="1" si="194"/>
        <v/>
      </c>
      <c r="I496" s="46" t="str">
        <f t="shared" ca="1" si="195"/>
        <v/>
      </c>
      <c r="J496" s="47" t="str">
        <f t="shared" ca="1" si="196"/>
        <v/>
      </c>
      <c r="K496" s="45" t="str">
        <f t="shared" ca="1" si="197"/>
        <v/>
      </c>
      <c r="L496" s="46" t="str">
        <f t="shared" ca="1" si="198"/>
        <v/>
      </c>
      <c r="M496" s="47" t="str">
        <f t="shared" ca="1" si="199"/>
        <v/>
      </c>
      <c r="N496" s="45" t="str">
        <f t="shared" ca="1" si="200"/>
        <v/>
      </c>
      <c r="O496" s="46" t="str">
        <f t="shared" ca="1" si="201"/>
        <v/>
      </c>
      <c r="P496" s="47" t="str">
        <f t="shared" ca="1" si="202"/>
        <v/>
      </c>
      <c r="Q496" s="45" t="str">
        <f t="shared" ca="1" si="203"/>
        <v/>
      </c>
      <c r="R496" s="46" t="str">
        <f t="shared" ca="1" si="204"/>
        <v/>
      </c>
      <c r="S496" s="47" t="str">
        <f t="shared" ca="1" si="205"/>
        <v/>
      </c>
      <c r="T496" s="79" t="str">
        <f t="shared" ca="1" si="206"/>
        <v/>
      </c>
      <c r="AH496" s="172" t="str">
        <f t="shared" si="185"/>
        <v/>
      </c>
      <c r="AI496" s="172" t="str">
        <f t="shared" si="186"/>
        <v/>
      </c>
    </row>
    <row r="497" spans="1:35">
      <c r="A497" s="173" t="str">
        <f t="shared" ca="1" si="188"/>
        <v/>
      </c>
      <c r="B497" s="45" t="str">
        <f t="shared" ca="1" si="189"/>
        <v/>
      </c>
      <c r="C497" s="46" t="str">
        <f t="shared" ca="1" si="187"/>
        <v/>
      </c>
      <c r="D497" s="46" t="str">
        <f t="shared" ca="1" si="190"/>
        <v/>
      </c>
      <c r="E497" s="45" t="str">
        <f t="shared" ca="1" si="191"/>
        <v/>
      </c>
      <c r="F497" s="46" t="str">
        <f t="shared" ca="1" si="192"/>
        <v/>
      </c>
      <c r="G497" s="47" t="str">
        <f t="shared" ca="1" si="193"/>
        <v/>
      </c>
      <c r="H497" s="45" t="str">
        <f t="shared" ca="1" si="194"/>
        <v/>
      </c>
      <c r="I497" s="46" t="str">
        <f t="shared" ca="1" si="195"/>
        <v/>
      </c>
      <c r="J497" s="47" t="str">
        <f t="shared" ca="1" si="196"/>
        <v/>
      </c>
      <c r="K497" s="45" t="str">
        <f t="shared" ca="1" si="197"/>
        <v/>
      </c>
      <c r="L497" s="46" t="str">
        <f t="shared" ca="1" si="198"/>
        <v/>
      </c>
      <c r="M497" s="47" t="str">
        <f t="shared" ca="1" si="199"/>
        <v/>
      </c>
      <c r="N497" s="45" t="str">
        <f t="shared" ca="1" si="200"/>
        <v/>
      </c>
      <c r="O497" s="46" t="str">
        <f t="shared" ca="1" si="201"/>
        <v/>
      </c>
      <c r="P497" s="47" t="str">
        <f t="shared" ca="1" si="202"/>
        <v/>
      </c>
      <c r="Q497" s="45" t="str">
        <f t="shared" ca="1" si="203"/>
        <v/>
      </c>
      <c r="R497" s="46" t="str">
        <f t="shared" ca="1" si="204"/>
        <v/>
      </c>
      <c r="S497" s="47" t="str">
        <f t="shared" ca="1" si="205"/>
        <v/>
      </c>
      <c r="T497" s="79" t="str">
        <f t="shared" ca="1" si="206"/>
        <v/>
      </c>
      <c r="AH497" s="172" t="str">
        <f t="shared" si="185"/>
        <v/>
      </c>
      <c r="AI497" s="172" t="str">
        <f t="shared" si="186"/>
        <v/>
      </c>
    </row>
    <row r="498" spans="1:35">
      <c r="A498" s="173" t="str">
        <f t="shared" ca="1" si="188"/>
        <v/>
      </c>
      <c r="B498" s="45" t="str">
        <f t="shared" ca="1" si="189"/>
        <v/>
      </c>
      <c r="C498" s="46" t="str">
        <f t="shared" ca="1" si="187"/>
        <v/>
      </c>
      <c r="D498" s="46" t="str">
        <f t="shared" ca="1" si="190"/>
        <v/>
      </c>
      <c r="E498" s="45" t="str">
        <f t="shared" ca="1" si="191"/>
        <v/>
      </c>
      <c r="F498" s="46" t="str">
        <f t="shared" ca="1" si="192"/>
        <v/>
      </c>
      <c r="G498" s="47" t="str">
        <f t="shared" ca="1" si="193"/>
        <v/>
      </c>
      <c r="H498" s="45" t="str">
        <f t="shared" ca="1" si="194"/>
        <v/>
      </c>
      <c r="I498" s="46" t="str">
        <f t="shared" ca="1" si="195"/>
        <v/>
      </c>
      <c r="J498" s="47" t="str">
        <f t="shared" ca="1" si="196"/>
        <v/>
      </c>
      <c r="K498" s="45" t="str">
        <f t="shared" ca="1" si="197"/>
        <v/>
      </c>
      <c r="L498" s="46" t="str">
        <f t="shared" ca="1" si="198"/>
        <v/>
      </c>
      <c r="M498" s="47" t="str">
        <f t="shared" ca="1" si="199"/>
        <v/>
      </c>
      <c r="N498" s="45" t="str">
        <f t="shared" ca="1" si="200"/>
        <v/>
      </c>
      <c r="O498" s="46" t="str">
        <f t="shared" ca="1" si="201"/>
        <v/>
      </c>
      <c r="P498" s="47" t="str">
        <f t="shared" ca="1" si="202"/>
        <v/>
      </c>
      <c r="Q498" s="45" t="str">
        <f t="shared" ca="1" si="203"/>
        <v/>
      </c>
      <c r="R498" s="46" t="str">
        <f t="shared" ca="1" si="204"/>
        <v/>
      </c>
      <c r="S498" s="47" t="str">
        <f t="shared" ca="1" si="205"/>
        <v/>
      </c>
      <c r="T498" s="79" t="str">
        <f t="shared" ca="1" si="206"/>
        <v/>
      </c>
      <c r="AH498" s="172" t="str">
        <f t="shared" si="185"/>
        <v/>
      </c>
      <c r="AI498" s="172" t="str">
        <f t="shared" si="186"/>
        <v/>
      </c>
    </row>
    <row r="499" spans="1:35">
      <c r="A499" s="173" t="str">
        <f t="shared" ca="1" si="188"/>
        <v/>
      </c>
      <c r="B499" s="45" t="str">
        <f t="shared" ca="1" si="189"/>
        <v/>
      </c>
      <c r="C499" s="46" t="str">
        <f t="shared" ca="1" si="187"/>
        <v/>
      </c>
      <c r="D499" s="46" t="str">
        <f t="shared" ca="1" si="190"/>
        <v/>
      </c>
      <c r="E499" s="45" t="str">
        <f t="shared" ca="1" si="191"/>
        <v/>
      </c>
      <c r="F499" s="46" t="str">
        <f t="shared" ca="1" si="192"/>
        <v/>
      </c>
      <c r="G499" s="47" t="str">
        <f t="shared" ca="1" si="193"/>
        <v/>
      </c>
      <c r="H499" s="45" t="str">
        <f t="shared" ca="1" si="194"/>
        <v/>
      </c>
      <c r="I499" s="46" t="str">
        <f t="shared" ca="1" si="195"/>
        <v/>
      </c>
      <c r="J499" s="47" t="str">
        <f t="shared" ca="1" si="196"/>
        <v/>
      </c>
      <c r="K499" s="45" t="str">
        <f t="shared" ca="1" si="197"/>
        <v/>
      </c>
      <c r="L499" s="46" t="str">
        <f t="shared" ca="1" si="198"/>
        <v/>
      </c>
      <c r="M499" s="47" t="str">
        <f t="shared" ca="1" si="199"/>
        <v/>
      </c>
      <c r="N499" s="45" t="str">
        <f t="shared" ca="1" si="200"/>
        <v/>
      </c>
      <c r="O499" s="46" t="str">
        <f t="shared" ca="1" si="201"/>
        <v/>
      </c>
      <c r="P499" s="47" t="str">
        <f t="shared" ca="1" si="202"/>
        <v/>
      </c>
      <c r="Q499" s="45" t="str">
        <f t="shared" ca="1" si="203"/>
        <v/>
      </c>
      <c r="R499" s="46" t="str">
        <f t="shared" ca="1" si="204"/>
        <v/>
      </c>
      <c r="S499" s="47" t="str">
        <f t="shared" ca="1" si="205"/>
        <v/>
      </c>
      <c r="T499" s="79" t="str">
        <f t="shared" ca="1" si="206"/>
        <v/>
      </c>
      <c r="AH499" s="172" t="str">
        <f t="shared" si="185"/>
        <v/>
      </c>
      <c r="AI499" s="172" t="str">
        <f t="shared" si="186"/>
        <v/>
      </c>
    </row>
    <row r="500" spans="1:35">
      <c r="A500" s="173" t="str">
        <f t="shared" ca="1" si="188"/>
        <v/>
      </c>
      <c r="B500" s="45" t="str">
        <f t="shared" ca="1" si="189"/>
        <v/>
      </c>
      <c r="C500" s="46" t="str">
        <f t="shared" ca="1" si="187"/>
        <v/>
      </c>
      <c r="D500" s="46" t="str">
        <f t="shared" ca="1" si="190"/>
        <v/>
      </c>
      <c r="E500" s="45" t="str">
        <f t="shared" ca="1" si="191"/>
        <v/>
      </c>
      <c r="F500" s="46" t="str">
        <f t="shared" ca="1" si="192"/>
        <v/>
      </c>
      <c r="G500" s="47" t="str">
        <f t="shared" ca="1" si="193"/>
        <v/>
      </c>
      <c r="H500" s="45" t="str">
        <f t="shared" ca="1" si="194"/>
        <v/>
      </c>
      <c r="I500" s="46" t="str">
        <f t="shared" ca="1" si="195"/>
        <v/>
      </c>
      <c r="J500" s="47" t="str">
        <f t="shared" ca="1" si="196"/>
        <v/>
      </c>
      <c r="K500" s="45" t="str">
        <f t="shared" ca="1" si="197"/>
        <v/>
      </c>
      <c r="L500" s="46" t="str">
        <f t="shared" ca="1" si="198"/>
        <v/>
      </c>
      <c r="M500" s="47" t="str">
        <f t="shared" ca="1" si="199"/>
        <v/>
      </c>
      <c r="N500" s="45" t="str">
        <f t="shared" ca="1" si="200"/>
        <v/>
      </c>
      <c r="O500" s="46" t="str">
        <f t="shared" ca="1" si="201"/>
        <v/>
      </c>
      <c r="P500" s="47" t="str">
        <f t="shared" ca="1" si="202"/>
        <v/>
      </c>
      <c r="Q500" s="45" t="str">
        <f t="shared" ca="1" si="203"/>
        <v/>
      </c>
      <c r="R500" s="46" t="str">
        <f t="shared" ca="1" si="204"/>
        <v/>
      </c>
      <c r="S500" s="47" t="str">
        <f t="shared" ca="1" si="205"/>
        <v/>
      </c>
      <c r="T500" s="79" t="str">
        <f t="shared" ca="1" si="206"/>
        <v/>
      </c>
      <c r="AH500" s="172" t="str">
        <f t="shared" si="185"/>
        <v/>
      </c>
      <c r="AI500" s="172" t="str">
        <f t="shared" si="186"/>
        <v/>
      </c>
    </row>
    <row r="501" spans="1:35">
      <c r="A501" s="173" t="str">
        <f t="shared" ca="1" si="188"/>
        <v/>
      </c>
      <c r="B501" s="45" t="str">
        <f t="shared" ca="1" si="189"/>
        <v/>
      </c>
      <c r="C501" s="46" t="str">
        <f t="shared" ca="1" si="187"/>
        <v/>
      </c>
      <c r="D501" s="46" t="str">
        <f t="shared" ca="1" si="190"/>
        <v/>
      </c>
      <c r="E501" s="45" t="str">
        <f t="shared" ca="1" si="191"/>
        <v/>
      </c>
      <c r="F501" s="46" t="str">
        <f t="shared" ca="1" si="192"/>
        <v/>
      </c>
      <c r="G501" s="47" t="str">
        <f t="shared" ca="1" si="193"/>
        <v/>
      </c>
      <c r="H501" s="45" t="str">
        <f t="shared" ca="1" si="194"/>
        <v/>
      </c>
      <c r="I501" s="46" t="str">
        <f t="shared" ca="1" si="195"/>
        <v/>
      </c>
      <c r="J501" s="47" t="str">
        <f t="shared" ca="1" si="196"/>
        <v/>
      </c>
      <c r="K501" s="45" t="str">
        <f t="shared" ca="1" si="197"/>
        <v/>
      </c>
      <c r="L501" s="46" t="str">
        <f t="shared" ca="1" si="198"/>
        <v/>
      </c>
      <c r="M501" s="47" t="str">
        <f t="shared" ca="1" si="199"/>
        <v/>
      </c>
      <c r="N501" s="45" t="str">
        <f t="shared" ca="1" si="200"/>
        <v/>
      </c>
      <c r="O501" s="46" t="str">
        <f t="shared" ca="1" si="201"/>
        <v/>
      </c>
      <c r="P501" s="47" t="str">
        <f t="shared" ca="1" si="202"/>
        <v/>
      </c>
      <c r="Q501" s="45" t="str">
        <f t="shared" ca="1" si="203"/>
        <v/>
      </c>
      <c r="R501" s="46" t="str">
        <f t="shared" ca="1" si="204"/>
        <v/>
      </c>
      <c r="S501" s="47" t="str">
        <f t="shared" ca="1" si="205"/>
        <v/>
      </c>
      <c r="T501" s="79" t="str">
        <f t="shared" ca="1" si="206"/>
        <v/>
      </c>
      <c r="AH501" s="172" t="str">
        <f t="shared" si="185"/>
        <v/>
      </c>
      <c r="AI501" s="172" t="str">
        <f t="shared" si="186"/>
        <v/>
      </c>
    </row>
    <row r="502" spans="1:35">
      <c r="A502" s="173" t="str">
        <f t="shared" ca="1" si="188"/>
        <v/>
      </c>
      <c r="B502" s="45" t="str">
        <f t="shared" ca="1" si="189"/>
        <v/>
      </c>
      <c r="C502" s="46" t="str">
        <f t="shared" ca="1" si="187"/>
        <v/>
      </c>
      <c r="D502" s="46" t="str">
        <f t="shared" ca="1" si="190"/>
        <v/>
      </c>
      <c r="E502" s="45" t="str">
        <f t="shared" ca="1" si="191"/>
        <v/>
      </c>
      <c r="F502" s="46" t="str">
        <f t="shared" ca="1" si="192"/>
        <v/>
      </c>
      <c r="G502" s="47" t="str">
        <f t="shared" ca="1" si="193"/>
        <v/>
      </c>
      <c r="H502" s="45" t="str">
        <f t="shared" ca="1" si="194"/>
        <v/>
      </c>
      <c r="I502" s="46" t="str">
        <f t="shared" ca="1" si="195"/>
        <v/>
      </c>
      <c r="J502" s="47" t="str">
        <f t="shared" ca="1" si="196"/>
        <v/>
      </c>
      <c r="K502" s="45" t="str">
        <f t="shared" ca="1" si="197"/>
        <v/>
      </c>
      <c r="L502" s="46" t="str">
        <f t="shared" ca="1" si="198"/>
        <v/>
      </c>
      <c r="M502" s="47" t="str">
        <f t="shared" ca="1" si="199"/>
        <v/>
      </c>
      <c r="N502" s="45" t="str">
        <f t="shared" ca="1" si="200"/>
        <v/>
      </c>
      <c r="O502" s="46" t="str">
        <f t="shared" ca="1" si="201"/>
        <v/>
      </c>
      <c r="P502" s="47" t="str">
        <f t="shared" ca="1" si="202"/>
        <v/>
      </c>
      <c r="Q502" s="45" t="str">
        <f t="shared" ca="1" si="203"/>
        <v/>
      </c>
      <c r="R502" s="46" t="str">
        <f t="shared" ca="1" si="204"/>
        <v/>
      </c>
      <c r="S502" s="47" t="str">
        <f t="shared" ca="1" si="205"/>
        <v/>
      </c>
      <c r="T502" s="79" t="str">
        <f t="shared" ca="1" si="206"/>
        <v/>
      </c>
      <c r="AH502" s="172" t="str">
        <f t="shared" si="185"/>
        <v/>
      </c>
      <c r="AI502" s="172" t="str">
        <f t="shared" si="186"/>
        <v/>
      </c>
    </row>
    <row r="503" spans="1:35">
      <c r="A503" s="173" t="str">
        <f t="shared" ca="1" si="188"/>
        <v/>
      </c>
      <c r="B503" s="45" t="str">
        <f t="shared" ca="1" si="189"/>
        <v/>
      </c>
      <c r="C503" s="46" t="str">
        <f t="shared" ca="1" si="187"/>
        <v/>
      </c>
      <c r="D503" s="46" t="str">
        <f t="shared" ca="1" si="190"/>
        <v/>
      </c>
      <c r="E503" s="45" t="str">
        <f t="shared" ca="1" si="191"/>
        <v/>
      </c>
      <c r="F503" s="46" t="str">
        <f t="shared" ca="1" si="192"/>
        <v/>
      </c>
      <c r="G503" s="47" t="str">
        <f t="shared" ca="1" si="193"/>
        <v/>
      </c>
      <c r="H503" s="45" t="str">
        <f t="shared" ca="1" si="194"/>
        <v/>
      </c>
      <c r="I503" s="46" t="str">
        <f t="shared" ca="1" si="195"/>
        <v/>
      </c>
      <c r="J503" s="47" t="str">
        <f t="shared" ca="1" si="196"/>
        <v/>
      </c>
      <c r="K503" s="45" t="str">
        <f t="shared" ca="1" si="197"/>
        <v/>
      </c>
      <c r="L503" s="46" t="str">
        <f t="shared" ca="1" si="198"/>
        <v/>
      </c>
      <c r="M503" s="47" t="str">
        <f t="shared" ca="1" si="199"/>
        <v/>
      </c>
      <c r="N503" s="45" t="str">
        <f t="shared" ca="1" si="200"/>
        <v/>
      </c>
      <c r="O503" s="46" t="str">
        <f t="shared" ca="1" si="201"/>
        <v/>
      </c>
      <c r="P503" s="47" t="str">
        <f t="shared" ca="1" si="202"/>
        <v/>
      </c>
      <c r="Q503" s="45" t="str">
        <f t="shared" ca="1" si="203"/>
        <v/>
      </c>
      <c r="R503" s="46" t="str">
        <f t="shared" ca="1" si="204"/>
        <v/>
      </c>
      <c r="S503" s="47" t="str">
        <f t="shared" ca="1" si="205"/>
        <v/>
      </c>
      <c r="T503" s="79" t="str">
        <f t="shared" ca="1" si="206"/>
        <v/>
      </c>
      <c r="AH503" s="172" t="str">
        <f t="shared" si="185"/>
        <v/>
      </c>
      <c r="AI503" s="172" t="str">
        <f t="shared" si="186"/>
        <v/>
      </c>
    </row>
    <row r="504" spans="1:35">
      <c r="A504" s="173" t="str">
        <f t="shared" ca="1" si="188"/>
        <v/>
      </c>
      <c r="B504" s="45" t="str">
        <f t="shared" ca="1" si="189"/>
        <v/>
      </c>
      <c r="C504" s="46" t="str">
        <f t="shared" ca="1" si="187"/>
        <v/>
      </c>
      <c r="D504" s="46" t="str">
        <f t="shared" ca="1" si="190"/>
        <v/>
      </c>
      <c r="E504" s="45" t="str">
        <f t="shared" ca="1" si="191"/>
        <v/>
      </c>
      <c r="F504" s="46" t="str">
        <f t="shared" ca="1" si="192"/>
        <v/>
      </c>
      <c r="G504" s="47" t="str">
        <f t="shared" ca="1" si="193"/>
        <v/>
      </c>
      <c r="H504" s="45" t="str">
        <f t="shared" ca="1" si="194"/>
        <v/>
      </c>
      <c r="I504" s="46" t="str">
        <f t="shared" ca="1" si="195"/>
        <v/>
      </c>
      <c r="J504" s="47" t="str">
        <f t="shared" ca="1" si="196"/>
        <v/>
      </c>
      <c r="K504" s="45" t="str">
        <f t="shared" ca="1" si="197"/>
        <v/>
      </c>
      <c r="L504" s="46" t="str">
        <f t="shared" ca="1" si="198"/>
        <v/>
      </c>
      <c r="M504" s="47" t="str">
        <f t="shared" ca="1" si="199"/>
        <v/>
      </c>
      <c r="N504" s="45" t="str">
        <f t="shared" ca="1" si="200"/>
        <v/>
      </c>
      <c r="O504" s="46" t="str">
        <f t="shared" ca="1" si="201"/>
        <v/>
      </c>
      <c r="P504" s="47" t="str">
        <f t="shared" ca="1" si="202"/>
        <v/>
      </c>
      <c r="Q504" s="45" t="str">
        <f t="shared" ca="1" si="203"/>
        <v/>
      </c>
      <c r="R504" s="46" t="str">
        <f t="shared" ca="1" si="204"/>
        <v/>
      </c>
      <c r="S504" s="47" t="str">
        <f t="shared" ca="1" si="205"/>
        <v/>
      </c>
      <c r="T504" s="79" t="str">
        <f t="shared" ca="1" si="206"/>
        <v/>
      </c>
      <c r="AH504" s="172" t="str">
        <f t="shared" si="185"/>
        <v/>
      </c>
      <c r="AI504" s="172" t="str">
        <f t="shared" si="186"/>
        <v/>
      </c>
    </row>
    <row r="505" spans="1:35">
      <c r="A505" s="173" t="str">
        <f t="shared" ca="1" si="188"/>
        <v/>
      </c>
      <c r="B505" s="45" t="str">
        <f t="shared" ca="1" si="189"/>
        <v/>
      </c>
      <c r="C505" s="46" t="str">
        <f t="shared" ca="1" si="187"/>
        <v/>
      </c>
      <c r="D505" s="46" t="str">
        <f t="shared" ca="1" si="190"/>
        <v/>
      </c>
      <c r="E505" s="45" t="str">
        <f t="shared" ca="1" si="191"/>
        <v/>
      </c>
      <c r="F505" s="46" t="str">
        <f t="shared" ca="1" si="192"/>
        <v/>
      </c>
      <c r="G505" s="47" t="str">
        <f t="shared" ca="1" si="193"/>
        <v/>
      </c>
      <c r="H505" s="45" t="str">
        <f t="shared" ca="1" si="194"/>
        <v/>
      </c>
      <c r="I505" s="46" t="str">
        <f t="shared" ca="1" si="195"/>
        <v/>
      </c>
      <c r="J505" s="47" t="str">
        <f t="shared" ca="1" si="196"/>
        <v/>
      </c>
      <c r="K505" s="45" t="str">
        <f t="shared" ca="1" si="197"/>
        <v/>
      </c>
      <c r="L505" s="46" t="str">
        <f t="shared" ca="1" si="198"/>
        <v/>
      </c>
      <c r="M505" s="47" t="str">
        <f t="shared" ca="1" si="199"/>
        <v/>
      </c>
      <c r="N505" s="45" t="str">
        <f t="shared" ca="1" si="200"/>
        <v/>
      </c>
      <c r="O505" s="46" t="str">
        <f t="shared" ca="1" si="201"/>
        <v/>
      </c>
      <c r="P505" s="47" t="str">
        <f t="shared" ca="1" si="202"/>
        <v/>
      </c>
      <c r="Q505" s="45" t="str">
        <f t="shared" ca="1" si="203"/>
        <v/>
      </c>
      <c r="R505" s="46" t="str">
        <f t="shared" ca="1" si="204"/>
        <v/>
      </c>
      <c r="S505" s="47" t="str">
        <f t="shared" ca="1" si="205"/>
        <v/>
      </c>
      <c r="T505" s="79" t="str">
        <f t="shared" ca="1" si="206"/>
        <v/>
      </c>
      <c r="AH505" s="172" t="str">
        <f t="shared" si="185"/>
        <v/>
      </c>
      <c r="AI505" s="172" t="str">
        <f t="shared" si="186"/>
        <v/>
      </c>
    </row>
    <row r="506" spans="1:35">
      <c r="A506" s="173" t="str">
        <f t="shared" ca="1" si="188"/>
        <v/>
      </c>
      <c r="B506" s="45" t="str">
        <f t="shared" ca="1" si="189"/>
        <v/>
      </c>
      <c r="C506" s="46" t="str">
        <f t="shared" ca="1" si="187"/>
        <v/>
      </c>
      <c r="D506" s="46" t="str">
        <f t="shared" ca="1" si="190"/>
        <v/>
      </c>
      <c r="E506" s="45" t="str">
        <f t="shared" ca="1" si="191"/>
        <v/>
      </c>
      <c r="F506" s="46" t="str">
        <f t="shared" ca="1" si="192"/>
        <v/>
      </c>
      <c r="G506" s="47" t="str">
        <f t="shared" ca="1" si="193"/>
        <v/>
      </c>
      <c r="H506" s="45" t="str">
        <f t="shared" ca="1" si="194"/>
        <v/>
      </c>
      <c r="I506" s="46" t="str">
        <f t="shared" ca="1" si="195"/>
        <v/>
      </c>
      <c r="J506" s="47" t="str">
        <f t="shared" ca="1" si="196"/>
        <v/>
      </c>
      <c r="K506" s="45" t="str">
        <f t="shared" ca="1" si="197"/>
        <v/>
      </c>
      <c r="L506" s="46" t="str">
        <f t="shared" ca="1" si="198"/>
        <v/>
      </c>
      <c r="M506" s="47" t="str">
        <f t="shared" ca="1" si="199"/>
        <v/>
      </c>
      <c r="N506" s="45" t="str">
        <f t="shared" ca="1" si="200"/>
        <v/>
      </c>
      <c r="O506" s="46" t="str">
        <f t="shared" ca="1" si="201"/>
        <v/>
      </c>
      <c r="P506" s="47" t="str">
        <f t="shared" ca="1" si="202"/>
        <v/>
      </c>
      <c r="Q506" s="45" t="str">
        <f t="shared" ca="1" si="203"/>
        <v/>
      </c>
      <c r="R506" s="46" t="str">
        <f t="shared" ca="1" si="204"/>
        <v/>
      </c>
      <c r="S506" s="47" t="str">
        <f t="shared" ca="1" si="205"/>
        <v/>
      </c>
      <c r="T506" s="79" t="str">
        <f t="shared" ca="1" si="206"/>
        <v/>
      </c>
      <c r="AH506" s="172" t="str">
        <f t="shared" si="185"/>
        <v/>
      </c>
      <c r="AI506" s="172" t="str">
        <f t="shared" si="186"/>
        <v/>
      </c>
    </row>
    <row r="507" spans="1:35">
      <c r="A507" s="173" t="str">
        <f t="shared" ca="1" si="188"/>
        <v/>
      </c>
      <c r="B507" s="45" t="str">
        <f t="shared" ca="1" si="189"/>
        <v/>
      </c>
      <c r="C507" s="46" t="str">
        <f t="shared" ca="1" si="187"/>
        <v/>
      </c>
      <c r="D507" s="46" t="str">
        <f t="shared" ca="1" si="190"/>
        <v/>
      </c>
      <c r="E507" s="45" t="str">
        <f t="shared" ca="1" si="191"/>
        <v/>
      </c>
      <c r="F507" s="46" t="str">
        <f t="shared" ca="1" si="192"/>
        <v/>
      </c>
      <c r="G507" s="47" t="str">
        <f t="shared" ca="1" si="193"/>
        <v/>
      </c>
      <c r="H507" s="45" t="str">
        <f t="shared" ca="1" si="194"/>
        <v/>
      </c>
      <c r="I507" s="46" t="str">
        <f t="shared" ca="1" si="195"/>
        <v/>
      </c>
      <c r="J507" s="47" t="str">
        <f t="shared" ca="1" si="196"/>
        <v/>
      </c>
      <c r="K507" s="45" t="str">
        <f t="shared" ca="1" si="197"/>
        <v/>
      </c>
      <c r="L507" s="46" t="str">
        <f t="shared" ca="1" si="198"/>
        <v/>
      </c>
      <c r="M507" s="47" t="str">
        <f t="shared" ca="1" si="199"/>
        <v/>
      </c>
      <c r="N507" s="45" t="str">
        <f t="shared" ca="1" si="200"/>
        <v/>
      </c>
      <c r="O507" s="46" t="str">
        <f t="shared" ca="1" si="201"/>
        <v/>
      </c>
      <c r="P507" s="47" t="str">
        <f t="shared" ca="1" si="202"/>
        <v/>
      </c>
      <c r="Q507" s="45" t="str">
        <f t="shared" ca="1" si="203"/>
        <v/>
      </c>
      <c r="R507" s="46" t="str">
        <f t="shared" ca="1" si="204"/>
        <v/>
      </c>
      <c r="S507" s="47" t="str">
        <f t="shared" ca="1" si="205"/>
        <v/>
      </c>
      <c r="T507" s="79" t="str">
        <f t="shared" ca="1" si="206"/>
        <v/>
      </c>
      <c r="AH507" s="172" t="str">
        <f t="shared" si="185"/>
        <v/>
      </c>
      <c r="AI507" s="172" t="str">
        <f t="shared" si="186"/>
        <v/>
      </c>
    </row>
    <row r="508" spans="1:35">
      <c r="A508" s="173" t="str">
        <f t="shared" ca="1" si="188"/>
        <v/>
      </c>
      <c r="B508" s="45" t="str">
        <f t="shared" ca="1" si="189"/>
        <v/>
      </c>
      <c r="C508" s="46" t="str">
        <f t="shared" ca="1" si="187"/>
        <v/>
      </c>
      <c r="D508" s="46" t="str">
        <f t="shared" ca="1" si="190"/>
        <v/>
      </c>
      <c r="E508" s="45" t="str">
        <f t="shared" ca="1" si="191"/>
        <v/>
      </c>
      <c r="F508" s="46" t="str">
        <f t="shared" ca="1" si="192"/>
        <v/>
      </c>
      <c r="G508" s="47" t="str">
        <f t="shared" ca="1" si="193"/>
        <v/>
      </c>
      <c r="H508" s="45" t="str">
        <f t="shared" ca="1" si="194"/>
        <v/>
      </c>
      <c r="I508" s="46" t="str">
        <f t="shared" ca="1" si="195"/>
        <v/>
      </c>
      <c r="J508" s="47" t="str">
        <f t="shared" ca="1" si="196"/>
        <v/>
      </c>
      <c r="K508" s="45" t="str">
        <f t="shared" ca="1" si="197"/>
        <v/>
      </c>
      <c r="L508" s="46" t="str">
        <f t="shared" ca="1" si="198"/>
        <v/>
      </c>
      <c r="M508" s="47" t="str">
        <f t="shared" ca="1" si="199"/>
        <v/>
      </c>
      <c r="N508" s="45" t="str">
        <f t="shared" ca="1" si="200"/>
        <v/>
      </c>
      <c r="O508" s="46" t="str">
        <f t="shared" ca="1" si="201"/>
        <v/>
      </c>
      <c r="P508" s="47" t="str">
        <f t="shared" ca="1" si="202"/>
        <v/>
      </c>
      <c r="Q508" s="45" t="str">
        <f t="shared" ca="1" si="203"/>
        <v/>
      </c>
      <c r="R508" s="46" t="str">
        <f t="shared" ca="1" si="204"/>
        <v/>
      </c>
      <c r="S508" s="47" t="str">
        <f t="shared" ca="1" si="205"/>
        <v/>
      </c>
      <c r="T508" s="79" t="str">
        <f t="shared" ca="1" si="206"/>
        <v/>
      </c>
      <c r="AH508" s="172" t="str">
        <f t="shared" si="185"/>
        <v/>
      </c>
      <c r="AI508" s="172" t="str">
        <f t="shared" si="186"/>
        <v/>
      </c>
    </row>
    <row r="509" spans="1:35">
      <c r="A509" s="173" t="str">
        <f t="shared" ca="1" si="188"/>
        <v/>
      </c>
      <c r="B509" s="45" t="str">
        <f t="shared" ca="1" si="189"/>
        <v/>
      </c>
      <c r="C509" s="46" t="str">
        <f t="shared" ca="1" si="187"/>
        <v/>
      </c>
      <c r="D509" s="46" t="str">
        <f t="shared" ca="1" si="190"/>
        <v/>
      </c>
      <c r="E509" s="45" t="str">
        <f t="shared" ca="1" si="191"/>
        <v/>
      </c>
      <c r="F509" s="46" t="str">
        <f t="shared" ca="1" si="192"/>
        <v/>
      </c>
      <c r="G509" s="47" t="str">
        <f t="shared" ca="1" si="193"/>
        <v/>
      </c>
      <c r="H509" s="45" t="str">
        <f t="shared" ca="1" si="194"/>
        <v/>
      </c>
      <c r="I509" s="46" t="str">
        <f t="shared" ca="1" si="195"/>
        <v/>
      </c>
      <c r="J509" s="47" t="str">
        <f t="shared" ca="1" si="196"/>
        <v/>
      </c>
      <c r="K509" s="45" t="str">
        <f t="shared" ca="1" si="197"/>
        <v/>
      </c>
      <c r="L509" s="46" t="str">
        <f t="shared" ca="1" si="198"/>
        <v/>
      </c>
      <c r="M509" s="47" t="str">
        <f t="shared" ca="1" si="199"/>
        <v/>
      </c>
      <c r="N509" s="45" t="str">
        <f t="shared" ca="1" si="200"/>
        <v/>
      </c>
      <c r="O509" s="46" t="str">
        <f t="shared" ca="1" si="201"/>
        <v/>
      </c>
      <c r="P509" s="47" t="str">
        <f t="shared" ca="1" si="202"/>
        <v/>
      </c>
      <c r="Q509" s="45" t="str">
        <f t="shared" ca="1" si="203"/>
        <v/>
      </c>
      <c r="R509" s="46" t="str">
        <f t="shared" ca="1" si="204"/>
        <v/>
      </c>
      <c r="S509" s="47" t="str">
        <f t="shared" ca="1" si="205"/>
        <v/>
      </c>
      <c r="T509" s="79" t="str">
        <f t="shared" ca="1" si="206"/>
        <v/>
      </c>
      <c r="AH509" s="172" t="str">
        <f t="shared" si="185"/>
        <v/>
      </c>
      <c r="AI509" s="172" t="str">
        <f t="shared" si="186"/>
        <v/>
      </c>
    </row>
    <row r="510" spans="1:35">
      <c r="A510" s="173" t="str">
        <f t="shared" ca="1" si="188"/>
        <v/>
      </c>
      <c r="B510" s="45" t="str">
        <f t="shared" ca="1" si="189"/>
        <v/>
      </c>
      <c r="C510" s="46" t="str">
        <f t="shared" ca="1" si="187"/>
        <v/>
      </c>
      <c r="D510" s="46" t="str">
        <f t="shared" ca="1" si="190"/>
        <v/>
      </c>
      <c r="E510" s="45" t="str">
        <f t="shared" ca="1" si="191"/>
        <v/>
      </c>
      <c r="F510" s="46" t="str">
        <f t="shared" ca="1" si="192"/>
        <v/>
      </c>
      <c r="G510" s="47" t="str">
        <f t="shared" ca="1" si="193"/>
        <v/>
      </c>
      <c r="H510" s="45" t="str">
        <f t="shared" ca="1" si="194"/>
        <v/>
      </c>
      <c r="I510" s="46" t="str">
        <f t="shared" ca="1" si="195"/>
        <v/>
      </c>
      <c r="J510" s="47" t="str">
        <f t="shared" ca="1" si="196"/>
        <v/>
      </c>
      <c r="K510" s="45" t="str">
        <f t="shared" ca="1" si="197"/>
        <v/>
      </c>
      <c r="L510" s="46" t="str">
        <f t="shared" ca="1" si="198"/>
        <v/>
      </c>
      <c r="M510" s="47" t="str">
        <f t="shared" ca="1" si="199"/>
        <v/>
      </c>
      <c r="N510" s="45" t="str">
        <f t="shared" ca="1" si="200"/>
        <v/>
      </c>
      <c r="O510" s="46" t="str">
        <f t="shared" ca="1" si="201"/>
        <v/>
      </c>
      <c r="P510" s="47" t="str">
        <f t="shared" ca="1" si="202"/>
        <v/>
      </c>
      <c r="Q510" s="45" t="str">
        <f t="shared" ca="1" si="203"/>
        <v/>
      </c>
      <c r="R510" s="46" t="str">
        <f t="shared" ca="1" si="204"/>
        <v/>
      </c>
      <c r="S510" s="47" t="str">
        <f t="shared" ca="1" si="205"/>
        <v/>
      </c>
      <c r="T510" s="79" t="str">
        <f t="shared" ca="1" si="206"/>
        <v/>
      </c>
      <c r="AH510" s="172" t="str">
        <f t="shared" si="185"/>
        <v/>
      </c>
      <c r="AI510" s="172" t="str">
        <f t="shared" si="186"/>
        <v/>
      </c>
    </row>
    <row r="511" spans="1:35">
      <c r="A511" s="173" t="str">
        <f t="shared" ca="1" si="188"/>
        <v/>
      </c>
      <c r="B511" s="45" t="str">
        <f t="shared" ca="1" si="189"/>
        <v/>
      </c>
      <c r="C511" s="46" t="str">
        <f t="shared" ca="1" si="187"/>
        <v/>
      </c>
      <c r="D511" s="46" t="str">
        <f t="shared" ca="1" si="190"/>
        <v/>
      </c>
      <c r="E511" s="45" t="str">
        <f t="shared" ca="1" si="191"/>
        <v/>
      </c>
      <c r="F511" s="46" t="str">
        <f t="shared" ca="1" si="192"/>
        <v/>
      </c>
      <c r="G511" s="47" t="str">
        <f t="shared" ca="1" si="193"/>
        <v/>
      </c>
      <c r="H511" s="45" t="str">
        <f t="shared" ca="1" si="194"/>
        <v/>
      </c>
      <c r="I511" s="46" t="str">
        <f t="shared" ca="1" si="195"/>
        <v/>
      </c>
      <c r="J511" s="47" t="str">
        <f t="shared" ca="1" si="196"/>
        <v/>
      </c>
      <c r="K511" s="45" t="str">
        <f t="shared" ca="1" si="197"/>
        <v/>
      </c>
      <c r="L511" s="46" t="str">
        <f t="shared" ca="1" si="198"/>
        <v/>
      </c>
      <c r="M511" s="47" t="str">
        <f t="shared" ca="1" si="199"/>
        <v/>
      </c>
      <c r="N511" s="45" t="str">
        <f t="shared" ca="1" si="200"/>
        <v/>
      </c>
      <c r="O511" s="46" t="str">
        <f t="shared" ca="1" si="201"/>
        <v/>
      </c>
      <c r="P511" s="47" t="str">
        <f t="shared" ca="1" si="202"/>
        <v/>
      </c>
      <c r="Q511" s="45" t="str">
        <f t="shared" ca="1" si="203"/>
        <v/>
      </c>
      <c r="R511" s="46" t="str">
        <f t="shared" ca="1" si="204"/>
        <v/>
      </c>
      <c r="S511" s="47" t="str">
        <f t="shared" ca="1" si="205"/>
        <v/>
      </c>
      <c r="T511" s="79" t="str">
        <f t="shared" ca="1" si="206"/>
        <v/>
      </c>
      <c r="AH511" s="172" t="str">
        <f t="shared" si="185"/>
        <v/>
      </c>
      <c r="AI511" s="172" t="str">
        <f t="shared" si="186"/>
        <v/>
      </c>
    </row>
    <row r="512" spans="1:35">
      <c r="A512" s="173" t="str">
        <f t="shared" ca="1" si="188"/>
        <v/>
      </c>
      <c r="B512" s="45" t="str">
        <f t="shared" ca="1" si="189"/>
        <v/>
      </c>
      <c r="C512" s="46" t="str">
        <f t="shared" ca="1" si="187"/>
        <v/>
      </c>
      <c r="D512" s="46" t="str">
        <f t="shared" ca="1" si="190"/>
        <v/>
      </c>
      <c r="E512" s="45" t="str">
        <f t="shared" ca="1" si="191"/>
        <v/>
      </c>
      <c r="F512" s="46" t="str">
        <f t="shared" ca="1" si="192"/>
        <v/>
      </c>
      <c r="G512" s="47" t="str">
        <f t="shared" ca="1" si="193"/>
        <v/>
      </c>
      <c r="H512" s="45" t="str">
        <f t="shared" ca="1" si="194"/>
        <v/>
      </c>
      <c r="I512" s="46" t="str">
        <f t="shared" ca="1" si="195"/>
        <v/>
      </c>
      <c r="J512" s="47" t="str">
        <f t="shared" ca="1" si="196"/>
        <v/>
      </c>
      <c r="K512" s="45" t="str">
        <f t="shared" ca="1" si="197"/>
        <v/>
      </c>
      <c r="L512" s="46" t="str">
        <f t="shared" ca="1" si="198"/>
        <v/>
      </c>
      <c r="M512" s="47" t="str">
        <f t="shared" ca="1" si="199"/>
        <v/>
      </c>
      <c r="N512" s="45" t="str">
        <f t="shared" ca="1" si="200"/>
        <v/>
      </c>
      <c r="O512" s="46" t="str">
        <f t="shared" ca="1" si="201"/>
        <v/>
      </c>
      <c r="P512" s="47" t="str">
        <f t="shared" ca="1" si="202"/>
        <v/>
      </c>
      <c r="Q512" s="45" t="str">
        <f t="shared" ca="1" si="203"/>
        <v/>
      </c>
      <c r="R512" s="46" t="str">
        <f t="shared" ca="1" si="204"/>
        <v/>
      </c>
      <c r="S512" s="47" t="str">
        <f t="shared" ca="1" si="205"/>
        <v/>
      </c>
      <c r="T512" s="79" t="str">
        <f t="shared" ca="1" si="206"/>
        <v/>
      </c>
      <c r="AH512" s="172" t="str">
        <f t="shared" si="185"/>
        <v/>
      </c>
      <c r="AI512" s="172" t="str">
        <f t="shared" si="186"/>
        <v/>
      </c>
    </row>
    <row r="513" spans="1:35">
      <c r="A513" s="173" t="str">
        <f t="shared" ca="1" si="188"/>
        <v/>
      </c>
      <c r="B513" s="45" t="str">
        <f t="shared" ca="1" si="189"/>
        <v/>
      </c>
      <c r="C513" s="46" t="str">
        <f t="shared" ca="1" si="187"/>
        <v/>
      </c>
      <c r="D513" s="46" t="str">
        <f t="shared" ca="1" si="190"/>
        <v/>
      </c>
      <c r="E513" s="45" t="str">
        <f t="shared" ca="1" si="191"/>
        <v/>
      </c>
      <c r="F513" s="46" t="str">
        <f t="shared" ca="1" si="192"/>
        <v/>
      </c>
      <c r="G513" s="47" t="str">
        <f t="shared" ca="1" si="193"/>
        <v/>
      </c>
      <c r="H513" s="45" t="str">
        <f t="shared" ca="1" si="194"/>
        <v/>
      </c>
      <c r="I513" s="46" t="str">
        <f t="shared" ca="1" si="195"/>
        <v/>
      </c>
      <c r="J513" s="47" t="str">
        <f t="shared" ca="1" si="196"/>
        <v/>
      </c>
      <c r="K513" s="45" t="str">
        <f t="shared" ca="1" si="197"/>
        <v/>
      </c>
      <c r="L513" s="46" t="str">
        <f t="shared" ca="1" si="198"/>
        <v/>
      </c>
      <c r="M513" s="47" t="str">
        <f t="shared" ca="1" si="199"/>
        <v/>
      </c>
      <c r="N513" s="45" t="str">
        <f t="shared" ca="1" si="200"/>
        <v/>
      </c>
      <c r="O513" s="46" t="str">
        <f t="shared" ca="1" si="201"/>
        <v/>
      </c>
      <c r="P513" s="47" t="str">
        <f t="shared" ca="1" si="202"/>
        <v/>
      </c>
      <c r="Q513" s="45" t="str">
        <f t="shared" ca="1" si="203"/>
        <v/>
      </c>
      <c r="R513" s="46" t="str">
        <f t="shared" ca="1" si="204"/>
        <v/>
      </c>
      <c r="S513" s="47" t="str">
        <f t="shared" ca="1" si="205"/>
        <v/>
      </c>
      <c r="T513" s="79" t="str">
        <f t="shared" ca="1" si="206"/>
        <v/>
      </c>
      <c r="AH513" s="172" t="str">
        <f t="shared" si="185"/>
        <v/>
      </c>
      <c r="AI513" s="172" t="str">
        <f t="shared" si="186"/>
        <v/>
      </c>
    </row>
    <row r="514" spans="1:35">
      <c r="A514" s="173" t="str">
        <f t="shared" ca="1" si="188"/>
        <v/>
      </c>
      <c r="B514" s="45" t="str">
        <f t="shared" ca="1" si="189"/>
        <v/>
      </c>
      <c r="C514" s="46" t="str">
        <f t="shared" ca="1" si="187"/>
        <v/>
      </c>
      <c r="D514" s="46" t="str">
        <f t="shared" ca="1" si="190"/>
        <v/>
      </c>
      <c r="E514" s="45" t="str">
        <f t="shared" ca="1" si="191"/>
        <v/>
      </c>
      <c r="F514" s="46" t="str">
        <f t="shared" ca="1" si="192"/>
        <v/>
      </c>
      <c r="G514" s="47" t="str">
        <f t="shared" ca="1" si="193"/>
        <v/>
      </c>
      <c r="H514" s="45" t="str">
        <f t="shared" ca="1" si="194"/>
        <v/>
      </c>
      <c r="I514" s="46" t="str">
        <f t="shared" ca="1" si="195"/>
        <v/>
      </c>
      <c r="J514" s="47" t="str">
        <f t="shared" ca="1" si="196"/>
        <v/>
      </c>
      <c r="K514" s="45" t="str">
        <f t="shared" ca="1" si="197"/>
        <v/>
      </c>
      <c r="L514" s="46" t="str">
        <f t="shared" ca="1" si="198"/>
        <v/>
      </c>
      <c r="M514" s="47" t="str">
        <f t="shared" ca="1" si="199"/>
        <v/>
      </c>
      <c r="N514" s="45" t="str">
        <f t="shared" ca="1" si="200"/>
        <v/>
      </c>
      <c r="O514" s="46" t="str">
        <f t="shared" ca="1" si="201"/>
        <v/>
      </c>
      <c r="P514" s="47" t="str">
        <f t="shared" ca="1" si="202"/>
        <v/>
      </c>
      <c r="Q514" s="45" t="str">
        <f t="shared" ca="1" si="203"/>
        <v/>
      </c>
      <c r="R514" s="46" t="str">
        <f t="shared" ca="1" si="204"/>
        <v/>
      </c>
      <c r="S514" s="47" t="str">
        <f t="shared" ca="1" si="205"/>
        <v/>
      </c>
      <c r="T514" s="79" t="str">
        <f t="shared" ca="1" si="206"/>
        <v/>
      </c>
      <c r="AH514" s="172" t="str">
        <f t="shared" si="185"/>
        <v/>
      </c>
      <c r="AI514" s="172" t="str">
        <f t="shared" si="186"/>
        <v/>
      </c>
    </row>
    <row r="515" spans="1:35">
      <c r="A515" s="173" t="str">
        <f t="shared" ca="1" si="188"/>
        <v/>
      </c>
      <c r="B515" s="45" t="str">
        <f t="shared" ca="1" si="189"/>
        <v/>
      </c>
      <c r="C515" s="46" t="str">
        <f t="shared" ca="1" si="187"/>
        <v/>
      </c>
      <c r="D515" s="46" t="str">
        <f t="shared" ca="1" si="190"/>
        <v/>
      </c>
      <c r="E515" s="45" t="str">
        <f t="shared" ca="1" si="191"/>
        <v/>
      </c>
      <c r="F515" s="46" t="str">
        <f t="shared" ca="1" si="192"/>
        <v/>
      </c>
      <c r="G515" s="47" t="str">
        <f t="shared" ca="1" si="193"/>
        <v/>
      </c>
      <c r="H515" s="45" t="str">
        <f t="shared" ca="1" si="194"/>
        <v/>
      </c>
      <c r="I515" s="46" t="str">
        <f t="shared" ca="1" si="195"/>
        <v/>
      </c>
      <c r="J515" s="47" t="str">
        <f t="shared" ca="1" si="196"/>
        <v/>
      </c>
      <c r="K515" s="45" t="str">
        <f t="shared" ca="1" si="197"/>
        <v/>
      </c>
      <c r="L515" s="46" t="str">
        <f t="shared" ca="1" si="198"/>
        <v/>
      </c>
      <c r="M515" s="47" t="str">
        <f t="shared" ca="1" si="199"/>
        <v/>
      </c>
      <c r="N515" s="45" t="str">
        <f t="shared" ca="1" si="200"/>
        <v/>
      </c>
      <c r="O515" s="46" t="str">
        <f t="shared" ca="1" si="201"/>
        <v/>
      </c>
      <c r="P515" s="47" t="str">
        <f t="shared" ca="1" si="202"/>
        <v/>
      </c>
      <c r="Q515" s="45" t="str">
        <f t="shared" ca="1" si="203"/>
        <v/>
      </c>
      <c r="R515" s="46" t="str">
        <f t="shared" ca="1" si="204"/>
        <v/>
      </c>
      <c r="S515" s="47" t="str">
        <f t="shared" ca="1" si="205"/>
        <v/>
      </c>
      <c r="T515" s="79" t="str">
        <f t="shared" ca="1" si="206"/>
        <v/>
      </c>
      <c r="AH515" s="172" t="str">
        <f t="shared" si="185"/>
        <v/>
      </c>
      <c r="AI515" s="172" t="str">
        <f t="shared" si="186"/>
        <v/>
      </c>
    </row>
    <row r="516" spans="1:35">
      <c r="A516" s="173" t="str">
        <f t="shared" ca="1" si="188"/>
        <v/>
      </c>
      <c r="B516" s="45" t="str">
        <f t="shared" ca="1" si="189"/>
        <v/>
      </c>
      <c r="C516" s="46" t="str">
        <f t="shared" ca="1" si="187"/>
        <v/>
      </c>
      <c r="D516" s="46" t="str">
        <f t="shared" ca="1" si="190"/>
        <v/>
      </c>
      <c r="E516" s="45" t="str">
        <f t="shared" ca="1" si="191"/>
        <v/>
      </c>
      <c r="F516" s="46" t="str">
        <f t="shared" ca="1" si="192"/>
        <v/>
      </c>
      <c r="G516" s="47" t="str">
        <f t="shared" ca="1" si="193"/>
        <v/>
      </c>
      <c r="H516" s="45" t="str">
        <f t="shared" ca="1" si="194"/>
        <v/>
      </c>
      <c r="I516" s="46" t="str">
        <f t="shared" ca="1" si="195"/>
        <v/>
      </c>
      <c r="J516" s="47" t="str">
        <f t="shared" ca="1" si="196"/>
        <v/>
      </c>
      <c r="K516" s="45" t="str">
        <f t="shared" ca="1" si="197"/>
        <v/>
      </c>
      <c r="L516" s="46" t="str">
        <f t="shared" ca="1" si="198"/>
        <v/>
      </c>
      <c r="M516" s="47" t="str">
        <f t="shared" ca="1" si="199"/>
        <v/>
      </c>
      <c r="N516" s="45" t="str">
        <f t="shared" ca="1" si="200"/>
        <v/>
      </c>
      <c r="O516" s="46" t="str">
        <f t="shared" ca="1" si="201"/>
        <v/>
      </c>
      <c r="P516" s="47" t="str">
        <f t="shared" ca="1" si="202"/>
        <v/>
      </c>
      <c r="Q516" s="45" t="str">
        <f t="shared" ca="1" si="203"/>
        <v/>
      </c>
      <c r="R516" s="46" t="str">
        <f t="shared" ca="1" si="204"/>
        <v/>
      </c>
      <c r="S516" s="47" t="str">
        <f t="shared" ca="1" si="205"/>
        <v/>
      </c>
      <c r="T516" s="79" t="str">
        <f t="shared" ca="1" si="206"/>
        <v/>
      </c>
      <c r="AH516" s="172" t="str">
        <f t="shared" ref="AH516:AH579" si="207">IF(COUNTIF(X:X,V516)*COUNTIF(Z:Z,V516)*COUNTIF(AB:AB,V516)*COUNTIF(AD:AD,V516)*COUNTIF(AF:AF,V516),V516,"")</f>
        <v/>
      </c>
      <c r="AI516" s="172" t="str">
        <f t="shared" ref="AI516:AI579" si="208">IF(AH516&gt;$A$14,AH516,"")</f>
        <v/>
      </c>
    </row>
    <row r="517" spans="1:35">
      <c r="A517" s="173" t="str">
        <f t="shared" ca="1" si="188"/>
        <v/>
      </c>
      <c r="B517" s="45" t="str">
        <f t="shared" ca="1" si="189"/>
        <v/>
      </c>
      <c r="C517" s="46" t="str">
        <f t="shared" ca="1" si="187"/>
        <v/>
      </c>
      <c r="D517" s="46" t="str">
        <f t="shared" ca="1" si="190"/>
        <v/>
      </c>
      <c r="E517" s="45" t="str">
        <f t="shared" ca="1" si="191"/>
        <v/>
      </c>
      <c r="F517" s="46" t="str">
        <f t="shared" ca="1" si="192"/>
        <v/>
      </c>
      <c r="G517" s="47" t="str">
        <f t="shared" ca="1" si="193"/>
        <v/>
      </c>
      <c r="H517" s="45" t="str">
        <f t="shared" ca="1" si="194"/>
        <v/>
      </c>
      <c r="I517" s="46" t="str">
        <f t="shared" ca="1" si="195"/>
        <v/>
      </c>
      <c r="J517" s="47" t="str">
        <f t="shared" ca="1" si="196"/>
        <v/>
      </c>
      <c r="K517" s="45" t="str">
        <f t="shared" ca="1" si="197"/>
        <v/>
      </c>
      <c r="L517" s="46" t="str">
        <f t="shared" ca="1" si="198"/>
        <v/>
      </c>
      <c r="M517" s="47" t="str">
        <f t="shared" ca="1" si="199"/>
        <v/>
      </c>
      <c r="N517" s="45" t="str">
        <f t="shared" ca="1" si="200"/>
        <v/>
      </c>
      <c r="O517" s="46" t="str">
        <f t="shared" ca="1" si="201"/>
        <v/>
      </c>
      <c r="P517" s="47" t="str">
        <f t="shared" ca="1" si="202"/>
        <v/>
      </c>
      <c r="Q517" s="45" t="str">
        <f t="shared" ca="1" si="203"/>
        <v/>
      </c>
      <c r="R517" s="46" t="str">
        <f t="shared" ca="1" si="204"/>
        <v/>
      </c>
      <c r="S517" s="47" t="str">
        <f t="shared" ca="1" si="205"/>
        <v/>
      </c>
      <c r="T517" s="79" t="str">
        <f t="shared" ca="1" si="206"/>
        <v/>
      </c>
      <c r="AH517" s="172" t="str">
        <f t="shared" si="207"/>
        <v/>
      </c>
      <c r="AI517" s="172" t="str">
        <f t="shared" si="208"/>
        <v/>
      </c>
    </row>
    <row r="518" spans="1:35">
      <c r="A518" s="173" t="str">
        <f t="shared" ca="1" si="188"/>
        <v/>
      </c>
      <c r="B518" s="45" t="str">
        <f t="shared" ca="1" si="189"/>
        <v/>
      </c>
      <c r="C518" s="46" t="str">
        <f t="shared" ca="1" si="187"/>
        <v/>
      </c>
      <c r="D518" s="46" t="str">
        <f t="shared" ca="1" si="190"/>
        <v/>
      </c>
      <c r="E518" s="45" t="str">
        <f t="shared" ca="1" si="191"/>
        <v/>
      </c>
      <c r="F518" s="46" t="str">
        <f t="shared" ca="1" si="192"/>
        <v/>
      </c>
      <c r="G518" s="47" t="str">
        <f t="shared" ca="1" si="193"/>
        <v/>
      </c>
      <c r="H518" s="45" t="str">
        <f t="shared" ca="1" si="194"/>
        <v/>
      </c>
      <c r="I518" s="46" t="str">
        <f t="shared" ca="1" si="195"/>
        <v/>
      </c>
      <c r="J518" s="47" t="str">
        <f t="shared" ca="1" si="196"/>
        <v/>
      </c>
      <c r="K518" s="45" t="str">
        <f t="shared" ca="1" si="197"/>
        <v/>
      </c>
      <c r="L518" s="46" t="str">
        <f t="shared" ca="1" si="198"/>
        <v/>
      </c>
      <c r="M518" s="47" t="str">
        <f t="shared" ca="1" si="199"/>
        <v/>
      </c>
      <c r="N518" s="45" t="str">
        <f t="shared" ca="1" si="200"/>
        <v/>
      </c>
      <c r="O518" s="46" t="str">
        <f t="shared" ca="1" si="201"/>
        <v/>
      </c>
      <c r="P518" s="47" t="str">
        <f t="shared" ca="1" si="202"/>
        <v/>
      </c>
      <c r="Q518" s="45" t="str">
        <f t="shared" ca="1" si="203"/>
        <v/>
      </c>
      <c r="R518" s="46" t="str">
        <f t="shared" ca="1" si="204"/>
        <v/>
      </c>
      <c r="S518" s="47" t="str">
        <f t="shared" ca="1" si="205"/>
        <v/>
      </c>
      <c r="T518" s="79" t="str">
        <f t="shared" ca="1" si="206"/>
        <v/>
      </c>
      <c r="AH518" s="172" t="str">
        <f t="shared" si="207"/>
        <v/>
      </c>
      <c r="AI518" s="172" t="str">
        <f t="shared" si="208"/>
        <v/>
      </c>
    </row>
    <row r="519" spans="1:35">
      <c r="A519" s="173" t="str">
        <f t="shared" ca="1" si="188"/>
        <v/>
      </c>
      <c r="B519" s="45" t="str">
        <f t="shared" ca="1" si="189"/>
        <v/>
      </c>
      <c r="C519" s="46" t="str">
        <f t="shared" ca="1" si="187"/>
        <v/>
      </c>
      <c r="D519" s="46" t="str">
        <f t="shared" ca="1" si="190"/>
        <v/>
      </c>
      <c r="E519" s="45" t="str">
        <f t="shared" ca="1" si="191"/>
        <v/>
      </c>
      <c r="F519" s="46" t="str">
        <f t="shared" ca="1" si="192"/>
        <v/>
      </c>
      <c r="G519" s="47" t="str">
        <f t="shared" ca="1" si="193"/>
        <v/>
      </c>
      <c r="H519" s="45" t="str">
        <f t="shared" ca="1" si="194"/>
        <v/>
      </c>
      <c r="I519" s="46" t="str">
        <f t="shared" ca="1" si="195"/>
        <v/>
      </c>
      <c r="J519" s="47" t="str">
        <f t="shared" ca="1" si="196"/>
        <v/>
      </c>
      <c r="K519" s="45" t="str">
        <f t="shared" ca="1" si="197"/>
        <v/>
      </c>
      <c r="L519" s="46" t="str">
        <f t="shared" ca="1" si="198"/>
        <v/>
      </c>
      <c r="M519" s="47" t="str">
        <f t="shared" ca="1" si="199"/>
        <v/>
      </c>
      <c r="N519" s="45" t="str">
        <f t="shared" ca="1" si="200"/>
        <v/>
      </c>
      <c r="O519" s="46" t="str">
        <f t="shared" ca="1" si="201"/>
        <v/>
      </c>
      <c r="P519" s="47" t="str">
        <f t="shared" ca="1" si="202"/>
        <v/>
      </c>
      <c r="Q519" s="45" t="str">
        <f t="shared" ca="1" si="203"/>
        <v/>
      </c>
      <c r="R519" s="46" t="str">
        <f t="shared" ca="1" si="204"/>
        <v/>
      </c>
      <c r="S519" s="47" t="str">
        <f t="shared" ca="1" si="205"/>
        <v/>
      </c>
      <c r="T519" s="79" t="str">
        <f t="shared" ca="1" si="206"/>
        <v/>
      </c>
      <c r="AH519" s="172" t="str">
        <f t="shared" si="207"/>
        <v/>
      </c>
      <c r="AI519" s="172" t="str">
        <f t="shared" si="208"/>
        <v/>
      </c>
    </row>
    <row r="520" spans="1:35">
      <c r="A520" s="173" t="str">
        <f t="shared" ca="1" si="188"/>
        <v/>
      </c>
      <c r="B520" s="45" t="str">
        <f t="shared" ca="1" si="189"/>
        <v/>
      </c>
      <c r="C520" s="46" t="str">
        <f t="shared" ca="1" si="187"/>
        <v/>
      </c>
      <c r="D520" s="46" t="str">
        <f t="shared" ca="1" si="190"/>
        <v/>
      </c>
      <c r="E520" s="45" t="str">
        <f t="shared" ca="1" si="191"/>
        <v/>
      </c>
      <c r="F520" s="46" t="str">
        <f t="shared" ca="1" si="192"/>
        <v/>
      </c>
      <c r="G520" s="47" t="str">
        <f t="shared" ca="1" si="193"/>
        <v/>
      </c>
      <c r="H520" s="45" t="str">
        <f t="shared" ca="1" si="194"/>
        <v/>
      </c>
      <c r="I520" s="46" t="str">
        <f t="shared" ca="1" si="195"/>
        <v/>
      </c>
      <c r="J520" s="47" t="str">
        <f t="shared" ca="1" si="196"/>
        <v/>
      </c>
      <c r="K520" s="45" t="str">
        <f t="shared" ca="1" si="197"/>
        <v/>
      </c>
      <c r="L520" s="46" t="str">
        <f t="shared" ca="1" si="198"/>
        <v/>
      </c>
      <c r="M520" s="47" t="str">
        <f t="shared" ca="1" si="199"/>
        <v/>
      </c>
      <c r="N520" s="45" t="str">
        <f t="shared" ca="1" si="200"/>
        <v/>
      </c>
      <c r="O520" s="46" t="str">
        <f t="shared" ca="1" si="201"/>
        <v/>
      </c>
      <c r="P520" s="47" t="str">
        <f t="shared" ca="1" si="202"/>
        <v/>
      </c>
      <c r="Q520" s="45" t="str">
        <f t="shared" ca="1" si="203"/>
        <v/>
      </c>
      <c r="R520" s="46" t="str">
        <f t="shared" ca="1" si="204"/>
        <v/>
      </c>
      <c r="S520" s="47" t="str">
        <f t="shared" ca="1" si="205"/>
        <v/>
      </c>
      <c r="T520" s="79" t="str">
        <f t="shared" ca="1" si="206"/>
        <v/>
      </c>
      <c r="AH520" s="172" t="str">
        <f t="shared" si="207"/>
        <v/>
      </c>
      <c r="AI520" s="172" t="str">
        <f t="shared" si="208"/>
        <v/>
      </c>
    </row>
    <row r="521" spans="1:35">
      <c r="A521" s="173" t="str">
        <f t="shared" ca="1" si="188"/>
        <v/>
      </c>
      <c r="B521" s="45" t="str">
        <f t="shared" ca="1" si="189"/>
        <v/>
      </c>
      <c r="C521" s="46" t="str">
        <f t="shared" ca="1" si="187"/>
        <v/>
      </c>
      <c r="D521" s="46" t="str">
        <f t="shared" ca="1" si="190"/>
        <v/>
      </c>
      <c r="E521" s="45" t="str">
        <f t="shared" ca="1" si="191"/>
        <v/>
      </c>
      <c r="F521" s="46" t="str">
        <f t="shared" ca="1" si="192"/>
        <v/>
      </c>
      <c r="G521" s="47" t="str">
        <f t="shared" ca="1" si="193"/>
        <v/>
      </c>
      <c r="H521" s="45" t="str">
        <f t="shared" ca="1" si="194"/>
        <v/>
      </c>
      <c r="I521" s="46" t="str">
        <f t="shared" ca="1" si="195"/>
        <v/>
      </c>
      <c r="J521" s="47" t="str">
        <f t="shared" ca="1" si="196"/>
        <v/>
      </c>
      <c r="K521" s="45" t="str">
        <f t="shared" ca="1" si="197"/>
        <v/>
      </c>
      <c r="L521" s="46" t="str">
        <f t="shared" ca="1" si="198"/>
        <v/>
      </c>
      <c r="M521" s="47" t="str">
        <f t="shared" ca="1" si="199"/>
        <v/>
      </c>
      <c r="N521" s="45" t="str">
        <f t="shared" ca="1" si="200"/>
        <v/>
      </c>
      <c r="O521" s="46" t="str">
        <f t="shared" ca="1" si="201"/>
        <v/>
      </c>
      <c r="P521" s="47" t="str">
        <f t="shared" ca="1" si="202"/>
        <v/>
      </c>
      <c r="Q521" s="45" t="str">
        <f t="shared" ca="1" si="203"/>
        <v/>
      </c>
      <c r="R521" s="46" t="str">
        <f t="shared" ca="1" si="204"/>
        <v/>
      </c>
      <c r="S521" s="47" t="str">
        <f t="shared" ca="1" si="205"/>
        <v/>
      </c>
      <c r="T521" s="79" t="str">
        <f t="shared" ca="1" si="206"/>
        <v/>
      </c>
      <c r="AH521" s="172" t="str">
        <f t="shared" si="207"/>
        <v/>
      </c>
      <c r="AI521" s="172" t="str">
        <f t="shared" si="208"/>
        <v/>
      </c>
    </row>
    <row r="522" spans="1:35">
      <c r="A522" s="173" t="str">
        <f t="shared" ca="1" si="188"/>
        <v/>
      </c>
      <c r="B522" s="45" t="str">
        <f t="shared" ca="1" si="189"/>
        <v/>
      </c>
      <c r="C522" s="46" t="str">
        <f t="shared" ca="1" si="187"/>
        <v/>
      </c>
      <c r="D522" s="46" t="str">
        <f t="shared" ca="1" si="190"/>
        <v/>
      </c>
      <c r="E522" s="45" t="str">
        <f t="shared" ca="1" si="191"/>
        <v/>
      </c>
      <c r="F522" s="46" t="str">
        <f t="shared" ca="1" si="192"/>
        <v/>
      </c>
      <c r="G522" s="47" t="str">
        <f t="shared" ca="1" si="193"/>
        <v/>
      </c>
      <c r="H522" s="45" t="str">
        <f t="shared" ca="1" si="194"/>
        <v/>
      </c>
      <c r="I522" s="46" t="str">
        <f t="shared" ca="1" si="195"/>
        <v/>
      </c>
      <c r="J522" s="47" t="str">
        <f t="shared" ca="1" si="196"/>
        <v/>
      </c>
      <c r="K522" s="45" t="str">
        <f t="shared" ca="1" si="197"/>
        <v/>
      </c>
      <c r="L522" s="46" t="str">
        <f t="shared" ca="1" si="198"/>
        <v/>
      </c>
      <c r="M522" s="47" t="str">
        <f t="shared" ca="1" si="199"/>
        <v/>
      </c>
      <c r="N522" s="45" t="str">
        <f t="shared" ca="1" si="200"/>
        <v/>
      </c>
      <c r="O522" s="46" t="str">
        <f t="shared" ca="1" si="201"/>
        <v/>
      </c>
      <c r="P522" s="47" t="str">
        <f t="shared" ca="1" si="202"/>
        <v/>
      </c>
      <c r="Q522" s="45" t="str">
        <f t="shared" ca="1" si="203"/>
        <v/>
      </c>
      <c r="R522" s="46" t="str">
        <f t="shared" ca="1" si="204"/>
        <v/>
      </c>
      <c r="S522" s="47" t="str">
        <f t="shared" ca="1" si="205"/>
        <v/>
      </c>
      <c r="T522" s="79" t="str">
        <f t="shared" ca="1" si="206"/>
        <v/>
      </c>
      <c r="AH522" s="172" t="str">
        <f t="shared" si="207"/>
        <v/>
      </c>
      <c r="AI522" s="172" t="str">
        <f t="shared" si="208"/>
        <v/>
      </c>
    </row>
    <row r="523" spans="1:35">
      <c r="A523" s="173" t="str">
        <f t="shared" ca="1" si="188"/>
        <v/>
      </c>
      <c r="B523" s="45" t="str">
        <f t="shared" ca="1" si="189"/>
        <v/>
      </c>
      <c r="C523" s="46" t="str">
        <f t="shared" ca="1" si="187"/>
        <v/>
      </c>
      <c r="D523" s="46" t="str">
        <f t="shared" ca="1" si="190"/>
        <v/>
      </c>
      <c r="E523" s="45" t="str">
        <f t="shared" ca="1" si="191"/>
        <v/>
      </c>
      <c r="F523" s="46" t="str">
        <f t="shared" ca="1" si="192"/>
        <v/>
      </c>
      <c r="G523" s="47" t="str">
        <f t="shared" ca="1" si="193"/>
        <v/>
      </c>
      <c r="H523" s="45" t="str">
        <f t="shared" ca="1" si="194"/>
        <v/>
      </c>
      <c r="I523" s="46" t="str">
        <f t="shared" ca="1" si="195"/>
        <v/>
      </c>
      <c r="J523" s="47" t="str">
        <f t="shared" ca="1" si="196"/>
        <v/>
      </c>
      <c r="K523" s="45" t="str">
        <f t="shared" ca="1" si="197"/>
        <v/>
      </c>
      <c r="L523" s="46" t="str">
        <f t="shared" ca="1" si="198"/>
        <v/>
      </c>
      <c r="M523" s="47" t="str">
        <f t="shared" ca="1" si="199"/>
        <v/>
      </c>
      <c r="N523" s="45" t="str">
        <f t="shared" ca="1" si="200"/>
        <v/>
      </c>
      <c r="O523" s="46" t="str">
        <f t="shared" ca="1" si="201"/>
        <v/>
      </c>
      <c r="P523" s="47" t="str">
        <f t="shared" ca="1" si="202"/>
        <v/>
      </c>
      <c r="Q523" s="45" t="str">
        <f t="shared" ca="1" si="203"/>
        <v/>
      </c>
      <c r="R523" s="46" t="str">
        <f t="shared" ca="1" si="204"/>
        <v/>
      </c>
      <c r="S523" s="47" t="str">
        <f t="shared" ca="1" si="205"/>
        <v/>
      </c>
      <c r="T523" s="79" t="str">
        <f t="shared" ca="1" si="206"/>
        <v/>
      </c>
      <c r="AH523" s="172" t="str">
        <f t="shared" si="207"/>
        <v/>
      </c>
      <c r="AI523" s="172" t="str">
        <f t="shared" si="208"/>
        <v/>
      </c>
    </row>
    <row r="524" spans="1:35">
      <c r="A524" s="173" t="str">
        <f t="shared" ca="1" si="188"/>
        <v/>
      </c>
      <c r="B524" s="45" t="str">
        <f t="shared" ca="1" si="189"/>
        <v/>
      </c>
      <c r="C524" s="46" t="str">
        <f t="shared" ca="1" si="187"/>
        <v/>
      </c>
      <c r="D524" s="46" t="str">
        <f t="shared" ca="1" si="190"/>
        <v/>
      </c>
      <c r="E524" s="45" t="str">
        <f t="shared" ca="1" si="191"/>
        <v/>
      </c>
      <c r="F524" s="46" t="str">
        <f t="shared" ca="1" si="192"/>
        <v/>
      </c>
      <c r="G524" s="47" t="str">
        <f t="shared" ca="1" si="193"/>
        <v/>
      </c>
      <c r="H524" s="45" t="str">
        <f t="shared" ca="1" si="194"/>
        <v/>
      </c>
      <c r="I524" s="46" t="str">
        <f t="shared" ca="1" si="195"/>
        <v/>
      </c>
      <c r="J524" s="47" t="str">
        <f t="shared" ca="1" si="196"/>
        <v/>
      </c>
      <c r="K524" s="45" t="str">
        <f t="shared" ca="1" si="197"/>
        <v/>
      </c>
      <c r="L524" s="46" t="str">
        <f t="shared" ca="1" si="198"/>
        <v/>
      </c>
      <c r="M524" s="47" t="str">
        <f t="shared" ca="1" si="199"/>
        <v/>
      </c>
      <c r="N524" s="45" t="str">
        <f t="shared" ca="1" si="200"/>
        <v/>
      </c>
      <c r="O524" s="46" t="str">
        <f t="shared" ca="1" si="201"/>
        <v/>
      </c>
      <c r="P524" s="47" t="str">
        <f t="shared" ca="1" si="202"/>
        <v/>
      </c>
      <c r="Q524" s="45" t="str">
        <f t="shared" ca="1" si="203"/>
        <v/>
      </c>
      <c r="R524" s="46" t="str">
        <f t="shared" ca="1" si="204"/>
        <v/>
      </c>
      <c r="S524" s="47" t="str">
        <f t="shared" ca="1" si="205"/>
        <v/>
      </c>
      <c r="T524" s="79" t="str">
        <f t="shared" ca="1" si="206"/>
        <v/>
      </c>
      <c r="AH524" s="172" t="str">
        <f t="shared" si="207"/>
        <v/>
      </c>
      <c r="AI524" s="172" t="str">
        <f t="shared" si="208"/>
        <v/>
      </c>
    </row>
    <row r="525" spans="1:35">
      <c r="A525" s="173" t="str">
        <f t="shared" ca="1" si="188"/>
        <v/>
      </c>
      <c r="B525" s="45" t="str">
        <f t="shared" ca="1" si="189"/>
        <v/>
      </c>
      <c r="C525" s="46" t="str">
        <f t="shared" ca="1" si="187"/>
        <v/>
      </c>
      <c r="D525" s="46" t="str">
        <f t="shared" ca="1" si="190"/>
        <v/>
      </c>
      <c r="E525" s="45" t="str">
        <f t="shared" ca="1" si="191"/>
        <v/>
      </c>
      <c r="F525" s="46" t="str">
        <f t="shared" ca="1" si="192"/>
        <v/>
      </c>
      <c r="G525" s="47" t="str">
        <f t="shared" ca="1" si="193"/>
        <v/>
      </c>
      <c r="H525" s="45" t="str">
        <f t="shared" ca="1" si="194"/>
        <v/>
      </c>
      <c r="I525" s="46" t="str">
        <f t="shared" ca="1" si="195"/>
        <v/>
      </c>
      <c r="J525" s="47" t="str">
        <f t="shared" ca="1" si="196"/>
        <v/>
      </c>
      <c r="K525" s="45" t="str">
        <f t="shared" ca="1" si="197"/>
        <v/>
      </c>
      <c r="L525" s="46" t="str">
        <f t="shared" ca="1" si="198"/>
        <v/>
      </c>
      <c r="M525" s="47" t="str">
        <f t="shared" ca="1" si="199"/>
        <v/>
      </c>
      <c r="N525" s="45" t="str">
        <f t="shared" ca="1" si="200"/>
        <v/>
      </c>
      <c r="O525" s="46" t="str">
        <f t="shared" ca="1" si="201"/>
        <v/>
      </c>
      <c r="P525" s="47" t="str">
        <f t="shared" ca="1" si="202"/>
        <v/>
      </c>
      <c r="Q525" s="45" t="str">
        <f t="shared" ca="1" si="203"/>
        <v/>
      </c>
      <c r="R525" s="46" t="str">
        <f t="shared" ca="1" si="204"/>
        <v/>
      </c>
      <c r="S525" s="47" t="str">
        <f t="shared" ca="1" si="205"/>
        <v/>
      </c>
      <c r="T525" s="79" t="str">
        <f t="shared" ca="1" si="206"/>
        <v/>
      </c>
      <c r="AH525" s="172" t="str">
        <f t="shared" si="207"/>
        <v/>
      </c>
      <c r="AI525" s="172" t="str">
        <f t="shared" si="208"/>
        <v/>
      </c>
    </row>
    <row r="526" spans="1:35">
      <c r="A526" s="173" t="str">
        <f t="shared" ca="1" si="188"/>
        <v/>
      </c>
      <c r="B526" s="45" t="str">
        <f t="shared" ca="1" si="189"/>
        <v/>
      </c>
      <c r="C526" s="46" t="str">
        <f t="shared" ca="1" si="187"/>
        <v/>
      </c>
      <c r="D526" s="46" t="str">
        <f t="shared" ca="1" si="190"/>
        <v/>
      </c>
      <c r="E526" s="45" t="str">
        <f t="shared" ca="1" si="191"/>
        <v/>
      </c>
      <c r="F526" s="46" t="str">
        <f t="shared" ca="1" si="192"/>
        <v/>
      </c>
      <c r="G526" s="47" t="str">
        <f t="shared" ca="1" si="193"/>
        <v/>
      </c>
      <c r="H526" s="45" t="str">
        <f t="shared" ca="1" si="194"/>
        <v/>
      </c>
      <c r="I526" s="46" t="str">
        <f t="shared" ca="1" si="195"/>
        <v/>
      </c>
      <c r="J526" s="47" t="str">
        <f t="shared" ca="1" si="196"/>
        <v/>
      </c>
      <c r="K526" s="45" t="str">
        <f t="shared" ca="1" si="197"/>
        <v/>
      </c>
      <c r="L526" s="46" t="str">
        <f t="shared" ca="1" si="198"/>
        <v/>
      </c>
      <c r="M526" s="47" t="str">
        <f t="shared" ca="1" si="199"/>
        <v/>
      </c>
      <c r="N526" s="45" t="str">
        <f t="shared" ca="1" si="200"/>
        <v/>
      </c>
      <c r="O526" s="46" t="str">
        <f t="shared" ca="1" si="201"/>
        <v/>
      </c>
      <c r="P526" s="47" t="str">
        <f t="shared" ca="1" si="202"/>
        <v/>
      </c>
      <c r="Q526" s="45" t="str">
        <f t="shared" ca="1" si="203"/>
        <v/>
      </c>
      <c r="R526" s="46" t="str">
        <f t="shared" ca="1" si="204"/>
        <v/>
      </c>
      <c r="S526" s="47" t="str">
        <f t="shared" ca="1" si="205"/>
        <v/>
      </c>
      <c r="T526" s="79" t="str">
        <f t="shared" ca="1" si="206"/>
        <v/>
      </c>
      <c r="AH526" s="172" t="str">
        <f t="shared" si="207"/>
        <v/>
      </c>
      <c r="AI526" s="172" t="str">
        <f t="shared" si="208"/>
        <v/>
      </c>
    </row>
    <row r="527" spans="1:35">
      <c r="A527" s="173" t="str">
        <f t="shared" ca="1" si="188"/>
        <v/>
      </c>
      <c r="B527" s="45" t="str">
        <f t="shared" ca="1" si="189"/>
        <v/>
      </c>
      <c r="C527" s="46" t="str">
        <f t="shared" ca="1" si="187"/>
        <v/>
      </c>
      <c r="D527" s="46" t="str">
        <f t="shared" ca="1" si="190"/>
        <v/>
      </c>
      <c r="E527" s="45" t="str">
        <f t="shared" ca="1" si="191"/>
        <v/>
      </c>
      <c r="F527" s="46" t="str">
        <f t="shared" ca="1" si="192"/>
        <v/>
      </c>
      <c r="G527" s="47" t="str">
        <f t="shared" ca="1" si="193"/>
        <v/>
      </c>
      <c r="H527" s="45" t="str">
        <f t="shared" ca="1" si="194"/>
        <v/>
      </c>
      <c r="I527" s="46" t="str">
        <f t="shared" ca="1" si="195"/>
        <v/>
      </c>
      <c r="J527" s="47" t="str">
        <f t="shared" ca="1" si="196"/>
        <v/>
      </c>
      <c r="K527" s="45" t="str">
        <f t="shared" ca="1" si="197"/>
        <v/>
      </c>
      <c r="L527" s="46" t="str">
        <f t="shared" ca="1" si="198"/>
        <v/>
      </c>
      <c r="M527" s="47" t="str">
        <f t="shared" ca="1" si="199"/>
        <v/>
      </c>
      <c r="N527" s="45" t="str">
        <f t="shared" ca="1" si="200"/>
        <v/>
      </c>
      <c r="O527" s="46" t="str">
        <f t="shared" ca="1" si="201"/>
        <v/>
      </c>
      <c r="P527" s="47" t="str">
        <f t="shared" ca="1" si="202"/>
        <v/>
      </c>
      <c r="Q527" s="45" t="str">
        <f t="shared" ca="1" si="203"/>
        <v/>
      </c>
      <c r="R527" s="46" t="str">
        <f t="shared" ca="1" si="204"/>
        <v/>
      </c>
      <c r="S527" s="47" t="str">
        <f t="shared" ca="1" si="205"/>
        <v/>
      </c>
      <c r="T527" s="79" t="str">
        <f t="shared" ca="1" si="206"/>
        <v/>
      </c>
      <c r="AH527" s="172" t="str">
        <f t="shared" si="207"/>
        <v/>
      </c>
      <c r="AI527" s="172" t="str">
        <f t="shared" si="208"/>
        <v/>
      </c>
    </row>
    <row r="528" spans="1:35">
      <c r="A528" s="173" t="str">
        <f t="shared" ca="1" si="188"/>
        <v/>
      </c>
      <c r="B528" s="45" t="str">
        <f t="shared" ca="1" si="189"/>
        <v/>
      </c>
      <c r="C528" s="46" t="str">
        <f t="shared" ref="C528:C591" ca="1" si="209">IF(ISERROR(B528-2),"",(B528/$B$14-1)*$B$5)</f>
        <v/>
      </c>
      <c r="D528" s="46" t="str">
        <f t="shared" ca="1" si="190"/>
        <v/>
      </c>
      <c r="E528" s="45" t="str">
        <f t="shared" ca="1" si="191"/>
        <v/>
      </c>
      <c r="F528" s="46" t="str">
        <f t="shared" ca="1" si="192"/>
        <v/>
      </c>
      <c r="G528" s="47" t="str">
        <f t="shared" ca="1" si="193"/>
        <v/>
      </c>
      <c r="H528" s="45" t="str">
        <f t="shared" ca="1" si="194"/>
        <v/>
      </c>
      <c r="I528" s="46" t="str">
        <f t="shared" ca="1" si="195"/>
        <v/>
      </c>
      <c r="J528" s="47" t="str">
        <f t="shared" ca="1" si="196"/>
        <v/>
      </c>
      <c r="K528" s="45" t="str">
        <f t="shared" ca="1" si="197"/>
        <v/>
      </c>
      <c r="L528" s="46" t="str">
        <f t="shared" ca="1" si="198"/>
        <v/>
      </c>
      <c r="M528" s="47" t="str">
        <f t="shared" ca="1" si="199"/>
        <v/>
      </c>
      <c r="N528" s="45" t="str">
        <f t="shared" ca="1" si="200"/>
        <v/>
      </c>
      <c r="O528" s="46" t="str">
        <f t="shared" ca="1" si="201"/>
        <v/>
      </c>
      <c r="P528" s="47" t="str">
        <f t="shared" ca="1" si="202"/>
        <v/>
      </c>
      <c r="Q528" s="45" t="str">
        <f t="shared" ca="1" si="203"/>
        <v/>
      </c>
      <c r="R528" s="46" t="str">
        <f t="shared" ca="1" si="204"/>
        <v/>
      </c>
      <c r="S528" s="47" t="str">
        <f t="shared" ca="1" si="205"/>
        <v/>
      </c>
      <c r="T528" s="79" t="str">
        <f t="shared" ca="1" si="206"/>
        <v/>
      </c>
      <c r="AH528" s="172" t="str">
        <f t="shared" si="207"/>
        <v/>
      </c>
      <c r="AI528" s="172" t="str">
        <f t="shared" si="208"/>
        <v/>
      </c>
    </row>
    <row r="529" spans="1:35">
      <c r="A529" s="173" t="str">
        <f t="shared" ca="1" si="188"/>
        <v/>
      </c>
      <c r="B529" s="45" t="str">
        <f t="shared" ca="1" si="189"/>
        <v/>
      </c>
      <c r="C529" s="46" t="str">
        <f t="shared" ca="1" si="209"/>
        <v/>
      </c>
      <c r="D529" s="46" t="str">
        <f t="shared" ca="1" si="190"/>
        <v/>
      </c>
      <c r="E529" s="45" t="str">
        <f t="shared" ca="1" si="191"/>
        <v/>
      </c>
      <c r="F529" s="46" t="str">
        <f t="shared" ca="1" si="192"/>
        <v/>
      </c>
      <c r="G529" s="47" t="str">
        <f t="shared" ca="1" si="193"/>
        <v/>
      </c>
      <c r="H529" s="45" t="str">
        <f t="shared" ca="1" si="194"/>
        <v/>
      </c>
      <c r="I529" s="46" t="str">
        <f t="shared" ca="1" si="195"/>
        <v/>
      </c>
      <c r="J529" s="47" t="str">
        <f t="shared" ca="1" si="196"/>
        <v/>
      </c>
      <c r="K529" s="45" t="str">
        <f t="shared" ca="1" si="197"/>
        <v/>
      </c>
      <c r="L529" s="46" t="str">
        <f t="shared" ca="1" si="198"/>
        <v/>
      </c>
      <c r="M529" s="47" t="str">
        <f t="shared" ca="1" si="199"/>
        <v/>
      </c>
      <c r="N529" s="45" t="str">
        <f t="shared" ca="1" si="200"/>
        <v/>
      </c>
      <c r="O529" s="46" t="str">
        <f t="shared" ca="1" si="201"/>
        <v/>
      </c>
      <c r="P529" s="47" t="str">
        <f t="shared" ca="1" si="202"/>
        <v/>
      </c>
      <c r="Q529" s="45" t="str">
        <f t="shared" ca="1" si="203"/>
        <v/>
      </c>
      <c r="R529" s="46" t="str">
        <f t="shared" ca="1" si="204"/>
        <v/>
      </c>
      <c r="S529" s="47" t="str">
        <f t="shared" ca="1" si="205"/>
        <v/>
      </c>
      <c r="T529" s="79" t="str">
        <f t="shared" ca="1" si="206"/>
        <v/>
      </c>
      <c r="AH529" s="172" t="str">
        <f t="shared" si="207"/>
        <v/>
      </c>
      <c r="AI529" s="172" t="str">
        <f t="shared" si="208"/>
        <v/>
      </c>
    </row>
    <row r="530" spans="1:35">
      <c r="A530" s="173" t="str">
        <f t="shared" ca="1" si="188"/>
        <v/>
      </c>
      <c r="B530" s="45" t="str">
        <f t="shared" ca="1" si="189"/>
        <v/>
      </c>
      <c r="C530" s="46" t="str">
        <f t="shared" ca="1" si="209"/>
        <v/>
      </c>
      <c r="D530" s="46" t="str">
        <f t="shared" ca="1" si="190"/>
        <v/>
      </c>
      <c r="E530" s="45" t="str">
        <f t="shared" ca="1" si="191"/>
        <v/>
      </c>
      <c r="F530" s="46" t="str">
        <f t="shared" ca="1" si="192"/>
        <v/>
      </c>
      <c r="G530" s="47" t="str">
        <f t="shared" ca="1" si="193"/>
        <v/>
      </c>
      <c r="H530" s="45" t="str">
        <f t="shared" ca="1" si="194"/>
        <v/>
      </c>
      <c r="I530" s="46" t="str">
        <f t="shared" ca="1" si="195"/>
        <v/>
      </c>
      <c r="J530" s="47" t="str">
        <f t="shared" ca="1" si="196"/>
        <v/>
      </c>
      <c r="K530" s="45" t="str">
        <f t="shared" ca="1" si="197"/>
        <v/>
      </c>
      <c r="L530" s="46" t="str">
        <f t="shared" ca="1" si="198"/>
        <v/>
      </c>
      <c r="M530" s="47" t="str">
        <f t="shared" ca="1" si="199"/>
        <v/>
      </c>
      <c r="N530" s="45" t="str">
        <f t="shared" ca="1" si="200"/>
        <v/>
      </c>
      <c r="O530" s="46" t="str">
        <f t="shared" ca="1" si="201"/>
        <v/>
      </c>
      <c r="P530" s="47" t="str">
        <f t="shared" ca="1" si="202"/>
        <v/>
      </c>
      <c r="Q530" s="45" t="str">
        <f t="shared" ca="1" si="203"/>
        <v/>
      </c>
      <c r="R530" s="46" t="str">
        <f t="shared" ca="1" si="204"/>
        <v/>
      </c>
      <c r="S530" s="47" t="str">
        <f t="shared" ca="1" si="205"/>
        <v/>
      </c>
      <c r="T530" s="79" t="str">
        <f t="shared" ca="1" si="206"/>
        <v/>
      </c>
      <c r="AH530" s="172" t="str">
        <f t="shared" si="207"/>
        <v/>
      </c>
      <c r="AI530" s="172" t="str">
        <f t="shared" si="208"/>
        <v/>
      </c>
    </row>
    <row r="531" spans="1:35">
      <c r="A531" s="173" t="str">
        <f t="shared" ca="1" si="188"/>
        <v/>
      </c>
      <c r="B531" s="45" t="str">
        <f t="shared" ca="1" si="189"/>
        <v/>
      </c>
      <c r="C531" s="46" t="str">
        <f t="shared" ca="1" si="209"/>
        <v/>
      </c>
      <c r="D531" s="46" t="str">
        <f t="shared" ca="1" si="190"/>
        <v/>
      </c>
      <c r="E531" s="45" t="str">
        <f t="shared" ca="1" si="191"/>
        <v/>
      </c>
      <c r="F531" s="46" t="str">
        <f t="shared" ca="1" si="192"/>
        <v/>
      </c>
      <c r="G531" s="47" t="str">
        <f t="shared" ca="1" si="193"/>
        <v/>
      </c>
      <c r="H531" s="45" t="str">
        <f t="shared" ca="1" si="194"/>
        <v/>
      </c>
      <c r="I531" s="46" t="str">
        <f t="shared" ca="1" si="195"/>
        <v/>
      </c>
      <c r="J531" s="47" t="str">
        <f t="shared" ca="1" si="196"/>
        <v/>
      </c>
      <c r="K531" s="45" t="str">
        <f t="shared" ca="1" si="197"/>
        <v/>
      </c>
      <c r="L531" s="46" t="str">
        <f t="shared" ca="1" si="198"/>
        <v/>
      </c>
      <c r="M531" s="47" t="str">
        <f t="shared" ca="1" si="199"/>
        <v/>
      </c>
      <c r="N531" s="45" t="str">
        <f t="shared" ca="1" si="200"/>
        <v/>
      </c>
      <c r="O531" s="46" t="str">
        <f t="shared" ca="1" si="201"/>
        <v/>
      </c>
      <c r="P531" s="47" t="str">
        <f t="shared" ca="1" si="202"/>
        <v/>
      </c>
      <c r="Q531" s="45" t="str">
        <f t="shared" ca="1" si="203"/>
        <v/>
      </c>
      <c r="R531" s="46" t="str">
        <f t="shared" ca="1" si="204"/>
        <v/>
      </c>
      <c r="S531" s="47" t="str">
        <f t="shared" ca="1" si="205"/>
        <v/>
      </c>
      <c r="T531" s="79" t="str">
        <f t="shared" ca="1" si="206"/>
        <v/>
      </c>
      <c r="AH531" s="172" t="str">
        <f t="shared" si="207"/>
        <v/>
      </c>
      <c r="AI531" s="172" t="str">
        <f t="shared" si="208"/>
        <v/>
      </c>
    </row>
    <row r="532" spans="1:35">
      <c r="A532" s="173" t="str">
        <f t="shared" ca="1" si="188"/>
        <v/>
      </c>
      <c r="B532" s="45" t="str">
        <f t="shared" ca="1" si="189"/>
        <v/>
      </c>
      <c r="C532" s="46" t="str">
        <f t="shared" ca="1" si="209"/>
        <v/>
      </c>
      <c r="D532" s="46" t="str">
        <f t="shared" ca="1" si="190"/>
        <v/>
      </c>
      <c r="E532" s="45" t="str">
        <f t="shared" ca="1" si="191"/>
        <v/>
      </c>
      <c r="F532" s="46" t="str">
        <f t="shared" ca="1" si="192"/>
        <v/>
      </c>
      <c r="G532" s="47" t="str">
        <f t="shared" ca="1" si="193"/>
        <v/>
      </c>
      <c r="H532" s="45" t="str">
        <f t="shared" ca="1" si="194"/>
        <v/>
      </c>
      <c r="I532" s="46" t="str">
        <f t="shared" ca="1" si="195"/>
        <v/>
      </c>
      <c r="J532" s="47" t="str">
        <f t="shared" ca="1" si="196"/>
        <v/>
      </c>
      <c r="K532" s="45" t="str">
        <f t="shared" ca="1" si="197"/>
        <v/>
      </c>
      <c r="L532" s="46" t="str">
        <f t="shared" ca="1" si="198"/>
        <v/>
      </c>
      <c r="M532" s="47" t="str">
        <f t="shared" ca="1" si="199"/>
        <v/>
      </c>
      <c r="N532" s="45" t="str">
        <f t="shared" ca="1" si="200"/>
        <v/>
      </c>
      <c r="O532" s="46" t="str">
        <f t="shared" ca="1" si="201"/>
        <v/>
      </c>
      <c r="P532" s="47" t="str">
        <f t="shared" ca="1" si="202"/>
        <v/>
      </c>
      <c r="Q532" s="45" t="str">
        <f t="shared" ca="1" si="203"/>
        <v/>
      </c>
      <c r="R532" s="46" t="str">
        <f t="shared" ca="1" si="204"/>
        <v/>
      </c>
      <c r="S532" s="47" t="str">
        <f t="shared" ca="1" si="205"/>
        <v/>
      </c>
      <c r="T532" s="79" t="str">
        <f t="shared" ca="1" si="206"/>
        <v/>
      </c>
      <c r="AH532" s="172" t="str">
        <f t="shared" si="207"/>
        <v/>
      </c>
      <c r="AI532" s="172" t="str">
        <f t="shared" si="208"/>
        <v/>
      </c>
    </row>
    <row r="533" spans="1:35">
      <c r="A533" s="173" t="str">
        <f t="shared" ca="1" si="188"/>
        <v/>
      </c>
      <c r="B533" s="45" t="str">
        <f t="shared" ca="1" si="189"/>
        <v/>
      </c>
      <c r="C533" s="46" t="str">
        <f t="shared" ca="1" si="209"/>
        <v/>
      </c>
      <c r="D533" s="46" t="str">
        <f t="shared" ca="1" si="190"/>
        <v/>
      </c>
      <c r="E533" s="45" t="str">
        <f t="shared" ca="1" si="191"/>
        <v/>
      </c>
      <c r="F533" s="46" t="str">
        <f t="shared" ca="1" si="192"/>
        <v/>
      </c>
      <c r="G533" s="47" t="str">
        <f t="shared" ca="1" si="193"/>
        <v/>
      </c>
      <c r="H533" s="45" t="str">
        <f t="shared" ca="1" si="194"/>
        <v/>
      </c>
      <c r="I533" s="46" t="str">
        <f t="shared" ca="1" si="195"/>
        <v/>
      </c>
      <c r="J533" s="47" t="str">
        <f t="shared" ca="1" si="196"/>
        <v/>
      </c>
      <c r="K533" s="45" t="str">
        <f t="shared" ca="1" si="197"/>
        <v/>
      </c>
      <c r="L533" s="46" t="str">
        <f t="shared" ca="1" si="198"/>
        <v/>
      </c>
      <c r="M533" s="47" t="str">
        <f t="shared" ca="1" si="199"/>
        <v/>
      </c>
      <c r="N533" s="45" t="str">
        <f t="shared" ca="1" si="200"/>
        <v/>
      </c>
      <c r="O533" s="46" t="str">
        <f t="shared" ca="1" si="201"/>
        <v/>
      </c>
      <c r="P533" s="47" t="str">
        <f t="shared" ca="1" si="202"/>
        <v/>
      </c>
      <c r="Q533" s="45" t="str">
        <f t="shared" ca="1" si="203"/>
        <v/>
      </c>
      <c r="R533" s="46" t="str">
        <f t="shared" ca="1" si="204"/>
        <v/>
      </c>
      <c r="S533" s="47" t="str">
        <f t="shared" ca="1" si="205"/>
        <v/>
      </c>
      <c r="T533" s="79" t="str">
        <f t="shared" ca="1" si="206"/>
        <v/>
      </c>
      <c r="AH533" s="172" t="str">
        <f t="shared" si="207"/>
        <v/>
      </c>
      <c r="AI533" s="172" t="str">
        <f t="shared" si="208"/>
        <v/>
      </c>
    </row>
    <row r="534" spans="1:35">
      <c r="A534" s="173" t="str">
        <f t="shared" ca="1" si="188"/>
        <v/>
      </c>
      <c r="B534" s="45" t="str">
        <f t="shared" ca="1" si="189"/>
        <v/>
      </c>
      <c r="C534" s="46" t="str">
        <f t="shared" ca="1" si="209"/>
        <v/>
      </c>
      <c r="D534" s="46" t="str">
        <f t="shared" ca="1" si="190"/>
        <v/>
      </c>
      <c r="E534" s="45" t="str">
        <f t="shared" ca="1" si="191"/>
        <v/>
      </c>
      <c r="F534" s="46" t="str">
        <f t="shared" ca="1" si="192"/>
        <v/>
      </c>
      <c r="G534" s="47" t="str">
        <f t="shared" ca="1" si="193"/>
        <v/>
      </c>
      <c r="H534" s="45" t="str">
        <f t="shared" ca="1" si="194"/>
        <v/>
      </c>
      <c r="I534" s="46" t="str">
        <f t="shared" ca="1" si="195"/>
        <v/>
      </c>
      <c r="J534" s="47" t="str">
        <f t="shared" ca="1" si="196"/>
        <v/>
      </c>
      <c r="K534" s="45" t="str">
        <f t="shared" ca="1" si="197"/>
        <v/>
      </c>
      <c r="L534" s="46" t="str">
        <f t="shared" ca="1" si="198"/>
        <v/>
      </c>
      <c r="M534" s="47" t="str">
        <f t="shared" ca="1" si="199"/>
        <v/>
      </c>
      <c r="N534" s="45" t="str">
        <f t="shared" ca="1" si="200"/>
        <v/>
      </c>
      <c r="O534" s="46" t="str">
        <f t="shared" ca="1" si="201"/>
        <v/>
      </c>
      <c r="P534" s="47" t="str">
        <f t="shared" ca="1" si="202"/>
        <v/>
      </c>
      <c r="Q534" s="45" t="str">
        <f t="shared" ca="1" si="203"/>
        <v/>
      </c>
      <c r="R534" s="46" t="str">
        <f t="shared" ca="1" si="204"/>
        <v/>
      </c>
      <c r="S534" s="47" t="str">
        <f t="shared" ca="1" si="205"/>
        <v/>
      </c>
      <c r="T534" s="79" t="str">
        <f t="shared" ca="1" si="206"/>
        <v/>
      </c>
      <c r="AH534" s="172" t="str">
        <f t="shared" si="207"/>
        <v/>
      </c>
      <c r="AI534" s="172" t="str">
        <f t="shared" si="208"/>
        <v/>
      </c>
    </row>
    <row r="535" spans="1:35">
      <c r="A535" s="173" t="str">
        <f t="shared" ca="1" si="188"/>
        <v/>
      </c>
      <c r="B535" s="45" t="str">
        <f t="shared" ca="1" si="189"/>
        <v/>
      </c>
      <c r="C535" s="46" t="str">
        <f t="shared" ca="1" si="209"/>
        <v/>
      </c>
      <c r="D535" s="46" t="str">
        <f t="shared" ca="1" si="190"/>
        <v/>
      </c>
      <c r="E535" s="45" t="str">
        <f t="shared" ca="1" si="191"/>
        <v/>
      </c>
      <c r="F535" s="46" t="str">
        <f t="shared" ca="1" si="192"/>
        <v/>
      </c>
      <c r="G535" s="47" t="str">
        <f t="shared" ca="1" si="193"/>
        <v/>
      </c>
      <c r="H535" s="45" t="str">
        <f t="shared" ca="1" si="194"/>
        <v/>
      </c>
      <c r="I535" s="46" t="str">
        <f t="shared" ca="1" si="195"/>
        <v/>
      </c>
      <c r="J535" s="47" t="str">
        <f t="shared" ca="1" si="196"/>
        <v/>
      </c>
      <c r="K535" s="45" t="str">
        <f t="shared" ca="1" si="197"/>
        <v/>
      </c>
      <c r="L535" s="46" t="str">
        <f t="shared" ca="1" si="198"/>
        <v/>
      </c>
      <c r="M535" s="47" t="str">
        <f t="shared" ca="1" si="199"/>
        <v/>
      </c>
      <c r="N535" s="45" t="str">
        <f t="shared" ca="1" si="200"/>
        <v/>
      </c>
      <c r="O535" s="46" t="str">
        <f t="shared" ca="1" si="201"/>
        <v/>
      </c>
      <c r="P535" s="47" t="str">
        <f t="shared" ca="1" si="202"/>
        <v/>
      </c>
      <c r="Q535" s="45" t="str">
        <f t="shared" ca="1" si="203"/>
        <v/>
      </c>
      <c r="R535" s="46" t="str">
        <f t="shared" ca="1" si="204"/>
        <v/>
      </c>
      <c r="S535" s="47" t="str">
        <f t="shared" ca="1" si="205"/>
        <v/>
      </c>
      <c r="T535" s="79" t="str">
        <f t="shared" ca="1" si="206"/>
        <v/>
      </c>
      <c r="AH535" s="172" t="str">
        <f t="shared" si="207"/>
        <v/>
      </c>
      <c r="AI535" s="172" t="str">
        <f t="shared" si="208"/>
        <v/>
      </c>
    </row>
    <row r="536" spans="1:35">
      <c r="A536" s="173" t="str">
        <f t="shared" ca="1" si="188"/>
        <v/>
      </c>
      <c r="B536" s="45" t="str">
        <f t="shared" ca="1" si="189"/>
        <v/>
      </c>
      <c r="C536" s="46" t="str">
        <f t="shared" ca="1" si="209"/>
        <v/>
      </c>
      <c r="D536" s="46" t="str">
        <f t="shared" ca="1" si="190"/>
        <v/>
      </c>
      <c r="E536" s="45" t="str">
        <f t="shared" ca="1" si="191"/>
        <v/>
      </c>
      <c r="F536" s="46" t="str">
        <f t="shared" ca="1" si="192"/>
        <v/>
      </c>
      <c r="G536" s="47" t="str">
        <f t="shared" ca="1" si="193"/>
        <v/>
      </c>
      <c r="H536" s="45" t="str">
        <f t="shared" ca="1" si="194"/>
        <v/>
      </c>
      <c r="I536" s="46" t="str">
        <f t="shared" ca="1" si="195"/>
        <v/>
      </c>
      <c r="J536" s="47" t="str">
        <f t="shared" ca="1" si="196"/>
        <v/>
      </c>
      <c r="K536" s="45" t="str">
        <f t="shared" ca="1" si="197"/>
        <v/>
      </c>
      <c r="L536" s="46" t="str">
        <f t="shared" ca="1" si="198"/>
        <v/>
      </c>
      <c r="M536" s="47" t="str">
        <f t="shared" ca="1" si="199"/>
        <v/>
      </c>
      <c r="N536" s="45" t="str">
        <f t="shared" ca="1" si="200"/>
        <v/>
      </c>
      <c r="O536" s="46" t="str">
        <f t="shared" ca="1" si="201"/>
        <v/>
      </c>
      <c r="P536" s="47" t="str">
        <f t="shared" ca="1" si="202"/>
        <v/>
      </c>
      <c r="Q536" s="45" t="str">
        <f t="shared" ca="1" si="203"/>
        <v/>
      </c>
      <c r="R536" s="46" t="str">
        <f t="shared" ca="1" si="204"/>
        <v/>
      </c>
      <c r="S536" s="47" t="str">
        <f t="shared" ca="1" si="205"/>
        <v/>
      </c>
      <c r="T536" s="79" t="str">
        <f t="shared" ca="1" si="206"/>
        <v/>
      </c>
      <c r="AH536" s="172" t="str">
        <f t="shared" si="207"/>
        <v/>
      </c>
      <c r="AI536" s="172" t="str">
        <f t="shared" si="208"/>
        <v/>
      </c>
    </row>
    <row r="537" spans="1:35">
      <c r="A537" s="173" t="str">
        <f t="shared" ca="1" si="188"/>
        <v/>
      </c>
      <c r="B537" s="45" t="str">
        <f t="shared" ca="1" si="189"/>
        <v/>
      </c>
      <c r="C537" s="46" t="str">
        <f t="shared" ca="1" si="209"/>
        <v/>
      </c>
      <c r="D537" s="46" t="str">
        <f t="shared" ca="1" si="190"/>
        <v/>
      </c>
      <c r="E537" s="45" t="str">
        <f t="shared" ca="1" si="191"/>
        <v/>
      </c>
      <c r="F537" s="46" t="str">
        <f t="shared" ca="1" si="192"/>
        <v/>
      </c>
      <c r="G537" s="47" t="str">
        <f t="shared" ca="1" si="193"/>
        <v/>
      </c>
      <c r="H537" s="45" t="str">
        <f t="shared" ca="1" si="194"/>
        <v/>
      </c>
      <c r="I537" s="46" t="str">
        <f t="shared" ca="1" si="195"/>
        <v/>
      </c>
      <c r="J537" s="47" t="str">
        <f t="shared" ca="1" si="196"/>
        <v/>
      </c>
      <c r="K537" s="45" t="str">
        <f t="shared" ca="1" si="197"/>
        <v/>
      </c>
      <c r="L537" s="46" t="str">
        <f t="shared" ca="1" si="198"/>
        <v/>
      </c>
      <c r="M537" s="47" t="str">
        <f t="shared" ca="1" si="199"/>
        <v/>
      </c>
      <c r="N537" s="45" t="str">
        <f t="shared" ca="1" si="200"/>
        <v/>
      </c>
      <c r="O537" s="46" t="str">
        <f t="shared" ca="1" si="201"/>
        <v/>
      </c>
      <c r="P537" s="47" t="str">
        <f t="shared" ca="1" si="202"/>
        <v/>
      </c>
      <c r="Q537" s="45" t="str">
        <f t="shared" ca="1" si="203"/>
        <v/>
      </c>
      <c r="R537" s="46" t="str">
        <f t="shared" ca="1" si="204"/>
        <v/>
      </c>
      <c r="S537" s="47" t="str">
        <f t="shared" ca="1" si="205"/>
        <v/>
      </c>
      <c r="T537" s="79" t="str">
        <f t="shared" ca="1" si="206"/>
        <v/>
      </c>
      <c r="AH537" s="172" t="str">
        <f t="shared" si="207"/>
        <v/>
      </c>
      <c r="AI537" s="172" t="str">
        <f t="shared" si="208"/>
        <v/>
      </c>
    </row>
    <row r="538" spans="1:35">
      <c r="A538" s="173" t="str">
        <f t="shared" ca="1" si="188"/>
        <v/>
      </c>
      <c r="B538" s="45" t="str">
        <f t="shared" ca="1" si="189"/>
        <v/>
      </c>
      <c r="C538" s="46" t="str">
        <f t="shared" ca="1" si="209"/>
        <v/>
      </c>
      <c r="D538" s="46" t="str">
        <f t="shared" ca="1" si="190"/>
        <v/>
      </c>
      <c r="E538" s="45" t="str">
        <f t="shared" ca="1" si="191"/>
        <v/>
      </c>
      <c r="F538" s="46" t="str">
        <f t="shared" ca="1" si="192"/>
        <v/>
      </c>
      <c r="G538" s="47" t="str">
        <f t="shared" ca="1" si="193"/>
        <v/>
      </c>
      <c r="H538" s="45" t="str">
        <f t="shared" ca="1" si="194"/>
        <v/>
      </c>
      <c r="I538" s="46" t="str">
        <f t="shared" ca="1" si="195"/>
        <v/>
      </c>
      <c r="J538" s="47" t="str">
        <f t="shared" ca="1" si="196"/>
        <v/>
      </c>
      <c r="K538" s="45" t="str">
        <f t="shared" ca="1" si="197"/>
        <v/>
      </c>
      <c r="L538" s="46" t="str">
        <f t="shared" ca="1" si="198"/>
        <v/>
      </c>
      <c r="M538" s="47" t="str">
        <f t="shared" ca="1" si="199"/>
        <v/>
      </c>
      <c r="N538" s="45" t="str">
        <f t="shared" ca="1" si="200"/>
        <v/>
      </c>
      <c r="O538" s="46" t="str">
        <f t="shared" ca="1" si="201"/>
        <v/>
      </c>
      <c r="P538" s="47" t="str">
        <f t="shared" ca="1" si="202"/>
        <v/>
      </c>
      <c r="Q538" s="45" t="str">
        <f t="shared" ca="1" si="203"/>
        <v/>
      </c>
      <c r="R538" s="46" t="str">
        <f t="shared" ca="1" si="204"/>
        <v/>
      </c>
      <c r="S538" s="47" t="str">
        <f t="shared" ca="1" si="205"/>
        <v/>
      </c>
      <c r="T538" s="79" t="str">
        <f t="shared" ca="1" si="206"/>
        <v/>
      </c>
      <c r="AH538" s="172" t="str">
        <f t="shared" si="207"/>
        <v/>
      </c>
      <c r="AI538" s="172" t="str">
        <f t="shared" si="208"/>
        <v/>
      </c>
    </row>
    <row r="539" spans="1:35">
      <c r="A539" s="173" t="str">
        <f t="shared" ca="1" si="188"/>
        <v/>
      </c>
      <c r="B539" s="45" t="str">
        <f t="shared" ca="1" si="189"/>
        <v/>
      </c>
      <c r="C539" s="46" t="str">
        <f t="shared" ca="1" si="209"/>
        <v/>
      </c>
      <c r="D539" s="46" t="str">
        <f t="shared" ca="1" si="190"/>
        <v/>
      </c>
      <c r="E539" s="45" t="str">
        <f t="shared" ca="1" si="191"/>
        <v/>
      </c>
      <c r="F539" s="46" t="str">
        <f t="shared" ca="1" si="192"/>
        <v/>
      </c>
      <c r="G539" s="47" t="str">
        <f t="shared" ca="1" si="193"/>
        <v/>
      </c>
      <c r="H539" s="45" t="str">
        <f t="shared" ca="1" si="194"/>
        <v/>
      </c>
      <c r="I539" s="46" t="str">
        <f t="shared" ca="1" si="195"/>
        <v/>
      </c>
      <c r="J539" s="47" t="str">
        <f t="shared" ca="1" si="196"/>
        <v/>
      </c>
      <c r="K539" s="45" t="str">
        <f t="shared" ca="1" si="197"/>
        <v/>
      </c>
      <c r="L539" s="46" t="str">
        <f t="shared" ca="1" si="198"/>
        <v/>
      </c>
      <c r="M539" s="47" t="str">
        <f t="shared" ca="1" si="199"/>
        <v/>
      </c>
      <c r="N539" s="45" t="str">
        <f t="shared" ca="1" si="200"/>
        <v/>
      </c>
      <c r="O539" s="46" t="str">
        <f t="shared" ca="1" si="201"/>
        <v/>
      </c>
      <c r="P539" s="47" t="str">
        <f t="shared" ca="1" si="202"/>
        <v/>
      </c>
      <c r="Q539" s="45" t="str">
        <f t="shared" ca="1" si="203"/>
        <v/>
      </c>
      <c r="R539" s="46" t="str">
        <f t="shared" ca="1" si="204"/>
        <v/>
      </c>
      <c r="S539" s="47" t="str">
        <f t="shared" ca="1" si="205"/>
        <v/>
      </c>
      <c r="T539" s="79" t="str">
        <f t="shared" ca="1" si="206"/>
        <v/>
      </c>
      <c r="AH539" s="172" t="str">
        <f t="shared" si="207"/>
        <v/>
      </c>
      <c r="AI539" s="172" t="str">
        <f t="shared" si="208"/>
        <v/>
      </c>
    </row>
    <row r="540" spans="1:35">
      <c r="A540" s="173" t="str">
        <f t="shared" ca="1" si="188"/>
        <v/>
      </c>
      <c r="B540" s="45" t="str">
        <f t="shared" ca="1" si="189"/>
        <v/>
      </c>
      <c r="C540" s="46" t="str">
        <f t="shared" ca="1" si="209"/>
        <v/>
      </c>
      <c r="D540" s="46" t="str">
        <f t="shared" ca="1" si="190"/>
        <v/>
      </c>
      <c r="E540" s="45" t="str">
        <f t="shared" ca="1" si="191"/>
        <v/>
      </c>
      <c r="F540" s="46" t="str">
        <f t="shared" ca="1" si="192"/>
        <v/>
      </c>
      <c r="G540" s="47" t="str">
        <f t="shared" ca="1" si="193"/>
        <v/>
      </c>
      <c r="H540" s="45" t="str">
        <f t="shared" ca="1" si="194"/>
        <v/>
      </c>
      <c r="I540" s="46" t="str">
        <f t="shared" ca="1" si="195"/>
        <v/>
      </c>
      <c r="J540" s="47" t="str">
        <f t="shared" ca="1" si="196"/>
        <v/>
      </c>
      <c r="K540" s="45" t="str">
        <f t="shared" ca="1" si="197"/>
        <v/>
      </c>
      <c r="L540" s="46" t="str">
        <f t="shared" ca="1" si="198"/>
        <v/>
      </c>
      <c r="M540" s="47" t="str">
        <f t="shared" ca="1" si="199"/>
        <v/>
      </c>
      <c r="N540" s="45" t="str">
        <f t="shared" ca="1" si="200"/>
        <v/>
      </c>
      <c r="O540" s="46" t="str">
        <f t="shared" ca="1" si="201"/>
        <v/>
      </c>
      <c r="P540" s="47" t="str">
        <f t="shared" ca="1" si="202"/>
        <v/>
      </c>
      <c r="Q540" s="45" t="str">
        <f t="shared" ca="1" si="203"/>
        <v/>
      </c>
      <c r="R540" s="46" t="str">
        <f t="shared" ca="1" si="204"/>
        <v/>
      </c>
      <c r="S540" s="47" t="str">
        <f t="shared" ca="1" si="205"/>
        <v/>
      </c>
      <c r="T540" s="79" t="str">
        <f t="shared" ca="1" si="206"/>
        <v/>
      </c>
      <c r="AH540" s="172" t="str">
        <f t="shared" si="207"/>
        <v/>
      </c>
      <c r="AI540" s="172" t="str">
        <f t="shared" si="208"/>
        <v/>
      </c>
    </row>
    <row r="541" spans="1:35">
      <c r="A541" s="173" t="str">
        <f t="shared" ca="1" si="188"/>
        <v/>
      </c>
      <c r="B541" s="45" t="str">
        <f t="shared" ca="1" si="189"/>
        <v/>
      </c>
      <c r="C541" s="46" t="str">
        <f t="shared" ca="1" si="209"/>
        <v/>
      </c>
      <c r="D541" s="46" t="str">
        <f t="shared" ca="1" si="190"/>
        <v/>
      </c>
      <c r="E541" s="45" t="str">
        <f t="shared" ca="1" si="191"/>
        <v/>
      </c>
      <c r="F541" s="46" t="str">
        <f t="shared" ca="1" si="192"/>
        <v/>
      </c>
      <c r="G541" s="47" t="str">
        <f t="shared" ca="1" si="193"/>
        <v/>
      </c>
      <c r="H541" s="45" t="str">
        <f t="shared" ca="1" si="194"/>
        <v/>
      </c>
      <c r="I541" s="46" t="str">
        <f t="shared" ca="1" si="195"/>
        <v/>
      </c>
      <c r="J541" s="47" t="str">
        <f t="shared" ca="1" si="196"/>
        <v/>
      </c>
      <c r="K541" s="45" t="str">
        <f t="shared" ca="1" si="197"/>
        <v/>
      </c>
      <c r="L541" s="46" t="str">
        <f t="shared" ca="1" si="198"/>
        <v/>
      </c>
      <c r="M541" s="47" t="str">
        <f t="shared" ca="1" si="199"/>
        <v/>
      </c>
      <c r="N541" s="45" t="str">
        <f t="shared" ca="1" si="200"/>
        <v/>
      </c>
      <c r="O541" s="46" t="str">
        <f t="shared" ca="1" si="201"/>
        <v/>
      </c>
      <c r="P541" s="47" t="str">
        <f t="shared" ca="1" si="202"/>
        <v/>
      </c>
      <c r="Q541" s="45" t="str">
        <f t="shared" ca="1" si="203"/>
        <v/>
      </c>
      <c r="R541" s="46" t="str">
        <f t="shared" ca="1" si="204"/>
        <v/>
      </c>
      <c r="S541" s="47" t="str">
        <f t="shared" ca="1" si="205"/>
        <v/>
      </c>
      <c r="T541" s="79" t="str">
        <f t="shared" ca="1" si="206"/>
        <v/>
      </c>
      <c r="AH541" s="172" t="str">
        <f t="shared" si="207"/>
        <v/>
      </c>
      <c r="AI541" s="172" t="str">
        <f t="shared" si="208"/>
        <v/>
      </c>
    </row>
    <row r="542" spans="1:35">
      <c r="A542" s="173" t="str">
        <f t="shared" ca="1" si="188"/>
        <v/>
      </c>
      <c r="B542" s="45" t="str">
        <f t="shared" ca="1" si="189"/>
        <v/>
      </c>
      <c r="C542" s="46" t="str">
        <f t="shared" ca="1" si="209"/>
        <v/>
      </c>
      <c r="D542" s="46" t="str">
        <f t="shared" ca="1" si="190"/>
        <v/>
      </c>
      <c r="E542" s="45" t="str">
        <f t="shared" ca="1" si="191"/>
        <v/>
      </c>
      <c r="F542" s="46" t="str">
        <f t="shared" ca="1" si="192"/>
        <v/>
      </c>
      <c r="G542" s="47" t="str">
        <f t="shared" ca="1" si="193"/>
        <v/>
      </c>
      <c r="H542" s="45" t="str">
        <f t="shared" ca="1" si="194"/>
        <v/>
      </c>
      <c r="I542" s="46" t="str">
        <f t="shared" ca="1" si="195"/>
        <v/>
      </c>
      <c r="J542" s="47" t="str">
        <f t="shared" ca="1" si="196"/>
        <v/>
      </c>
      <c r="K542" s="45" t="str">
        <f t="shared" ca="1" si="197"/>
        <v/>
      </c>
      <c r="L542" s="46" t="str">
        <f t="shared" ca="1" si="198"/>
        <v/>
      </c>
      <c r="M542" s="47" t="str">
        <f t="shared" ca="1" si="199"/>
        <v/>
      </c>
      <c r="N542" s="45" t="str">
        <f t="shared" ca="1" si="200"/>
        <v/>
      </c>
      <c r="O542" s="46" t="str">
        <f t="shared" ca="1" si="201"/>
        <v/>
      </c>
      <c r="P542" s="47" t="str">
        <f t="shared" ca="1" si="202"/>
        <v/>
      </c>
      <c r="Q542" s="45" t="str">
        <f t="shared" ca="1" si="203"/>
        <v/>
      </c>
      <c r="R542" s="46" t="str">
        <f t="shared" ca="1" si="204"/>
        <v/>
      </c>
      <c r="S542" s="47" t="str">
        <f t="shared" ca="1" si="205"/>
        <v/>
      </c>
      <c r="T542" s="79" t="str">
        <f t="shared" ca="1" si="206"/>
        <v/>
      </c>
      <c r="AH542" s="172" t="str">
        <f t="shared" si="207"/>
        <v/>
      </c>
      <c r="AI542" s="172" t="str">
        <f t="shared" si="208"/>
        <v/>
      </c>
    </row>
    <row r="543" spans="1:35">
      <c r="A543" s="173" t="str">
        <f t="shared" ca="1" si="188"/>
        <v/>
      </c>
      <c r="B543" s="45" t="str">
        <f t="shared" ca="1" si="189"/>
        <v/>
      </c>
      <c r="C543" s="46" t="str">
        <f t="shared" ca="1" si="209"/>
        <v/>
      </c>
      <c r="D543" s="46" t="str">
        <f t="shared" ca="1" si="190"/>
        <v/>
      </c>
      <c r="E543" s="45" t="str">
        <f t="shared" ca="1" si="191"/>
        <v/>
      </c>
      <c r="F543" s="46" t="str">
        <f t="shared" ca="1" si="192"/>
        <v/>
      </c>
      <c r="G543" s="47" t="str">
        <f t="shared" ca="1" si="193"/>
        <v/>
      </c>
      <c r="H543" s="45" t="str">
        <f t="shared" ca="1" si="194"/>
        <v/>
      </c>
      <c r="I543" s="46" t="str">
        <f t="shared" ca="1" si="195"/>
        <v/>
      </c>
      <c r="J543" s="47" t="str">
        <f t="shared" ca="1" si="196"/>
        <v/>
      </c>
      <c r="K543" s="45" t="str">
        <f t="shared" ca="1" si="197"/>
        <v/>
      </c>
      <c r="L543" s="46" t="str">
        <f t="shared" ca="1" si="198"/>
        <v/>
      </c>
      <c r="M543" s="47" t="str">
        <f t="shared" ca="1" si="199"/>
        <v/>
      </c>
      <c r="N543" s="45" t="str">
        <f t="shared" ca="1" si="200"/>
        <v/>
      </c>
      <c r="O543" s="46" t="str">
        <f t="shared" ca="1" si="201"/>
        <v/>
      </c>
      <c r="P543" s="47" t="str">
        <f t="shared" ca="1" si="202"/>
        <v/>
      </c>
      <c r="Q543" s="45" t="str">
        <f t="shared" ca="1" si="203"/>
        <v/>
      </c>
      <c r="R543" s="46" t="str">
        <f t="shared" ca="1" si="204"/>
        <v/>
      </c>
      <c r="S543" s="47" t="str">
        <f t="shared" ca="1" si="205"/>
        <v/>
      </c>
      <c r="T543" s="79" t="str">
        <f t="shared" ca="1" si="206"/>
        <v/>
      </c>
      <c r="AH543" s="172" t="str">
        <f t="shared" si="207"/>
        <v/>
      </c>
      <c r="AI543" s="172" t="str">
        <f t="shared" si="208"/>
        <v/>
      </c>
    </row>
    <row r="544" spans="1:35">
      <c r="A544" s="173" t="str">
        <f t="shared" ca="1" si="188"/>
        <v/>
      </c>
      <c r="B544" s="45" t="str">
        <f t="shared" ca="1" si="189"/>
        <v/>
      </c>
      <c r="C544" s="46" t="str">
        <f t="shared" ca="1" si="209"/>
        <v/>
      </c>
      <c r="D544" s="46" t="str">
        <f t="shared" ca="1" si="190"/>
        <v/>
      </c>
      <c r="E544" s="45" t="str">
        <f t="shared" ca="1" si="191"/>
        <v/>
      </c>
      <c r="F544" s="46" t="str">
        <f t="shared" ca="1" si="192"/>
        <v/>
      </c>
      <c r="G544" s="47" t="str">
        <f t="shared" ca="1" si="193"/>
        <v/>
      </c>
      <c r="H544" s="45" t="str">
        <f t="shared" ca="1" si="194"/>
        <v/>
      </c>
      <c r="I544" s="46" t="str">
        <f t="shared" ca="1" si="195"/>
        <v/>
      </c>
      <c r="J544" s="47" t="str">
        <f t="shared" ca="1" si="196"/>
        <v/>
      </c>
      <c r="K544" s="45" t="str">
        <f t="shared" ca="1" si="197"/>
        <v/>
      </c>
      <c r="L544" s="46" t="str">
        <f t="shared" ca="1" si="198"/>
        <v/>
      </c>
      <c r="M544" s="47" t="str">
        <f t="shared" ca="1" si="199"/>
        <v/>
      </c>
      <c r="N544" s="45" t="str">
        <f t="shared" ca="1" si="200"/>
        <v/>
      </c>
      <c r="O544" s="46" t="str">
        <f t="shared" ca="1" si="201"/>
        <v/>
      </c>
      <c r="P544" s="47" t="str">
        <f t="shared" ca="1" si="202"/>
        <v/>
      </c>
      <c r="Q544" s="45" t="str">
        <f t="shared" ca="1" si="203"/>
        <v/>
      </c>
      <c r="R544" s="46" t="str">
        <f t="shared" ca="1" si="204"/>
        <v/>
      </c>
      <c r="S544" s="47" t="str">
        <f t="shared" ca="1" si="205"/>
        <v/>
      </c>
      <c r="T544" s="79" t="str">
        <f t="shared" ca="1" si="206"/>
        <v/>
      </c>
      <c r="AH544" s="172" t="str">
        <f t="shared" si="207"/>
        <v/>
      </c>
      <c r="AI544" s="172" t="str">
        <f t="shared" si="208"/>
        <v/>
      </c>
    </row>
    <row r="545" spans="1:35">
      <c r="A545" s="173" t="str">
        <f t="shared" ca="1" si="188"/>
        <v/>
      </c>
      <c r="B545" s="45" t="str">
        <f t="shared" ca="1" si="189"/>
        <v/>
      </c>
      <c r="C545" s="46" t="str">
        <f t="shared" ca="1" si="209"/>
        <v/>
      </c>
      <c r="D545" s="46" t="str">
        <f t="shared" ca="1" si="190"/>
        <v/>
      </c>
      <c r="E545" s="45" t="str">
        <f t="shared" ca="1" si="191"/>
        <v/>
      </c>
      <c r="F545" s="46" t="str">
        <f t="shared" ca="1" si="192"/>
        <v/>
      </c>
      <c r="G545" s="47" t="str">
        <f t="shared" ca="1" si="193"/>
        <v/>
      </c>
      <c r="H545" s="45" t="str">
        <f t="shared" ca="1" si="194"/>
        <v/>
      </c>
      <c r="I545" s="46" t="str">
        <f t="shared" ca="1" si="195"/>
        <v/>
      </c>
      <c r="J545" s="47" t="str">
        <f t="shared" ca="1" si="196"/>
        <v/>
      </c>
      <c r="K545" s="45" t="str">
        <f t="shared" ca="1" si="197"/>
        <v/>
      </c>
      <c r="L545" s="46" t="str">
        <f t="shared" ca="1" si="198"/>
        <v/>
      </c>
      <c r="M545" s="47" t="str">
        <f t="shared" ca="1" si="199"/>
        <v/>
      </c>
      <c r="N545" s="45" t="str">
        <f t="shared" ca="1" si="200"/>
        <v/>
      </c>
      <c r="O545" s="46" t="str">
        <f t="shared" ca="1" si="201"/>
        <v/>
      </c>
      <c r="P545" s="47" t="str">
        <f t="shared" ca="1" si="202"/>
        <v/>
      </c>
      <c r="Q545" s="45" t="str">
        <f t="shared" ca="1" si="203"/>
        <v/>
      </c>
      <c r="R545" s="46" t="str">
        <f t="shared" ca="1" si="204"/>
        <v/>
      </c>
      <c r="S545" s="47" t="str">
        <f t="shared" ca="1" si="205"/>
        <v/>
      </c>
      <c r="T545" s="79" t="str">
        <f t="shared" ca="1" si="206"/>
        <v/>
      </c>
      <c r="AH545" s="172" t="str">
        <f t="shared" si="207"/>
        <v/>
      </c>
      <c r="AI545" s="172" t="str">
        <f t="shared" si="208"/>
        <v/>
      </c>
    </row>
    <row r="546" spans="1:35">
      <c r="A546" s="173" t="str">
        <f t="shared" ca="1" si="188"/>
        <v/>
      </c>
      <c r="B546" s="45" t="str">
        <f t="shared" ca="1" si="189"/>
        <v/>
      </c>
      <c r="C546" s="46" t="str">
        <f t="shared" ca="1" si="209"/>
        <v/>
      </c>
      <c r="D546" s="46" t="str">
        <f t="shared" ca="1" si="190"/>
        <v/>
      </c>
      <c r="E546" s="45" t="str">
        <f t="shared" ca="1" si="191"/>
        <v/>
      </c>
      <c r="F546" s="46" t="str">
        <f t="shared" ca="1" si="192"/>
        <v/>
      </c>
      <c r="G546" s="47" t="str">
        <f t="shared" ca="1" si="193"/>
        <v/>
      </c>
      <c r="H546" s="45" t="str">
        <f t="shared" ca="1" si="194"/>
        <v/>
      </c>
      <c r="I546" s="46" t="str">
        <f t="shared" ca="1" si="195"/>
        <v/>
      </c>
      <c r="J546" s="47" t="str">
        <f t="shared" ca="1" si="196"/>
        <v/>
      </c>
      <c r="K546" s="45" t="str">
        <f t="shared" ca="1" si="197"/>
        <v/>
      </c>
      <c r="L546" s="46" t="str">
        <f t="shared" ca="1" si="198"/>
        <v/>
      </c>
      <c r="M546" s="47" t="str">
        <f t="shared" ca="1" si="199"/>
        <v/>
      </c>
      <c r="N546" s="45" t="str">
        <f t="shared" ca="1" si="200"/>
        <v/>
      </c>
      <c r="O546" s="46" t="str">
        <f t="shared" ca="1" si="201"/>
        <v/>
      </c>
      <c r="P546" s="47" t="str">
        <f t="shared" ca="1" si="202"/>
        <v/>
      </c>
      <c r="Q546" s="45" t="str">
        <f t="shared" ca="1" si="203"/>
        <v/>
      </c>
      <c r="R546" s="46" t="str">
        <f t="shared" ca="1" si="204"/>
        <v/>
      </c>
      <c r="S546" s="47" t="str">
        <f t="shared" ca="1" si="205"/>
        <v/>
      </c>
      <c r="T546" s="79" t="str">
        <f t="shared" ca="1" si="206"/>
        <v/>
      </c>
      <c r="AH546" s="172" t="str">
        <f t="shared" si="207"/>
        <v/>
      </c>
      <c r="AI546" s="172" t="str">
        <f t="shared" si="208"/>
        <v/>
      </c>
    </row>
    <row r="547" spans="1:35">
      <c r="A547" s="173" t="str">
        <f t="shared" ca="1" si="188"/>
        <v/>
      </c>
      <c r="B547" s="45" t="str">
        <f t="shared" ca="1" si="189"/>
        <v/>
      </c>
      <c r="C547" s="46" t="str">
        <f t="shared" ca="1" si="209"/>
        <v/>
      </c>
      <c r="D547" s="46" t="str">
        <f t="shared" ca="1" si="190"/>
        <v/>
      </c>
      <c r="E547" s="45" t="str">
        <f t="shared" ca="1" si="191"/>
        <v/>
      </c>
      <c r="F547" s="46" t="str">
        <f t="shared" ca="1" si="192"/>
        <v/>
      </c>
      <c r="G547" s="47" t="str">
        <f t="shared" ca="1" si="193"/>
        <v/>
      </c>
      <c r="H547" s="45" t="str">
        <f t="shared" ca="1" si="194"/>
        <v/>
      </c>
      <c r="I547" s="46" t="str">
        <f t="shared" ca="1" si="195"/>
        <v/>
      </c>
      <c r="J547" s="47" t="str">
        <f t="shared" ca="1" si="196"/>
        <v/>
      </c>
      <c r="K547" s="45" t="str">
        <f t="shared" ca="1" si="197"/>
        <v/>
      </c>
      <c r="L547" s="46" t="str">
        <f t="shared" ca="1" si="198"/>
        <v/>
      </c>
      <c r="M547" s="47" t="str">
        <f t="shared" ca="1" si="199"/>
        <v/>
      </c>
      <c r="N547" s="45" t="str">
        <f t="shared" ca="1" si="200"/>
        <v/>
      </c>
      <c r="O547" s="46" t="str">
        <f t="shared" ca="1" si="201"/>
        <v/>
      </c>
      <c r="P547" s="47" t="str">
        <f t="shared" ca="1" si="202"/>
        <v/>
      </c>
      <c r="Q547" s="45" t="str">
        <f t="shared" ca="1" si="203"/>
        <v/>
      </c>
      <c r="R547" s="46" t="str">
        <f t="shared" ca="1" si="204"/>
        <v/>
      </c>
      <c r="S547" s="47" t="str">
        <f t="shared" ca="1" si="205"/>
        <v/>
      </c>
      <c r="T547" s="79" t="str">
        <f t="shared" ca="1" si="206"/>
        <v/>
      </c>
      <c r="AH547" s="172" t="str">
        <f t="shared" si="207"/>
        <v/>
      </c>
      <c r="AI547" s="172" t="str">
        <f t="shared" si="208"/>
        <v/>
      </c>
    </row>
    <row r="548" spans="1:35">
      <c r="A548" s="173" t="str">
        <f t="shared" ca="1" si="188"/>
        <v/>
      </c>
      <c r="B548" s="45" t="str">
        <f t="shared" ca="1" si="189"/>
        <v/>
      </c>
      <c r="C548" s="46" t="str">
        <f t="shared" ca="1" si="209"/>
        <v/>
      </c>
      <c r="D548" s="46" t="str">
        <f t="shared" ca="1" si="190"/>
        <v/>
      </c>
      <c r="E548" s="45" t="str">
        <f t="shared" ca="1" si="191"/>
        <v/>
      </c>
      <c r="F548" s="46" t="str">
        <f t="shared" ca="1" si="192"/>
        <v/>
      </c>
      <c r="G548" s="47" t="str">
        <f t="shared" ca="1" si="193"/>
        <v/>
      </c>
      <c r="H548" s="45" t="str">
        <f t="shared" ca="1" si="194"/>
        <v/>
      </c>
      <c r="I548" s="46" t="str">
        <f t="shared" ca="1" si="195"/>
        <v/>
      </c>
      <c r="J548" s="47" t="str">
        <f t="shared" ca="1" si="196"/>
        <v/>
      </c>
      <c r="K548" s="45" t="str">
        <f t="shared" ca="1" si="197"/>
        <v/>
      </c>
      <c r="L548" s="46" t="str">
        <f t="shared" ca="1" si="198"/>
        <v/>
      </c>
      <c r="M548" s="47" t="str">
        <f t="shared" ca="1" si="199"/>
        <v/>
      </c>
      <c r="N548" s="45" t="str">
        <f t="shared" ca="1" si="200"/>
        <v/>
      </c>
      <c r="O548" s="46" t="str">
        <f t="shared" ca="1" si="201"/>
        <v/>
      </c>
      <c r="P548" s="47" t="str">
        <f t="shared" ca="1" si="202"/>
        <v/>
      </c>
      <c r="Q548" s="45" t="str">
        <f t="shared" ca="1" si="203"/>
        <v/>
      </c>
      <c r="R548" s="46" t="str">
        <f t="shared" ca="1" si="204"/>
        <v/>
      </c>
      <c r="S548" s="47" t="str">
        <f t="shared" ca="1" si="205"/>
        <v/>
      </c>
      <c r="T548" s="79" t="str">
        <f t="shared" ca="1" si="206"/>
        <v/>
      </c>
      <c r="AH548" s="172" t="str">
        <f t="shared" si="207"/>
        <v/>
      </c>
      <c r="AI548" s="172" t="str">
        <f t="shared" si="208"/>
        <v/>
      </c>
    </row>
    <row r="549" spans="1:35">
      <c r="A549" s="173" t="str">
        <f t="shared" ca="1" si="188"/>
        <v/>
      </c>
      <c r="B549" s="45" t="str">
        <f t="shared" ca="1" si="189"/>
        <v/>
      </c>
      <c r="C549" s="46" t="str">
        <f t="shared" ca="1" si="209"/>
        <v/>
      </c>
      <c r="D549" s="46" t="str">
        <f t="shared" ca="1" si="190"/>
        <v/>
      </c>
      <c r="E549" s="45" t="str">
        <f t="shared" ca="1" si="191"/>
        <v/>
      </c>
      <c r="F549" s="46" t="str">
        <f t="shared" ca="1" si="192"/>
        <v/>
      </c>
      <c r="G549" s="47" t="str">
        <f t="shared" ca="1" si="193"/>
        <v/>
      </c>
      <c r="H549" s="45" t="str">
        <f t="shared" ca="1" si="194"/>
        <v/>
      </c>
      <c r="I549" s="46" t="str">
        <f t="shared" ca="1" si="195"/>
        <v/>
      </c>
      <c r="J549" s="47" t="str">
        <f t="shared" ca="1" si="196"/>
        <v/>
      </c>
      <c r="K549" s="45" t="str">
        <f t="shared" ca="1" si="197"/>
        <v/>
      </c>
      <c r="L549" s="46" t="str">
        <f t="shared" ca="1" si="198"/>
        <v/>
      </c>
      <c r="M549" s="47" t="str">
        <f t="shared" ca="1" si="199"/>
        <v/>
      </c>
      <c r="N549" s="45" t="str">
        <f t="shared" ca="1" si="200"/>
        <v/>
      </c>
      <c r="O549" s="46" t="str">
        <f t="shared" ca="1" si="201"/>
        <v/>
      </c>
      <c r="P549" s="47" t="str">
        <f t="shared" ca="1" si="202"/>
        <v/>
      </c>
      <c r="Q549" s="45" t="str">
        <f t="shared" ca="1" si="203"/>
        <v/>
      </c>
      <c r="R549" s="46" t="str">
        <f t="shared" ca="1" si="204"/>
        <v/>
      </c>
      <c r="S549" s="47" t="str">
        <f t="shared" ca="1" si="205"/>
        <v/>
      </c>
      <c r="T549" s="79" t="str">
        <f t="shared" ca="1" si="206"/>
        <v/>
      </c>
      <c r="AH549" s="172" t="str">
        <f t="shared" si="207"/>
        <v/>
      </c>
      <c r="AI549" s="172" t="str">
        <f t="shared" si="208"/>
        <v/>
      </c>
    </row>
    <row r="550" spans="1:35">
      <c r="A550" s="173" t="str">
        <f t="shared" ca="1" si="188"/>
        <v/>
      </c>
      <c r="B550" s="45" t="str">
        <f t="shared" ca="1" si="189"/>
        <v/>
      </c>
      <c r="C550" s="46" t="str">
        <f t="shared" ca="1" si="209"/>
        <v/>
      </c>
      <c r="D550" s="46" t="str">
        <f t="shared" ca="1" si="190"/>
        <v/>
      </c>
      <c r="E550" s="45" t="str">
        <f t="shared" ca="1" si="191"/>
        <v/>
      </c>
      <c r="F550" s="46" t="str">
        <f t="shared" ca="1" si="192"/>
        <v/>
      </c>
      <c r="G550" s="47" t="str">
        <f t="shared" ca="1" si="193"/>
        <v/>
      </c>
      <c r="H550" s="45" t="str">
        <f t="shared" ca="1" si="194"/>
        <v/>
      </c>
      <c r="I550" s="46" t="str">
        <f t="shared" ca="1" si="195"/>
        <v/>
      </c>
      <c r="J550" s="47" t="str">
        <f t="shared" ca="1" si="196"/>
        <v/>
      </c>
      <c r="K550" s="45" t="str">
        <f t="shared" ca="1" si="197"/>
        <v/>
      </c>
      <c r="L550" s="46" t="str">
        <f t="shared" ca="1" si="198"/>
        <v/>
      </c>
      <c r="M550" s="47" t="str">
        <f t="shared" ca="1" si="199"/>
        <v/>
      </c>
      <c r="N550" s="45" t="str">
        <f t="shared" ca="1" si="200"/>
        <v/>
      </c>
      <c r="O550" s="46" t="str">
        <f t="shared" ca="1" si="201"/>
        <v/>
      </c>
      <c r="P550" s="47" t="str">
        <f t="shared" ca="1" si="202"/>
        <v/>
      </c>
      <c r="Q550" s="45" t="str">
        <f t="shared" ca="1" si="203"/>
        <v/>
      </c>
      <c r="R550" s="46" t="str">
        <f t="shared" ca="1" si="204"/>
        <v/>
      </c>
      <c r="S550" s="47" t="str">
        <f t="shared" ca="1" si="205"/>
        <v/>
      </c>
      <c r="T550" s="79" t="str">
        <f t="shared" ca="1" si="206"/>
        <v/>
      </c>
      <c r="AH550" s="172" t="str">
        <f t="shared" si="207"/>
        <v/>
      </c>
      <c r="AI550" s="172" t="str">
        <f t="shared" si="208"/>
        <v/>
      </c>
    </row>
    <row r="551" spans="1:35">
      <c r="A551" s="173" t="str">
        <f t="shared" ca="1" si="188"/>
        <v/>
      </c>
      <c r="B551" s="45" t="str">
        <f t="shared" ca="1" si="189"/>
        <v/>
      </c>
      <c r="C551" s="46" t="str">
        <f t="shared" ca="1" si="209"/>
        <v/>
      </c>
      <c r="D551" s="46" t="str">
        <f t="shared" ca="1" si="190"/>
        <v/>
      </c>
      <c r="E551" s="45" t="str">
        <f t="shared" ca="1" si="191"/>
        <v/>
      </c>
      <c r="F551" s="46" t="str">
        <f t="shared" ca="1" si="192"/>
        <v/>
      </c>
      <c r="G551" s="47" t="str">
        <f t="shared" ca="1" si="193"/>
        <v/>
      </c>
      <c r="H551" s="45" t="str">
        <f t="shared" ca="1" si="194"/>
        <v/>
      </c>
      <c r="I551" s="46" t="str">
        <f t="shared" ca="1" si="195"/>
        <v/>
      </c>
      <c r="J551" s="47" t="str">
        <f t="shared" ca="1" si="196"/>
        <v/>
      </c>
      <c r="K551" s="45" t="str">
        <f t="shared" ca="1" si="197"/>
        <v/>
      </c>
      <c r="L551" s="46" t="str">
        <f t="shared" ca="1" si="198"/>
        <v/>
      </c>
      <c r="M551" s="47" t="str">
        <f t="shared" ca="1" si="199"/>
        <v/>
      </c>
      <c r="N551" s="45" t="str">
        <f t="shared" ca="1" si="200"/>
        <v/>
      </c>
      <c r="O551" s="46" t="str">
        <f t="shared" ca="1" si="201"/>
        <v/>
      </c>
      <c r="P551" s="47" t="str">
        <f t="shared" ca="1" si="202"/>
        <v/>
      </c>
      <c r="Q551" s="45" t="str">
        <f t="shared" ca="1" si="203"/>
        <v/>
      </c>
      <c r="R551" s="46" t="str">
        <f t="shared" ca="1" si="204"/>
        <v/>
      </c>
      <c r="S551" s="47" t="str">
        <f t="shared" ca="1" si="205"/>
        <v/>
      </c>
      <c r="T551" s="79" t="str">
        <f t="shared" ca="1" si="206"/>
        <v/>
      </c>
      <c r="AH551" s="172" t="str">
        <f t="shared" si="207"/>
        <v/>
      </c>
      <c r="AI551" s="172" t="str">
        <f t="shared" si="208"/>
        <v/>
      </c>
    </row>
    <row r="552" spans="1:35">
      <c r="A552" s="173" t="str">
        <f t="shared" ca="1" si="188"/>
        <v/>
      </c>
      <c r="B552" s="45" t="str">
        <f t="shared" ca="1" si="189"/>
        <v/>
      </c>
      <c r="C552" s="46" t="str">
        <f t="shared" ca="1" si="209"/>
        <v/>
      </c>
      <c r="D552" s="46" t="str">
        <f t="shared" ca="1" si="190"/>
        <v/>
      </c>
      <c r="E552" s="45" t="str">
        <f t="shared" ca="1" si="191"/>
        <v/>
      </c>
      <c r="F552" s="46" t="str">
        <f t="shared" ca="1" si="192"/>
        <v/>
      </c>
      <c r="G552" s="47" t="str">
        <f t="shared" ca="1" si="193"/>
        <v/>
      </c>
      <c r="H552" s="45" t="str">
        <f t="shared" ca="1" si="194"/>
        <v/>
      </c>
      <c r="I552" s="46" t="str">
        <f t="shared" ca="1" si="195"/>
        <v/>
      </c>
      <c r="J552" s="47" t="str">
        <f t="shared" ca="1" si="196"/>
        <v/>
      </c>
      <c r="K552" s="45" t="str">
        <f t="shared" ca="1" si="197"/>
        <v/>
      </c>
      <c r="L552" s="46" t="str">
        <f t="shared" ca="1" si="198"/>
        <v/>
      </c>
      <c r="M552" s="47" t="str">
        <f t="shared" ca="1" si="199"/>
        <v/>
      </c>
      <c r="N552" s="45" t="str">
        <f t="shared" ca="1" si="200"/>
        <v/>
      </c>
      <c r="O552" s="46" t="str">
        <f t="shared" ca="1" si="201"/>
        <v/>
      </c>
      <c r="P552" s="47" t="str">
        <f t="shared" ca="1" si="202"/>
        <v/>
      </c>
      <c r="Q552" s="45" t="str">
        <f t="shared" ca="1" si="203"/>
        <v/>
      </c>
      <c r="R552" s="46" t="str">
        <f t="shared" ca="1" si="204"/>
        <v/>
      </c>
      <c r="S552" s="47" t="str">
        <f t="shared" ca="1" si="205"/>
        <v/>
      </c>
      <c r="T552" s="79" t="str">
        <f t="shared" ca="1" si="206"/>
        <v/>
      </c>
      <c r="AH552" s="172" t="str">
        <f t="shared" si="207"/>
        <v/>
      </c>
      <c r="AI552" s="172" t="str">
        <f t="shared" si="208"/>
        <v/>
      </c>
    </row>
    <row r="553" spans="1:35">
      <c r="A553" s="173" t="str">
        <f t="shared" ca="1" si="188"/>
        <v/>
      </c>
      <c r="B553" s="45" t="str">
        <f t="shared" ca="1" si="189"/>
        <v/>
      </c>
      <c r="C553" s="46" t="str">
        <f t="shared" ca="1" si="209"/>
        <v/>
      </c>
      <c r="D553" s="46" t="str">
        <f t="shared" ca="1" si="190"/>
        <v/>
      </c>
      <c r="E553" s="45" t="str">
        <f t="shared" ca="1" si="191"/>
        <v/>
      </c>
      <c r="F553" s="46" t="str">
        <f t="shared" ca="1" si="192"/>
        <v/>
      </c>
      <c r="G553" s="47" t="str">
        <f t="shared" ca="1" si="193"/>
        <v/>
      </c>
      <c r="H553" s="45" t="str">
        <f t="shared" ca="1" si="194"/>
        <v/>
      </c>
      <c r="I553" s="46" t="str">
        <f t="shared" ca="1" si="195"/>
        <v/>
      </c>
      <c r="J553" s="47" t="str">
        <f t="shared" ca="1" si="196"/>
        <v/>
      </c>
      <c r="K553" s="45" t="str">
        <f t="shared" ca="1" si="197"/>
        <v/>
      </c>
      <c r="L553" s="46" t="str">
        <f t="shared" ca="1" si="198"/>
        <v/>
      </c>
      <c r="M553" s="47" t="str">
        <f t="shared" ca="1" si="199"/>
        <v/>
      </c>
      <c r="N553" s="45" t="str">
        <f t="shared" ca="1" si="200"/>
        <v/>
      </c>
      <c r="O553" s="46" t="str">
        <f t="shared" ca="1" si="201"/>
        <v/>
      </c>
      <c r="P553" s="47" t="str">
        <f t="shared" ca="1" si="202"/>
        <v/>
      </c>
      <c r="Q553" s="45" t="str">
        <f t="shared" ca="1" si="203"/>
        <v/>
      </c>
      <c r="R553" s="46" t="str">
        <f t="shared" ca="1" si="204"/>
        <v/>
      </c>
      <c r="S553" s="47" t="str">
        <f t="shared" ca="1" si="205"/>
        <v/>
      </c>
      <c r="T553" s="79" t="str">
        <f t="shared" ca="1" si="206"/>
        <v/>
      </c>
      <c r="AH553" s="172" t="str">
        <f t="shared" si="207"/>
        <v/>
      </c>
      <c r="AI553" s="172" t="str">
        <f t="shared" si="208"/>
        <v/>
      </c>
    </row>
    <row r="554" spans="1:35">
      <c r="A554" s="173" t="str">
        <f t="shared" ref="A554:A617" ca="1" si="210">IF(AND(ISBLANK(AJ543), A553 = $AJ$1),NOW(),IF(ISBLANK(AJ543),"",AJ543))</f>
        <v/>
      </c>
      <c r="B554" s="45" t="str">
        <f t="shared" ref="B554:B617" ca="1" si="211">IF(COUNTIF(V:V,A554)=1,VLOOKUP(A554,V:W,2), IF(COUNTIF(V:V,A554)=0,$B$10,""))</f>
        <v/>
      </c>
      <c r="C554" s="46" t="str">
        <f t="shared" ca="1" si="209"/>
        <v/>
      </c>
      <c r="D554" s="46" t="str">
        <f t="shared" ref="D554:D617" ca="1" si="212">IF(ISERROR(B554-2),"",-1*ROUNDUP(A554-$A$14,0)/360*$B$7*$B$5)</f>
        <v/>
      </c>
      <c r="E554" s="45" t="str">
        <f t="shared" ref="E554:E617" ca="1" si="213">IF(COUNTIF(V:V,A554)=1,VLOOKUP(A554,X:Y,2), IF(COUNTIF(V:V,A554)=0,$C$10,""))</f>
        <v/>
      </c>
      <c r="F554" s="46" t="str">
        <f t="shared" ref="F554:F617" ca="1" si="214">IF(ISERROR(B554-2),"",(E554-$E$14)/100*$C$5)</f>
        <v/>
      </c>
      <c r="G554" s="47" t="str">
        <f t="shared" ref="G554:G617" ca="1" si="215">IF(ISERROR(B554-2),"",ROUNDUP(A554-$A$14,0)/360*$C$6*$C$5-ROUNDUP(A554-$A$14,0)/360*$C$7*$C$5*$E$14/100)</f>
        <v/>
      </c>
      <c r="H554" s="45" t="str">
        <f t="shared" ref="H554:H617" ca="1" si="216">IF(COUNTIF(V:V,A554)=1,VLOOKUP(A554,Z:AA,2), IF(COUNTIF(V:V,A554)=0,$D$10,""))</f>
        <v/>
      </c>
      <c r="I554" s="46" t="str">
        <f t="shared" ref="I554:I617" ca="1" si="217">IF(ISERROR(B554-2),"",(H554-$H$14)/100*$D$5)</f>
        <v/>
      </c>
      <c r="J554" s="47" t="str">
        <f t="shared" ref="J554:J617" ca="1" si="218">IF(ISERROR(B554-2),"",ROUNDUP(A554-$A$14,0)/360*$D$6*$D$5-ROUNDUP(A554-$A$14,0)/360*$D$7*$D$5*$H$14/100)</f>
        <v/>
      </c>
      <c r="K554" s="45" t="str">
        <f t="shared" ref="K554:K617" ca="1" si="219">IF(COUNTIF(V:V,A554)=1,VLOOKUP(A554,AB:AC,2), IF(COUNTIF(V:V,A554)=0,$E$10,""))</f>
        <v/>
      </c>
      <c r="L554" s="46" t="str">
        <f t="shared" ref="L554:L617" ca="1" si="220">IF(ISERROR(B554-2),"",(K554-$K$14)/100*$E$5)</f>
        <v/>
      </c>
      <c r="M554" s="47" t="str">
        <f t="shared" ref="M554:M617" ca="1" si="221">IF(ISERROR(B554-2),"",ROUNDUP(A554-$A$14,0)/360*$E$6*$E$5-ROUNDUP(A554-$A$14,0)/360*$E$7*$E$5*$K$14/100)</f>
        <v/>
      </c>
      <c r="N554" s="45" t="str">
        <f t="shared" ref="N554:N617" ca="1" si="222">IF(COUNTIF(V:V,A554)=1,VLOOKUP(A554,AD:AE,2), IF(COUNTIF(V:V,A554)=0,$F$10,""))</f>
        <v/>
      </c>
      <c r="O554" s="46" t="str">
        <f t="shared" ref="O554:O617" ca="1" si="223">IF(ISERROR(B554-2),"",(N554/$N$14-1)*$F$5)</f>
        <v/>
      </c>
      <c r="P554" s="47" t="str">
        <f t="shared" ref="P554:P617" ca="1" si="224">IF(ISERROR(B554-2),"",-1*ROUNDUP(A554-$A$14,0)/360*$F$7*$F$5)</f>
        <v/>
      </c>
      <c r="Q554" s="45" t="str">
        <f t="shared" ref="Q554:Q617" ca="1" si="225">IF(COUNTIF(V:V,A554)=1,VLOOKUP(A554,AF:AG,2), IF(COUNTIF(V:V,A554)=0,$G$10,""))</f>
        <v/>
      </c>
      <c r="R554" s="46" t="str">
        <f t="shared" ref="R554:R617" ca="1" si="226">IF(ISERROR(B554-2),"",(Q554-$Q$14)/100*$G$5)</f>
        <v/>
      </c>
      <c r="S554" s="47" t="str">
        <f t="shared" ref="S554:S617" ca="1" si="227">IF(ISERROR(B554-2),"",ROUNDUP(A554-$A$14,0)/360*$G$6*$G$5-ROUNDUP(A554-$A$14,0)/360*$G$7*$G$5*$Q$14/100)</f>
        <v/>
      </c>
      <c r="T554" s="79" t="str">
        <f t="shared" ref="T554:T617" ca="1" si="228">IF(ISERROR(B554-2),"",C554+D554-F554-G554-I554-J554-L554-M554-O554-P554+R554+S554+$J$9+$N$9)</f>
        <v/>
      </c>
      <c r="AH554" s="172" t="str">
        <f t="shared" si="207"/>
        <v/>
      </c>
      <c r="AI554" s="172" t="str">
        <f t="shared" si="208"/>
        <v/>
      </c>
    </row>
    <row r="555" spans="1:35">
      <c r="A555" s="173" t="str">
        <f t="shared" ca="1" si="210"/>
        <v/>
      </c>
      <c r="B555" s="45" t="str">
        <f t="shared" ca="1" si="211"/>
        <v/>
      </c>
      <c r="C555" s="46" t="str">
        <f t="shared" ca="1" si="209"/>
        <v/>
      </c>
      <c r="D555" s="46" t="str">
        <f t="shared" ca="1" si="212"/>
        <v/>
      </c>
      <c r="E555" s="45" t="str">
        <f t="shared" ca="1" si="213"/>
        <v/>
      </c>
      <c r="F555" s="46" t="str">
        <f t="shared" ca="1" si="214"/>
        <v/>
      </c>
      <c r="G555" s="47" t="str">
        <f t="shared" ca="1" si="215"/>
        <v/>
      </c>
      <c r="H555" s="45" t="str">
        <f t="shared" ca="1" si="216"/>
        <v/>
      </c>
      <c r="I555" s="46" t="str">
        <f t="shared" ca="1" si="217"/>
        <v/>
      </c>
      <c r="J555" s="47" t="str">
        <f t="shared" ca="1" si="218"/>
        <v/>
      </c>
      <c r="K555" s="45" t="str">
        <f t="shared" ca="1" si="219"/>
        <v/>
      </c>
      <c r="L555" s="46" t="str">
        <f t="shared" ca="1" si="220"/>
        <v/>
      </c>
      <c r="M555" s="47" t="str">
        <f t="shared" ca="1" si="221"/>
        <v/>
      </c>
      <c r="N555" s="45" t="str">
        <f t="shared" ca="1" si="222"/>
        <v/>
      </c>
      <c r="O555" s="46" t="str">
        <f t="shared" ca="1" si="223"/>
        <v/>
      </c>
      <c r="P555" s="47" t="str">
        <f t="shared" ca="1" si="224"/>
        <v/>
      </c>
      <c r="Q555" s="45" t="str">
        <f t="shared" ca="1" si="225"/>
        <v/>
      </c>
      <c r="R555" s="46" t="str">
        <f t="shared" ca="1" si="226"/>
        <v/>
      </c>
      <c r="S555" s="47" t="str">
        <f t="shared" ca="1" si="227"/>
        <v/>
      </c>
      <c r="T555" s="79" t="str">
        <f t="shared" ca="1" si="228"/>
        <v/>
      </c>
      <c r="AH555" s="172" t="str">
        <f t="shared" si="207"/>
        <v/>
      </c>
      <c r="AI555" s="172" t="str">
        <f t="shared" si="208"/>
        <v/>
      </c>
    </row>
    <row r="556" spans="1:35">
      <c r="A556" s="173" t="str">
        <f t="shared" ca="1" si="210"/>
        <v/>
      </c>
      <c r="B556" s="45" t="str">
        <f t="shared" ca="1" si="211"/>
        <v/>
      </c>
      <c r="C556" s="46" t="str">
        <f t="shared" ca="1" si="209"/>
        <v/>
      </c>
      <c r="D556" s="46" t="str">
        <f t="shared" ca="1" si="212"/>
        <v/>
      </c>
      <c r="E556" s="45" t="str">
        <f t="shared" ca="1" si="213"/>
        <v/>
      </c>
      <c r="F556" s="46" t="str">
        <f t="shared" ca="1" si="214"/>
        <v/>
      </c>
      <c r="G556" s="47" t="str">
        <f t="shared" ca="1" si="215"/>
        <v/>
      </c>
      <c r="H556" s="45" t="str">
        <f t="shared" ca="1" si="216"/>
        <v/>
      </c>
      <c r="I556" s="46" t="str">
        <f t="shared" ca="1" si="217"/>
        <v/>
      </c>
      <c r="J556" s="47" t="str">
        <f t="shared" ca="1" si="218"/>
        <v/>
      </c>
      <c r="K556" s="45" t="str">
        <f t="shared" ca="1" si="219"/>
        <v/>
      </c>
      <c r="L556" s="46" t="str">
        <f t="shared" ca="1" si="220"/>
        <v/>
      </c>
      <c r="M556" s="47" t="str">
        <f t="shared" ca="1" si="221"/>
        <v/>
      </c>
      <c r="N556" s="45" t="str">
        <f t="shared" ca="1" si="222"/>
        <v/>
      </c>
      <c r="O556" s="46" t="str">
        <f t="shared" ca="1" si="223"/>
        <v/>
      </c>
      <c r="P556" s="47" t="str">
        <f t="shared" ca="1" si="224"/>
        <v/>
      </c>
      <c r="Q556" s="45" t="str">
        <f t="shared" ca="1" si="225"/>
        <v/>
      </c>
      <c r="R556" s="46" t="str">
        <f t="shared" ca="1" si="226"/>
        <v/>
      </c>
      <c r="S556" s="47" t="str">
        <f t="shared" ca="1" si="227"/>
        <v/>
      </c>
      <c r="T556" s="79" t="str">
        <f t="shared" ca="1" si="228"/>
        <v/>
      </c>
      <c r="AH556" s="172" t="str">
        <f t="shared" si="207"/>
        <v/>
      </c>
      <c r="AI556" s="172" t="str">
        <f t="shared" si="208"/>
        <v/>
      </c>
    </row>
    <row r="557" spans="1:35">
      <c r="A557" s="173" t="str">
        <f t="shared" ca="1" si="210"/>
        <v/>
      </c>
      <c r="B557" s="45" t="str">
        <f t="shared" ca="1" si="211"/>
        <v/>
      </c>
      <c r="C557" s="46" t="str">
        <f t="shared" ca="1" si="209"/>
        <v/>
      </c>
      <c r="D557" s="46" t="str">
        <f t="shared" ca="1" si="212"/>
        <v/>
      </c>
      <c r="E557" s="45" t="str">
        <f t="shared" ca="1" si="213"/>
        <v/>
      </c>
      <c r="F557" s="46" t="str">
        <f t="shared" ca="1" si="214"/>
        <v/>
      </c>
      <c r="G557" s="47" t="str">
        <f t="shared" ca="1" si="215"/>
        <v/>
      </c>
      <c r="H557" s="45" t="str">
        <f t="shared" ca="1" si="216"/>
        <v/>
      </c>
      <c r="I557" s="46" t="str">
        <f t="shared" ca="1" si="217"/>
        <v/>
      </c>
      <c r="J557" s="47" t="str">
        <f t="shared" ca="1" si="218"/>
        <v/>
      </c>
      <c r="K557" s="45" t="str">
        <f t="shared" ca="1" si="219"/>
        <v/>
      </c>
      <c r="L557" s="46" t="str">
        <f t="shared" ca="1" si="220"/>
        <v/>
      </c>
      <c r="M557" s="47" t="str">
        <f t="shared" ca="1" si="221"/>
        <v/>
      </c>
      <c r="N557" s="45" t="str">
        <f t="shared" ca="1" si="222"/>
        <v/>
      </c>
      <c r="O557" s="46" t="str">
        <f t="shared" ca="1" si="223"/>
        <v/>
      </c>
      <c r="P557" s="47" t="str">
        <f t="shared" ca="1" si="224"/>
        <v/>
      </c>
      <c r="Q557" s="45" t="str">
        <f t="shared" ca="1" si="225"/>
        <v/>
      </c>
      <c r="R557" s="46" t="str">
        <f t="shared" ca="1" si="226"/>
        <v/>
      </c>
      <c r="S557" s="47" t="str">
        <f t="shared" ca="1" si="227"/>
        <v/>
      </c>
      <c r="T557" s="79" t="str">
        <f t="shared" ca="1" si="228"/>
        <v/>
      </c>
      <c r="AH557" s="172" t="str">
        <f t="shared" si="207"/>
        <v/>
      </c>
      <c r="AI557" s="172" t="str">
        <f t="shared" si="208"/>
        <v/>
      </c>
    </row>
    <row r="558" spans="1:35">
      <c r="A558" s="173" t="str">
        <f t="shared" ca="1" si="210"/>
        <v/>
      </c>
      <c r="B558" s="45" t="str">
        <f t="shared" ca="1" si="211"/>
        <v/>
      </c>
      <c r="C558" s="46" t="str">
        <f t="shared" ca="1" si="209"/>
        <v/>
      </c>
      <c r="D558" s="46" t="str">
        <f t="shared" ca="1" si="212"/>
        <v/>
      </c>
      <c r="E558" s="45" t="str">
        <f t="shared" ca="1" si="213"/>
        <v/>
      </c>
      <c r="F558" s="46" t="str">
        <f t="shared" ca="1" si="214"/>
        <v/>
      </c>
      <c r="G558" s="47" t="str">
        <f t="shared" ca="1" si="215"/>
        <v/>
      </c>
      <c r="H558" s="45" t="str">
        <f t="shared" ca="1" si="216"/>
        <v/>
      </c>
      <c r="I558" s="46" t="str">
        <f t="shared" ca="1" si="217"/>
        <v/>
      </c>
      <c r="J558" s="47" t="str">
        <f t="shared" ca="1" si="218"/>
        <v/>
      </c>
      <c r="K558" s="45" t="str">
        <f t="shared" ca="1" si="219"/>
        <v/>
      </c>
      <c r="L558" s="46" t="str">
        <f t="shared" ca="1" si="220"/>
        <v/>
      </c>
      <c r="M558" s="47" t="str">
        <f t="shared" ca="1" si="221"/>
        <v/>
      </c>
      <c r="N558" s="45" t="str">
        <f t="shared" ca="1" si="222"/>
        <v/>
      </c>
      <c r="O558" s="46" t="str">
        <f t="shared" ca="1" si="223"/>
        <v/>
      </c>
      <c r="P558" s="47" t="str">
        <f t="shared" ca="1" si="224"/>
        <v/>
      </c>
      <c r="Q558" s="45" t="str">
        <f t="shared" ca="1" si="225"/>
        <v/>
      </c>
      <c r="R558" s="46" t="str">
        <f t="shared" ca="1" si="226"/>
        <v/>
      </c>
      <c r="S558" s="47" t="str">
        <f t="shared" ca="1" si="227"/>
        <v/>
      </c>
      <c r="T558" s="79" t="str">
        <f t="shared" ca="1" si="228"/>
        <v/>
      </c>
      <c r="AH558" s="172" t="str">
        <f t="shared" si="207"/>
        <v/>
      </c>
      <c r="AI558" s="172" t="str">
        <f t="shared" si="208"/>
        <v/>
      </c>
    </row>
    <row r="559" spans="1:35">
      <c r="A559" s="173" t="str">
        <f t="shared" ca="1" si="210"/>
        <v/>
      </c>
      <c r="B559" s="45" t="str">
        <f t="shared" ca="1" si="211"/>
        <v/>
      </c>
      <c r="C559" s="46" t="str">
        <f t="shared" ca="1" si="209"/>
        <v/>
      </c>
      <c r="D559" s="46" t="str">
        <f t="shared" ca="1" si="212"/>
        <v/>
      </c>
      <c r="E559" s="45" t="str">
        <f t="shared" ca="1" si="213"/>
        <v/>
      </c>
      <c r="F559" s="46" t="str">
        <f t="shared" ca="1" si="214"/>
        <v/>
      </c>
      <c r="G559" s="47" t="str">
        <f t="shared" ca="1" si="215"/>
        <v/>
      </c>
      <c r="H559" s="45" t="str">
        <f t="shared" ca="1" si="216"/>
        <v/>
      </c>
      <c r="I559" s="46" t="str">
        <f t="shared" ca="1" si="217"/>
        <v/>
      </c>
      <c r="J559" s="47" t="str">
        <f t="shared" ca="1" si="218"/>
        <v/>
      </c>
      <c r="K559" s="45" t="str">
        <f t="shared" ca="1" si="219"/>
        <v/>
      </c>
      <c r="L559" s="46" t="str">
        <f t="shared" ca="1" si="220"/>
        <v/>
      </c>
      <c r="M559" s="47" t="str">
        <f t="shared" ca="1" si="221"/>
        <v/>
      </c>
      <c r="N559" s="45" t="str">
        <f t="shared" ca="1" si="222"/>
        <v/>
      </c>
      <c r="O559" s="46" t="str">
        <f t="shared" ca="1" si="223"/>
        <v/>
      </c>
      <c r="P559" s="47" t="str">
        <f t="shared" ca="1" si="224"/>
        <v/>
      </c>
      <c r="Q559" s="45" t="str">
        <f t="shared" ca="1" si="225"/>
        <v/>
      </c>
      <c r="R559" s="46" t="str">
        <f t="shared" ca="1" si="226"/>
        <v/>
      </c>
      <c r="S559" s="47" t="str">
        <f t="shared" ca="1" si="227"/>
        <v/>
      </c>
      <c r="T559" s="79" t="str">
        <f t="shared" ca="1" si="228"/>
        <v/>
      </c>
      <c r="AH559" s="172" t="str">
        <f t="shared" si="207"/>
        <v/>
      </c>
      <c r="AI559" s="172" t="str">
        <f t="shared" si="208"/>
        <v/>
      </c>
    </row>
    <row r="560" spans="1:35">
      <c r="A560" s="173" t="str">
        <f t="shared" ca="1" si="210"/>
        <v/>
      </c>
      <c r="B560" s="45" t="str">
        <f t="shared" ca="1" si="211"/>
        <v/>
      </c>
      <c r="C560" s="46" t="str">
        <f t="shared" ca="1" si="209"/>
        <v/>
      </c>
      <c r="D560" s="46" t="str">
        <f t="shared" ca="1" si="212"/>
        <v/>
      </c>
      <c r="E560" s="45" t="str">
        <f t="shared" ca="1" si="213"/>
        <v/>
      </c>
      <c r="F560" s="46" t="str">
        <f t="shared" ca="1" si="214"/>
        <v/>
      </c>
      <c r="G560" s="47" t="str">
        <f t="shared" ca="1" si="215"/>
        <v/>
      </c>
      <c r="H560" s="45" t="str">
        <f t="shared" ca="1" si="216"/>
        <v/>
      </c>
      <c r="I560" s="46" t="str">
        <f t="shared" ca="1" si="217"/>
        <v/>
      </c>
      <c r="J560" s="47" t="str">
        <f t="shared" ca="1" si="218"/>
        <v/>
      </c>
      <c r="K560" s="45" t="str">
        <f t="shared" ca="1" si="219"/>
        <v/>
      </c>
      <c r="L560" s="46" t="str">
        <f t="shared" ca="1" si="220"/>
        <v/>
      </c>
      <c r="M560" s="47" t="str">
        <f t="shared" ca="1" si="221"/>
        <v/>
      </c>
      <c r="N560" s="45" t="str">
        <f t="shared" ca="1" si="222"/>
        <v/>
      </c>
      <c r="O560" s="46" t="str">
        <f t="shared" ca="1" si="223"/>
        <v/>
      </c>
      <c r="P560" s="47" t="str">
        <f t="shared" ca="1" si="224"/>
        <v/>
      </c>
      <c r="Q560" s="45" t="str">
        <f t="shared" ca="1" si="225"/>
        <v/>
      </c>
      <c r="R560" s="46" t="str">
        <f t="shared" ca="1" si="226"/>
        <v/>
      </c>
      <c r="S560" s="47" t="str">
        <f t="shared" ca="1" si="227"/>
        <v/>
      </c>
      <c r="T560" s="79" t="str">
        <f t="shared" ca="1" si="228"/>
        <v/>
      </c>
      <c r="AH560" s="172" t="str">
        <f t="shared" si="207"/>
        <v/>
      </c>
      <c r="AI560" s="172" t="str">
        <f t="shared" si="208"/>
        <v/>
      </c>
    </row>
    <row r="561" spans="1:35">
      <c r="A561" s="173" t="str">
        <f t="shared" ca="1" si="210"/>
        <v/>
      </c>
      <c r="B561" s="45" t="str">
        <f t="shared" ca="1" si="211"/>
        <v/>
      </c>
      <c r="C561" s="46" t="str">
        <f t="shared" ca="1" si="209"/>
        <v/>
      </c>
      <c r="D561" s="46" t="str">
        <f t="shared" ca="1" si="212"/>
        <v/>
      </c>
      <c r="E561" s="45" t="str">
        <f t="shared" ca="1" si="213"/>
        <v/>
      </c>
      <c r="F561" s="46" t="str">
        <f t="shared" ca="1" si="214"/>
        <v/>
      </c>
      <c r="G561" s="47" t="str">
        <f t="shared" ca="1" si="215"/>
        <v/>
      </c>
      <c r="H561" s="45" t="str">
        <f t="shared" ca="1" si="216"/>
        <v/>
      </c>
      <c r="I561" s="46" t="str">
        <f t="shared" ca="1" si="217"/>
        <v/>
      </c>
      <c r="J561" s="47" t="str">
        <f t="shared" ca="1" si="218"/>
        <v/>
      </c>
      <c r="K561" s="45" t="str">
        <f t="shared" ca="1" si="219"/>
        <v/>
      </c>
      <c r="L561" s="46" t="str">
        <f t="shared" ca="1" si="220"/>
        <v/>
      </c>
      <c r="M561" s="47" t="str">
        <f t="shared" ca="1" si="221"/>
        <v/>
      </c>
      <c r="N561" s="45" t="str">
        <f t="shared" ca="1" si="222"/>
        <v/>
      </c>
      <c r="O561" s="46" t="str">
        <f t="shared" ca="1" si="223"/>
        <v/>
      </c>
      <c r="P561" s="47" t="str">
        <f t="shared" ca="1" si="224"/>
        <v/>
      </c>
      <c r="Q561" s="45" t="str">
        <f t="shared" ca="1" si="225"/>
        <v/>
      </c>
      <c r="R561" s="46" t="str">
        <f t="shared" ca="1" si="226"/>
        <v/>
      </c>
      <c r="S561" s="47" t="str">
        <f t="shared" ca="1" si="227"/>
        <v/>
      </c>
      <c r="T561" s="79" t="str">
        <f t="shared" ca="1" si="228"/>
        <v/>
      </c>
      <c r="AH561" s="172" t="str">
        <f t="shared" si="207"/>
        <v/>
      </c>
      <c r="AI561" s="172" t="str">
        <f t="shared" si="208"/>
        <v/>
      </c>
    </row>
    <row r="562" spans="1:35">
      <c r="A562" s="173" t="str">
        <f t="shared" ca="1" si="210"/>
        <v/>
      </c>
      <c r="B562" s="45" t="str">
        <f t="shared" ca="1" si="211"/>
        <v/>
      </c>
      <c r="C562" s="46" t="str">
        <f t="shared" ca="1" si="209"/>
        <v/>
      </c>
      <c r="D562" s="46" t="str">
        <f t="shared" ca="1" si="212"/>
        <v/>
      </c>
      <c r="E562" s="45" t="str">
        <f t="shared" ca="1" si="213"/>
        <v/>
      </c>
      <c r="F562" s="46" t="str">
        <f t="shared" ca="1" si="214"/>
        <v/>
      </c>
      <c r="G562" s="47" t="str">
        <f t="shared" ca="1" si="215"/>
        <v/>
      </c>
      <c r="H562" s="45" t="str">
        <f t="shared" ca="1" si="216"/>
        <v/>
      </c>
      <c r="I562" s="46" t="str">
        <f t="shared" ca="1" si="217"/>
        <v/>
      </c>
      <c r="J562" s="47" t="str">
        <f t="shared" ca="1" si="218"/>
        <v/>
      </c>
      <c r="K562" s="45" t="str">
        <f t="shared" ca="1" si="219"/>
        <v/>
      </c>
      <c r="L562" s="46" t="str">
        <f t="shared" ca="1" si="220"/>
        <v/>
      </c>
      <c r="M562" s="47" t="str">
        <f t="shared" ca="1" si="221"/>
        <v/>
      </c>
      <c r="N562" s="45" t="str">
        <f t="shared" ca="1" si="222"/>
        <v/>
      </c>
      <c r="O562" s="46" t="str">
        <f t="shared" ca="1" si="223"/>
        <v/>
      </c>
      <c r="P562" s="47" t="str">
        <f t="shared" ca="1" si="224"/>
        <v/>
      </c>
      <c r="Q562" s="45" t="str">
        <f t="shared" ca="1" si="225"/>
        <v/>
      </c>
      <c r="R562" s="46" t="str">
        <f t="shared" ca="1" si="226"/>
        <v/>
      </c>
      <c r="S562" s="47" t="str">
        <f t="shared" ca="1" si="227"/>
        <v/>
      </c>
      <c r="T562" s="79" t="str">
        <f t="shared" ca="1" si="228"/>
        <v/>
      </c>
      <c r="AH562" s="172" t="str">
        <f t="shared" si="207"/>
        <v/>
      </c>
      <c r="AI562" s="172" t="str">
        <f t="shared" si="208"/>
        <v/>
      </c>
    </row>
    <row r="563" spans="1:35">
      <c r="A563" s="173" t="str">
        <f t="shared" ca="1" si="210"/>
        <v/>
      </c>
      <c r="B563" s="45" t="str">
        <f t="shared" ca="1" si="211"/>
        <v/>
      </c>
      <c r="C563" s="46" t="str">
        <f t="shared" ca="1" si="209"/>
        <v/>
      </c>
      <c r="D563" s="46" t="str">
        <f t="shared" ca="1" si="212"/>
        <v/>
      </c>
      <c r="E563" s="45" t="str">
        <f t="shared" ca="1" si="213"/>
        <v/>
      </c>
      <c r="F563" s="46" t="str">
        <f t="shared" ca="1" si="214"/>
        <v/>
      </c>
      <c r="G563" s="47" t="str">
        <f t="shared" ca="1" si="215"/>
        <v/>
      </c>
      <c r="H563" s="45" t="str">
        <f t="shared" ca="1" si="216"/>
        <v/>
      </c>
      <c r="I563" s="46" t="str">
        <f t="shared" ca="1" si="217"/>
        <v/>
      </c>
      <c r="J563" s="47" t="str">
        <f t="shared" ca="1" si="218"/>
        <v/>
      </c>
      <c r="K563" s="45" t="str">
        <f t="shared" ca="1" si="219"/>
        <v/>
      </c>
      <c r="L563" s="46" t="str">
        <f t="shared" ca="1" si="220"/>
        <v/>
      </c>
      <c r="M563" s="47" t="str">
        <f t="shared" ca="1" si="221"/>
        <v/>
      </c>
      <c r="N563" s="45" t="str">
        <f t="shared" ca="1" si="222"/>
        <v/>
      </c>
      <c r="O563" s="46" t="str">
        <f t="shared" ca="1" si="223"/>
        <v/>
      </c>
      <c r="P563" s="47" t="str">
        <f t="shared" ca="1" si="224"/>
        <v/>
      </c>
      <c r="Q563" s="45" t="str">
        <f t="shared" ca="1" si="225"/>
        <v/>
      </c>
      <c r="R563" s="46" t="str">
        <f t="shared" ca="1" si="226"/>
        <v/>
      </c>
      <c r="S563" s="47" t="str">
        <f t="shared" ca="1" si="227"/>
        <v/>
      </c>
      <c r="T563" s="79" t="str">
        <f t="shared" ca="1" si="228"/>
        <v/>
      </c>
      <c r="AH563" s="172" t="str">
        <f t="shared" si="207"/>
        <v/>
      </c>
      <c r="AI563" s="172" t="str">
        <f t="shared" si="208"/>
        <v/>
      </c>
    </row>
    <row r="564" spans="1:35">
      <c r="A564" s="173" t="str">
        <f t="shared" ca="1" si="210"/>
        <v/>
      </c>
      <c r="B564" s="45" t="str">
        <f t="shared" ca="1" si="211"/>
        <v/>
      </c>
      <c r="C564" s="46" t="str">
        <f t="shared" ca="1" si="209"/>
        <v/>
      </c>
      <c r="D564" s="46" t="str">
        <f t="shared" ca="1" si="212"/>
        <v/>
      </c>
      <c r="E564" s="45" t="str">
        <f t="shared" ca="1" si="213"/>
        <v/>
      </c>
      <c r="F564" s="46" t="str">
        <f t="shared" ca="1" si="214"/>
        <v/>
      </c>
      <c r="G564" s="47" t="str">
        <f t="shared" ca="1" si="215"/>
        <v/>
      </c>
      <c r="H564" s="45" t="str">
        <f t="shared" ca="1" si="216"/>
        <v/>
      </c>
      <c r="I564" s="46" t="str">
        <f t="shared" ca="1" si="217"/>
        <v/>
      </c>
      <c r="J564" s="47" t="str">
        <f t="shared" ca="1" si="218"/>
        <v/>
      </c>
      <c r="K564" s="45" t="str">
        <f t="shared" ca="1" si="219"/>
        <v/>
      </c>
      <c r="L564" s="46" t="str">
        <f t="shared" ca="1" si="220"/>
        <v/>
      </c>
      <c r="M564" s="47" t="str">
        <f t="shared" ca="1" si="221"/>
        <v/>
      </c>
      <c r="N564" s="45" t="str">
        <f t="shared" ca="1" si="222"/>
        <v/>
      </c>
      <c r="O564" s="46" t="str">
        <f t="shared" ca="1" si="223"/>
        <v/>
      </c>
      <c r="P564" s="47" t="str">
        <f t="shared" ca="1" si="224"/>
        <v/>
      </c>
      <c r="Q564" s="45" t="str">
        <f t="shared" ca="1" si="225"/>
        <v/>
      </c>
      <c r="R564" s="46" t="str">
        <f t="shared" ca="1" si="226"/>
        <v/>
      </c>
      <c r="S564" s="47" t="str">
        <f t="shared" ca="1" si="227"/>
        <v/>
      </c>
      <c r="T564" s="79" t="str">
        <f t="shared" ca="1" si="228"/>
        <v/>
      </c>
      <c r="AH564" s="172" t="str">
        <f t="shared" si="207"/>
        <v/>
      </c>
      <c r="AI564" s="172" t="str">
        <f t="shared" si="208"/>
        <v/>
      </c>
    </row>
    <row r="565" spans="1:35">
      <c r="A565" s="173" t="str">
        <f t="shared" ca="1" si="210"/>
        <v/>
      </c>
      <c r="B565" s="45" t="str">
        <f t="shared" ca="1" si="211"/>
        <v/>
      </c>
      <c r="C565" s="46" t="str">
        <f t="shared" ca="1" si="209"/>
        <v/>
      </c>
      <c r="D565" s="46" t="str">
        <f t="shared" ca="1" si="212"/>
        <v/>
      </c>
      <c r="E565" s="45" t="str">
        <f t="shared" ca="1" si="213"/>
        <v/>
      </c>
      <c r="F565" s="46" t="str">
        <f t="shared" ca="1" si="214"/>
        <v/>
      </c>
      <c r="G565" s="47" t="str">
        <f t="shared" ca="1" si="215"/>
        <v/>
      </c>
      <c r="H565" s="45" t="str">
        <f t="shared" ca="1" si="216"/>
        <v/>
      </c>
      <c r="I565" s="46" t="str">
        <f t="shared" ca="1" si="217"/>
        <v/>
      </c>
      <c r="J565" s="47" t="str">
        <f t="shared" ca="1" si="218"/>
        <v/>
      </c>
      <c r="K565" s="45" t="str">
        <f t="shared" ca="1" si="219"/>
        <v/>
      </c>
      <c r="L565" s="46" t="str">
        <f t="shared" ca="1" si="220"/>
        <v/>
      </c>
      <c r="M565" s="47" t="str">
        <f t="shared" ca="1" si="221"/>
        <v/>
      </c>
      <c r="N565" s="45" t="str">
        <f t="shared" ca="1" si="222"/>
        <v/>
      </c>
      <c r="O565" s="46" t="str">
        <f t="shared" ca="1" si="223"/>
        <v/>
      </c>
      <c r="P565" s="47" t="str">
        <f t="shared" ca="1" si="224"/>
        <v/>
      </c>
      <c r="Q565" s="45" t="str">
        <f t="shared" ca="1" si="225"/>
        <v/>
      </c>
      <c r="R565" s="46" t="str">
        <f t="shared" ca="1" si="226"/>
        <v/>
      </c>
      <c r="S565" s="47" t="str">
        <f t="shared" ca="1" si="227"/>
        <v/>
      </c>
      <c r="T565" s="79" t="str">
        <f t="shared" ca="1" si="228"/>
        <v/>
      </c>
      <c r="AH565" s="172" t="str">
        <f t="shared" si="207"/>
        <v/>
      </c>
      <c r="AI565" s="172" t="str">
        <f t="shared" si="208"/>
        <v/>
      </c>
    </row>
    <row r="566" spans="1:35">
      <c r="A566" s="173" t="str">
        <f t="shared" ca="1" si="210"/>
        <v/>
      </c>
      <c r="B566" s="45" t="str">
        <f t="shared" ca="1" si="211"/>
        <v/>
      </c>
      <c r="C566" s="46" t="str">
        <f t="shared" ca="1" si="209"/>
        <v/>
      </c>
      <c r="D566" s="46" t="str">
        <f t="shared" ca="1" si="212"/>
        <v/>
      </c>
      <c r="E566" s="45" t="str">
        <f t="shared" ca="1" si="213"/>
        <v/>
      </c>
      <c r="F566" s="46" t="str">
        <f t="shared" ca="1" si="214"/>
        <v/>
      </c>
      <c r="G566" s="47" t="str">
        <f t="shared" ca="1" si="215"/>
        <v/>
      </c>
      <c r="H566" s="45" t="str">
        <f t="shared" ca="1" si="216"/>
        <v/>
      </c>
      <c r="I566" s="46" t="str">
        <f t="shared" ca="1" si="217"/>
        <v/>
      </c>
      <c r="J566" s="47" t="str">
        <f t="shared" ca="1" si="218"/>
        <v/>
      </c>
      <c r="K566" s="45" t="str">
        <f t="shared" ca="1" si="219"/>
        <v/>
      </c>
      <c r="L566" s="46" t="str">
        <f t="shared" ca="1" si="220"/>
        <v/>
      </c>
      <c r="M566" s="47" t="str">
        <f t="shared" ca="1" si="221"/>
        <v/>
      </c>
      <c r="N566" s="45" t="str">
        <f t="shared" ca="1" si="222"/>
        <v/>
      </c>
      <c r="O566" s="46" t="str">
        <f t="shared" ca="1" si="223"/>
        <v/>
      </c>
      <c r="P566" s="47" t="str">
        <f t="shared" ca="1" si="224"/>
        <v/>
      </c>
      <c r="Q566" s="45" t="str">
        <f t="shared" ca="1" si="225"/>
        <v/>
      </c>
      <c r="R566" s="46" t="str">
        <f t="shared" ca="1" si="226"/>
        <v/>
      </c>
      <c r="S566" s="47" t="str">
        <f t="shared" ca="1" si="227"/>
        <v/>
      </c>
      <c r="T566" s="79" t="str">
        <f t="shared" ca="1" si="228"/>
        <v/>
      </c>
      <c r="AH566" s="172" t="str">
        <f t="shared" si="207"/>
        <v/>
      </c>
      <c r="AI566" s="172" t="str">
        <f t="shared" si="208"/>
        <v/>
      </c>
    </row>
    <row r="567" spans="1:35">
      <c r="A567" s="173" t="str">
        <f t="shared" ca="1" si="210"/>
        <v/>
      </c>
      <c r="B567" s="45" t="str">
        <f t="shared" ca="1" si="211"/>
        <v/>
      </c>
      <c r="C567" s="46" t="str">
        <f t="shared" ca="1" si="209"/>
        <v/>
      </c>
      <c r="D567" s="46" t="str">
        <f t="shared" ca="1" si="212"/>
        <v/>
      </c>
      <c r="E567" s="45" t="str">
        <f t="shared" ca="1" si="213"/>
        <v/>
      </c>
      <c r="F567" s="46" t="str">
        <f t="shared" ca="1" si="214"/>
        <v/>
      </c>
      <c r="G567" s="47" t="str">
        <f t="shared" ca="1" si="215"/>
        <v/>
      </c>
      <c r="H567" s="45" t="str">
        <f t="shared" ca="1" si="216"/>
        <v/>
      </c>
      <c r="I567" s="46" t="str">
        <f t="shared" ca="1" si="217"/>
        <v/>
      </c>
      <c r="J567" s="47" t="str">
        <f t="shared" ca="1" si="218"/>
        <v/>
      </c>
      <c r="K567" s="45" t="str">
        <f t="shared" ca="1" si="219"/>
        <v/>
      </c>
      <c r="L567" s="46" t="str">
        <f t="shared" ca="1" si="220"/>
        <v/>
      </c>
      <c r="M567" s="47" t="str">
        <f t="shared" ca="1" si="221"/>
        <v/>
      </c>
      <c r="N567" s="45" t="str">
        <f t="shared" ca="1" si="222"/>
        <v/>
      </c>
      <c r="O567" s="46" t="str">
        <f t="shared" ca="1" si="223"/>
        <v/>
      </c>
      <c r="P567" s="47" t="str">
        <f t="shared" ca="1" si="224"/>
        <v/>
      </c>
      <c r="Q567" s="45" t="str">
        <f t="shared" ca="1" si="225"/>
        <v/>
      </c>
      <c r="R567" s="46" t="str">
        <f t="shared" ca="1" si="226"/>
        <v/>
      </c>
      <c r="S567" s="47" t="str">
        <f t="shared" ca="1" si="227"/>
        <v/>
      </c>
      <c r="T567" s="79" t="str">
        <f t="shared" ca="1" si="228"/>
        <v/>
      </c>
      <c r="AH567" s="172" t="str">
        <f t="shared" si="207"/>
        <v/>
      </c>
      <c r="AI567" s="172" t="str">
        <f t="shared" si="208"/>
        <v/>
      </c>
    </row>
    <row r="568" spans="1:35">
      <c r="A568" s="173" t="str">
        <f t="shared" ca="1" si="210"/>
        <v/>
      </c>
      <c r="B568" s="45" t="str">
        <f t="shared" ca="1" si="211"/>
        <v/>
      </c>
      <c r="C568" s="46" t="str">
        <f t="shared" ca="1" si="209"/>
        <v/>
      </c>
      <c r="D568" s="46" t="str">
        <f t="shared" ca="1" si="212"/>
        <v/>
      </c>
      <c r="E568" s="45" t="str">
        <f t="shared" ca="1" si="213"/>
        <v/>
      </c>
      <c r="F568" s="46" t="str">
        <f t="shared" ca="1" si="214"/>
        <v/>
      </c>
      <c r="G568" s="47" t="str">
        <f t="shared" ca="1" si="215"/>
        <v/>
      </c>
      <c r="H568" s="45" t="str">
        <f t="shared" ca="1" si="216"/>
        <v/>
      </c>
      <c r="I568" s="46" t="str">
        <f t="shared" ca="1" si="217"/>
        <v/>
      </c>
      <c r="J568" s="47" t="str">
        <f t="shared" ca="1" si="218"/>
        <v/>
      </c>
      <c r="K568" s="45" t="str">
        <f t="shared" ca="1" si="219"/>
        <v/>
      </c>
      <c r="L568" s="46" t="str">
        <f t="shared" ca="1" si="220"/>
        <v/>
      </c>
      <c r="M568" s="47" t="str">
        <f t="shared" ca="1" si="221"/>
        <v/>
      </c>
      <c r="N568" s="45" t="str">
        <f t="shared" ca="1" si="222"/>
        <v/>
      </c>
      <c r="O568" s="46" t="str">
        <f t="shared" ca="1" si="223"/>
        <v/>
      </c>
      <c r="P568" s="47" t="str">
        <f t="shared" ca="1" si="224"/>
        <v/>
      </c>
      <c r="Q568" s="45" t="str">
        <f t="shared" ca="1" si="225"/>
        <v/>
      </c>
      <c r="R568" s="46" t="str">
        <f t="shared" ca="1" si="226"/>
        <v/>
      </c>
      <c r="S568" s="47" t="str">
        <f t="shared" ca="1" si="227"/>
        <v/>
      </c>
      <c r="T568" s="79" t="str">
        <f t="shared" ca="1" si="228"/>
        <v/>
      </c>
      <c r="AH568" s="172" t="str">
        <f t="shared" si="207"/>
        <v/>
      </c>
      <c r="AI568" s="172" t="str">
        <f t="shared" si="208"/>
        <v/>
      </c>
    </row>
    <row r="569" spans="1:35">
      <c r="A569" s="173" t="str">
        <f t="shared" ca="1" si="210"/>
        <v/>
      </c>
      <c r="B569" s="45" t="str">
        <f t="shared" ca="1" si="211"/>
        <v/>
      </c>
      <c r="C569" s="46" t="str">
        <f t="shared" ca="1" si="209"/>
        <v/>
      </c>
      <c r="D569" s="46" t="str">
        <f t="shared" ca="1" si="212"/>
        <v/>
      </c>
      <c r="E569" s="45" t="str">
        <f t="shared" ca="1" si="213"/>
        <v/>
      </c>
      <c r="F569" s="46" t="str">
        <f t="shared" ca="1" si="214"/>
        <v/>
      </c>
      <c r="G569" s="47" t="str">
        <f t="shared" ca="1" si="215"/>
        <v/>
      </c>
      <c r="H569" s="45" t="str">
        <f t="shared" ca="1" si="216"/>
        <v/>
      </c>
      <c r="I569" s="46" t="str">
        <f t="shared" ca="1" si="217"/>
        <v/>
      </c>
      <c r="J569" s="47" t="str">
        <f t="shared" ca="1" si="218"/>
        <v/>
      </c>
      <c r="K569" s="45" t="str">
        <f t="shared" ca="1" si="219"/>
        <v/>
      </c>
      <c r="L569" s="46" t="str">
        <f t="shared" ca="1" si="220"/>
        <v/>
      </c>
      <c r="M569" s="47" t="str">
        <f t="shared" ca="1" si="221"/>
        <v/>
      </c>
      <c r="N569" s="45" t="str">
        <f t="shared" ca="1" si="222"/>
        <v/>
      </c>
      <c r="O569" s="46" t="str">
        <f t="shared" ca="1" si="223"/>
        <v/>
      </c>
      <c r="P569" s="47" t="str">
        <f t="shared" ca="1" si="224"/>
        <v/>
      </c>
      <c r="Q569" s="45" t="str">
        <f t="shared" ca="1" si="225"/>
        <v/>
      </c>
      <c r="R569" s="46" t="str">
        <f t="shared" ca="1" si="226"/>
        <v/>
      </c>
      <c r="S569" s="47" t="str">
        <f t="shared" ca="1" si="227"/>
        <v/>
      </c>
      <c r="T569" s="79" t="str">
        <f t="shared" ca="1" si="228"/>
        <v/>
      </c>
      <c r="AH569" s="172" t="str">
        <f t="shared" si="207"/>
        <v/>
      </c>
      <c r="AI569" s="172" t="str">
        <f t="shared" si="208"/>
        <v/>
      </c>
    </row>
    <row r="570" spans="1:35">
      <c r="A570" s="173" t="str">
        <f t="shared" ca="1" si="210"/>
        <v/>
      </c>
      <c r="B570" s="45" t="str">
        <f t="shared" ca="1" si="211"/>
        <v/>
      </c>
      <c r="C570" s="46" t="str">
        <f t="shared" ca="1" si="209"/>
        <v/>
      </c>
      <c r="D570" s="46" t="str">
        <f t="shared" ca="1" si="212"/>
        <v/>
      </c>
      <c r="E570" s="45" t="str">
        <f t="shared" ca="1" si="213"/>
        <v/>
      </c>
      <c r="F570" s="46" t="str">
        <f t="shared" ca="1" si="214"/>
        <v/>
      </c>
      <c r="G570" s="47" t="str">
        <f t="shared" ca="1" si="215"/>
        <v/>
      </c>
      <c r="H570" s="45" t="str">
        <f t="shared" ca="1" si="216"/>
        <v/>
      </c>
      <c r="I570" s="46" t="str">
        <f t="shared" ca="1" si="217"/>
        <v/>
      </c>
      <c r="J570" s="47" t="str">
        <f t="shared" ca="1" si="218"/>
        <v/>
      </c>
      <c r="K570" s="45" t="str">
        <f t="shared" ca="1" si="219"/>
        <v/>
      </c>
      <c r="L570" s="46" t="str">
        <f t="shared" ca="1" si="220"/>
        <v/>
      </c>
      <c r="M570" s="47" t="str">
        <f t="shared" ca="1" si="221"/>
        <v/>
      </c>
      <c r="N570" s="45" t="str">
        <f t="shared" ca="1" si="222"/>
        <v/>
      </c>
      <c r="O570" s="46" t="str">
        <f t="shared" ca="1" si="223"/>
        <v/>
      </c>
      <c r="P570" s="47" t="str">
        <f t="shared" ca="1" si="224"/>
        <v/>
      </c>
      <c r="Q570" s="45" t="str">
        <f t="shared" ca="1" si="225"/>
        <v/>
      </c>
      <c r="R570" s="46" t="str">
        <f t="shared" ca="1" si="226"/>
        <v/>
      </c>
      <c r="S570" s="47" t="str">
        <f t="shared" ca="1" si="227"/>
        <v/>
      </c>
      <c r="T570" s="79" t="str">
        <f t="shared" ca="1" si="228"/>
        <v/>
      </c>
      <c r="AH570" s="172" t="str">
        <f t="shared" si="207"/>
        <v/>
      </c>
      <c r="AI570" s="172" t="str">
        <f t="shared" si="208"/>
        <v/>
      </c>
    </row>
    <row r="571" spans="1:35">
      <c r="A571" s="173" t="str">
        <f t="shared" ca="1" si="210"/>
        <v/>
      </c>
      <c r="B571" s="45" t="str">
        <f t="shared" ca="1" si="211"/>
        <v/>
      </c>
      <c r="C571" s="46" t="str">
        <f t="shared" ca="1" si="209"/>
        <v/>
      </c>
      <c r="D571" s="46" t="str">
        <f t="shared" ca="1" si="212"/>
        <v/>
      </c>
      <c r="E571" s="45" t="str">
        <f t="shared" ca="1" si="213"/>
        <v/>
      </c>
      <c r="F571" s="46" t="str">
        <f t="shared" ca="1" si="214"/>
        <v/>
      </c>
      <c r="G571" s="47" t="str">
        <f t="shared" ca="1" si="215"/>
        <v/>
      </c>
      <c r="H571" s="45" t="str">
        <f t="shared" ca="1" si="216"/>
        <v/>
      </c>
      <c r="I571" s="46" t="str">
        <f t="shared" ca="1" si="217"/>
        <v/>
      </c>
      <c r="J571" s="47" t="str">
        <f t="shared" ca="1" si="218"/>
        <v/>
      </c>
      <c r="K571" s="45" t="str">
        <f t="shared" ca="1" si="219"/>
        <v/>
      </c>
      <c r="L571" s="46" t="str">
        <f t="shared" ca="1" si="220"/>
        <v/>
      </c>
      <c r="M571" s="47" t="str">
        <f t="shared" ca="1" si="221"/>
        <v/>
      </c>
      <c r="N571" s="45" t="str">
        <f t="shared" ca="1" si="222"/>
        <v/>
      </c>
      <c r="O571" s="46" t="str">
        <f t="shared" ca="1" si="223"/>
        <v/>
      </c>
      <c r="P571" s="47" t="str">
        <f t="shared" ca="1" si="224"/>
        <v/>
      </c>
      <c r="Q571" s="45" t="str">
        <f t="shared" ca="1" si="225"/>
        <v/>
      </c>
      <c r="R571" s="46" t="str">
        <f t="shared" ca="1" si="226"/>
        <v/>
      </c>
      <c r="S571" s="47" t="str">
        <f t="shared" ca="1" si="227"/>
        <v/>
      </c>
      <c r="T571" s="79" t="str">
        <f t="shared" ca="1" si="228"/>
        <v/>
      </c>
      <c r="AH571" s="172" t="str">
        <f t="shared" si="207"/>
        <v/>
      </c>
      <c r="AI571" s="172" t="str">
        <f t="shared" si="208"/>
        <v/>
      </c>
    </row>
    <row r="572" spans="1:35">
      <c r="A572" s="173" t="str">
        <f t="shared" ca="1" si="210"/>
        <v/>
      </c>
      <c r="B572" s="45" t="str">
        <f t="shared" ca="1" si="211"/>
        <v/>
      </c>
      <c r="C572" s="46" t="str">
        <f t="shared" ca="1" si="209"/>
        <v/>
      </c>
      <c r="D572" s="46" t="str">
        <f t="shared" ca="1" si="212"/>
        <v/>
      </c>
      <c r="E572" s="45" t="str">
        <f t="shared" ca="1" si="213"/>
        <v/>
      </c>
      <c r="F572" s="46" t="str">
        <f t="shared" ca="1" si="214"/>
        <v/>
      </c>
      <c r="G572" s="47" t="str">
        <f t="shared" ca="1" si="215"/>
        <v/>
      </c>
      <c r="H572" s="45" t="str">
        <f t="shared" ca="1" si="216"/>
        <v/>
      </c>
      <c r="I572" s="46" t="str">
        <f t="shared" ca="1" si="217"/>
        <v/>
      </c>
      <c r="J572" s="47" t="str">
        <f t="shared" ca="1" si="218"/>
        <v/>
      </c>
      <c r="K572" s="45" t="str">
        <f t="shared" ca="1" si="219"/>
        <v/>
      </c>
      <c r="L572" s="46" t="str">
        <f t="shared" ca="1" si="220"/>
        <v/>
      </c>
      <c r="M572" s="47" t="str">
        <f t="shared" ca="1" si="221"/>
        <v/>
      </c>
      <c r="N572" s="45" t="str">
        <f t="shared" ca="1" si="222"/>
        <v/>
      </c>
      <c r="O572" s="46" t="str">
        <f t="shared" ca="1" si="223"/>
        <v/>
      </c>
      <c r="P572" s="47" t="str">
        <f t="shared" ca="1" si="224"/>
        <v/>
      </c>
      <c r="Q572" s="45" t="str">
        <f t="shared" ca="1" si="225"/>
        <v/>
      </c>
      <c r="R572" s="46" t="str">
        <f t="shared" ca="1" si="226"/>
        <v/>
      </c>
      <c r="S572" s="47" t="str">
        <f t="shared" ca="1" si="227"/>
        <v/>
      </c>
      <c r="T572" s="79" t="str">
        <f t="shared" ca="1" si="228"/>
        <v/>
      </c>
      <c r="AH572" s="172" t="str">
        <f t="shared" si="207"/>
        <v/>
      </c>
      <c r="AI572" s="172" t="str">
        <f t="shared" si="208"/>
        <v/>
      </c>
    </row>
    <row r="573" spans="1:35">
      <c r="A573" s="173" t="str">
        <f t="shared" ca="1" si="210"/>
        <v/>
      </c>
      <c r="B573" s="45" t="str">
        <f t="shared" ca="1" si="211"/>
        <v/>
      </c>
      <c r="C573" s="46" t="str">
        <f t="shared" ca="1" si="209"/>
        <v/>
      </c>
      <c r="D573" s="46" t="str">
        <f t="shared" ca="1" si="212"/>
        <v/>
      </c>
      <c r="E573" s="45" t="str">
        <f t="shared" ca="1" si="213"/>
        <v/>
      </c>
      <c r="F573" s="46" t="str">
        <f t="shared" ca="1" si="214"/>
        <v/>
      </c>
      <c r="G573" s="47" t="str">
        <f t="shared" ca="1" si="215"/>
        <v/>
      </c>
      <c r="H573" s="45" t="str">
        <f t="shared" ca="1" si="216"/>
        <v/>
      </c>
      <c r="I573" s="46" t="str">
        <f t="shared" ca="1" si="217"/>
        <v/>
      </c>
      <c r="J573" s="47" t="str">
        <f t="shared" ca="1" si="218"/>
        <v/>
      </c>
      <c r="K573" s="45" t="str">
        <f t="shared" ca="1" si="219"/>
        <v/>
      </c>
      <c r="L573" s="46" t="str">
        <f t="shared" ca="1" si="220"/>
        <v/>
      </c>
      <c r="M573" s="47" t="str">
        <f t="shared" ca="1" si="221"/>
        <v/>
      </c>
      <c r="N573" s="45" t="str">
        <f t="shared" ca="1" si="222"/>
        <v/>
      </c>
      <c r="O573" s="46" t="str">
        <f t="shared" ca="1" si="223"/>
        <v/>
      </c>
      <c r="P573" s="47" t="str">
        <f t="shared" ca="1" si="224"/>
        <v/>
      </c>
      <c r="Q573" s="45" t="str">
        <f t="shared" ca="1" si="225"/>
        <v/>
      </c>
      <c r="R573" s="46" t="str">
        <f t="shared" ca="1" si="226"/>
        <v/>
      </c>
      <c r="S573" s="47" t="str">
        <f t="shared" ca="1" si="227"/>
        <v/>
      </c>
      <c r="T573" s="79" t="str">
        <f t="shared" ca="1" si="228"/>
        <v/>
      </c>
      <c r="AH573" s="172" t="str">
        <f t="shared" si="207"/>
        <v/>
      </c>
      <c r="AI573" s="172" t="str">
        <f t="shared" si="208"/>
        <v/>
      </c>
    </row>
    <row r="574" spans="1:35">
      <c r="A574" s="173" t="str">
        <f t="shared" ca="1" si="210"/>
        <v/>
      </c>
      <c r="B574" s="45" t="str">
        <f t="shared" ca="1" si="211"/>
        <v/>
      </c>
      <c r="C574" s="46" t="str">
        <f t="shared" ca="1" si="209"/>
        <v/>
      </c>
      <c r="D574" s="46" t="str">
        <f t="shared" ca="1" si="212"/>
        <v/>
      </c>
      <c r="E574" s="45" t="str">
        <f t="shared" ca="1" si="213"/>
        <v/>
      </c>
      <c r="F574" s="46" t="str">
        <f t="shared" ca="1" si="214"/>
        <v/>
      </c>
      <c r="G574" s="47" t="str">
        <f t="shared" ca="1" si="215"/>
        <v/>
      </c>
      <c r="H574" s="45" t="str">
        <f t="shared" ca="1" si="216"/>
        <v/>
      </c>
      <c r="I574" s="46" t="str">
        <f t="shared" ca="1" si="217"/>
        <v/>
      </c>
      <c r="J574" s="47" t="str">
        <f t="shared" ca="1" si="218"/>
        <v/>
      </c>
      <c r="K574" s="45" t="str">
        <f t="shared" ca="1" si="219"/>
        <v/>
      </c>
      <c r="L574" s="46" t="str">
        <f t="shared" ca="1" si="220"/>
        <v/>
      </c>
      <c r="M574" s="47" t="str">
        <f t="shared" ca="1" si="221"/>
        <v/>
      </c>
      <c r="N574" s="45" t="str">
        <f t="shared" ca="1" si="222"/>
        <v/>
      </c>
      <c r="O574" s="46" t="str">
        <f t="shared" ca="1" si="223"/>
        <v/>
      </c>
      <c r="P574" s="47" t="str">
        <f t="shared" ca="1" si="224"/>
        <v/>
      </c>
      <c r="Q574" s="45" t="str">
        <f t="shared" ca="1" si="225"/>
        <v/>
      </c>
      <c r="R574" s="46" t="str">
        <f t="shared" ca="1" si="226"/>
        <v/>
      </c>
      <c r="S574" s="47" t="str">
        <f t="shared" ca="1" si="227"/>
        <v/>
      </c>
      <c r="T574" s="79" t="str">
        <f t="shared" ca="1" si="228"/>
        <v/>
      </c>
      <c r="AH574" s="172" t="str">
        <f t="shared" si="207"/>
        <v/>
      </c>
      <c r="AI574" s="172" t="str">
        <f t="shared" si="208"/>
        <v/>
      </c>
    </row>
    <row r="575" spans="1:35">
      <c r="A575" s="173" t="str">
        <f t="shared" ca="1" si="210"/>
        <v/>
      </c>
      <c r="B575" s="45" t="str">
        <f t="shared" ca="1" si="211"/>
        <v/>
      </c>
      <c r="C575" s="46" t="str">
        <f t="shared" ca="1" si="209"/>
        <v/>
      </c>
      <c r="D575" s="46" t="str">
        <f t="shared" ca="1" si="212"/>
        <v/>
      </c>
      <c r="E575" s="45" t="str">
        <f t="shared" ca="1" si="213"/>
        <v/>
      </c>
      <c r="F575" s="46" t="str">
        <f t="shared" ca="1" si="214"/>
        <v/>
      </c>
      <c r="G575" s="47" t="str">
        <f t="shared" ca="1" si="215"/>
        <v/>
      </c>
      <c r="H575" s="45" t="str">
        <f t="shared" ca="1" si="216"/>
        <v/>
      </c>
      <c r="I575" s="46" t="str">
        <f t="shared" ca="1" si="217"/>
        <v/>
      </c>
      <c r="J575" s="47" t="str">
        <f t="shared" ca="1" si="218"/>
        <v/>
      </c>
      <c r="K575" s="45" t="str">
        <f t="shared" ca="1" si="219"/>
        <v/>
      </c>
      <c r="L575" s="46" t="str">
        <f t="shared" ca="1" si="220"/>
        <v/>
      </c>
      <c r="M575" s="47" t="str">
        <f t="shared" ca="1" si="221"/>
        <v/>
      </c>
      <c r="N575" s="45" t="str">
        <f t="shared" ca="1" si="222"/>
        <v/>
      </c>
      <c r="O575" s="46" t="str">
        <f t="shared" ca="1" si="223"/>
        <v/>
      </c>
      <c r="P575" s="47" t="str">
        <f t="shared" ca="1" si="224"/>
        <v/>
      </c>
      <c r="Q575" s="45" t="str">
        <f t="shared" ca="1" si="225"/>
        <v/>
      </c>
      <c r="R575" s="46" t="str">
        <f t="shared" ca="1" si="226"/>
        <v/>
      </c>
      <c r="S575" s="47" t="str">
        <f t="shared" ca="1" si="227"/>
        <v/>
      </c>
      <c r="T575" s="79" t="str">
        <f t="shared" ca="1" si="228"/>
        <v/>
      </c>
      <c r="AH575" s="172" t="str">
        <f t="shared" si="207"/>
        <v/>
      </c>
      <c r="AI575" s="172" t="str">
        <f t="shared" si="208"/>
        <v/>
      </c>
    </row>
    <row r="576" spans="1:35">
      <c r="A576" s="173" t="str">
        <f t="shared" ca="1" si="210"/>
        <v/>
      </c>
      <c r="B576" s="45" t="str">
        <f t="shared" ca="1" si="211"/>
        <v/>
      </c>
      <c r="C576" s="46" t="str">
        <f t="shared" ca="1" si="209"/>
        <v/>
      </c>
      <c r="D576" s="46" t="str">
        <f t="shared" ca="1" si="212"/>
        <v/>
      </c>
      <c r="E576" s="45" t="str">
        <f t="shared" ca="1" si="213"/>
        <v/>
      </c>
      <c r="F576" s="46" t="str">
        <f t="shared" ca="1" si="214"/>
        <v/>
      </c>
      <c r="G576" s="47" t="str">
        <f t="shared" ca="1" si="215"/>
        <v/>
      </c>
      <c r="H576" s="45" t="str">
        <f t="shared" ca="1" si="216"/>
        <v/>
      </c>
      <c r="I576" s="46" t="str">
        <f t="shared" ca="1" si="217"/>
        <v/>
      </c>
      <c r="J576" s="47" t="str">
        <f t="shared" ca="1" si="218"/>
        <v/>
      </c>
      <c r="K576" s="45" t="str">
        <f t="shared" ca="1" si="219"/>
        <v/>
      </c>
      <c r="L576" s="46" t="str">
        <f t="shared" ca="1" si="220"/>
        <v/>
      </c>
      <c r="M576" s="47" t="str">
        <f t="shared" ca="1" si="221"/>
        <v/>
      </c>
      <c r="N576" s="45" t="str">
        <f t="shared" ca="1" si="222"/>
        <v/>
      </c>
      <c r="O576" s="46" t="str">
        <f t="shared" ca="1" si="223"/>
        <v/>
      </c>
      <c r="P576" s="47" t="str">
        <f t="shared" ca="1" si="224"/>
        <v/>
      </c>
      <c r="Q576" s="45" t="str">
        <f t="shared" ca="1" si="225"/>
        <v/>
      </c>
      <c r="R576" s="46" t="str">
        <f t="shared" ca="1" si="226"/>
        <v/>
      </c>
      <c r="S576" s="47" t="str">
        <f t="shared" ca="1" si="227"/>
        <v/>
      </c>
      <c r="T576" s="79" t="str">
        <f t="shared" ca="1" si="228"/>
        <v/>
      </c>
      <c r="AH576" s="172" t="str">
        <f t="shared" si="207"/>
        <v/>
      </c>
      <c r="AI576" s="172" t="str">
        <f t="shared" si="208"/>
        <v/>
      </c>
    </row>
    <row r="577" spans="1:35">
      <c r="A577" s="173" t="str">
        <f t="shared" ca="1" si="210"/>
        <v/>
      </c>
      <c r="B577" s="45" t="str">
        <f t="shared" ca="1" si="211"/>
        <v/>
      </c>
      <c r="C577" s="46" t="str">
        <f t="shared" ca="1" si="209"/>
        <v/>
      </c>
      <c r="D577" s="46" t="str">
        <f t="shared" ca="1" si="212"/>
        <v/>
      </c>
      <c r="E577" s="45" t="str">
        <f t="shared" ca="1" si="213"/>
        <v/>
      </c>
      <c r="F577" s="46" t="str">
        <f t="shared" ca="1" si="214"/>
        <v/>
      </c>
      <c r="G577" s="47" t="str">
        <f t="shared" ca="1" si="215"/>
        <v/>
      </c>
      <c r="H577" s="45" t="str">
        <f t="shared" ca="1" si="216"/>
        <v/>
      </c>
      <c r="I577" s="46" t="str">
        <f t="shared" ca="1" si="217"/>
        <v/>
      </c>
      <c r="J577" s="47" t="str">
        <f t="shared" ca="1" si="218"/>
        <v/>
      </c>
      <c r="K577" s="45" t="str">
        <f t="shared" ca="1" si="219"/>
        <v/>
      </c>
      <c r="L577" s="46" t="str">
        <f t="shared" ca="1" si="220"/>
        <v/>
      </c>
      <c r="M577" s="47" t="str">
        <f t="shared" ca="1" si="221"/>
        <v/>
      </c>
      <c r="N577" s="45" t="str">
        <f t="shared" ca="1" si="222"/>
        <v/>
      </c>
      <c r="O577" s="46" t="str">
        <f t="shared" ca="1" si="223"/>
        <v/>
      </c>
      <c r="P577" s="47" t="str">
        <f t="shared" ca="1" si="224"/>
        <v/>
      </c>
      <c r="Q577" s="45" t="str">
        <f t="shared" ca="1" si="225"/>
        <v/>
      </c>
      <c r="R577" s="46" t="str">
        <f t="shared" ca="1" si="226"/>
        <v/>
      </c>
      <c r="S577" s="47" t="str">
        <f t="shared" ca="1" si="227"/>
        <v/>
      </c>
      <c r="T577" s="79" t="str">
        <f t="shared" ca="1" si="228"/>
        <v/>
      </c>
      <c r="AH577" s="172" t="str">
        <f t="shared" si="207"/>
        <v/>
      </c>
      <c r="AI577" s="172" t="str">
        <f t="shared" si="208"/>
        <v/>
      </c>
    </row>
    <row r="578" spans="1:35">
      <c r="A578" s="173" t="str">
        <f t="shared" ca="1" si="210"/>
        <v/>
      </c>
      <c r="B578" s="45" t="str">
        <f t="shared" ca="1" si="211"/>
        <v/>
      </c>
      <c r="C578" s="46" t="str">
        <f t="shared" ca="1" si="209"/>
        <v/>
      </c>
      <c r="D578" s="46" t="str">
        <f t="shared" ca="1" si="212"/>
        <v/>
      </c>
      <c r="E578" s="45" t="str">
        <f t="shared" ca="1" si="213"/>
        <v/>
      </c>
      <c r="F578" s="46" t="str">
        <f t="shared" ca="1" si="214"/>
        <v/>
      </c>
      <c r="G578" s="47" t="str">
        <f t="shared" ca="1" si="215"/>
        <v/>
      </c>
      <c r="H578" s="45" t="str">
        <f t="shared" ca="1" si="216"/>
        <v/>
      </c>
      <c r="I578" s="46" t="str">
        <f t="shared" ca="1" si="217"/>
        <v/>
      </c>
      <c r="J578" s="47" t="str">
        <f t="shared" ca="1" si="218"/>
        <v/>
      </c>
      <c r="K578" s="45" t="str">
        <f t="shared" ca="1" si="219"/>
        <v/>
      </c>
      <c r="L578" s="46" t="str">
        <f t="shared" ca="1" si="220"/>
        <v/>
      </c>
      <c r="M578" s="47" t="str">
        <f t="shared" ca="1" si="221"/>
        <v/>
      </c>
      <c r="N578" s="45" t="str">
        <f t="shared" ca="1" si="222"/>
        <v/>
      </c>
      <c r="O578" s="46" t="str">
        <f t="shared" ca="1" si="223"/>
        <v/>
      </c>
      <c r="P578" s="47" t="str">
        <f t="shared" ca="1" si="224"/>
        <v/>
      </c>
      <c r="Q578" s="45" t="str">
        <f t="shared" ca="1" si="225"/>
        <v/>
      </c>
      <c r="R578" s="46" t="str">
        <f t="shared" ca="1" si="226"/>
        <v/>
      </c>
      <c r="S578" s="47" t="str">
        <f t="shared" ca="1" si="227"/>
        <v/>
      </c>
      <c r="T578" s="79" t="str">
        <f t="shared" ca="1" si="228"/>
        <v/>
      </c>
      <c r="AH578" s="172" t="str">
        <f t="shared" si="207"/>
        <v/>
      </c>
      <c r="AI578" s="172" t="str">
        <f t="shared" si="208"/>
        <v/>
      </c>
    </row>
    <row r="579" spans="1:35">
      <c r="A579" s="173" t="str">
        <f t="shared" ca="1" si="210"/>
        <v/>
      </c>
      <c r="B579" s="45" t="str">
        <f t="shared" ca="1" si="211"/>
        <v/>
      </c>
      <c r="C579" s="46" t="str">
        <f t="shared" ca="1" si="209"/>
        <v/>
      </c>
      <c r="D579" s="46" t="str">
        <f t="shared" ca="1" si="212"/>
        <v/>
      </c>
      <c r="E579" s="45" t="str">
        <f t="shared" ca="1" si="213"/>
        <v/>
      </c>
      <c r="F579" s="46" t="str">
        <f t="shared" ca="1" si="214"/>
        <v/>
      </c>
      <c r="G579" s="47" t="str">
        <f t="shared" ca="1" si="215"/>
        <v/>
      </c>
      <c r="H579" s="45" t="str">
        <f t="shared" ca="1" si="216"/>
        <v/>
      </c>
      <c r="I579" s="46" t="str">
        <f t="shared" ca="1" si="217"/>
        <v/>
      </c>
      <c r="J579" s="47" t="str">
        <f t="shared" ca="1" si="218"/>
        <v/>
      </c>
      <c r="K579" s="45" t="str">
        <f t="shared" ca="1" si="219"/>
        <v/>
      </c>
      <c r="L579" s="46" t="str">
        <f t="shared" ca="1" si="220"/>
        <v/>
      </c>
      <c r="M579" s="47" t="str">
        <f t="shared" ca="1" si="221"/>
        <v/>
      </c>
      <c r="N579" s="45" t="str">
        <f t="shared" ca="1" si="222"/>
        <v/>
      </c>
      <c r="O579" s="46" t="str">
        <f t="shared" ca="1" si="223"/>
        <v/>
      </c>
      <c r="P579" s="47" t="str">
        <f t="shared" ca="1" si="224"/>
        <v/>
      </c>
      <c r="Q579" s="45" t="str">
        <f t="shared" ca="1" si="225"/>
        <v/>
      </c>
      <c r="R579" s="46" t="str">
        <f t="shared" ca="1" si="226"/>
        <v/>
      </c>
      <c r="S579" s="47" t="str">
        <f t="shared" ca="1" si="227"/>
        <v/>
      </c>
      <c r="T579" s="79" t="str">
        <f t="shared" ca="1" si="228"/>
        <v/>
      </c>
      <c r="AH579" s="172" t="str">
        <f t="shared" si="207"/>
        <v/>
      </c>
      <c r="AI579" s="172" t="str">
        <f t="shared" si="208"/>
        <v/>
      </c>
    </row>
    <row r="580" spans="1:35">
      <c r="A580" s="173" t="str">
        <f t="shared" ca="1" si="210"/>
        <v/>
      </c>
      <c r="B580" s="45" t="str">
        <f t="shared" ca="1" si="211"/>
        <v/>
      </c>
      <c r="C580" s="46" t="str">
        <f t="shared" ca="1" si="209"/>
        <v/>
      </c>
      <c r="D580" s="46" t="str">
        <f t="shared" ca="1" si="212"/>
        <v/>
      </c>
      <c r="E580" s="45" t="str">
        <f t="shared" ca="1" si="213"/>
        <v/>
      </c>
      <c r="F580" s="46" t="str">
        <f t="shared" ca="1" si="214"/>
        <v/>
      </c>
      <c r="G580" s="47" t="str">
        <f t="shared" ca="1" si="215"/>
        <v/>
      </c>
      <c r="H580" s="45" t="str">
        <f t="shared" ca="1" si="216"/>
        <v/>
      </c>
      <c r="I580" s="46" t="str">
        <f t="shared" ca="1" si="217"/>
        <v/>
      </c>
      <c r="J580" s="47" t="str">
        <f t="shared" ca="1" si="218"/>
        <v/>
      </c>
      <c r="K580" s="45" t="str">
        <f t="shared" ca="1" si="219"/>
        <v/>
      </c>
      <c r="L580" s="46" t="str">
        <f t="shared" ca="1" si="220"/>
        <v/>
      </c>
      <c r="M580" s="47" t="str">
        <f t="shared" ca="1" si="221"/>
        <v/>
      </c>
      <c r="N580" s="45" t="str">
        <f t="shared" ca="1" si="222"/>
        <v/>
      </c>
      <c r="O580" s="46" t="str">
        <f t="shared" ca="1" si="223"/>
        <v/>
      </c>
      <c r="P580" s="47" t="str">
        <f t="shared" ca="1" si="224"/>
        <v/>
      </c>
      <c r="Q580" s="45" t="str">
        <f t="shared" ca="1" si="225"/>
        <v/>
      </c>
      <c r="R580" s="46" t="str">
        <f t="shared" ca="1" si="226"/>
        <v/>
      </c>
      <c r="S580" s="47" t="str">
        <f t="shared" ca="1" si="227"/>
        <v/>
      </c>
      <c r="T580" s="79" t="str">
        <f t="shared" ca="1" si="228"/>
        <v/>
      </c>
      <c r="AH580" s="172" t="str">
        <f t="shared" ref="AH580:AH643" si="229">IF(COUNTIF(X:X,V580)*COUNTIF(Z:Z,V580)*COUNTIF(AB:AB,V580)*COUNTIF(AD:AD,V580)*COUNTIF(AF:AF,V580),V580,"")</f>
        <v/>
      </c>
      <c r="AI580" s="172" t="str">
        <f t="shared" ref="AI580:AI643" si="230">IF(AH580&gt;$A$14,AH580,"")</f>
        <v/>
      </c>
    </row>
    <row r="581" spans="1:35">
      <c r="A581" s="173" t="str">
        <f t="shared" ca="1" si="210"/>
        <v/>
      </c>
      <c r="B581" s="45" t="str">
        <f t="shared" ca="1" si="211"/>
        <v/>
      </c>
      <c r="C581" s="46" t="str">
        <f t="shared" ca="1" si="209"/>
        <v/>
      </c>
      <c r="D581" s="46" t="str">
        <f t="shared" ca="1" si="212"/>
        <v/>
      </c>
      <c r="E581" s="45" t="str">
        <f t="shared" ca="1" si="213"/>
        <v/>
      </c>
      <c r="F581" s="46" t="str">
        <f t="shared" ca="1" si="214"/>
        <v/>
      </c>
      <c r="G581" s="47" t="str">
        <f t="shared" ca="1" si="215"/>
        <v/>
      </c>
      <c r="H581" s="45" t="str">
        <f t="shared" ca="1" si="216"/>
        <v/>
      </c>
      <c r="I581" s="46" t="str">
        <f t="shared" ca="1" si="217"/>
        <v/>
      </c>
      <c r="J581" s="47" t="str">
        <f t="shared" ca="1" si="218"/>
        <v/>
      </c>
      <c r="K581" s="45" t="str">
        <f t="shared" ca="1" si="219"/>
        <v/>
      </c>
      <c r="L581" s="46" t="str">
        <f t="shared" ca="1" si="220"/>
        <v/>
      </c>
      <c r="M581" s="47" t="str">
        <f t="shared" ca="1" si="221"/>
        <v/>
      </c>
      <c r="N581" s="45" t="str">
        <f t="shared" ca="1" si="222"/>
        <v/>
      </c>
      <c r="O581" s="46" t="str">
        <f t="shared" ca="1" si="223"/>
        <v/>
      </c>
      <c r="P581" s="47" t="str">
        <f t="shared" ca="1" si="224"/>
        <v/>
      </c>
      <c r="Q581" s="45" t="str">
        <f t="shared" ca="1" si="225"/>
        <v/>
      </c>
      <c r="R581" s="46" t="str">
        <f t="shared" ca="1" si="226"/>
        <v/>
      </c>
      <c r="S581" s="47" t="str">
        <f t="shared" ca="1" si="227"/>
        <v/>
      </c>
      <c r="T581" s="79" t="str">
        <f t="shared" ca="1" si="228"/>
        <v/>
      </c>
      <c r="AH581" s="172" t="str">
        <f t="shared" si="229"/>
        <v/>
      </c>
      <c r="AI581" s="172" t="str">
        <f t="shared" si="230"/>
        <v/>
      </c>
    </row>
    <row r="582" spans="1:35">
      <c r="A582" s="173" t="str">
        <f t="shared" ca="1" si="210"/>
        <v/>
      </c>
      <c r="B582" s="45" t="str">
        <f t="shared" ca="1" si="211"/>
        <v/>
      </c>
      <c r="C582" s="46" t="str">
        <f t="shared" ca="1" si="209"/>
        <v/>
      </c>
      <c r="D582" s="46" t="str">
        <f t="shared" ca="1" si="212"/>
        <v/>
      </c>
      <c r="E582" s="45" t="str">
        <f t="shared" ca="1" si="213"/>
        <v/>
      </c>
      <c r="F582" s="46" t="str">
        <f t="shared" ca="1" si="214"/>
        <v/>
      </c>
      <c r="G582" s="47" t="str">
        <f t="shared" ca="1" si="215"/>
        <v/>
      </c>
      <c r="H582" s="45" t="str">
        <f t="shared" ca="1" si="216"/>
        <v/>
      </c>
      <c r="I582" s="46" t="str">
        <f t="shared" ca="1" si="217"/>
        <v/>
      </c>
      <c r="J582" s="47" t="str">
        <f t="shared" ca="1" si="218"/>
        <v/>
      </c>
      <c r="K582" s="45" t="str">
        <f t="shared" ca="1" si="219"/>
        <v/>
      </c>
      <c r="L582" s="46" t="str">
        <f t="shared" ca="1" si="220"/>
        <v/>
      </c>
      <c r="M582" s="47" t="str">
        <f t="shared" ca="1" si="221"/>
        <v/>
      </c>
      <c r="N582" s="45" t="str">
        <f t="shared" ca="1" si="222"/>
        <v/>
      </c>
      <c r="O582" s="46" t="str">
        <f t="shared" ca="1" si="223"/>
        <v/>
      </c>
      <c r="P582" s="47" t="str">
        <f t="shared" ca="1" si="224"/>
        <v/>
      </c>
      <c r="Q582" s="45" t="str">
        <f t="shared" ca="1" si="225"/>
        <v/>
      </c>
      <c r="R582" s="46" t="str">
        <f t="shared" ca="1" si="226"/>
        <v/>
      </c>
      <c r="S582" s="47" t="str">
        <f t="shared" ca="1" si="227"/>
        <v/>
      </c>
      <c r="T582" s="79" t="str">
        <f t="shared" ca="1" si="228"/>
        <v/>
      </c>
      <c r="AH582" s="172" t="str">
        <f t="shared" si="229"/>
        <v/>
      </c>
      <c r="AI582" s="172" t="str">
        <f t="shared" si="230"/>
        <v/>
      </c>
    </row>
    <row r="583" spans="1:35">
      <c r="A583" s="173" t="str">
        <f t="shared" ca="1" si="210"/>
        <v/>
      </c>
      <c r="B583" s="45" t="str">
        <f t="shared" ca="1" si="211"/>
        <v/>
      </c>
      <c r="C583" s="46" t="str">
        <f t="shared" ca="1" si="209"/>
        <v/>
      </c>
      <c r="D583" s="46" t="str">
        <f t="shared" ca="1" si="212"/>
        <v/>
      </c>
      <c r="E583" s="45" t="str">
        <f t="shared" ca="1" si="213"/>
        <v/>
      </c>
      <c r="F583" s="46" t="str">
        <f t="shared" ca="1" si="214"/>
        <v/>
      </c>
      <c r="G583" s="47" t="str">
        <f t="shared" ca="1" si="215"/>
        <v/>
      </c>
      <c r="H583" s="45" t="str">
        <f t="shared" ca="1" si="216"/>
        <v/>
      </c>
      <c r="I583" s="46" t="str">
        <f t="shared" ca="1" si="217"/>
        <v/>
      </c>
      <c r="J583" s="47" t="str">
        <f t="shared" ca="1" si="218"/>
        <v/>
      </c>
      <c r="K583" s="45" t="str">
        <f t="shared" ca="1" si="219"/>
        <v/>
      </c>
      <c r="L583" s="46" t="str">
        <f t="shared" ca="1" si="220"/>
        <v/>
      </c>
      <c r="M583" s="47" t="str">
        <f t="shared" ca="1" si="221"/>
        <v/>
      </c>
      <c r="N583" s="45" t="str">
        <f t="shared" ca="1" si="222"/>
        <v/>
      </c>
      <c r="O583" s="46" t="str">
        <f t="shared" ca="1" si="223"/>
        <v/>
      </c>
      <c r="P583" s="47" t="str">
        <f t="shared" ca="1" si="224"/>
        <v/>
      </c>
      <c r="Q583" s="45" t="str">
        <f t="shared" ca="1" si="225"/>
        <v/>
      </c>
      <c r="R583" s="46" t="str">
        <f t="shared" ca="1" si="226"/>
        <v/>
      </c>
      <c r="S583" s="47" t="str">
        <f t="shared" ca="1" si="227"/>
        <v/>
      </c>
      <c r="T583" s="79" t="str">
        <f t="shared" ca="1" si="228"/>
        <v/>
      </c>
      <c r="AH583" s="172" t="str">
        <f t="shared" si="229"/>
        <v/>
      </c>
      <c r="AI583" s="172" t="str">
        <f t="shared" si="230"/>
        <v/>
      </c>
    </row>
    <row r="584" spans="1:35">
      <c r="A584" s="173" t="str">
        <f t="shared" ca="1" si="210"/>
        <v/>
      </c>
      <c r="B584" s="45" t="str">
        <f t="shared" ca="1" si="211"/>
        <v/>
      </c>
      <c r="C584" s="46" t="str">
        <f t="shared" ca="1" si="209"/>
        <v/>
      </c>
      <c r="D584" s="46" t="str">
        <f t="shared" ca="1" si="212"/>
        <v/>
      </c>
      <c r="E584" s="45" t="str">
        <f t="shared" ca="1" si="213"/>
        <v/>
      </c>
      <c r="F584" s="46" t="str">
        <f t="shared" ca="1" si="214"/>
        <v/>
      </c>
      <c r="G584" s="47" t="str">
        <f t="shared" ca="1" si="215"/>
        <v/>
      </c>
      <c r="H584" s="45" t="str">
        <f t="shared" ca="1" si="216"/>
        <v/>
      </c>
      <c r="I584" s="46" t="str">
        <f t="shared" ca="1" si="217"/>
        <v/>
      </c>
      <c r="J584" s="47" t="str">
        <f t="shared" ca="1" si="218"/>
        <v/>
      </c>
      <c r="K584" s="45" t="str">
        <f t="shared" ca="1" si="219"/>
        <v/>
      </c>
      <c r="L584" s="46" t="str">
        <f t="shared" ca="1" si="220"/>
        <v/>
      </c>
      <c r="M584" s="47" t="str">
        <f t="shared" ca="1" si="221"/>
        <v/>
      </c>
      <c r="N584" s="45" t="str">
        <f t="shared" ca="1" si="222"/>
        <v/>
      </c>
      <c r="O584" s="46" t="str">
        <f t="shared" ca="1" si="223"/>
        <v/>
      </c>
      <c r="P584" s="47" t="str">
        <f t="shared" ca="1" si="224"/>
        <v/>
      </c>
      <c r="Q584" s="45" t="str">
        <f t="shared" ca="1" si="225"/>
        <v/>
      </c>
      <c r="R584" s="46" t="str">
        <f t="shared" ca="1" si="226"/>
        <v/>
      </c>
      <c r="S584" s="47" t="str">
        <f t="shared" ca="1" si="227"/>
        <v/>
      </c>
      <c r="T584" s="79" t="str">
        <f t="shared" ca="1" si="228"/>
        <v/>
      </c>
      <c r="AH584" s="172" t="str">
        <f t="shared" si="229"/>
        <v/>
      </c>
      <c r="AI584" s="172" t="str">
        <f t="shared" si="230"/>
        <v/>
      </c>
    </row>
    <row r="585" spans="1:35">
      <c r="A585" s="173" t="str">
        <f t="shared" ca="1" si="210"/>
        <v/>
      </c>
      <c r="B585" s="45" t="str">
        <f t="shared" ca="1" si="211"/>
        <v/>
      </c>
      <c r="C585" s="46" t="str">
        <f t="shared" ca="1" si="209"/>
        <v/>
      </c>
      <c r="D585" s="46" t="str">
        <f t="shared" ca="1" si="212"/>
        <v/>
      </c>
      <c r="E585" s="45" t="str">
        <f t="shared" ca="1" si="213"/>
        <v/>
      </c>
      <c r="F585" s="46" t="str">
        <f t="shared" ca="1" si="214"/>
        <v/>
      </c>
      <c r="G585" s="47" t="str">
        <f t="shared" ca="1" si="215"/>
        <v/>
      </c>
      <c r="H585" s="45" t="str">
        <f t="shared" ca="1" si="216"/>
        <v/>
      </c>
      <c r="I585" s="46" t="str">
        <f t="shared" ca="1" si="217"/>
        <v/>
      </c>
      <c r="J585" s="47" t="str">
        <f t="shared" ca="1" si="218"/>
        <v/>
      </c>
      <c r="K585" s="45" t="str">
        <f t="shared" ca="1" si="219"/>
        <v/>
      </c>
      <c r="L585" s="46" t="str">
        <f t="shared" ca="1" si="220"/>
        <v/>
      </c>
      <c r="M585" s="47" t="str">
        <f t="shared" ca="1" si="221"/>
        <v/>
      </c>
      <c r="N585" s="45" t="str">
        <f t="shared" ca="1" si="222"/>
        <v/>
      </c>
      <c r="O585" s="46" t="str">
        <f t="shared" ca="1" si="223"/>
        <v/>
      </c>
      <c r="P585" s="47" t="str">
        <f t="shared" ca="1" si="224"/>
        <v/>
      </c>
      <c r="Q585" s="45" t="str">
        <f t="shared" ca="1" si="225"/>
        <v/>
      </c>
      <c r="R585" s="46" t="str">
        <f t="shared" ca="1" si="226"/>
        <v/>
      </c>
      <c r="S585" s="47" t="str">
        <f t="shared" ca="1" si="227"/>
        <v/>
      </c>
      <c r="T585" s="79" t="str">
        <f t="shared" ca="1" si="228"/>
        <v/>
      </c>
      <c r="AH585" s="172" t="str">
        <f t="shared" si="229"/>
        <v/>
      </c>
      <c r="AI585" s="172" t="str">
        <f t="shared" si="230"/>
        <v/>
      </c>
    </row>
    <row r="586" spans="1:35">
      <c r="A586" s="173" t="str">
        <f t="shared" ca="1" si="210"/>
        <v/>
      </c>
      <c r="B586" s="45" t="str">
        <f t="shared" ca="1" si="211"/>
        <v/>
      </c>
      <c r="C586" s="46" t="str">
        <f t="shared" ca="1" si="209"/>
        <v/>
      </c>
      <c r="D586" s="46" t="str">
        <f t="shared" ca="1" si="212"/>
        <v/>
      </c>
      <c r="E586" s="45" t="str">
        <f t="shared" ca="1" si="213"/>
        <v/>
      </c>
      <c r="F586" s="46" t="str">
        <f t="shared" ca="1" si="214"/>
        <v/>
      </c>
      <c r="G586" s="47" t="str">
        <f t="shared" ca="1" si="215"/>
        <v/>
      </c>
      <c r="H586" s="45" t="str">
        <f t="shared" ca="1" si="216"/>
        <v/>
      </c>
      <c r="I586" s="46" t="str">
        <f t="shared" ca="1" si="217"/>
        <v/>
      </c>
      <c r="J586" s="47" t="str">
        <f t="shared" ca="1" si="218"/>
        <v/>
      </c>
      <c r="K586" s="45" t="str">
        <f t="shared" ca="1" si="219"/>
        <v/>
      </c>
      <c r="L586" s="46" t="str">
        <f t="shared" ca="1" si="220"/>
        <v/>
      </c>
      <c r="M586" s="47" t="str">
        <f t="shared" ca="1" si="221"/>
        <v/>
      </c>
      <c r="N586" s="45" t="str">
        <f t="shared" ca="1" si="222"/>
        <v/>
      </c>
      <c r="O586" s="46" t="str">
        <f t="shared" ca="1" si="223"/>
        <v/>
      </c>
      <c r="P586" s="47" t="str">
        <f t="shared" ca="1" si="224"/>
        <v/>
      </c>
      <c r="Q586" s="45" t="str">
        <f t="shared" ca="1" si="225"/>
        <v/>
      </c>
      <c r="R586" s="46" t="str">
        <f t="shared" ca="1" si="226"/>
        <v/>
      </c>
      <c r="S586" s="47" t="str">
        <f t="shared" ca="1" si="227"/>
        <v/>
      </c>
      <c r="T586" s="79" t="str">
        <f t="shared" ca="1" si="228"/>
        <v/>
      </c>
      <c r="AH586" s="172" t="str">
        <f t="shared" si="229"/>
        <v/>
      </c>
      <c r="AI586" s="172" t="str">
        <f t="shared" si="230"/>
        <v/>
      </c>
    </row>
    <row r="587" spans="1:35">
      <c r="A587" s="173" t="str">
        <f t="shared" ca="1" si="210"/>
        <v/>
      </c>
      <c r="B587" s="45" t="str">
        <f t="shared" ca="1" si="211"/>
        <v/>
      </c>
      <c r="C587" s="46" t="str">
        <f t="shared" ca="1" si="209"/>
        <v/>
      </c>
      <c r="D587" s="46" t="str">
        <f t="shared" ca="1" si="212"/>
        <v/>
      </c>
      <c r="E587" s="45" t="str">
        <f t="shared" ca="1" si="213"/>
        <v/>
      </c>
      <c r="F587" s="46" t="str">
        <f t="shared" ca="1" si="214"/>
        <v/>
      </c>
      <c r="G587" s="47" t="str">
        <f t="shared" ca="1" si="215"/>
        <v/>
      </c>
      <c r="H587" s="45" t="str">
        <f t="shared" ca="1" si="216"/>
        <v/>
      </c>
      <c r="I587" s="46" t="str">
        <f t="shared" ca="1" si="217"/>
        <v/>
      </c>
      <c r="J587" s="47" t="str">
        <f t="shared" ca="1" si="218"/>
        <v/>
      </c>
      <c r="K587" s="45" t="str">
        <f t="shared" ca="1" si="219"/>
        <v/>
      </c>
      <c r="L587" s="46" t="str">
        <f t="shared" ca="1" si="220"/>
        <v/>
      </c>
      <c r="M587" s="47" t="str">
        <f t="shared" ca="1" si="221"/>
        <v/>
      </c>
      <c r="N587" s="45" t="str">
        <f t="shared" ca="1" si="222"/>
        <v/>
      </c>
      <c r="O587" s="46" t="str">
        <f t="shared" ca="1" si="223"/>
        <v/>
      </c>
      <c r="P587" s="47" t="str">
        <f t="shared" ca="1" si="224"/>
        <v/>
      </c>
      <c r="Q587" s="45" t="str">
        <f t="shared" ca="1" si="225"/>
        <v/>
      </c>
      <c r="R587" s="46" t="str">
        <f t="shared" ca="1" si="226"/>
        <v/>
      </c>
      <c r="S587" s="47" t="str">
        <f t="shared" ca="1" si="227"/>
        <v/>
      </c>
      <c r="T587" s="79" t="str">
        <f t="shared" ca="1" si="228"/>
        <v/>
      </c>
      <c r="AH587" s="172" t="str">
        <f t="shared" si="229"/>
        <v/>
      </c>
      <c r="AI587" s="172" t="str">
        <f t="shared" si="230"/>
        <v/>
      </c>
    </row>
    <row r="588" spans="1:35">
      <c r="A588" s="173" t="str">
        <f t="shared" ca="1" si="210"/>
        <v/>
      </c>
      <c r="B588" s="45" t="str">
        <f t="shared" ca="1" si="211"/>
        <v/>
      </c>
      <c r="C588" s="46" t="str">
        <f t="shared" ca="1" si="209"/>
        <v/>
      </c>
      <c r="D588" s="46" t="str">
        <f t="shared" ca="1" si="212"/>
        <v/>
      </c>
      <c r="E588" s="45" t="str">
        <f t="shared" ca="1" si="213"/>
        <v/>
      </c>
      <c r="F588" s="46" t="str">
        <f t="shared" ca="1" si="214"/>
        <v/>
      </c>
      <c r="G588" s="47" t="str">
        <f t="shared" ca="1" si="215"/>
        <v/>
      </c>
      <c r="H588" s="45" t="str">
        <f t="shared" ca="1" si="216"/>
        <v/>
      </c>
      <c r="I588" s="46" t="str">
        <f t="shared" ca="1" si="217"/>
        <v/>
      </c>
      <c r="J588" s="47" t="str">
        <f t="shared" ca="1" si="218"/>
        <v/>
      </c>
      <c r="K588" s="45" t="str">
        <f t="shared" ca="1" si="219"/>
        <v/>
      </c>
      <c r="L588" s="46" t="str">
        <f t="shared" ca="1" si="220"/>
        <v/>
      </c>
      <c r="M588" s="47" t="str">
        <f t="shared" ca="1" si="221"/>
        <v/>
      </c>
      <c r="N588" s="45" t="str">
        <f t="shared" ca="1" si="222"/>
        <v/>
      </c>
      <c r="O588" s="46" t="str">
        <f t="shared" ca="1" si="223"/>
        <v/>
      </c>
      <c r="P588" s="47" t="str">
        <f t="shared" ca="1" si="224"/>
        <v/>
      </c>
      <c r="Q588" s="45" t="str">
        <f t="shared" ca="1" si="225"/>
        <v/>
      </c>
      <c r="R588" s="46" t="str">
        <f t="shared" ca="1" si="226"/>
        <v/>
      </c>
      <c r="S588" s="47" t="str">
        <f t="shared" ca="1" si="227"/>
        <v/>
      </c>
      <c r="T588" s="79" t="str">
        <f t="shared" ca="1" si="228"/>
        <v/>
      </c>
      <c r="AH588" s="172" t="str">
        <f t="shared" si="229"/>
        <v/>
      </c>
      <c r="AI588" s="172" t="str">
        <f t="shared" si="230"/>
        <v/>
      </c>
    </row>
    <row r="589" spans="1:35">
      <c r="A589" s="173" t="str">
        <f t="shared" ca="1" si="210"/>
        <v/>
      </c>
      <c r="B589" s="45" t="str">
        <f t="shared" ca="1" si="211"/>
        <v/>
      </c>
      <c r="C589" s="46" t="str">
        <f t="shared" ca="1" si="209"/>
        <v/>
      </c>
      <c r="D589" s="46" t="str">
        <f t="shared" ca="1" si="212"/>
        <v/>
      </c>
      <c r="E589" s="45" t="str">
        <f t="shared" ca="1" si="213"/>
        <v/>
      </c>
      <c r="F589" s="46" t="str">
        <f t="shared" ca="1" si="214"/>
        <v/>
      </c>
      <c r="G589" s="47" t="str">
        <f t="shared" ca="1" si="215"/>
        <v/>
      </c>
      <c r="H589" s="45" t="str">
        <f t="shared" ca="1" si="216"/>
        <v/>
      </c>
      <c r="I589" s="46" t="str">
        <f t="shared" ca="1" si="217"/>
        <v/>
      </c>
      <c r="J589" s="47" t="str">
        <f t="shared" ca="1" si="218"/>
        <v/>
      </c>
      <c r="K589" s="45" t="str">
        <f t="shared" ca="1" si="219"/>
        <v/>
      </c>
      <c r="L589" s="46" t="str">
        <f t="shared" ca="1" si="220"/>
        <v/>
      </c>
      <c r="M589" s="47" t="str">
        <f t="shared" ca="1" si="221"/>
        <v/>
      </c>
      <c r="N589" s="45" t="str">
        <f t="shared" ca="1" si="222"/>
        <v/>
      </c>
      <c r="O589" s="46" t="str">
        <f t="shared" ca="1" si="223"/>
        <v/>
      </c>
      <c r="P589" s="47" t="str">
        <f t="shared" ca="1" si="224"/>
        <v/>
      </c>
      <c r="Q589" s="45" t="str">
        <f t="shared" ca="1" si="225"/>
        <v/>
      </c>
      <c r="R589" s="46" t="str">
        <f t="shared" ca="1" si="226"/>
        <v/>
      </c>
      <c r="S589" s="47" t="str">
        <f t="shared" ca="1" si="227"/>
        <v/>
      </c>
      <c r="T589" s="79" t="str">
        <f t="shared" ca="1" si="228"/>
        <v/>
      </c>
      <c r="AH589" s="172" t="str">
        <f t="shared" si="229"/>
        <v/>
      </c>
      <c r="AI589" s="172" t="str">
        <f t="shared" si="230"/>
        <v/>
      </c>
    </row>
    <row r="590" spans="1:35">
      <c r="A590" s="173" t="str">
        <f t="shared" ca="1" si="210"/>
        <v/>
      </c>
      <c r="B590" s="45" t="str">
        <f t="shared" ca="1" si="211"/>
        <v/>
      </c>
      <c r="C590" s="46" t="str">
        <f t="shared" ca="1" si="209"/>
        <v/>
      </c>
      <c r="D590" s="46" t="str">
        <f t="shared" ca="1" si="212"/>
        <v/>
      </c>
      <c r="E590" s="45" t="str">
        <f t="shared" ca="1" si="213"/>
        <v/>
      </c>
      <c r="F590" s="46" t="str">
        <f t="shared" ca="1" si="214"/>
        <v/>
      </c>
      <c r="G590" s="47" t="str">
        <f t="shared" ca="1" si="215"/>
        <v/>
      </c>
      <c r="H590" s="45" t="str">
        <f t="shared" ca="1" si="216"/>
        <v/>
      </c>
      <c r="I590" s="46" t="str">
        <f t="shared" ca="1" si="217"/>
        <v/>
      </c>
      <c r="J590" s="47" t="str">
        <f t="shared" ca="1" si="218"/>
        <v/>
      </c>
      <c r="K590" s="45" t="str">
        <f t="shared" ca="1" si="219"/>
        <v/>
      </c>
      <c r="L590" s="46" t="str">
        <f t="shared" ca="1" si="220"/>
        <v/>
      </c>
      <c r="M590" s="47" t="str">
        <f t="shared" ca="1" si="221"/>
        <v/>
      </c>
      <c r="N590" s="45" t="str">
        <f t="shared" ca="1" si="222"/>
        <v/>
      </c>
      <c r="O590" s="46" t="str">
        <f t="shared" ca="1" si="223"/>
        <v/>
      </c>
      <c r="P590" s="47" t="str">
        <f t="shared" ca="1" si="224"/>
        <v/>
      </c>
      <c r="Q590" s="45" t="str">
        <f t="shared" ca="1" si="225"/>
        <v/>
      </c>
      <c r="R590" s="46" t="str">
        <f t="shared" ca="1" si="226"/>
        <v/>
      </c>
      <c r="S590" s="47" t="str">
        <f t="shared" ca="1" si="227"/>
        <v/>
      </c>
      <c r="T590" s="79" t="str">
        <f t="shared" ca="1" si="228"/>
        <v/>
      </c>
      <c r="AH590" s="172" t="str">
        <f t="shared" si="229"/>
        <v/>
      </c>
      <c r="AI590" s="172" t="str">
        <f t="shared" si="230"/>
        <v/>
      </c>
    </row>
    <row r="591" spans="1:35">
      <c r="A591" s="173" t="str">
        <f t="shared" ca="1" si="210"/>
        <v/>
      </c>
      <c r="B591" s="45" t="str">
        <f t="shared" ca="1" si="211"/>
        <v/>
      </c>
      <c r="C591" s="46" t="str">
        <f t="shared" ca="1" si="209"/>
        <v/>
      </c>
      <c r="D591" s="46" t="str">
        <f t="shared" ca="1" si="212"/>
        <v/>
      </c>
      <c r="E591" s="45" t="str">
        <f t="shared" ca="1" si="213"/>
        <v/>
      </c>
      <c r="F591" s="46" t="str">
        <f t="shared" ca="1" si="214"/>
        <v/>
      </c>
      <c r="G591" s="47" t="str">
        <f t="shared" ca="1" si="215"/>
        <v/>
      </c>
      <c r="H591" s="45" t="str">
        <f t="shared" ca="1" si="216"/>
        <v/>
      </c>
      <c r="I591" s="46" t="str">
        <f t="shared" ca="1" si="217"/>
        <v/>
      </c>
      <c r="J591" s="47" t="str">
        <f t="shared" ca="1" si="218"/>
        <v/>
      </c>
      <c r="K591" s="45" t="str">
        <f t="shared" ca="1" si="219"/>
        <v/>
      </c>
      <c r="L591" s="46" t="str">
        <f t="shared" ca="1" si="220"/>
        <v/>
      </c>
      <c r="M591" s="47" t="str">
        <f t="shared" ca="1" si="221"/>
        <v/>
      </c>
      <c r="N591" s="45" t="str">
        <f t="shared" ca="1" si="222"/>
        <v/>
      </c>
      <c r="O591" s="46" t="str">
        <f t="shared" ca="1" si="223"/>
        <v/>
      </c>
      <c r="P591" s="47" t="str">
        <f t="shared" ca="1" si="224"/>
        <v/>
      </c>
      <c r="Q591" s="45" t="str">
        <f t="shared" ca="1" si="225"/>
        <v/>
      </c>
      <c r="R591" s="46" t="str">
        <f t="shared" ca="1" si="226"/>
        <v/>
      </c>
      <c r="S591" s="47" t="str">
        <f t="shared" ca="1" si="227"/>
        <v/>
      </c>
      <c r="T591" s="79" t="str">
        <f t="shared" ca="1" si="228"/>
        <v/>
      </c>
      <c r="AH591" s="172" t="str">
        <f t="shared" si="229"/>
        <v/>
      </c>
      <c r="AI591" s="172" t="str">
        <f t="shared" si="230"/>
        <v/>
      </c>
    </row>
    <row r="592" spans="1:35">
      <c r="A592" s="173" t="str">
        <f t="shared" ca="1" si="210"/>
        <v/>
      </c>
      <c r="B592" s="45" t="str">
        <f t="shared" ca="1" si="211"/>
        <v/>
      </c>
      <c r="C592" s="46" t="str">
        <f t="shared" ref="C592:C655" ca="1" si="231">IF(ISERROR(B592-2),"",(B592/$B$14-1)*$B$5)</f>
        <v/>
      </c>
      <c r="D592" s="46" t="str">
        <f t="shared" ca="1" si="212"/>
        <v/>
      </c>
      <c r="E592" s="45" t="str">
        <f t="shared" ca="1" si="213"/>
        <v/>
      </c>
      <c r="F592" s="46" t="str">
        <f t="shared" ca="1" si="214"/>
        <v/>
      </c>
      <c r="G592" s="47" t="str">
        <f t="shared" ca="1" si="215"/>
        <v/>
      </c>
      <c r="H592" s="45" t="str">
        <f t="shared" ca="1" si="216"/>
        <v/>
      </c>
      <c r="I592" s="46" t="str">
        <f t="shared" ca="1" si="217"/>
        <v/>
      </c>
      <c r="J592" s="47" t="str">
        <f t="shared" ca="1" si="218"/>
        <v/>
      </c>
      <c r="K592" s="45" t="str">
        <f t="shared" ca="1" si="219"/>
        <v/>
      </c>
      <c r="L592" s="46" t="str">
        <f t="shared" ca="1" si="220"/>
        <v/>
      </c>
      <c r="M592" s="47" t="str">
        <f t="shared" ca="1" si="221"/>
        <v/>
      </c>
      <c r="N592" s="45" t="str">
        <f t="shared" ca="1" si="222"/>
        <v/>
      </c>
      <c r="O592" s="46" t="str">
        <f t="shared" ca="1" si="223"/>
        <v/>
      </c>
      <c r="P592" s="47" t="str">
        <f t="shared" ca="1" si="224"/>
        <v/>
      </c>
      <c r="Q592" s="45" t="str">
        <f t="shared" ca="1" si="225"/>
        <v/>
      </c>
      <c r="R592" s="46" t="str">
        <f t="shared" ca="1" si="226"/>
        <v/>
      </c>
      <c r="S592" s="47" t="str">
        <f t="shared" ca="1" si="227"/>
        <v/>
      </c>
      <c r="T592" s="79" t="str">
        <f t="shared" ca="1" si="228"/>
        <v/>
      </c>
      <c r="AH592" s="172" t="str">
        <f t="shared" si="229"/>
        <v/>
      </c>
      <c r="AI592" s="172" t="str">
        <f t="shared" si="230"/>
        <v/>
      </c>
    </row>
    <row r="593" spans="1:35">
      <c r="A593" s="173" t="str">
        <f t="shared" ca="1" si="210"/>
        <v/>
      </c>
      <c r="B593" s="45" t="str">
        <f t="shared" ca="1" si="211"/>
        <v/>
      </c>
      <c r="C593" s="46" t="str">
        <f t="shared" ca="1" si="231"/>
        <v/>
      </c>
      <c r="D593" s="46" t="str">
        <f t="shared" ca="1" si="212"/>
        <v/>
      </c>
      <c r="E593" s="45" t="str">
        <f t="shared" ca="1" si="213"/>
        <v/>
      </c>
      <c r="F593" s="46" t="str">
        <f t="shared" ca="1" si="214"/>
        <v/>
      </c>
      <c r="G593" s="47" t="str">
        <f t="shared" ca="1" si="215"/>
        <v/>
      </c>
      <c r="H593" s="45" t="str">
        <f t="shared" ca="1" si="216"/>
        <v/>
      </c>
      <c r="I593" s="46" t="str">
        <f t="shared" ca="1" si="217"/>
        <v/>
      </c>
      <c r="J593" s="47" t="str">
        <f t="shared" ca="1" si="218"/>
        <v/>
      </c>
      <c r="K593" s="45" t="str">
        <f t="shared" ca="1" si="219"/>
        <v/>
      </c>
      <c r="L593" s="46" t="str">
        <f t="shared" ca="1" si="220"/>
        <v/>
      </c>
      <c r="M593" s="47" t="str">
        <f t="shared" ca="1" si="221"/>
        <v/>
      </c>
      <c r="N593" s="45" t="str">
        <f t="shared" ca="1" si="222"/>
        <v/>
      </c>
      <c r="O593" s="46" t="str">
        <f t="shared" ca="1" si="223"/>
        <v/>
      </c>
      <c r="P593" s="47" t="str">
        <f t="shared" ca="1" si="224"/>
        <v/>
      </c>
      <c r="Q593" s="45" t="str">
        <f t="shared" ca="1" si="225"/>
        <v/>
      </c>
      <c r="R593" s="46" t="str">
        <f t="shared" ca="1" si="226"/>
        <v/>
      </c>
      <c r="S593" s="47" t="str">
        <f t="shared" ca="1" si="227"/>
        <v/>
      </c>
      <c r="T593" s="79" t="str">
        <f t="shared" ca="1" si="228"/>
        <v/>
      </c>
      <c r="AH593" s="172" t="str">
        <f t="shared" si="229"/>
        <v/>
      </c>
      <c r="AI593" s="172" t="str">
        <f t="shared" si="230"/>
        <v/>
      </c>
    </row>
    <row r="594" spans="1:35">
      <c r="A594" s="173" t="str">
        <f t="shared" ca="1" si="210"/>
        <v/>
      </c>
      <c r="B594" s="45" t="str">
        <f t="shared" ca="1" si="211"/>
        <v/>
      </c>
      <c r="C594" s="46" t="str">
        <f t="shared" ca="1" si="231"/>
        <v/>
      </c>
      <c r="D594" s="46" t="str">
        <f t="shared" ca="1" si="212"/>
        <v/>
      </c>
      <c r="E594" s="45" t="str">
        <f t="shared" ca="1" si="213"/>
        <v/>
      </c>
      <c r="F594" s="46" t="str">
        <f t="shared" ca="1" si="214"/>
        <v/>
      </c>
      <c r="G594" s="47" t="str">
        <f t="shared" ca="1" si="215"/>
        <v/>
      </c>
      <c r="H594" s="45" t="str">
        <f t="shared" ca="1" si="216"/>
        <v/>
      </c>
      <c r="I594" s="46" t="str">
        <f t="shared" ca="1" si="217"/>
        <v/>
      </c>
      <c r="J594" s="47" t="str">
        <f t="shared" ca="1" si="218"/>
        <v/>
      </c>
      <c r="K594" s="45" t="str">
        <f t="shared" ca="1" si="219"/>
        <v/>
      </c>
      <c r="L594" s="46" t="str">
        <f t="shared" ca="1" si="220"/>
        <v/>
      </c>
      <c r="M594" s="47" t="str">
        <f t="shared" ca="1" si="221"/>
        <v/>
      </c>
      <c r="N594" s="45" t="str">
        <f t="shared" ca="1" si="222"/>
        <v/>
      </c>
      <c r="O594" s="46" t="str">
        <f t="shared" ca="1" si="223"/>
        <v/>
      </c>
      <c r="P594" s="47" t="str">
        <f t="shared" ca="1" si="224"/>
        <v/>
      </c>
      <c r="Q594" s="45" t="str">
        <f t="shared" ca="1" si="225"/>
        <v/>
      </c>
      <c r="R594" s="46" t="str">
        <f t="shared" ca="1" si="226"/>
        <v/>
      </c>
      <c r="S594" s="47" t="str">
        <f t="shared" ca="1" si="227"/>
        <v/>
      </c>
      <c r="T594" s="79" t="str">
        <f t="shared" ca="1" si="228"/>
        <v/>
      </c>
      <c r="AH594" s="172" t="str">
        <f t="shared" si="229"/>
        <v/>
      </c>
      <c r="AI594" s="172" t="str">
        <f t="shared" si="230"/>
        <v/>
      </c>
    </row>
    <row r="595" spans="1:35">
      <c r="A595" s="173" t="str">
        <f t="shared" ca="1" si="210"/>
        <v/>
      </c>
      <c r="B595" s="45" t="str">
        <f t="shared" ca="1" si="211"/>
        <v/>
      </c>
      <c r="C595" s="46" t="str">
        <f t="shared" ca="1" si="231"/>
        <v/>
      </c>
      <c r="D595" s="46" t="str">
        <f t="shared" ca="1" si="212"/>
        <v/>
      </c>
      <c r="E595" s="45" t="str">
        <f t="shared" ca="1" si="213"/>
        <v/>
      </c>
      <c r="F595" s="46" t="str">
        <f t="shared" ca="1" si="214"/>
        <v/>
      </c>
      <c r="G595" s="47" t="str">
        <f t="shared" ca="1" si="215"/>
        <v/>
      </c>
      <c r="H595" s="45" t="str">
        <f t="shared" ca="1" si="216"/>
        <v/>
      </c>
      <c r="I595" s="46" t="str">
        <f t="shared" ca="1" si="217"/>
        <v/>
      </c>
      <c r="J595" s="47" t="str">
        <f t="shared" ca="1" si="218"/>
        <v/>
      </c>
      <c r="K595" s="45" t="str">
        <f t="shared" ca="1" si="219"/>
        <v/>
      </c>
      <c r="L595" s="46" t="str">
        <f t="shared" ca="1" si="220"/>
        <v/>
      </c>
      <c r="M595" s="47" t="str">
        <f t="shared" ca="1" si="221"/>
        <v/>
      </c>
      <c r="N595" s="45" t="str">
        <f t="shared" ca="1" si="222"/>
        <v/>
      </c>
      <c r="O595" s="46" t="str">
        <f t="shared" ca="1" si="223"/>
        <v/>
      </c>
      <c r="P595" s="47" t="str">
        <f t="shared" ca="1" si="224"/>
        <v/>
      </c>
      <c r="Q595" s="45" t="str">
        <f t="shared" ca="1" si="225"/>
        <v/>
      </c>
      <c r="R595" s="46" t="str">
        <f t="shared" ca="1" si="226"/>
        <v/>
      </c>
      <c r="S595" s="47" t="str">
        <f t="shared" ca="1" si="227"/>
        <v/>
      </c>
      <c r="T595" s="79" t="str">
        <f t="shared" ca="1" si="228"/>
        <v/>
      </c>
      <c r="AH595" s="172" t="str">
        <f t="shared" si="229"/>
        <v/>
      </c>
      <c r="AI595" s="172" t="str">
        <f t="shared" si="230"/>
        <v/>
      </c>
    </row>
    <row r="596" spans="1:35">
      <c r="A596" s="173" t="str">
        <f t="shared" ca="1" si="210"/>
        <v/>
      </c>
      <c r="B596" s="45" t="str">
        <f t="shared" ca="1" si="211"/>
        <v/>
      </c>
      <c r="C596" s="46" t="str">
        <f t="shared" ca="1" si="231"/>
        <v/>
      </c>
      <c r="D596" s="46" t="str">
        <f t="shared" ca="1" si="212"/>
        <v/>
      </c>
      <c r="E596" s="45" t="str">
        <f t="shared" ca="1" si="213"/>
        <v/>
      </c>
      <c r="F596" s="46" t="str">
        <f t="shared" ca="1" si="214"/>
        <v/>
      </c>
      <c r="G596" s="47" t="str">
        <f t="shared" ca="1" si="215"/>
        <v/>
      </c>
      <c r="H596" s="45" t="str">
        <f t="shared" ca="1" si="216"/>
        <v/>
      </c>
      <c r="I596" s="46" t="str">
        <f t="shared" ca="1" si="217"/>
        <v/>
      </c>
      <c r="J596" s="47" t="str">
        <f t="shared" ca="1" si="218"/>
        <v/>
      </c>
      <c r="K596" s="45" t="str">
        <f t="shared" ca="1" si="219"/>
        <v/>
      </c>
      <c r="L596" s="46" t="str">
        <f t="shared" ca="1" si="220"/>
        <v/>
      </c>
      <c r="M596" s="47" t="str">
        <f t="shared" ca="1" si="221"/>
        <v/>
      </c>
      <c r="N596" s="45" t="str">
        <f t="shared" ca="1" si="222"/>
        <v/>
      </c>
      <c r="O596" s="46" t="str">
        <f t="shared" ca="1" si="223"/>
        <v/>
      </c>
      <c r="P596" s="47" t="str">
        <f t="shared" ca="1" si="224"/>
        <v/>
      </c>
      <c r="Q596" s="45" t="str">
        <f t="shared" ca="1" si="225"/>
        <v/>
      </c>
      <c r="R596" s="46" t="str">
        <f t="shared" ca="1" si="226"/>
        <v/>
      </c>
      <c r="S596" s="47" t="str">
        <f t="shared" ca="1" si="227"/>
        <v/>
      </c>
      <c r="T596" s="79" t="str">
        <f t="shared" ca="1" si="228"/>
        <v/>
      </c>
      <c r="AH596" s="172" t="str">
        <f t="shared" si="229"/>
        <v/>
      </c>
      <c r="AI596" s="172" t="str">
        <f t="shared" si="230"/>
        <v/>
      </c>
    </row>
    <row r="597" spans="1:35">
      <c r="A597" s="173" t="str">
        <f t="shared" ca="1" si="210"/>
        <v/>
      </c>
      <c r="B597" s="45" t="str">
        <f t="shared" ca="1" si="211"/>
        <v/>
      </c>
      <c r="C597" s="46" t="str">
        <f t="shared" ca="1" si="231"/>
        <v/>
      </c>
      <c r="D597" s="46" t="str">
        <f t="shared" ca="1" si="212"/>
        <v/>
      </c>
      <c r="E597" s="45" t="str">
        <f t="shared" ca="1" si="213"/>
        <v/>
      </c>
      <c r="F597" s="46" t="str">
        <f t="shared" ca="1" si="214"/>
        <v/>
      </c>
      <c r="G597" s="47" t="str">
        <f t="shared" ca="1" si="215"/>
        <v/>
      </c>
      <c r="H597" s="45" t="str">
        <f t="shared" ca="1" si="216"/>
        <v/>
      </c>
      <c r="I597" s="46" t="str">
        <f t="shared" ca="1" si="217"/>
        <v/>
      </c>
      <c r="J597" s="47" t="str">
        <f t="shared" ca="1" si="218"/>
        <v/>
      </c>
      <c r="K597" s="45" t="str">
        <f t="shared" ca="1" si="219"/>
        <v/>
      </c>
      <c r="L597" s="46" t="str">
        <f t="shared" ca="1" si="220"/>
        <v/>
      </c>
      <c r="M597" s="47" t="str">
        <f t="shared" ca="1" si="221"/>
        <v/>
      </c>
      <c r="N597" s="45" t="str">
        <f t="shared" ca="1" si="222"/>
        <v/>
      </c>
      <c r="O597" s="46" t="str">
        <f t="shared" ca="1" si="223"/>
        <v/>
      </c>
      <c r="P597" s="47" t="str">
        <f t="shared" ca="1" si="224"/>
        <v/>
      </c>
      <c r="Q597" s="45" t="str">
        <f t="shared" ca="1" si="225"/>
        <v/>
      </c>
      <c r="R597" s="46" t="str">
        <f t="shared" ca="1" si="226"/>
        <v/>
      </c>
      <c r="S597" s="47" t="str">
        <f t="shared" ca="1" si="227"/>
        <v/>
      </c>
      <c r="T597" s="79" t="str">
        <f t="shared" ca="1" si="228"/>
        <v/>
      </c>
      <c r="AH597" s="172" t="str">
        <f t="shared" si="229"/>
        <v/>
      </c>
      <c r="AI597" s="172" t="str">
        <f t="shared" si="230"/>
        <v/>
      </c>
    </row>
    <row r="598" spans="1:35">
      <c r="A598" s="173" t="str">
        <f t="shared" ca="1" si="210"/>
        <v/>
      </c>
      <c r="B598" s="45" t="str">
        <f t="shared" ca="1" si="211"/>
        <v/>
      </c>
      <c r="C598" s="46" t="str">
        <f t="shared" ca="1" si="231"/>
        <v/>
      </c>
      <c r="D598" s="46" t="str">
        <f t="shared" ca="1" si="212"/>
        <v/>
      </c>
      <c r="E598" s="45" t="str">
        <f t="shared" ca="1" si="213"/>
        <v/>
      </c>
      <c r="F598" s="46" t="str">
        <f t="shared" ca="1" si="214"/>
        <v/>
      </c>
      <c r="G598" s="47" t="str">
        <f t="shared" ca="1" si="215"/>
        <v/>
      </c>
      <c r="H598" s="45" t="str">
        <f t="shared" ca="1" si="216"/>
        <v/>
      </c>
      <c r="I598" s="46" t="str">
        <f t="shared" ca="1" si="217"/>
        <v/>
      </c>
      <c r="J598" s="47" t="str">
        <f t="shared" ca="1" si="218"/>
        <v/>
      </c>
      <c r="K598" s="45" t="str">
        <f t="shared" ca="1" si="219"/>
        <v/>
      </c>
      <c r="L598" s="46" t="str">
        <f t="shared" ca="1" si="220"/>
        <v/>
      </c>
      <c r="M598" s="47" t="str">
        <f t="shared" ca="1" si="221"/>
        <v/>
      </c>
      <c r="N598" s="45" t="str">
        <f t="shared" ca="1" si="222"/>
        <v/>
      </c>
      <c r="O598" s="46" t="str">
        <f t="shared" ca="1" si="223"/>
        <v/>
      </c>
      <c r="P598" s="47" t="str">
        <f t="shared" ca="1" si="224"/>
        <v/>
      </c>
      <c r="Q598" s="45" t="str">
        <f t="shared" ca="1" si="225"/>
        <v/>
      </c>
      <c r="R598" s="46" t="str">
        <f t="shared" ca="1" si="226"/>
        <v/>
      </c>
      <c r="S598" s="47" t="str">
        <f t="shared" ca="1" si="227"/>
        <v/>
      </c>
      <c r="T598" s="79" t="str">
        <f t="shared" ca="1" si="228"/>
        <v/>
      </c>
      <c r="AH598" s="172" t="str">
        <f t="shared" si="229"/>
        <v/>
      </c>
      <c r="AI598" s="172" t="str">
        <f t="shared" si="230"/>
        <v/>
      </c>
    </row>
    <row r="599" spans="1:35">
      <c r="A599" s="173" t="str">
        <f t="shared" ca="1" si="210"/>
        <v/>
      </c>
      <c r="B599" s="45" t="str">
        <f t="shared" ca="1" si="211"/>
        <v/>
      </c>
      <c r="C599" s="46" t="str">
        <f t="shared" ca="1" si="231"/>
        <v/>
      </c>
      <c r="D599" s="46" t="str">
        <f t="shared" ca="1" si="212"/>
        <v/>
      </c>
      <c r="E599" s="45" t="str">
        <f t="shared" ca="1" si="213"/>
        <v/>
      </c>
      <c r="F599" s="46" t="str">
        <f t="shared" ca="1" si="214"/>
        <v/>
      </c>
      <c r="G599" s="47" t="str">
        <f t="shared" ca="1" si="215"/>
        <v/>
      </c>
      <c r="H599" s="45" t="str">
        <f t="shared" ca="1" si="216"/>
        <v/>
      </c>
      <c r="I599" s="46" t="str">
        <f t="shared" ca="1" si="217"/>
        <v/>
      </c>
      <c r="J599" s="47" t="str">
        <f t="shared" ca="1" si="218"/>
        <v/>
      </c>
      <c r="K599" s="45" t="str">
        <f t="shared" ca="1" si="219"/>
        <v/>
      </c>
      <c r="L599" s="46" t="str">
        <f t="shared" ca="1" si="220"/>
        <v/>
      </c>
      <c r="M599" s="47" t="str">
        <f t="shared" ca="1" si="221"/>
        <v/>
      </c>
      <c r="N599" s="45" t="str">
        <f t="shared" ca="1" si="222"/>
        <v/>
      </c>
      <c r="O599" s="46" t="str">
        <f t="shared" ca="1" si="223"/>
        <v/>
      </c>
      <c r="P599" s="47" t="str">
        <f t="shared" ca="1" si="224"/>
        <v/>
      </c>
      <c r="Q599" s="45" t="str">
        <f t="shared" ca="1" si="225"/>
        <v/>
      </c>
      <c r="R599" s="46" t="str">
        <f t="shared" ca="1" si="226"/>
        <v/>
      </c>
      <c r="S599" s="47" t="str">
        <f t="shared" ca="1" si="227"/>
        <v/>
      </c>
      <c r="T599" s="79" t="str">
        <f t="shared" ca="1" si="228"/>
        <v/>
      </c>
      <c r="AH599" s="172" t="str">
        <f t="shared" si="229"/>
        <v/>
      </c>
      <c r="AI599" s="172" t="str">
        <f t="shared" si="230"/>
        <v/>
      </c>
    </row>
    <row r="600" spans="1:35">
      <c r="A600" s="173" t="str">
        <f t="shared" ca="1" si="210"/>
        <v/>
      </c>
      <c r="B600" s="45" t="str">
        <f t="shared" ca="1" si="211"/>
        <v/>
      </c>
      <c r="C600" s="46" t="str">
        <f t="shared" ca="1" si="231"/>
        <v/>
      </c>
      <c r="D600" s="46" t="str">
        <f t="shared" ca="1" si="212"/>
        <v/>
      </c>
      <c r="E600" s="45" t="str">
        <f t="shared" ca="1" si="213"/>
        <v/>
      </c>
      <c r="F600" s="46" t="str">
        <f t="shared" ca="1" si="214"/>
        <v/>
      </c>
      <c r="G600" s="47" t="str">
        <f t="shared" ca="1" si="215"/>
        <v/>
      </c>
      <c r="H600" s="45" t="str">
        <f t="shared" ca="1" si="216"/>
        <v/>
      </c>
      <c r="I600" s="46" t="str">
        <f t="shared" ca="1" si="217"/>
        <v/>
      </c>
      <c r="J600" s="47" t="str">
        <f t="shared" ca="1" si="218"/>
        <v/>
      </c>
      <c r="K600" s="45" t="str">
        <f t="shared" ca="1" si="219"/>
        <v/>
      </c>
      <c r="L600" s="46" t="str">
        <f t="shared" ca="1" si="220"/>
        <v/>
      </c>
      <c r="M600" s="47" t="str">
        <f t="shared" ca="1" si="221"/>
        <v/>
      </c>
      <c r="N600" s="45" t="str">
        <f t="shared" ca="1" si="222"/>
        <v/>
      </c>
      <c r="O600" s="46" t="str">
        <f t="shared" ca="1" si="223"/>
        <v/>
      </c>
      <c r="P600" s="47" t="str">
        <f t="shared" ca="1" si="224"/>
        <v/>
      </c>
      <c r="Q600" s="45" t="str">
        <f t="shared" ca="1" si="225"/>
        <v/>
      </c>
      <c r="R600" s="46" t="str">
        <f t="shared" ca="1" si="226"/>
        <v/>
      </c>
      <c r="S600" s="47" t="str">
        <f t="shared" ca="1" si="227"/>
        <v/>
      </c>
      <c r="T600" s="79" t="str">
        <f t="shared" ca="1" si="228"/>
        <v/>
      </c>
      <c r="AH600" s="172" t="str">
        <f t="shared" si="229"/>
        <v/>
      </c>
      <c r="AI600" s="172" t="str">
        <f t="shared" si="230"/>
        <v/>
      </c>
    </row>
    <row r="601" spans="1:35">
      <c r="A601" s="173" t="str">
        <f t="shared" ca="1" si="210"/>
        <v/>
      </c>
      <c r="B601" s="45" t="str">
        <f t="shared" ca="1" si="211"/>
        <v/>
      </c>
      <c r="C601" s="46" t="str">
        <f t="shared" ca="1" si="231"/>
        <v/>
      </c>
      <c r="D601" s="46" t="str">
        <f t="shared" ca="1" si="212"/>
        <v/>
      </c>
      <c r="E601" s="45" t="str">
        <f t="shared" ca="1" si="213"/>
        <v/>
      </c>
      <c r="F601" s="46" t="str">
        <f t="shared" ca="1" si="214"/>
        <v/>
      </c>
      <c r="G601" s="47" t="str">
        <f t="shared" ca="1" si="215"/>
        <v/>
      </c>
      <c r="H601" s="45" t="str">
        <f t="shared" ca="1" si="216"/>
        <v/>
      </c>
      <c r="I601" s="46" t="str">
        <f t="shared" ca="1" si="217"/>
        <v/>
      </c>
      <c r="J601" s="47" t="str">
        <f t="shared" ca="1" si="218"/>
        <v/>
      </c>
      <c r="K601" s="45" t="str">
        <f t="shared" ca="1" si="219"/>
        <v/>
      </c>
      <c r="L601" s="46" t="str">
        <f t="shared" ca="1" si="220"/>
        <v/>
      </c>
      <c r="M601" s="47" t="str">
        <f t="shared" ca="1" si="221"/>
        <v/>
      </c>
      <c r="N601" s="45" t="str">
        <f t="shared" ca="1" si="222"/>
        <v/>
      </c>
      <c r="O601" s="46" t="str">
        <f t="shared" ca="1" si="223"/>
        <v/>
      </c>
      <c r="P601" s="47" t="str">
        <f t="shared" ca="1" si="224"/>
        <v/>
      </c>
      <c r="Q601" s="45" t="str">
        <f t="shared" ca="1" si="225"/>
        <v/>
      </c>
      <c r="R601" s="46" t="str">
        <f t="shared" ca="1" si="226"/>
        <v/>
      </c>
      <c r="S601" s="47" t="str">
        <f t="shared" ca="1" si="227"/>
        <v/>
      </c>
      <c r="T601" s="79" t="str">
        <f t="shared" ca="1" si="228"/>
        <v/>
      </c>
      <c r="AH601" s="172" t="str">
        <f t="shared" si="229"/>
        <v/>
      </c>
      <c r="AI601" s="172" t="str">
        <f t="shared" si="230"/>
        <v/>
      </c>
    </row>
    <row r="602" spans="1:35">
      <c r="A602" s="173" t="str">
        <f t="shared" ca="1" si="210"/>
        <v/>
      </c>
      <c r="B602" s="45" t="str">
        <f t="shared" ca="1" si="211"/>
        <v/>
      </c>
      <c r="C602" s="46" t="str">
        <f t="shared" ca="1" si="231"/>
        <v/>
      </c>
      <c r="D602" s="46" t="str">
        <f t="shared" ca="1" si="212"/>
        <v/>
      </c>
      <c r="E602" s="45" t="str">
        <f t="shared" ca="1" si="213"/>
        <v/>
      </c>
      <c r="F602" s="46" t="str">
        <f t="shared" ca="1" si="214"/>
        <v/>
      </c>
      <c r="G602" s="47" t="str">
        <f t="shared" ca="1" si="215"/>
        <v/>
      </c>
      <c r="H602" s="45" t="str">
        <f t="shared" ca="1" si="216"/>
        <v/>
      </c>
      <c r="I602" s="46" t="str">
        <f t="shared" ca="1" si="217"/>
        <v/>
      </c>
      <c r="J602" s="47" t="str">
        <f t="shared" ca="1" si="218"/>
        <v/>
      </c>
      <c r="K602" s="45" t="str">
        <f t="shared" ca="1" si="219"/>
        <v/>
      </c>
      <c r="L602" s="46" t="str">
        <f t="shared" ca="1" si="220"/>
        <v/>
      </c>
      <c r="M602" s="47" t="str">
        <f t="shared" ca="1" si="221"/>
        <v/>
      </c>
      <c r="N602" s="45" t="str">
        <f t="shared" ca="1" si="222"/>
        <v/>
      </c>
      <c r="O602" s="46" t="str">
        <f t="shared" ca="1" si="223"/>
        <v/>
      </c>
      <c r="P602" s="47" t="str">
        <f t="shared" ca="1" si="224"/>
        <v/>
      </c>
      <c r="Q602" s="45" t="str">
        <f t="shared" ca="1" si="225"/>
        <v/>
      </c>
      <c r="R602" s="46" t="str">
        <f t="shared" ca="1" si="226"/>
        <v/>
      </c>
      <c r="S602" s="47" t="str">
        <f t="shared" ca="1" si="227"/>
        <v/>
      </c>
      <c r="T602" s="79" t="str">
        <f t="shared" ca="1" si="228"/>
        <v/>
      </c>
      <c r="AH602" s="172" t="str">
        <f t="shared" si="229"/>
        <v/>
      </c>
      <c r="AI602" s="172" t="str">
        <f t="shared" si="230"/>
        <v/>
      </c>
    </row>
    <row r="603" spans="1:35">
      <c r="A603" s="173" t="str">
        <f t="shared" ca="1" si="210"/>
        <v/>
      </c>
      <c r="B603" s="45" t="str">
        <f t="shared" ca="1" si="211"/>
        <v/>
      </c>
      <c r="C603" s="46" t="str">
        <f t="shared" ca="1" si="231"/>
        <v/>
      </c>
      <c r="D603" s="46" t="str">
        <f t="shared" ca="1" si="212"/>
        <v/>
      </c>
      <c r="E603" s="45" t="str">
        <f t="shared" ca="1" si="213"/>
        <v/>
      </c>
      <c r="F603" s="46" t="str">
        <f t="shared" ca="1" si="214"/>
        <v/>
      </c>
      <c r="G603" s="47" t="str">
        <f t="shared" ca="1" si="215"/>
        <v/>
      </c>
      <c r="H603" s="45" t="str">
        <f t="shared" ca="1" si="216"/>
        <v/>
      </c>
      <c r="I603" s="46" t="str">
        <f t="shared" ca="1" si="217"/>
        <v/>
      </c>
      <c r="J603" s="47" t="str">
        <f t="shared" ca="1" si="218"/>
        <v/>
      </c>
      <c r="K603" s="45" t="str">
        <f t="shared" ca="1" si="219"/>
        <v/>
      </c>
      <c r="L603" s="46" t="str">
        <f t="shared" ca="1" si="220"/>
        <v/>
      </c>
      <c r="M603" s="47" t="str">
        <f t="shared" ca="1" si="221"/>
        <v/>
      </c>
      <c r="N603" s="45" t="str">
        <f t="shared" ca="1" si="222"/>
        <v/>
      </c>
      <c r="O603" s="46" t="str">
        <f t="shared" ca="1" si="223"/>
        <v/>
      </c>
      <c r="P603" s="47" t="str">
        <f t="shared" ca="1" si="224"/>
        <v/>
      </c>
      <c r="Q603" s="45" t="str">
        <f t="shared" ca="1" si="225"/>
        <v/>
      </c>
      <c r="R603" s="46" t="str">
        <f t="shared" ca="1" si="226"/>
        <v/>
      </c>
      <c r="S603" s="47" t="str">
        <f t="shared" ca="1" si="227"/>
        <v/>
      </c>
      <c r="T603" s="79" t="str">
        <f t="shared" ca="1" si="228"/>
        <v/>
      </c>
      <c r="AH603" s="172" t="str">
        <f t="shared" si="229"/>
        <v/>
      </c>
      <c r="AI603" s="172" t="str">
        <f t="shared" si="230"/>
        <v/>
      </c>
    </row>
    <row r="604" spans="1:35">
      <c r="A604" s="173" t="str">
        <f t="shared" ca="1" si="210"/>
        <v/>
      </c>
      <c r="B604" s="45" t="str">
        <f t="shared" ca="1" si="211"/>
        <v/>
      </c>
      <c r="C604" s="46" t="str">
        <f t="shared" ca="1" si="231"/>
        <v/>
      </c>
      <c r="D604" s="46" t="str">
        <f t="shared" ca="1" si="212"/>
        <v/>
      </c>
      <c r="E604" s="45" t="str">
        <f t="shared" ca="1" si="213"/>
        <v/>
      </c>
      <c r="F604" s="46" t="str">
        <f t="shared" ca="1" si="214"/>
        <v/>
      </c>
      <c r="G604" s="47" t="str">
        <f t="shared" ca="1" si="215"/>
        <v/>
      </c>
      <c r="H604" s="45" t="str">
        <f t="shared" ca="1" si="216"/>
        <v/>
      </c>
      <c r="I604" s="46" t="str">
        <f t="shared" ca="1" si="217"/>
        <v/>
      </c>
      <c r="J604" s="47" t="str">
        <f t="shared" ca="1" si="218"/>
        <v/>
      </c>
      <c r="K604" s="45" t="str">
        <f t="shared" ca="1" si="219"/>
        <v/>
      </c>
      <c r="L604" s="46" t="str">
        <f t="shared" ca="1" si="220"/>
        <v/>
      </c>
      <c r="M604" s="47" t="str">
        <f t="shared" ca="1" si="221"/>
        <v/>
      </c>
      <c r="N604" s="45" t="str">
        <f t="shared" ca="1" si="222"/>
        <v/>
      </c>
      <c r="O604" s="46" t="str">
        <f t="shared" ca="1" si="223"/>
        <v/>
      </c>
      <c r="P604" s="47" t="str">
        <f t="shared" ca="1" si="224"/>
        <v/>
      </c>
      <c r="Q604" s="45" t="str">
        <f t="shared" ca="1" si="225"/>
        <v/>
      </c>
      <c r="R604" s="46" t="str">
        <f t="shared" ca="1" si="226"/>
        <v/>
      </c>
      <c r="S604" s="47" t="str">
        <f t="shared" ca="1" si="227"/>
        <v/>
      </c>
      <c r="T604" s="79" t="str">
        <f t="shared" ca="1" si="228"/>
        <v/>
      </c>
      <c r="AH604" s="172" t="str">
        <f t="shared" si="229"/>
        <v/>
      </c>
      <c r="AI604" s="172" t="str">
        <f t="shared" si="230"/>
        <v/>
      </c>
    </row>
    <row r="605" spans="1:35">
      <c r="A605" s="173" t="str">
        <f t="shared" ca="1" si="210"/>
        <v/>
      </c>
      <c r="B605" s="45" t="str">
        <f t="shared" ca="1" si="211"/>
        <v/>
      </c>
      <c r="C605" s="46" t="str">
        <f t="shared" ca="1" si="231"/>
        <v/>
      </c>
      <c r="D605" s="46" t="str">
        <f t="shared" ca="1" si="212"/>
        <v/>
      </c>
      <c r="E605" s="45" t="str">
        <f t="shared" ca="1" si="213"/>
        <v/>
      </c>
      <c r="F605" s="46" t="str">
        <f t="shared" ca="1" si="214"/>
        <v/>
      </c>
      <c r="G605" s="47" t="str">
        <f t="shared" ca="1" si="215"/>
        <v/>
      </c>
      <c r="H605" s="45" t="str">
        <f t="shared" ca="1" si="216"/>
        <v/>
      </c>
      <c r="I605" s="46" t="str">
        <f t="shared" ca="1" si="217"/>
        <v/>
      </c>
      <c r="J605" s="47" t="str">
        <f t="shared" ca="1" si="218"/>
        <v/>
      </c>
      <c r="K605" s="45" t="str">
        <f t="shared" ca="1" si="219"/>
        <v/>
      </c>
      <c r="L605" s="46" t="str">
        <f t="shared" ca="1" si="220"/>
        <v/>
      </c>
      <c r="M605" s="47" t="str">
        <f t="shared" ca="1" si="221"/>
        <v/>
      </c>
      <c r="N605" s="45" t="str">
        <f t="shared" ca="1" si="222"/>
        <v/>
      </c>
      <c r="O605" s="46" t="str">
        <f t="shared" ca="1" si="223"/>
        <v/>
      </c>
      <c r="P605" s="47" t="str">
        <f t="shared" ca="1" si="224"/>
        <v/>
      </c>
      <c r="Q605" s="45" t="str">
        <f t="shared" ca="1" si="225"/>
        <v/>
      </c>
      <c r="R605" s="46" t="str">
        <f t="shared" ca="1" si="226"/>
        <v/>
      </c>
      <c r="S605" s="47" t="str">
        <f t="shared" ca="1" si="227"/>
        <v/>
      </c>
      <c r="T605" s="79" t="str">
        <f t="shared" ca="1" si="228"/>
        <v/>
      </c>
      <c r="AH605" s="172" t="str">
        <f t="shared" si="229"/>
        <v/>
      </c>
      <c r="AI605" s="172" t="str">
        <f t="shared" si="230"/>
        <v/>
      </c>
    </row>
    <row r="606" spans="1:35">
      <c r="A606" s="173" t="str">
        <f t="shared" ca="1" si="210"/>
        <v/>
      </c>
      <c r="B606" s="45" t="str">
        <f t="shared" ca="1" si="211"/>
        <v/>
      </c>
      <c r="C606" s="46" t="str">
        <f t="shared" ca="1" si="231"/>
        <v/>
      </c>
      <c r="D606" s="46" t="str">
        <f t="shared" ca="1" si="212"/>
        <v/>
      </c>
      <c r="E606" s="45" t="str">
        <f t="shared" ca="1" si="213"/>
        <v/>
      </c>
      <c r="F606" s="46" t="str">
        <f t="shared" ca="1" si="214"/>
        <v/>
      </c>
      <c r="G606" s="47" t="str">
        <f t="shared" ca="1" si="215"/>
        <v/>
      </c>
      <c r="H606" s="45" t="str">
        <f t="shared" ca="1" si="216"/>
        <v/>
      </c>
      <c r="I606" s="46" t="str">
        <f t="shared" ca="1" si="217"/>
        <v/>
      </c>
      <c r="J606" s="47" t="str">
        <f t="shared" ca="1" si="218"/>
        <v/>
      </c>
      <c r="K606" s="45" t="str">
        <f t="shared" ca="1" si="219"/>
        <v/>
      </c>
      <c r="L606" s="46" t="str">
        <f t="shared" ca="1" si="220"/>
        <v/>
      </c>
      <c r="M606" s="47" t="str">
        <f t="shared" ca="1" si="221"/>
        <v/>
      </c>
      <c r="N606" s="45" t="str">
        <f t="shared" ca="1" si="222"/>
        <v/>
      </c>
      <c r="O606" s="46" t="str">
        <f t="shared" ca="1" si="223"/>
        <v/>
      </c>
      <c r="P606" s="47" t="str">
        <f t="shared" ca="1" si="224"/>
        <v/>
      </c>
      <c r="Q606" s="45" t="str">
        <f t="shared" ca="1" si="225"/>
        <v/>
      </c>
      <c r="R606" s="46" t="str">
        <f t="shared" ca="1" si="226"/>
        <v/>
      </c>
      <c r="S606" s="47" t="str">
        <f t="shared" ca="1" si="227"/>
        <v/>
      </c>
      <c r="T606" s="79" t="str">
        <f t="shared" ca="1" si="228"/>
        <v/>
      </c>
      <c r="AH606" s="172" t="str">
        <f t="shared" si="229"/>
        <v/>
      </c>
      <c r="AI606" s="172" t="str">
        <f t="shared" si="230"/>
        <v/>
      </c>
    </row>
    <row r="607" spans="1:35">
      <c r="A607" s="173" t="str">
        <f t="shared" ca="1" si="210"/>
        <v/>
      </c>
      <c r="B607" s="45" t="str">
        <f t="shared" ca="1" si="211"/>
        <v/>
      </c>
      <c r="C607" s="46" t="str">
        <f t="shared" ca="1" si="231"/>
        <v/>
      </c>
      <c r="D607" s="46" t="str">
        <f t="shared" ca="1" si="212"/>
        <v/>
      </c>
      <c r="E607" s="45" t="str">
        <f t="shared" ca="1" si="213"/>
        <v/>
      </c>
      <c r="F607" s="46" t="str">
        <f t="shared" ca="1" si="214"/>
        <v/>
      </c>
      <c r="G607" s="47" t="str">
        <f t="shared" ca="1" si="215"/>
        <v/>
      </c>
      <c r="H607" s="45" t="str">
        <f t="shared" ca="1" si="216"/>
        <v/>
      </c>
      <c r="I607" s="46" t="str">
        <f t="shared" ca="1" si="217"/>
        <v/>
      </c>
      <c r="J607" s="47" t="str">
        <f t="shared" ca="1" si="218"/>
        <v/>
      </c>
      <c r="K607" s="45" t="str">
        <f t="shared" ca="1" si="219"/>
        <v/>
      </c>
      <c r="L607" s="46" t="str">
        <f t="shared" ca="1" si="220"/>
        <v/>
      </c>
      <c r="M607" s="47" t="str">
        <f t="shared" ca="1" si="221"/>
        <v/>
      </c>
      <c r="N607" s="45" t="str">
        <f t="shared" ca="1" si="222"/>
        <v/>
      </c>
      <c r="O607" s="46" t="str">
        <f t="shared" ca="1" si="223"/>
        <v/>
      </c>
      <c r="P607" s="47" t="str">
        <f t="shared" ca="1" si="224"/>
        <v/>
      </c>
      <c r="Q607" s="45" t="str">
        <f t="shared" ca="1" si="225"/>
        <v/>
      </c>
      <c r="R607" s="46" t="str">
        <f t="shared" ca="1" si="226"/>
        <v/>
      </c>
      <c r="S607" s="47" t="str">
        <f t="shared" ca="1" si="227"/>
        <v/>
      </c>
      <c r="T607" s="79" t="str">
        <f t="shared" ca="1" si="228"/>
        <v/>
      </c>
      <c r="AH607" s="172" t="str">
        <f t="shared" si="229"/>
        <v/>
      </c>
      <c r="AI607" s="172" t="str">
        <f t="shared" si="230"/>
        <v/>
      </c>
    </row>
    <row r="608" spans="1:35">
      <c r="A608" s="173" t="str">
        <f t="shared" ca="1" si="210"/>
        <v/>
      </c>
      <c r="B608" s="45" t="str">
        <f t="shared" ca="1" si="211"/>
        <v/>
      </c>
      <c r="C608" s="46" t="str">
        <f t="shared" ca="1" si="231"/>
        <v/>
      </c>
      <c r="D608" s="46" t="str">
        <f t="shared" ca="1" si="212"/>
        <v/>
      </c>
      <c r="E608" s="45" t="str">
        <f t="shared" ca="1" si="213"/>
        <v/>
      </c>
      <c r="F608" s="46" t="str">
        <f t="shared" ca="1" si="214"/>
        <v/>
      </c>
      <c r="G608" s="47" t="str">
        <f t="shared" ca="1" si="215"/>
        <v/>
      </c>
      <c r="H608" s="45" t="str">
        <f t="shared" ca="1" si="216"/>
        <v/>
      </c>
      <c r="I608" s="46" t="str">
        <f t="shared" ca="1" si="217"/>
        <v/>
      </c>
      <c r="J608" s="47" t="str">
        <f t="shared" ca="1" si="218"/>
        <v/>
      </c>
      <c r="K608" s="45" t="str">
        <f t="shared" ca="1" si="219"/>
        <v/>
      </c>
      <c r="L608" s="46" t="str">
        <f t="shared" ca="1" si="220"/>
        <v/>
      </c>
      <c r="M608" s="47" t="str">
        <f t="shared" ca="1" si="221"/>
        <v/>
      </c>
      <c r="N608" s="45" t="str">
        <f t="shared" ca="1" si="222"/>
        <v/>
      </c>
      <c r="O608" s="46" t="str">
        <f t="shared" ca="1" si="223"/>
        <v/>
      </c>
      <c r="P608" s="47" t="str">
        <f t="shared" ca="1" si="224"/>
        <v/>
      </c>
      <c r="Q608" s="45" t="str">
        <f t="shared" ca="1" si="225"/>
        <v/>
      </c>
      <c r="R608" s="46" t="str">
        <f t="shared" ca="1" si="226"/>
        <v/>
      </c>
      <c r="S608" s="47" t="str">
        <f t="shared" ca="1" si="227"/>
        <v/>
      </c>
      <c r="T608" s="79" t="str">
        <f t="shared" ca="1" si="228"/>
        <v/>
      </c>
      <c r="AH608" s="172" t="str">
        <f t="shared" si="229"/>
        <v/>
      </c>
      <c r="AI608" s="172" t="str">
        <f t="shared" si="230"/>
        <v/>
      </c>
    </row>
    <row r="609" spans="1:35">
      <c r="A609" s="173" t="str">
        <f t="shared" ca="1" si="210"/>
        <v/>
      </c>
      <c r="B609" s="45" t="str">
        <f t="shared" ca="1" si="211"/>
        <v/>
      </c>
      <c r="C609" s="46" t="str">
        <f t="shared" ca="1" si="231"/>
        <v/>
      </c>
      <c r="D609" s="46" t="str">
        <f t="shared" ca="1" si="212"/>
        <v/>
      </c>
      <c r="E609" s="45" t="str">
        <f t="shared" ca="1" si="213"/>
        <v/>
      </c>
      <c r="F609" s="46" t="str">
        <f t="shared" ca="1" si="214"/>
        <v/>
      </c>
      <c r="G609" s="47" t="str">
        <f t="shared" ca="1" si="215"/>
        <v/>
      </c>
      <c r="H609" s="45" t="str">
        <f t="shared" ca="1" si="216"/>
        <v/>
      </c>
      <c r="I609" s="46" t="str">
        <f t="shared" ca="1" si="217"/>
        <v/>
      </c>
      <c r="J609" s="47" t="str">
        <f t="shared" ca="1" si="218"/>
        <v/>
      </c>
      <c r="K609" s="45" t="str">
        <f t="shared" ca="1" si="219"/>
        <v/>
      </c>
      <c r="L609" s="46" t="str">
        <f t="shared" ca="1" si="220"/>
        <v/>
      </c>
      <c r="M609" s="47" t="str">
        <f t="shared" ca="1" si="221"/>
        <v/>
      </c>
      <c r="N609" s="45" t="str">
        <f t="shared" ca="1" si="222"/>
        <v/>
      </c>
      <c r="O609" s="46" t="str">
        <f t="shared" ca="1" si="223"/>
        <v/>
      </c>
      <c r="P609" s="47" t="str">
        <f t="shared" ca="1" si="224"/>
        <v/>
      </c>
      <c r="Q609" s="45" t="str">
        <f t="shared" ca="1" si="225"/>
        <v/>
      </c>
      <c r="R609" s="46" t="str">
        <f t="shared" ca="1" si="226"/>
        <v/>
      </c>
      <c r="S609" s="47" t="str">
        <f t="shared" ca="1" si="227"/>
        <v/>
      </c>
      <c r="T609" s="79" t="str">
        <f t="shared" ca="1" si="228"/>
        <v/>
      </c>
      <c r="AH609" s="172" t="str">
        <f t="shared" si="229"/>
        <v/>
      </c>
      <c r="AI609" s="172" t="str">
        <f t="shared" si="230"/>
        <v/>
      </c>
    </row>
    <row r="610" spans="1:35">
      <c r="A610" s="173" t="str">
        <f t="shared" ca="1" si="210"/>
        <v/>
      </c>
      <c r="B610" s="45" t="str">
        <f t="shared" ca="1" si="211"/>
        <v/>
      </c>
      <c r="C610" s="46" t="str">
        <f t="shared" ca="1" si="231"/>
        <v/>
      </c>
      <c r="D610" s="46" t="str">
        <f t="shared" ca="1" si="212"/>
        <v/>
      </c>
      <c r="E610" s="45" t="str">
        <f t="shared" ca="1" si="213"/>
        <v/>
      </c>
      <c r="F610" s="46" t="str">
        <f t="shared" ca="1" si="214"/>
        <v/>
      </c>
      <c r="G610" s="47" t="str">
        <f t="shared" ca="1" si="215"/>
        <v/>
      </c>
      <c r="H610" s="45" t="str">
        <f t="shared" ca="1" si="216"/>
        <v/>
      </c>
      <c r="I610" s="46" t="str">
        <f t="shared" ca="1" si="217"/>
        <v/>
      </c>
      <c r="J610" s="47" t="str">
        <f t="shared" ca="1" si="218"/>
        <v/>
      </c>
      <c r="K610" s="45" t="str">
        <f t="shared" ca="1" si="219"/>
        <v/>
      </c>
      <c r="L610" s="46" t="str">
        <f t="shared" ca="1" si="220"/>
        <v/>
      </c>
      <c r="M610" s="47" t="str">
        <f t="shared" ca="1" si="221"/>
        <v/>
      </c>
      <c r="N610" s="45" t="str">
        <f t="shared" ca="1" si="222"/>
        <v/>
      </c>
      <c r="O610" s="46" t="str">
        <f t="shared" ca="1" si="223"/>
        <v/>
      </c>
      <c r="P610" s="47" t="str">
        <f t="shared" ca="1" si="224"/>
        <v/>
      </c>
      <c r="Q610" s="45" t="str">
        <f t="shared" ca="1" si="225"/>
        <v/>
      </c>
      <c r="R610" s="46" t="str">
        <f t="shared" ca="1" si="226"/>
        <v/>
      </c>
      <c r="S610" s="47" t="str">
        <f t="shared" ca="1" si="227"/>
        <v/>
      </c>
      <c r="T610" s="79" t="str">
        <f t="shared" ca="1" si="228"/>
        <v/>
      </c>
      <c r="AH610" s="172" t="str">
        <f t="shared" si="229"/>
        <v/>
      </c>
      <c r="AI610" s="172" t="str">
        <f t="shared" si="230"/>
        <v/>
      </c>
    </row>
    <row r="611" spans="1:35">
      <c r="A611" s="173" t="str">
        <f t="shared" ca="1" si="210"/>
        <v/>
      </c>
      <c r="B611" s="45" t="str">
        <f t="shared" ca="1" si="211"/>
        <v/>
      </c>
      <c r="C611" s="46" t="str">
        <f t="shared" ca="1" si="231"/>
        <v/>
      </c>
      <c r="D611" s="46" t="str">
        <f t="shared" ca="1" si="212"/>
        <v/>
      </c>
      <c r="E611" s="45" t="str">
        <f t="shared" ca="1" si="213"/>
        <v/>
      </c>
      <c r="F611" s="46" t="str">
        <f t="shared" ca="1" si="214"/>
        <v/>
      </c>
      <c r="G611" s="47" t="str">
        <f t="shared" ca="1" si="215"/>
        <v/>
      </c>
      <c r="H611" s="45" t="str">
        <f t="shared" ca="1" si="216"/>
        <v/>
      </c>
      <c r="I611" s="46" t="str">
        <f t="shared" ca="1" si="217"/>
        <v/>
      </c>
      <c r="J611" s="47" t="str">
        <f t="shared" ca="1" si="218"/>
        <v/>
      </c>
      <c r="K611" s="45" t="str">
        <f t="shared" ca="1" si="219"/>
        <v/>
      </c>
      <c r="L611" s="46" t="str">
        <f t="shared" ca="1" si="220"/>
        <v/>
      </c>
      <c r="M611" s="47" t="str">
        <f t="shared" ca="1" si="221"/>
        <v/>
      </c>
      <c r="N611" s="45" t="str">
        <f t="shared" ca="1" si="222"/>
        <v/>
      </c>
      <c r="O611" s="46" t="str">
        <f t="shared" ca="1" si="223"/>
        <v/>
      </c>
      <c r="P611" s="47" t="str">
        <f t="shared" ca="1" si="224"/>
        <v/>
      </c>
      <c r="Q611" s="45" t="str">
        <f t="shared" ca="1" si="225"/>
        <v/>
      </c>
      <c r="R611" s="46" t="str">
        <f t="shared" ca="1" si="226"/>
        <v/>
      </c>
      <c r="S611" s="47" t="str">
        <f t="shared" ca="1" si="227"/>
        <v/>
      </c>
      <c r="T611" s="79" t="str">
        <f t="shared" ca="1" si="228"/>
        <v/>
      </c>
      <c r="AH611" s="172" t="str">
        <f t="shared" si="229"/>
        <v/>
      </c>
      <c r="AI611" s="172" t="str">
        <f t="shared" si="230"/>
        <v/>
      </c>
    </row>
    <row r="612" spans="1:35">
      <c r="A612" s="173" t="str">
        <f t="shared" ca="1" si="210"/>
        <v/>
      </c>
      <c r="B612" s="45" t="str">
        <f t="shared" ca="1" si="211"/>
        <v/>
      </c>
      <c r="C612" s="46" t="str">
        <f t="shared" ca="1" si="231"/>
        <v/>
      </c>
      <c r="D612" s="46" t="str">
        <f t="shared" ca="1" si="212"/>
        <v/>
      </c>
      <c r="E612" s="45" t="str">
        <f t="shared" ca="1" si="213"/>
        <v/>
      </c>
      <c r="F612" s="46" t="str">
        <f t="shared" ca="1" si="214"/>
        <v/>
      </c>
      <c r="G612" s="47" t="str">
        <f t="shared" ca="1" si="215"/>
        <v/>
      </c>
      <c r="H612" s="45" t="str">
        <f t="shared" ca="1" si="216"/>
        <v/>
      </c>
      <c r="I612" s="46" t="str">
        <f t="shared" ca="1" si="217"/>
        <v/>
      </c>
      <c r="J612" s="47" t="str">
        <f t="shared" ca="1" si="218"/>
        <v/>
      </c>
      <c r="K612" s="45" t="str">
        <f t="shared" ca="1" si="219"/>
        <v/>
      </c>
      <c r="L612" s="46" t="str">
        <f t="shared" ca="1" si="220"/>
        <v/>
      </c>
      <c r="M612" s="47" t="str">
        <f t="shared" ca="1" si="221"/>
        <v/>
      </c>
      <c r="N612" s="45" t="str">
        <f t="shared" ca="1" si="222"/>
        <v/>
      </c>
      <c r="O612" s="46" t="str">
        <f t="shared" ca="1" si="223"/>
        <v/>
      </c>
      <c r="P612" s="47" t="str">
        <f t="shared" ca="1" si="224"/>
        <v/>
      </c>
      <c r="Q612" s="45" t="str">
        <f t="shared" ca="1" si="225"/>
        <v/>
      </c>
      <c r="R612" s="46" t="str">
        <f t="shared" ca="1" si="226"/>
        <v/>
      </c>
      <c r="S612" s="47" t="str">
        <f t="shared" ca="1" si="227"/>
        <v/>
      </c>
      <c r="T612" s="79" t="str">
        <f t="shared" ca="1" si="228"/>
        <v/>
      </c>
      <c r="AH612" s="172" t="str">
        <f t="shared" si="229"/>
        <v/>
      </c>
      <c r="AI612" s="172" t="str">
        <f t="shared" si="230"/>
        <v/>
      </c>
    </row>
    <row r="613" spans="1:35">
      <c r="A613" s="173" t="str">
        <f t="shared" ca="1" si="210"/>
        <v/>
      </c>
      <c r="B613" s="45" t="str">
        <f t="shared" ca="1" si="211"/>
        <v/>
      </c>
      <c r="C613" s="46" t="str">
        <f t="shared" ca="1" si="231"/>
        <v/>
      </c>
      <c r="D613" s="46" t="str">
        <f t="shared" ca="1" si="212"/>
        <v/>
      </c>
      <c r="E613" s="45" t="str">
        <f t="shared" ca="1" si="213"/>
        <v/>
      </c>
      <c r="F613" s="46" t="str">
        <f t="shared" ca="1" si="214"/>
        <v/>
      </c>
      <c r="G613" s="47" t="str">
        <f t="shared" ca="1" si="215"/>
        <v/>
      </c>
      <c r="H613" s="45" t="str">
        <f t="shared" ca="1" si="216"/>
        <v/>
      </c>
      <c r="I613" s="46" t="str">
        <f t="shared" ca="1" si="217"/>
        <v/>
      </c>
      <c r="J613" s="47" t="str">
        <f t="shared" ca="1" si="218"/>
        <v/>
      </c>
      <c r="K613" s="45" t="str">
        <f t="shared" ca="1" si="219"/>
        <v/>
      </c>
      <c r="L613" s="46" t="str">
        <f t="shared" ca="1" si="220"/>
        <v/>
      </c>
      <c r="M613" s="47" t="str">
        <f t="shared" ca="1" si="221"/>
        <v/>
      </c>
      <c r="N613" s="45" t="str">
        <f t="shared" ca="1" si="222"/>
        <v/>
      </c>
      <c r="O613" s="46" t="str">
        <f t="shared" ca="1" si="223"/>
        <v/>
      </c>
      <c r="P613" s="47" t="str">
        <f t="shared" ca="1" si="224"/>
        <v/>
      </c>
      <c r="Q613" s="45" t="str">
        <f t="shared" ca="1" si="225"/>
        <v/>
      </c>
      <c r="R613" s="46" t="str">
        <f t="shared" ca="1" si="226"/>
        <v/>
      </c>
      <c r="S613" s="47" t="str">
        <f t="shared" ca="1" si="227"/>
        <v/>
      </c>
      <c r="T613" s="79" t="str">
        <f t="shared" ca="1" si="228"/>
        <v/>
      </c>
      <c r="AH613" s="172" t="str">
        <f t="shared" si="229"/>
        <v/>
      </c>
      <c r="AI613" s="172" t="str">
        <f t="shared" si="230"/>
        <v/>
      </c>
    </row>
    <row r="614" spans="1:35">
      <c r="A614" s="173" t="str">
        <f t="shared" ca="1" si="210"/>
        <v/>
      </c>
      <c r="B614" s="45" t="str">
        <f t="shared" ca="1" si="211"/>
        <v/>
      </c>
      <c r="C614" s="46" t="str">
        <f t="shared" ca="1" si="231"/>
        <v/>
      </c>
      <c r="D614" s="46" t="str">
        <f t="shared" ca="1" si="212"/>
        <v/>
      </c>
      <c r="E614" s="45" t="str">
        <f t="shared" ca="1" si="213"/>
        <v/>
      </c>
      <c r="F614" s="46" t="str">
        <f t="shared" ca="1" si="214"/>
        <v/>
      </c>
      <c r="G614" s="47" t="str">
        <f t="shared" ca="1" si="215"/>
        <v/>
      </c>
      <c r="H614" s="45" t="str">
        <f t="shared" ca="1" si="216"/>
        <v/>
      </c>
      <c r="I614" s="46" t="str">
        <f t="shared" ca="1" si="217"/>
        <v/>
      </c>
      <c r="J614" s="47" t="str">
        <f t="shared" ca="1" si="218"/>
        <v/>
      </c>
      <c r="K614" s="45" t="str">
        <f t="shared" ca="1" si="219"/>
        <v/>
      </c>
      <c r="L614" s="46" t="str">
        <f t="shared" ca="1" si="220"/>
        <v/>
      </c>
      <c r="M614" s="47" t="str">
        <f t="shared" ca="1" si="221"/>
        <v/>
      </c>
      <c r="N614" s="45" t="str">
        <f t="shared" ca="1" si="222"/>
        <v/>
      </c>
      <c r="O614" s="46" t="str">
        <f t="shared" ca="1" si="223"/>
        <v/>
      </c>
      <c r="P614" s="47" t="str">
        <f t="shared" ca="1" si="224"/>
        <v/>
      </c>
      <c r="Q614" s="45" t="str">
        <f t="shared" ca="1" si="225"/>
        <v/>
      </c>
      <c r="R614" s="46" t="str">
        <f t="shared" ca="1" si="226"/>
        <v/>
      </c>
      <c r="S614" s="47" t="str">
        <f t="shared" ca="1" si="227"/>
        <v/>
      </c>
      <c r="T614" s="79" t="str">
        <f t="shared" ca="1" si="228"/>
        <v/>
      </c>
      <c r="AH614" s="172" t="str">
        <f t="shared" si="229"/>
        <v/>
      </c>
      <c r="AI614" s="172" t="str">
        <f t="shared" si="230"/>
        <v/>
      </c>
    </row>
    <row r="615" spans="1:35">
      <c r="A615" s="173" t="str">
        <f t="shared" ca="1" si="210"/>
        <v/>
      </c>
      <c r="B615" s="45" t="str">
        <f t="shared" ca="1" si="211"/>
        <v/>
      </c>
      <c r="C615" s="46" t="str">
        <f t="shared" ca="1" si="231"/>
        <v/>
      </c>
      <c r="D615" s="46" t="str">
        <f t="shared" ca="1" si="212"/>
        <v/>
      </c>
      <c r="E615" s="45" t="str">
        <f t="shared" ca="1" si="213"/>
        <v/>
      </c>
      <c r="F615" s="46" t="str">
        <f t="shared" ca="1" si="214"/>
        <v/>
      </c>
      <c r="G615" s="47" t="str">
        <f t="shared" ca="1" si="215"/>
        <v/>
      </c>
      <c r="H615" s="45" t="str">
        <f t="shared" ca="1" si="216"/>
        <v/>
      </c>
      <c r="I615" s="46" t="str">
        <f t="shared" ca="1" si="217"/>
        <v/>
      </c>
      <c r="J615" s="47" t="str">
        <f t="shared" ca="1" si="218"/>
        <v/>
      </c>
      <c r="K615" s="45" t="str">
        <f t="shared" ca="1" si="219"/>
        <v/>
      </c>
      <c r="L615" s="46" t="str">
        <f t="shared" ca="1" si="220"/>
        <v/>
      </c>
      <c r="M615" s="47" t="str">
        <f t="shared" ca="1" si="221"/>
        <v/>
      </c>
      <c r="N615" s="45" t="str">
        <f t="shared" ca="1" si="222"/>
        <v/>
      </c>
      <c r="O615" s="46" t="str">
        <f t="shared" ca="1" si="223"/>
        <v/>
      </c>
      <c r="P615" s="47" t="str">
        <f t="shared" ca="1" si="224"/>
        <v/>
      </c>
      <c r="Q615" s="45" t="str">
        <f t="shared" ca="1" si="225"/>
        <v/>
      </c>
      <c r="R615" s="46" t="str">
        <f t="shared" ca="1" si="226"/>
        <v/>
      </c>
      <c r="S615" s="47" t="str">
        <f t="shared" ca="1" si="227"/>
        <v/>
      </c>
      <c r="T615" s="79" t="str">
        <f t="shared" ca="1" si="228"/>
        <v/>
      </c>
      <c r="AH615" s="172" t="str">
        <f t="shared" si="229"/>
        <v/>
      </c>
      <c r="AI615" s="172" t="str">
        <f t="shared" si="230"/>
        <v/>
      </c>
    </row>
    <row r="616" spans="1:35">
      <c r="A616" s="173" t="str">
        <f t="shared" ca="1" si="210"/>
        <v/>
      </c>
      <c r="B616" s="45" t="str">
        <f t="shared" ca="1" si="211"/>
        <v/>
      </c>
      <c r="C616" s="46" t="str">
        <f t="shared" ca="1" si="231"/>
        <v/>
      </c>
      <c r="D616" s="46" t="str">
        <f t="shared" ca="1" si="212"/>
        <v/>
      </c>
      <c r="E616" s="45" t="str">
        <f t="shared" ca="1" si="213"/>
        <v/>
      </c>
      <c r="F616" s="46" t="str">
        <f t="shared" ca="1" si="214"/>
        <v/>
      </c>
      <c r="G616" s="47" t="str">
        <f t="shared" ca="1" si="215"/>
        <v/>
      </c>
      <c r="H616" s="45" t="str">
        <f t="shared" ca="1" si="216"/>
        <v/>
      </c>
      <c r="I616" s="46" t="str">
        <f t="shared" ca="1" si="217"/>
        <v/>
      </c>
      <c r="J616" s="47" t="str">
        <f t="shared" ca="1" si="218"/>
        <v/>
      </c>
      <c r="K616" s="45" t="str">
        <f t="shared" ca="1" si="219"/>
        <v/>
      </c>
      <c r="L616" s="46" t="str">
        <f t="shared" ca="1" si="220"/>
        <v/>
      </c>
      <c r="M616" s="47" t="str">
        <f t="shared" ca="1" si="221"/>
        <v/>
      </c>
      <c r="N616" s="45" t="str">
        <f t="shared" ca="1" si="222"/>
        <v/>
      </c>
      <c r="O616" s="46" t="str">
        <f t="shared" ca="1" si="223"/>
        <v/>
      </c>
      <c r="P616" s="47" t="str">
        <f t="shared" ca="1" si="224"/>
        <v/>
      </c>
      <c r="Q616" s="45" t="str">
        <f t="shared" ca="1" si="225"/>
        <v/>
      </c>
      <c r="R616" s="46" t="str">
        <f t="shared" ca="1" si="226"/>
        <v/>
      </c>
      <c r="S616" s="47" t="str">
        <f t="shared" ca="1" si="227"/>
        <v/>
      </c>
      <c r="T616" s="79" t="str">
        <f t="shared" ca="1" si="228"/>
        <v/>
      </c>
      <c r="AH616" s="172" t="str">
        <f t="shared" si="229"/>
        <v/>
      </c>
      <c r="AI616" s="172" t="str">
        <f t="shared" si="230"/>
        <v/>
      </c>
    </row>
    <row r="617" spans="1:35">
      <c r="A617" s="173" t="str">
        <f t="shared" ca="1" si="210"/>
        <v/>
      </c>
      <c r="B617" s="45" t="str">
        <f t="shared" ca="1" si="211"/>
        <v/>
      </c>
      <c r="C617" s="46" t="str">
        <f t="shared" ca="1" si="231"/>
        <v/>
      </c>
      <c r="D617" s="46" t="str">
        <f t="shared" ca="1" si="212"/>
        <v/>
      </c>
      <c r="E617" s="45" t="str">
        <f t="shared" ca="1" si="213"/>
        <v/>
      </c>
      <c r="F617" s="46" t="str">
        <f t="shared" ca="1" si="214"/>
        <v/>
      </c>
      <c r="G617" s="47" t="str">
        <f t="shared" ca="1" si="215"/>
        <v/>
      </c>
      <c r="H617" s="45" t="str">
        <f t="shared" ca="1" si="216"/>
        <v/>
      </c>
      <c r="I617" s="46" t="str">
        <f t="shared" ca="1" si="217"/>
        <v/>
      </c>
      <c r="J617" s="47" t="str">
        <f t="shared" ca="1" si="218"/>
        <v/>
      </c>
      <c r="K617" s="45" t="str">
        <f t="shared" ca="1" si="219"/>
        <v/>
      </c>
      <c r="L617" s="46" t="str">
        <f t="shared" ca="1" si="220"/>
        <v/>
      </c>
      <c r="M617" s="47" t="str">
        <f t="shared" ca="1" si="221"/>
        <v/>
      </c>
      <c r="N617" s="45" t="str">
        <f t="shared" ca="1" si="222"/>
        <v/>
      </c>
      <c r="O617" s="46" t="str">
        <f t="shared" ca="1" si="223"/>
        <v/>
      </c>
      <c r="P617" s="47" t="str">
        <f t="shared" ca="1" si="224"/>
        <v/>
      </c>
      <c r="Q617" s="45" t="str">
        <f t="shared" ca="1" si="225"/>
        <v/>
      </c>
      <c r="R617" s="46" t="str">
        <f t="shared" ca="1" si="226"/>
        <v/>
      </c>
      <c r="S617" s="47" t="str">
        <f t="shared" ca="1" si="227"/>
        <v/>
      </c>
      <c r="T617" s="79" t="str">
        <f t="shared" ca="1" si="228"/>
        <v/>
      </c>
      <c r="AH617" s="172" t="str">
        <f t="shared" si="229"/>
        <v/>
      </c>
      <c r="AI617" s="172" t="str">
        <f t="shared" si="230"/>
        <v/>
      </c>
    </row>
    <row r="618" spans="1:35">
      <c r="A618" s="173" t="str">
        <f t="shared" ref="A618:A681" ca="1" si="232">IF(AND(ISBLANK(AJ607), A617 = $AJ$1),NOW(),IF(ISBLANK(AJ607),"",AJ607))</f>
        <v/>
      </c>
      <c r="B618" s="45" t="str">
        <f t="shared" ref="B618:B681" ca="1" si="233">IF(COUNTIF(V:V,A618)=1,VLOOKUP(A618,V:W,2), IF(COUNTIF(V:V,A618)=0,$B$10,""))</f>
        <v/>
      </c>
      <c r="C618" s="46" t="str">
        <f t="shared" ca="1" si="231"/>
        <v/>
      </c>
      <c r="D618" s="46" t="str">
        <f t="shared" ref="D618:D681" ca="1" si="234">IF(ISERROR(B618-2),"",-1*ROUNDUP(A618-$A$14,0)/360*$B$7*$B$5)</f>
        <v/>
      </c>
      <c r="E618" s="45" t="str">
        <f t="shared" ref="E618:E681" ca="1" si="235">IF(COUNTIF(V:V,A618)=1,VLOOKUP(A618,X:Y,2), IF(COUNTIF(V:V,A618)=0,$C$10,""))</f>
        <v/>
      </c>
      <c r="F618" s="46" t="str">
        <f t="shared" ref="F618:F681" ca="1" si="236">IF(ISERROR(B618-2),"",(E618-$E$14)/100*$C$5)</f>
        <v/>
      </c>
      <c r="G618" s="47" t="str">
        <f t="shared" ref="G618:G681" ca="1" si="237">IF(ISERROR(B618-2),"",ROUNDUP(A618-$A$14,0)/360*$C$6*$C$5-ROUNDUP(A618-$A$14,0)/360*$C$7*$C$5*$E$14/100)</f>
        <v/>
      </c>
      <c r="H618" s="45" t="str">
        <f t="shared" ref="H618:H681" ca="1" si="238">IF(COUNTIF(V:V,A618)=1,VLOOKUP(A618,Z:AA,2), IF(COUNTIF(V:V,A618)=0,$D$10,""))</f>
        <v/>
      </c>
      <c r="I618" s="46" t="str">
        <f t="shared" ref="I618:I681" ca="1" si="239">IF(ISERROR(B618-2),"",(H618-$H$14)/100*$D$5)</f>
        <v/>
      </c>
      <c r="J618" s="47" t="str">
        <f t="shared" ref="J618:J681" ca="1" si="240">IF(ISERROR(B618-2),"",ROUNDUP(A618-$A$14,0)/360*$D$6*$D$5-ROUNDUP(A618-$A$14,0)/360*$D$7*$D$5*$H$14/100)</f>
        <v/>
      </c>
      <c r="K618" s="45" t="str">
        <f t="shared" ref="K618:K681" ca="1" si="241">IF(COUNTIF(V:V,A618)=1,VLOOKUP(A618,AB:AC,2), IF(COUNTIF(V:V,A618)=0,$E$10,""))</f>
        <v/>
      </c>
      <c r="L618" s="46" t="str">
        <f t="shared" ref="L618:L681" ca="1" si="242">IF(ISERROR(B618-2),"",(K618-$K$14)/100*$E$5)</f>
        <v/>
      </c>
      <c r="M618" s="47" t="str">
        <f t="shared" ref="M618:M681" ca="1" si="243">IF(ISERROR(B618-2),"",ROUNDUP(A618-$A$14,0)/360*$E$6*$E$5-ROUNDUP(A618-$A$14,0)/360*$E$7*$E$5*$K$14/100)</f>
        <v/>
      </c>
      <c r="N618" s="45" t="str">
        <f t="shared" ref="N618:N681" ca="1" si="244">IF(COUNTIF(V:V,A618)=1,VLOOKUP(A618,AD:AE,2), IF(COUNTIF(V:V,A618)=0,$F$10,""))</f>
        <v/>
      </c>
      <c r="O618" s="46" t="str">
        <f t="shared" ref="O618:O681" ca="1" si="245">IF(ISERROR(B618-2),"",(N618/$N$14-1)*$F$5)</f>
        <v/>
      </c>
      <c r="P618" s="47" t="str">
        <f t="shared" ref="P618:P681" ca="1" si="246">IF(ISERROR(B618-2),"",-1*ROUNDUP(A618-$A$14,0)/360*$F$7*$F$5)</f>
        <v/>
      </c>
      <c r="Q618" s="45" t="str">
        <f t="shared" ref="Q618:Q681" ca="1" si="247">IF(COUNTIF(V:V,A618)=1,VLOOKUP(A618,AF:AG,2), IF(COUNTIF(V:V,A618)=0,$G$10,""))</f>
        <v/>
      </c>
      <c r="R618" s="46" t="str">
        <f t="shared" ref="R618:R681" ca="1" si="248">IF(ISERROR(B618-2),"",(Q618-$Q$14)/100*$G$5)</f>
        <v/>
      </c>
      <c r="S618" s="47" t="str">
        <f t="shared" ref="S618:S681" ca="1" si="249">IF(ISERROR(B618-2),"",ROUNDUP(A618-$A$14,0)/360*$G$6*$G$5-ROUNDUP(A618-$A$14,0)/360*$G$7*$G$5*$Q$14/100)</f>
        <v/>
      </c>
      <c r="T618" s="79" t="str">
        <f t="shared" ref="T618:T681" ca="1" si="250">IF(ISERROR(B618-2),"",C618+D618-F618-G618-I618-J618-L618-M618-O618-P618+R618+S618+$J$9+$N$9)</f>
        <v/>
      </c>
      <c r="AH618" s="172" t="str">
        <f t="shared" si="229"/>
        <v/>
      </c>
      <c r="AI618" s="172" t="str">
        <f t="shared" si="230"/>
        <v/>
      </c>
    </row>
    <row r="619" spans="1:35">
      <c r="A619" s="173" t="str">
        <f t="shared" ca="1" si="232"/>
        <v/>
      </c>
      <c r="B619" s="45" t="str">
        <f t="shared" ca="1" si="233"/>
        <v/>
      </c>
      <c r="C619" s="46" t="str">
        <f t="shared" ca="1" si="231"/>
        <v/>
      </c>
      <c r="D619" s="46" t="str">
        <f t="shared" ca="1" si="234"/>
        <v/>
      </c>
      <c r="E619" s="45" t="str">
        <f t="shared" ca="1" si="235"/>
        <v/>
      </c>
      <c r="F619" s="46" t="str">
        <f t="shared" ca="1" si="236"/>
        <v/>
      </c>
      <c r="G619" s="47" t="str">
        <f t="shared" ca="1" si="237"/>
        <v/>
      </c>
      <c r="H619" s="45" t="str">
        <f t="shared" ca="1" si="238"/>
        <v/>
      </c>
      <c r="I619" s="46" t="str">
        <f t="shared" ca="1" si="239"/>
        <v/>
      </c>
      <c r="J619" s="47" t="str">
        <f t="shared" ca="1" si="240"/>
        <v/>
      </c>
      <c r="K619" s="45" t="str">
        <f t="shared" ca="1" si="241"/>
        <v/>
      </c>
      <c r="L619" s="46" t="str">
        <f t="shared" ca="1" si="242"/>
        <v/>
      </c>
      <c r="M619" s="47" t="str">
        <f t="shared" ca="1" si="243"/>
        <v/>
      </c>
      <c r="N619" s="45" t="str">
        <f t="shared" ca="1" si="244"/>
        <v/>
      </c>
      <c r="O619" s="46" t="str">
        <f t="shared" ca="1" si="245"/>
        <v/>
      </c>
      <c r="P619" s="47" t="str">
        <f t="shared" ca="1" si="246"/>
        <v/>
      </c>
      <c r="Q619" s="45" t="str">
        <f t="shared" ca="1" si="247"/>
        <v/>
      </c>
      <c r="R619" s="46" t="str">
        <f t="shared" ca="1" si="248"/>
        <v/>
      </c>
      <c r="S619" s="47" t="str">
        <f t="shared" ca="1" si="249"/>
        <v/>
      </c>
      <c r="T619" s="79" t="str">
        <f t="shared" ca="1" si="250"/>
        <v/>
      </c>
      <c r="AH619" s="172" t="str">
        <f t="shared" si="229"/>
        <v/>
      </c>
      <c r="AI619" s="172" t="str">
        <f t="shared" si="230"/>
        <v/>
      </c>
    </row>
    <row r="620" spans="1:35">
      <c r="A620" s="173" t="str">
        <f t="shared" ca="1" si="232"/>
        <v/>
      </c>
      <c r="B620" s="45" t="str">
        <f t="shared" ca="1" si="233"/>
        <v/>
      </c>
      <c r="C620" s="46" t="str">
        <f t="shared" ca="1" si="231"/>
        <v/>
      </c>
      <c r="D620" s="46" t="str">
        <f t="shared" ca="1" si="234"/>
        <v/>
      </c>
      <c r="E620" s="45" t="str">
        <f t="shared" ca="1" si="235"/>
        <v/>
      </c>
      <c r="F620" s="46" t="str">
        <f t="shared" ca="1" si="236"/>
        <v/>
      </c>
      <c r="G620" s="47" t="str">
        <f t="shared" ca="1" si="237"/>
        <v/>
      </c>
      <c r="H620" s="45" t="str">
        <f t="shared" ca="1" si="238"/>
        <v/>
      </c>
      <c r="I620" s="46" t="str">
        <f t="shared" ca="1" si="239"/>
        <v/>
      </c>
      <c r="J620" s="47" t="str">
        <f t="shared" ca="1" si="240"/>
        <v/>
      </c>
      <c r="K620" s="45" t="str">
        <f t="shared" ca="1" si="241"/>
        <v/>
      </c>
      <c r="L620" s="46" t="str">
        <f t="shared" ca="1" si="242"/>
        <v/>
      </c>
      <c r="M620" s="47" t="str">
        <f t="shared" ca="1" si="243"/>
        <v/>
      </c>
      <c r="N620" s="45" t="str">
        <f t="shared" ca="1" si="244"/>
        <v/>
      </c>
      <c r="O620" s="46" t="str">
        <f t="shared" ca="1" si="245"/>
        <v/>
      </c>
      <c r="P620" s="47" t="str">
        <f t="shared" ca="1" si="246"/>
        <v/>
      </c>
      <c r="Q620" s="45" t="str">
        <f t="shared" ca="1" si="247"/>
        <v/>
      </c>
      <c r="R620" s="46" t="str">
        <f t="shared" ca="1" si="248"/>
        <v/>
      </c>
      <c r="S620" s="47" t="str">
        <f t="shared" ca="1" si="249"/>
        <v/>
      </c>
      <c r="T620" s="79" t="str">
        <f t="shared" ca="1" si="250"/>
        <v/>
      </c>
      <c r="AH620" s="172" t="str">
        <f t="shared" si="229"/>
        <v/>
      </c>
      <c r="AI620" s="172" t="str">
        <f t="shared" si="230"/>
        <v/>
      </c>
    </row>
    <row r="621" spans="1:35">
      <c r="A621" s="173" t="str">
        <f t="shared" ca="1" si="232"/>
        <v/>
      </c>
      <c r="B621" s="45" t="str">
        <f t="shared" ca="1" si="233"/>
        <v/>
      </c>
      <c r="C621" s="46" t="str">
        <f t="shared" ca="1" si="231"/>
        <v/>
      </c>
      <c r="D621" s="46" t="str">
        <f t="shared" ca="1" si="234"/>
        <v/>
      </c>
      <c r="E621" s="45" t="str">
        <f t="shared" ca="1" si="235"/>
        <v/>
      </c>
      <c r="F621" s="46" t="str">
        <f t="shared" ca="1" si="236"/>
        <v/>
      </c>
      <c r="G621" s="47" t="str">
        <f t="shared" ca="1" si="237"/>
        <v/>
      </c>
      <c r="H621" s="45" t="str">
        <f t="shared" ca="1" si="238"/>
        <v/>
      </c>
      <c r="I621" s="46" t="str">
        <f t="shared" ca="1" si="239"/>
        <v/>
      </c>
      <c r="J621" s="47" t="str">
        <f t="shared" ca="1" si="240"/>
        <v/>
      </c>
      <c r="K621" s="45" t="str">
        <f t="shared" ca="1" si="241"/>
        <v/>
      </c>
      <c r="L621" s="46" t="str">
        <f t="shared" ca="1" si="242"/>
        <v/>
      </c>
      <c r="M621" s="47" t="str">
        <f t="shared" ca="1" si="243"/>
        <v/>
      </c>
      <c r="N621" s="45" t="str">
        <f t="shared" ca="1" si="244"/>
        <v/>
      </c>
      <c r="O621" s="46" t="str">
        <f t="shared" ca="1" si="245"/>
        <v/>
      </c>
      <c r="P621" s="47" t="str">
        <f t="shared" ca="1" si="246"/>
        <v/>
      </c>
      <c r="Q621" s="45" t="str">
        <f t="shared" ca="1" si="247"/>
        <v/>
      </c>
      <c r="R621" s="46" t="str">
        <f t="shared" ca="1" si="248"/>
        <v/>
      </c>
      <c r="S621" s="47" t="str">
        <f t="shared" ca="1" si="249"/>
        <v/>
      </c>
      <c r="T621" s="79" t="str">
        <f t="shared" ca="1" si="250"/>
        <v/>
      </c>
      <c r="AH621" s="172" t="str">
        <f t="shared" si="229"/>
        <v/>
      </c>
      <c r="AI621" s="172" t="str">
        <f t="shared" si="230"/>
        <v/>
      </c>
    </row>
    <row r="622" spans="1:35">
      <c r="A622" s="173" t="str">
        <f t="shared" ca="1" si="232"/>
        <v/>
      </c>
      <c r="B622" s="45" t="str">
        <f t="shared" ca="1" si="233"/>
        <v/>
      </c>
      <c r="C622" s="46" t="str">
        <f t="shared" ca="1" si="231"/>
        <v/>
      </c>
      <c r="D622" s="46" t="str">
        <f t="shared" ca="1" si="234"/>
        <v/>
      </c>
      <c r="E622" s="45" t="str">
        <f t="shared" ca="1" si="235"/>
        <v/>
      </c>
      <c r="F622" s="46" t="str">
        <f t="shared" ca="1" si="236"/>
        <v/>
      </c>
      <c r="G622" s="47" t="str">
        <f t="shared" ca="1" si="237"/>
        <v/>
      </c>
      <c r="H622" s="45" t="str">
        <f t="shared" ca="1" si="238"/>
        <v/>
      </c>
      <c r="I622" s="46" t="str">
        <f t="shared" ca="1" si="239"/>
        <v/>
      </c>
      <c r="J622" s="47" t="str">
        <f t="shared" ca="1" si="240"/>
        <v/>
      </c>
      <c r="K622" s="45" t="str">
        <f t="shared" ca="1" si="241"/>
        <v/>
      </c>
      <c r="L622" s="46" t="str">
        <f t="shared" ca="1" si="242"/>
        <v/>
      </c>
      <c r="M622" s="47" t="str">
        <f t="shared" ca="1" si="243"/>
        <v/>
      </c>
      <c r="N622" s="45" t="str">
        <f t="shared" ca="1" si="244"/>
        <v/>
      </c>
      <c r="O622" s="46" t="str">
        <f t="shared" ca="1" si="245"/>
        <v/>
      </c>
      <c r="P622" s="47" t="str">
        <f t="shared" ca="1" si="246"/>
        <v/>
      </c>
      <c r="Q622" s="45" t="str">
        <f t="shared" ca="1" si="247"/>
        <v/>
      </c>
      <c r="R622" s="46" t="str">
        <f t="shared" ca="1" si="248"/>
        <v/>
      </c>
      <c r="S622" s="47" t="str">
        <f t="shared" ca="1" si="249"/>
        <v/>
      </c>
      <c r="T622" s="79" t="str">
        <f t="shared" ca="1" si="250"/>
        <v/>
      </c>
      <c r="AH622" s="172" t="str">
        <f t="shared" si="229"/>
        <v/>
      </c>
      <c r="AI622" s="172" t="str">
        <f t="shared" si="230"/>
        <v/>
      </c>
    </row>
    <row r="623" spans="1:35">
      <c r="A623" s="173" t="str">
        <f t="shared" ca="1" si="232"/>
        <v/>
      </c>
      <c r="B623" s="45" t="str">
        <f t="shared" ca="1" si="233"/>
        <v/>
      </c>
      <c r="C623" s="46" t="str">
        <f t="shared" ca="1" si="231"/>
        <v/>
      </c>
      <c r="D623" s="46" t="str">
        <f t="shared" ca="1" si="234"/>
        <v/>
      </c>
      <c r="E623" s="45" t="str">
        <f t="shared" ca="1" si="235"/>
        <v/>
      </c>
      <c r="F623" s="46" t="str">
        <f t="shared" ca="1" si="236"/>
        <v/>
      </c>
      <c r="G623" s="47" t="str">
        <f t="shared" ca="1" si="237"/>
        <v/>
      </c>
      <c r="H623" s="45" t="str">
        <f t="shared" ca="1" si="238"/>
        <v/>
      </c>
      <c r="I623" s="46" t="str">
        <f t="shared" ca="1" si="239"/>
        <v/>
      </c>
      <c r="J623" s="47" t="str">
        <f t="shared" ca="1" si="240"/>
        <v/>
      </c>
      <c r="K623" s="45" t="str">
        <f t="shared" ca="1" si="241"/>
        <v/>
      </c>
      <c r="L623" s="46" t="str">
        <f t="shared" ca="1" si="242"/>
        <v/>
      </c>
      <c r="M623" s="47" t="str">
        <f t="shared" ca="1" si="243"/>
        <v/>
      </c>
      <c r="N623" s="45" t="str">
        <f t="shared" ca="1" si="244"/>
        <v/>
      </c>
      <c r="O623" s="46" t="str">
        <f t="shared" ca="1" si="245"/>
        <v/>
      </c>
      <c r="P623" s="47" t="str">
        <f t="shared" ca="1" si="246"/>
        <v/>
      </c>
      <c r="Q623" s="45" t="str">
        <f t="shared" ca="1" si="247"/>
        <v/>
      </c>
      <c r="R623" s="46" t="str">
        <f t="shared" ca="1" si="248"/>
        <v/>
      </c>
      <c r="S623" s="47" t="str">
        <f t="shared" ca="1" si="249"/>
        <v/>
      </c>
      <c r="T623" s="79" t="str">
        <f t="shared" ca="1" si="250"/>
        <v/>
      </c>
      <c r="AH623" s="172" t="str">
        <f t="shared" si="229"/>
        <v/>
      </c>
      <c r="AI623" s="172" t="str">
        <f t="shared" si="230"/>
        <v/>
      </c>
    </row>
    <row r="624" spans="1:35">
      <c r="A624" s="173" t="str">
        <f t="shared" ca="1" si="232"/>
        <v/>
      </c>
      <c r="B624" s="45" t="str">
        <f t="shared" ca="1" si="233"/>
        <v/>
      </c>
      <c r="C624" s="46" t="str">
        <f t="shared" ca="1" si="231"/>
        <v/>
      </c>
      <c r="D624" s="46" t="str">
        <f t="shared" ca="1" si="234"/>
        <v/>
      </c>
      <c r="E624" s="45" t="str">
        <f t="shared" ca="1" si="235"/>
        <v/>
      </c>
      <c r="F624" s="46" t="str">
        <f t="shared" ca="1" si="236"/>
        <v/>
      </c>
      <c r="G624" s="47" t="str">
        <f t="shared" ca="1" si="237"/>
        <v/>
      </c>
      <c r="H624" s="45" t="str">
        <f t="shared" ca="1" si="238"/>
        <v/>
      </c>
      <c r="I624" s="46" t="str">
        <f t="shared" ca="1" si="239"/>
        <v/>
      </c>
      <c r="J624" s="47" t="str">
        <f t="shared" ca="1" si="240"/>
        <v/>
      </c>
      <c r="K624" s="45" t="str">
        <f t="shared" ca="1" si="241"/>
        <v/>
      </c>
      <c r="L624" s="46" t="str">
        <f t="shared" ca="1" si="242"/>
        <v/>
      </c>
      <c r="M624" s="47" t="str">
        <f t="shared" ca="1" si="243"/>
        <v/>
      </c>
      <c r="N624" s="45" t="str">
        <f t="shared" ca="1" si="244"/>
        <v/>
      </c>
      <c r="O624" s="46" t="str">
        <f t="shared" ca="1" si="245"/>
        <v/>
      </c>
      <c r="P624" s="47" t="str">
        <f t="shared" ca="1" si="246"/>
        <v/>
      </c>
      <c r="Q624" s="45" t="str">
        <f t="shared" ca="1" si="247"/>
        <v/>
      </c>
      <c r="R624" s="46" t="str">
        <f t="shared" ca="1" si="248"/>
        <v/>
      </c>
      <c r="S624" s="47" t="str">
        <f t="shared" ca="1" si="249"/>
        <v/>
      </c>
      <c r="T624" s="79" t="str">
        <f t="shared" ca="1" si="250"/>
        <v/>
      </c>
      <c r="AH624" s="172" t="str">
        <f t="shared" si="229"/>
        <v/>
      </c>
      <c r="AI624" s="172" t="str">
        <f t="shared" si="230"/>
        <v/>
      </c>
    </row>
    <row r="625" spans="1:35">
      <c r="A625" s="173" t="str">
        <f t="shared" ca="1" si="232"/>
        <v/>
      </c>
      <c r="B625" s="45" t="str">
        <f t="shared" ca="1" si="233"/>
        <v/>
      </c>
      <c r="C625" s="46" t="str">
        <f t="shared" ca="1" si="231"/>
        <v/>
      </c>
      <c r="D625" s="46" t="str">
        <f t="shared" ca="1" si="234"/>
        <v/>
      </c>
      <c r="E625" s="45" t="str">
        <f t="shared" ca="1" si="235"/>
        <v/>
      </c>
      <c r="F625" s="46" t="str">
        <f t="shared" ca="1" si="236"/>
        <v/>
      </c>
      <c r="G625" s="47" t="str">
        <f t="shared" ca="1" si="237"/>
        <v/>
      </c>
      <c r="H625" s="45" t="str">
        <f t="shared" ca="1" si="238"/>
        <v/>
      </c>
      <c r="I625" s="46" t="str">
        <f t="shared" ca="1" si="239"/>
        <v/>
      </c>
      <c r="J625" s="47" t="str">
        <f t="shared" ca="1" si="240"/>
        <v/>
      </c>
      <c r="K625" s="45" t="str">
        <f t="shared" ca="1" si="241"/>
        <v/>
      </c>
      <c r="L625" s="46" t="str">
        <f t="shared" ca="1" si="242"/>
        <v/>
      </c>
      <c r="M625" s="47" t="str">
        <f t="shared" ca="1" si="243"/>
        <v/>
      </c>
      <c r="N625" s="45" t="str">
        <f t="shared" ca="1" si="244"/>
        <v/>
      </c>
      <c r="O625" s="46" t="str">
        <f t="shared" ca="1" si="245"/>
        <v/>
      </c>
      <c r="P625" s="47" t="str">
        <f t="shared" ca="1" si="246"/>
        <v/>
      </c>
      <c r="Q625" s="45" t="str">
        <f t="shared" ca="1" si="247"/>
        <v/>
      </c>
      <c r="R625" s="46" t="str">
        <f t="shared" ca="1" si="248"/>
        <v/>
      </c>
      <c r="S625" s="47" t="str">
        <f t="shared" ca="1" si="249"/>
        <v/>
      </c>
      <c r="T625" s="79" t="str">
        <f t="shared" ca="1" si="250"/>
        <v/>
      </c>
      <c r="AH625" s="172" t="str">
        <f t="shared" si="229"/>
        <v/>
      </c>
      <c r="AI625" s="172" t="str">
        <f t="shared" si="230"/>
        <v/>
      </c>
    </row>
    <row r="626" spans="1:35">
      <c r="A626" s="173" t="str">
        <f t="shared" ca="1" si="232"/>
        <v/>
      </c>
      <c r="B626" s="45" t="str">
        <f t="shared" ca="1" si="233"/>
        <v/>
      </c>
      <c r="C626" s="46" t="str">
        <f t="shared" ca="1" si="231"/>
        <v/>
      </c>
      <c r="D626" s="46" t="str">
        <f t="shared" ca="1" si="234"/>
        <v/>
      </c>
      <c r="E626" s="45" t="str">
        <f t="shared" ca="1" si="235"/>
        <v/>
      </c>
      <c r="F626" s="46" t="str">
        <f t="shared" ca="1" si="236"/>
        <v/>
      </c>
      <c r="G626" s="47" t="str">
        <f t="shared" ca="1" si="237"/>
        <v/>
      </c>
      <c r="H626" s="45" t="str">
        <f t="shared" ca="1" si="238"/>
        <v/>
      </c>
      <c r="I626" s="46" t="str">
        <f t="shared" ca="1" si="239"/>
        <v/>
      </c>
      <c r="J626" s="47" t="str">
        <f t="shared" ca="1" si="240"/>
        <v/>
      </c>
      <c r="K626" s="45" t="str">
        <f t="shared" ca="1" si="241"/>
        <v/>
      </c>
      <c r="L626" s="46" t="str">
        <f t="shared" ca="1" si="242"/>
        <v/>
      </c>
      <c r="M626" s="47" t="str">
        <f t="shared" ca="1" si="243"/>
        <v/>
      </c>
      <c r="N626" s="45" t="str">
        <f t="shared" ca="1" si="244"/>
        <v/>
      </c>
      <c r="O626" s="46" t="str">
        <f t="shared" ca="1" si="245"/>
        <v/>
      </c>
      <c r="P626" s="47" t="str">
        <f t="shared" ca="1" si="246"/>
        <v/>
      </c>
      <c r="Q626" s="45" t="str">
        <f t="shared" ca="1" si="247"/>
        <v/>
      </c>
      <c r="R626" s="46" t="str">
        <f t="shared" ca="1" si="248"/>
        <v/>
      </c>
      <c r="S626" s="47" t="str">
        <f t="shared" ca="1" si="249"/>
        <v/>
      </c>
      <c r="T626" s="79" t="str">
        <f t="shared" ca="1" si="250"/>
        <v/>
      </c>
      <c r="AH626" s="172" t="str">
        <f t="shared" si="229"/>
        <v/>
      </c>
      <c r="AI626" s="172" t="str">
        <f t="shared" si="230"/>
        <v/>
      </c>
    </row>
    <row r="627" spans="1:35">
      <c r="A627" s="173" t="str">
        <f t="shared" ca="1" si="232"/>
        <v/>
      </c>
      <c r="B627" s="45" t="str">
        <f t="shared" ca="1" si="233"/>
        <v/>
      </c>
      <c r="C627" s="46" t="str">
        <f t="shared" ca="1" si="231"/>
        <v/>
      </c>
      <c r="D627" s="46" t="str">
        <f t="shared" ca="1" si="234"/>
        <v/>
      </c>
      <c r="E627" s="45" t="str">
        <f t="shared" ca="1" si="235"/>
        <v/>
      </c>
      <c r="F627" s="46" t="str">
        <f t="shared" ca="1" si="236"/>
        <v/>
      </c>
      <c r="G627" s="47" t="str">
        <f t="shared" ca="1" si="237"/>
        <v/>
      </c>
      <c r="H627" s="45" t="str">
        <f t="shared" ca="1" si="238"/>
        <v/>
      </c>
      <c r="I627" s="46" t="str">
        <f t="shared" ca="1" si="239"/>
        <v/>
      </c>
      <c r="J627" s="47" t="str">
        <f t="shared" ca="1" si="240"/>
        <v/>
      </c>
      <c r="K627" s="45" t="str">
        <f t="shared" ca="1" si="241"/>
        <v/>
      </c>
      <c r="L627" s="46" t="str">
        <f t="shared" ca="1" si="242"/>
        <v/>
      </c>
      <c r="M627" s="47" t="str">
        <f t="shared" ca="1" si="243"/>
        <v/>
      </c>
      <c r="N627" s="45" t="str">
        <f t="shared" ca="1" si="244"/>
        <v/>
      </c>
      <c r="O627" s="46" t="str">
        <f t="shared" ca="1" si="245"/>
        <v/>
      </c>
      <c r="P627" s="47" t="str">
        <f t="shared" ca="1" si="246"/>
        <v/>
      </c>
      <c r="Q627" s="45" t="str">
        <f t="shared" ca="1" si="247"/>
        <v/>
      </c>
      <c r="R627" s="46" t="str">
        <f t="shared" ca="1" si="248"/>
        <v/>
      </c>
      <c r="S627" s="47" t="str">
        <f t="shared" ca="1" si="249"/>
        <v/>
      </c>
      <c r="T627" s="79" t="str">
        <f t="shared" ca="1" si="250"/>
        <v/>
      </c>
      <c r="AH627" s="172" t="str">
        <f t="shared" si="229"/>
        <v/>
      </c>
      <c r="AI627" s="172" t="str">
        <f t="shared" si="230"/>
        <v/>
      </c>
    </row>
    <row r="628" spans="1:35">
      <c r="A628" s="173" t="str">
        <f t="shared" ca="1" si="232"/>
        <v/>
      </c>
      <c r="B628" s="45" t="str">
        <f t="shared" ca="1" si="233"/>
        <v/>
      </c>
      <c r="C628" s="46" t="str">
        <f t="shared" ca="1" si="231"/>
        <v/>
      </c>
      <c r="D628" s="46" t="str">
        <f t="shared" ca="1" si="234"/>
        <v/>
      </c>
      <c r="E628" s="45" t="str">
        <f t="shared" ca="1" si="235"/>
        <v/>
      </c>
      <c r="F628" s="46" t="str">
        <f t="shared" ca="1" si="236"/>
        <v/>
      </c>
      <c r="G628" s="47" t="str">
        <f t="shared" ca="1" si="237"/>
        <v/>
      </c>
      <c r="H628" s="45" t="str">
        <f t="shared" ca="1" si="238"/>
        <v/>
      </c>
      <c r="I628" s="46" t="str">
        <f t="shared" ca="1" si="239"/>
        <v/>
      </c>
      <c r="J628" s="47" t="str">
        <f t="shared" ca="1" si="240"/>
        <v/>
      </c>
      <c r="K628" s="45" t="str">
        <f t="shared" ca="1" si="241"/>
        <v/>
      </c>
      <c r="L628" s="46" t="str">
        <f t="shared" ca="1" si="242"/>
        <v/>
      </c>
      <c r="M628" s="47" t="str">
        <f t="shared" ca="1" si="243"/>
        <v/>
      </c>
      <c r="N628" s="45" t="str">
        <f t="shared" ca="1" si="244"/>
        <v/>
      </c>
      <c r="O628" s="46" t="str">
        <f t="shared" ca="1" si="245"/>
        <v/>
      </c>
      <c r="P628" s="47" t="str">
        <f t="shared" ca="1" si="246"/>
        <v/>
      </c>
      <c r="Q628" s="45" t="str">
        <f t="shared" ca="1" si="247"/>
        <v/>
      </c>
      <c r="R628" s="46" t="str">
        <f t="shared" ca="1" si="248"/>
        <v/>
      </c>
      <c r="S628" s="47" t="str">
        <f t="shared" ca="1" si="249"/>
        <v/>
      </c>
      <c r="T628" s="79" t="str">
        <f t="shared" ca="1" si="250"/>
        <v/>
      </c>
      <c r="AH628" s="172" t="str">
        <f t="shared" si="229"/>
        <v/>
      </c>
      <c r="AI628" s="172" t="str">
        <f t="shared" si="230"/>
        <v/>
      </c>
    </row>
    <row r="629" spans="1:35">
      <c r="A629" s="173" t="str">
        <f t="shared" ca="1" si="232"/>
        <v/>
      </c>
      <c r="B629" s="45" t="str">
        <f t="shared" ca="1" si="233"/>
        <v/>
      </c>
      <c r="C629" s="46" t="str">
        <f t="shared" ca="1" si="231"/>
        <v/>
      </c>
      <c r="D629" s="46" t="str">
        <f t="shared" ca="1" si="234"/>
        <v/>
      </c>
      <c r="E629" s="45" t="str">
        <f t="shared" ca="1" si="235"/>
        <v/>
      </c>
      <c r="F629" s="46" t="str">
        <f t="shared" ca="1" si="236"/>
        <v/>
      </c>
      <c r="G629" s="47" t="str">
        <f t="shared" ca="1" si="237"/>
        <v/>
      </c>
      <c r="H629" s="45" t="str">
        <f t="shared" ca="1" si="238"/>
        <v/>
      </c>
      <c r="I629" s="46" t="str">
        <f t="shared" ca="1" si="239"/>
        <v/>
      </c>
      <c r="J629" s="47" t="str">
        <f t="shared" ca="1" si="240"/>
        <v/>
      </c>
      <c r="K629" s="45" t="str">
        <f t="shared" ca="1" si="241"/>
        <v/>
      </c>
      <c r="L629" s="46" t="str">
        <f t="shared" ca="1" si="242"/>
        <v/>
      </c>
      <c r="M629" s="47" t="str">
        <f t="shared" ca="1" si="243"/>
        <v/>
      </c>
      <c r="N629" s="45" t="str">
        <f t="shared" ca="1" si="244"/>
        <v/>
      </c>
      <c r="O629" s="46" t="str">
        <f t="shared" ca="1" si="245"/>
        <v/>
      </c>
      <c r="P629" s="47" t="str">
        <f t="shared" ca="1" si="246"/>
        <v/>
      </c>
      <c r="Q629" s="45" t="str">
        <f t="shared" ca="1" si="247"/>
        <v/>
      </c>
      <c r="R629" s="46" t="str">
        <f t="shared" ca="1" si="248"/>
        <v/>
      </c>
      <c r="S629" s="47" t="str">
        <f t="shared" ca="1" si="249"/>
        <v/>
      </c>
      <c r="T629" s="79" t="str">
        <f t="shared" ca="1" si="250"/>
        <v/>
      </c>
      <c r="AH629" s="172" t="str">
        <f t="shared" si="229"/>
        <v/>
      </c>
      <c r="AI629" s="172" t="str">
        <f t="shared" si="230"/>
        <v/>
      </c>
    </row>
    <row r="630" spans="1:35">
      <c r="A630" s="173" t="str">
        <f t="shared" ca="1" si="232"/>
        <v/>
      </c>
      <c r="B630" s="45" t="str">
        <f t="shared" ca="1" si="233"/>
        <v/>
      </c>
      <c r="C630" s="46" t="str">
        <f t="shared" ca="1" si="231"/>
        <v/>
      </c>
      <c r="D630" s="46" t="str">
        <f t="shared" ca="1" si="234"/>
        <v/>
      </c>
      <c r="E630" s="45" t="str">
        <f t="shared" ca="1" si="235"/>
        <v/>
      </c>
      <c r="F630" s="46" t="str">
        <f t="shared" ca="1" si="236"/>
        <v/>
      </c>
      <c r="G630" s="47" t="str">
        <f t="shared" ca="1" si="237"/>
        <v/>
      </c>
      <c r="H630" s="45" t="str">
        <f t="shared" ca="1" si="238"/>
        <v/>
      </c>
      <c r="I630" s="46" t="str">
        <f t="shared" ca="1" si="239"/>
        <v/>
      </c>
      <c r="J630" s="47" t="str">
        <f t="shared" ca="1" si="240"/>
        <v/>
      </c>
      <c r="K630" s="45" t="str">
        <f t="shared" ca="1" si="241"/>
        <v/>
      </c>
      <c r="L630" s="46" t="str">
        <f t="shared" ca="1" si="242"/>
        <v/>
      </c>
      <c r="M630" s="47" t="str">
        <f t="shared" ca="1" si="243"/>
        <v/>
      </c>
      <c r="N630" s="45" t="str">
        <f t="shared" ca="1" si="244"/>
        <v/>
      </c>
      <c r="O630" s="46" t="str">
        <f t="shared" ca="1" si="245"/>
        <v/>
      </c>
      <c r="P630" s="47" t="str">
        <f t="shared" ca="1" si="246"/>
        <v/>
      </c>
      <c r="Q630" s="45" t="str">
        <f t="shared" ca="1" si="247"/>
        <v/>
      </c>
      <c r="R630" s="46" t="str">
        <f t="shared" ca="1" si="248"/>
        <v/>
      </c>
      <c r="S630" s="47" t="str">
        <f t="shared" ca="1" si="249"/>
        <v/>
      </c>
      <c r="T630" s="79" t="str">
        <f t="shared" ca="1" si="250"/>
        <v/>
      </c>
      <c r="AH630" s="172" t="str">
        <f t="shared" si="229"/>
        <v/>
      </c>
      <c r="AI630" s="172" t="str">
        <f t="shared" si="230"/>
        <v/>
      </c>
    </row>
    <row r="631" spans="1:35">
      <c r="A631" s="173" t="str">
        <f t="shared" ca="1" si="232"/>
        <v/>
      </c>
      <c r="B631" s="45" t="str">
        <f t="shared" ca="1" si="233"/>
        <v/>
      </c>
      <c r="C631" s="46" t="str">
        <f t="shared" ca="1" si="231"/>
        <v/>
      </c>
      <c r="D631" s="46" t="str">
        <f t="shared" ca="1" si="234"/>
        <v/>
      </c>
      <c r="E631" s="45" t="str">
        <f t="shared" ca="1" si="235"/>
        <v/>
      </c>
      <c r="F631" s="46" t="str">
        <f t="shared" ca="1" si="236"/>
        <v/>
      </c>
      <c r="G631" s="47" t="str">
        <f t="shared" ca="1" si="237"/>
        <v/>
      </c>
      <c r="H631" s="45" t="str">
        <f t="shared" ca="1" si="238"/>
        <v/>
      </c>
      <c r="I631" s="46" t="str">
        <f t="shared" ca="1" si="239"/>
        <v/>
      </c>
      <c r="J631" s="47" t="str">
        <f t="shared" ca="1" si="240"/>
        <v/>
      </c>
      <c r="K631" s="45" t="str">
        <f t="shared" ca="1" si="241"/>
        <v/>
      </c>
      <c r="L631" s="46" t="str">
        <f t="shared" ca="1" si="242"/>
        <v/>
      </c>
      <c r="M631" s="47" t="str">
        <f t="shared" ca="1" si="243"/>
        <v/>
      </c>
      <c r="N631" s="45" t="str">
        <f t="shared" ca="1" si="244"/>
        <v/>
      </c>
      <c r="O631" s="46" t="str">
        <f t="shared" ca="1" si="245"/>
        <v/>
      </c>
      <c r="P631" s="47" t="str">
        <f t="shared" ca="1" si="246"/>
        <v/>
      </c>
      <c r="Q631" s="45" t="str">
        <f t="shared" ca="1" si="247"/>
        <v/>
      </c>
      <c r="R631" s="46" t="str">
        <f t="shared" ca="1" si="248"/>
        <v/>
      </c>
      <c r="S631" s="47" t="str">
        <f t="shared" ca="1" si="249"/>
        <v/>
      </c>
      <c r="T631" s="79" t="str">
        <f t="shared" ca="1" si="250"/>
        <v/>
      </c>
      <c r="AH631" s="172" t="str">
        <f t="shared" si="229"/>
        <v/>
      </c>
      <c r="AI631" s="172" t="str">
        <f t="shared" si="230"/>
        <v/>
      </c>
    </row>
    <row r="632" spans="1:35">
      <c r="A632" s="173" t="str">
        <f t="shared" ca="1" si="232"/>
        <v/>
      </c>
      <c r="B632" s="45" t="str">
        <f t="shared" ca="1" si="233"/>
        <v/>
      </c>
      <c r="C632" s="46" t="str">
        <f t="shared" ca="1" si="231"/>
        <v/>
      </c>
      <c r="D632" s="46" t="str">
        <f t="shared" ca="1" si="234"/>
        <v/>
      </c>
      <c r="E632" s="45" t="str">
        <f t="shared" ca="1" si="235"/>
        <v/>
      </c>
      <c r="F632" s="46" t="str">
        <f t="shared" ca="1" si="236"/>
        <v/>
      </c>
      <c r="G632" s="47" t="str">
        <f t="shared" ca="1" si="237"/>
        <v/>
      </c>
      <c r="H632" s="45" t="str">
        <f t="shared" ca="1" si="238"/>
        <v/>
      </c>
      <c r="I632" s="46" t="str">
        <f t="shared" ca="1" si="239"/>
        <v/>
      </c>
      <c r="J632" s="47" t="str">
        <f t="shared" ca="1" si="240"/>
        <v/>
      </c>
      <c r="K632" s="45" t="str">
        <f t="shared" ca="1" si="241"/>
        <v/>
      </c>
      <c r="L632" s="46" t="str">
        <f t="shared" ca="1" si="242"/>
        <v/>
      </c>
      <c r="M632" s="47" t="str">
        <f t="shared" ca="1" si="243"/>
        <v/>
      </c>
      <c r="N632" s="45" t="str">
        <f t="shared" ca="1" si="244"/>
        <v/>
      </c>
      <c r="O632" s="46" t="str">
        <f t="shared" ca="1" si="245"/>
        <v/>
      </c>
      <c r="P632" s="47" t="str">
        <f t="shared" ca="1" si="246"/>
        <v/>
      </c>
      <c r="Q632" s="45" t="str">
        <f t="shared" ca="1" si="247"/>
        <v/>
      </c>
      <c r="R632" s="46" t="str">
        <f t="shared" ca="1" si="248"/>
        <v/>
      </c>
      <c r="S632" s="47" t="str">
        <f t="shared" ca="1" si="249"/>
        <v/>
      </c>
      <c r="T632" s="79" t="str">
        <f t="shared" ca="1" si="250"/>
        <v/>
      </c>
      <c r="AH632" s="172" t="str">
        <f t="shared" si="229"/>
        <v/>
      </c>
      <c r="AI632" s="172" t="str">
        <f t="shared" si="230"/>
        <v/>
      </c>
    </row>
    <row r="633" spans="1:35">
      <c r="A633" s="173" t="str">
        <f t="shared" ca="1" si="232"/>
        <v/>
      </c>
      <c r="B633" s="45" t="str">
        <f t="shared" ca="1" si="233"/>
        <v/>
      </c>
      <c r="C633" s="46" t="str">
        <f t="shared" ca="1" si="231"/>
        <v/>
      </c>
      <c r="D633" s="46" t="str">
        <f t="shared" ca="1" si="234"/>
        <v/>
      </c>
      <c r="E633" s="45" t="str">
        <f t="shared" ca="1" si="235"/>
        <v/>
      </c>
      <c r="F633" s="46" t="str">
        <f t="shared" ca="1" si="236"/>
        <v/>
      </c>
      <c r="G633" s="47" t="str">
        <f t="shared" ca="1" si="237"/>
        <v/>
      </c>
      <c r="H633" s="45" t="str">
        <f t="shared" ca="1" si="238"/>
        <v/>
      </c>
      <c r="I633" s="46" t="str">
        <f t="shared" ca="1" si="239"/>
        <v/>
      </c>
      <c r="J633" s="47" t="str">
        <f t="shared" ca="1" si="240"/>
        <v/>
      </c>
      <c r="K633" s="45" t="str">
        <f t="shared" ca="1" si="241"/>
        <v/>
      </c>
      <c r="L633" s="46" t="str">
        <f t="shared" ca="1" si="242"/>
        <v/>
      </c>
      <c r="M633" s="47" t="str">
        <f t="shared" ca="1" si="243"/>
        <v/>
      </c>
      <c r="N633" s="45" t="str">
        <f t="shared" ca="1" si="244"/>
        <v/>
      </c>
      <c r="O633" s="46" t="str">
        <f t="shared" ca="1" si="245"/>
        <v/>
      </c>
      <c r="P633" s="47" t="str">
        <f t="shared" ca="1" si="246"/>
        <v/>
      </c>
      <c r="Q633" s="45" t="str">
        <f t="shared" ca="1" si="247"/>
        <v/>
      </c>
      <c r="R633" s="46" t="str">
        <f t="shared" ca="1" si="248"/>
        <v/>
      </c>
      <c r="S633" s="47" t="str">
        <f t="shared" ca="1" si="249"/>
        <v/>
      </c>
      <c r="T633" s="79" t="str">
        <f t="shared" ca="1" si="250"/>
        <v/>
      </c>
      <c r="AH633" s="172" t="str">
        <f t="shared" si="229"/>
        <v/>
      </c>
      <c r="AI633" s="172" t="str">
        <f t="shared" si="230"/>
        <v/>
      </c>
    </row>
    <row r="634" spans="1:35">
      <c r="A634" s="173" t="str">
        <f t="shared" ca="1" si="232"/>
        <v/>
      </c>
      <c r="B634" s="45" t="str">
        <f t="shared" ca="1" si="233"/>
        <v/>
      </c>
      <c r="C634" s="46" t="str">
        <f t="shared" ca="1" si="231"/>
        <v/>
      </c>
      <c r="D634" s="46" t="str">
        <f t="shared" ca="1" si="234"/>
        <v/>
      </c>
      <c r="E634" s="45" t="str">
        <f t="shared" ca="1" si="235"/>
        <v/>
      </c>
      <c r="F634" s="46" t="str">
        <f t="shared" ca="1" si="236"/>
        <v/>
      </c>
      <c r="G634" s="47" t="str">
        <f t="shared" ca="1" si="237"/>
        <v/>
      </c>
      <c r="H634" s="45" t="str">
        <f t="shared" ca="1" si="238"/>
        <v/>
      </c>
      <c r="I634" s="46" t="str">
        <f t="shared" ca="1" si="239"/>
        <v/>
      </c>
      <c r="J634" s="47" t="str">
        <f t="shared" ca="1" si="240"/>
        <v/>
      </c>
      <c r="K634" s="45" t="str">
        <f t="shared" ca="1" si="241"/>
        <v/>
      </c>
      <c r="L634" s="46" t="str">
        <f t="shared" ca="1" si="242"/>
        <v/>
      </c>
      <c r="M634" s="47" t="str">
        <f t="shared" ca="1" si="243"/>
        <v/>
      </c>
      <c r="N634" s="45" t="str">
        <f t="shared" ca="1" si="244"/>
        <v/>
      </c>
      <c r="O634" s="46" t="str">
        <f t="shared" ca="1" si="245"/>
        <v/>
      </c>
      <c r="P634" s="47" t="str">
        <f t="shared" ca="1" si="246"/>
        <v/>
      </c>
      <c r="Q634" s="45" t="str">
        <f t="shared" ca="1" si="247"/>
        <v/>
      </c>
      <c r="R634" s="46" t="str">
        <f t="shared" ca="1" si="248"/>
        <v/>
      </c>
      <c r="S634" s="47" t="str">
        <f t="shared" ca="1" si="249"/>
        <v/>
      </c>
      <c r="T634" s="79" t="str">
        <f t="shared" ca="1" si="250"/>
        <v/>
      </c>
      <c r="AH634" s="172" t="str">
        <f t="shared" si="229"/>
        <v/>
      </c>
      <c r="AI634" s="172" t="str">
        <f t="shared" si="230"/>
        <v/>
      </c>
    </row>
    <row r="635" spans="1:35">
      <c r="A635" s="173" t="str">
        <f t="shared" ca="1" si="232"/>
        <v/>
      </c>
      <c r="B635" s="45" t="str">
        <f t="shared" ca="1" si="233"/>
        <v/>
      </c>
      <c r="C635" s="46" t="str">
        <f t="shared" ca="1" si="231"/>
        <v/>
      </c>
      <c r="D635" s="46" t="str">
        <f t="shared" ca="1" si="234"/>
        <v/>
      </c>
      <c r="E635" s="45" t="str">
        <f t="shared" ca="1" si="235"/>
        <v/>
      </c>
      <c r="F635" s="46" t="str">
        <f t="shared" ca="1" si="236"/>
        <v/>
      </c>
      <c r="G635" s="47" t="str">
        <f t="shared" ca="1" si="237"/>
        <v/>
      </c>
      <c r="H635" s="45" t="str">
        <f t="shared" ca="1" si="238"/>
        <v/>
      </c>
      <c r="I635" s="46" t="str">
        <f t="shared" ca="1" si="239"/>
        <v/>
      </c>
      <c r="J635" s="47" t="str">
        <f t="shared" ca="1" si="240"/>
        <v/>
      </c>
      <c r="K635" s="45" t="str">
        <f t="shared" ca="1" si="241"/>
        <v/>
      </c>
      <c r="L635" s="46" t="str">
        <f t="shared" ca="1" si="242"/>
        <v/>
      </c>
      <c r="M635" s="47" t="str">
        <f t="shared" ca="1" si="243"/>
        <v/>
      </c>
      <c r="N635" s="45" t="str">
        <f t="shared" ca="1" si="244"/>
        <v/>
      </c>
      <c r="O635" s="46" t="str">
        <f t="shared" ca="1" si="245"/>
        <v/>
      </c>
      <c r="P635" s="47" t="str">
        <f t="shared" ca="1" si="246"/>
        <v/>
      </c>
      <c r="Q635" s="45" t="str">
        <f t="shared" ca="1" si="247"/>
        <v/>
      </c>
      <c r="R635" s="46" t="str">
        <f t="shared" ca="1" si="248"/>
        <v/>
      </c>
      <c r="S635" s="47" t="str">
        <f t="shared" ca="1" si="249"/>
        <v/>
      </c>
      <c r="T635" s="79" t="str">
        <f t="shared" ca="1" si="250"/>
        <v/>
      </c>
      <c r="AH635" s="172" t="str">
        <f t="shared" si="229"/>
        <v/>
      </c>
      <c r="AI635" s="172" t="str">
        <f t="shared" si="230"/>
        <v/>
      </c>
    </row>
    <row r="636" spans="1:35">
      <c r="A636" s="173" t="str">
        <f t="shared" ca="1" si="232"/>
        <v/>
      </c>
      <c r="B636" s="45" t="str">
        <f t="shared" ca="1" si="233"/>
        <v/>
      </c>
      <c r="C636" s="46" t="str">
        <f t="shared" ca="1" si="231"/>
        <v/>
      </c>
      <c r="D636" s="46" t="str">
        <f t="shared" ca="1" si="234"/>
        <v/>
      </c>
      <c r="E636" s="45" t="str">
        <f t="shared" ca="1" si="235"/>
        <v/>
      </c>
      <c r="F636" s="46" t="str">
        <f t="shared" ca="1" si="236"/>
        <v/>
      </c>
      <c r="G636" s="47" t="str">
        <f t="shared" ca="1" si="237"/>
        <v/>
      </c>
      <c r="H636" s="45" t="str">
        <f t="shared" ca="1" si="238"/>
        <v/>
      </c>
      <c r="I636" s="46" t="str">
        <f t="shared" ca="1" si="239"/>
        <v/>
      </c>
      <c r="J636" s="47" t="str">
        <f t="shared" ca="1" si="240"/>
        <v/>
      </c>
      <c r="K636" s="45" t="str">
        <f t="shared" ca="1" si="241"/>
        <v/>
      </c>
      <c r="L636" s="46" t="str">
        <f t="shared" ca="1" si="242"/>
        <v/>
      </c>
      <c r="M636" s="47" t="str">
        <f t="shared" ca="1" si="243"/>
        <v/>
      </c>
      <c r="N636" s="45" t="str">
        <f t="shared" ca="1" si="244"/>
        <v/>
      </c>
      <c r="O636" s="46" t="str">
        <f t="shared" ca="1" si="245"/>
        <v/>
      </c>
      <c r="P636" s="47" t="str">
        <f t="shared" ca="1" si="246"/>
        <v/>
      </c>
      <c r="Q636" s="45" t="str">
        <f t="shared" ca="1" si="247"/>
        <v/>
      </c>
      <c r="R636" s="46" t="str">
        <f t="shared" ca="1" si="248"/>
        <v/>
      </c>
      <c r="S636" s="47" t="str">
        <f t="shared" ca="1" si="249"/>
        <v/>
      </c>
      <c r="T636" s="79" t="str">
        <f t="shared" ca="1" si="250"/>
        <v/>
      </c>
      <c r="AH636" s="172" t="str">
        <f t="shared" si="229"/>
        <v/>
      </c>
      <c r="AI636" s="172" t="str">
        <f t="shared" si="230"/>
        <v/>
      </c>
    </row>
    <row r="637" spans="1:35">
      <c r="A637" s="173" t="str">
        <f t="shared" ca="1" si="232"/>
        <v/>
      </c>
      <c r="B637" s="45" t="str">
        <f t="shared" ca="1" si="233"/>
        <v/>
      </c>
      <c r="C637" s="46" t="str">
        <f t="shared" ca="1" si="231"/>
        <v/>
      </c>
      <c r="D637" s="46" t="str">
        <f t="shared" ca="1" si="234"/>
        <v/>
      </c>
      <c r="E637" s="45" t="str">
        <f t="shared" ca="1" si="235"/>
        <v/>
      </c>
      <c r="F637" s="46" t="str">
        <f t="shared" ca="1" si="236"/>
        <v/>
      </c>
      <c r="G637" s="47" t="str">
        <f t="shared" ca="1" si="237"/>
        <v/>
      </c>
      <c r="H637" s="45" t="str">
        <f t="shared" ca="1" si="238"/>
        <v/>
      </c>
      <c r="I637" s="46" t="str">
        <f t="shared" ca="1" si="239"/>
        <v/>
      </c>
      <c r="J637" s="47" t="str">
        <f t="shared" ca="1" si="240"/>
        <v/>
      </c>
      <c r="K637" s="45" t="str">
        <f t="shared" ca="1" si="241"/>
        <v/>
      </c>
      <c r="L637" s="46" t="str">
        <f t="shared" ca="1" si="242"/>
        <v/>
      </c>
      <c r="M637" s="47" t="str">
        <f t="shared" ca="1" si="243"/>
        <v/>
      </c>
      <c r="N637" s="45" t="str">
        <f t="shared" ca="1" si="244"/>
        <v/>
      </c>
      <c r="O637" s="46" t="str">
        <f t="shared" ca="1" si="245"/>
        <v/>
      </c>
      <c r="P637" s="47" t="str">
        <f t="shared" ca="1" si="246"/>
        <v/>
      </c>
      <c r="Q637" s="45" t="str">
        <f t="shared" ca="1" si="247"/>
        <v/>
      </c>
      <c r="R637" s="46" t="str">
        <f t="shared" ca="1" si="248"/>
        <v/>
      </c>
      <c r="S637" s="47" t="str">
        <f t="shared" ca="1" si="249"/>
        <v/>
      </c>
      <c r="T637" s="79" t="str">
        <f t="shared" ca="1" si="250"/>
        <v/>
      </c>
      <c r="AH637" s="172" t="str">
        <f t="shared" si="229"/>
        <v/>
      </c>
      <c r="AI637" s="172" t="str">
        <f t="shared" si="230"/>
        <v/>
      </c>
    </row>
    <row r="638" spans="1:35">
      <c r="A638" s="173" t="str">
        <f t="shared" ca="1" si="232"/>
        <v/>
      </c>
      <c r="B638" s="45" t="str">
        <f t="shared" ca="1" si="233"/>
        <v/>
      </c>
      <c r="C638" s="46" t="str">
        <f t="shared" ca="1" si="231"/>
        <v/>
      </c>
      <c r="D638" s="46" t="str">
        <f t="shared" ca="1" si="234"/>
        <v/>
      </c>
      <c r="E638" s="45" t="str">
        <f t="shared" ca="1" si="235"/>
        <v/>
      </c>
      <c r="F638" s="46" t="str">
        <f t="shared" ca="1" si="236"/>
        <v/>
      </c>
      <c r="G638" s="47" t="str">
        <f t="shared" ca="1" si="237"/>
        <v/>
      </c>
      <c r="H638" s="45" t="str">
        <f t="shared" ca="1" si="238"/>
        <v/>
      </c>
      <c r="I638" s="46" t="str">
        <f t="shared" ca="1" si="239"/>
        <v/>
      </c>
      <c r="J638" s="47" t="str">
        <f t="shared" ca="1" si="240"/>
        <v/>
      </c>
      <c r="K638" s="45" t="str">
        <f t="shared" ca="1" si="241"/>
        <v/>
      </c>
      <c r="L638" s="46" t="str">
        <f t="shared" ca="1" si="242"/>
        <v/>
      </c>
      <c r="M638" s="47" t="str">
        <f t="shared" ca="1" si="243"/>
        <v/>
      </c>
      <c r="N638" s="45" t="str">
        <f t="shared" ca="1" si="244"/>
        <v/>
      </c>
      <c r="O638" s="46" t="str">
        <f t="shared" ca="1" si="245"/>
        <v/>
      </c>
      <c r="P638" s="47" t="str">
        <f t="shared" ca="1" si="246"/>
        <v/>
      </c>
      <c r="Q638" s="45" t="str">
        <f t="shared" ca="1" si="247"/>
        <v/>
      </c>
      <c r="R638" s="46" t="str">
        <f t="shared" ca="1" si="248"/>
        <v/>
      </c>
      <c r="S638" s="47" t="str">
        <f t="shared" ca="1" si="249"/>
        <v/>
      </c>
      <c r="T638" s="79" t="str">
        <f t="shared" ca="1" si="250"/>
        <v/>
      </c>
      <c r="AH638" s="172" t="str">
        <f t="shared" si="229"/>
        <v/>
      </c>
      <c r="AI638" s="172" t="str">
        <f t="shared" si="230"/>
        <v/>
      </c>
    </row>
    <row r="639" spans="1:35">
      <c r="A639" s="173" t="str">
        <f t="shared" ca="1" si="232"/>
        <v/>
      </c>
      <c r="B639" s="45" t="str">
        <f t="shared" ca="1" si="233"/>
        <v/>
      </c>
      <c r="C639" s="46" t="str">
        <f t="shared" ca="1" si="231"/>
        <v/>
      </c>
      <c r="D639" s="46" t="str">
        <f t="shared" ca="1" si="234"/>
        <v/>
      </c>
      <c r="E639" s="45" t="str">
        <f t="shared" ca="1" si="235"/>
        <v/>
      </c>
      <c r="F639" s="46" t="str">
        <f t="shared" ca="1" si="236"/>
        <v/>
      </c>
      <c r="G639" s="47" t="str">
        <f t="shared" ca="1" si="237"/>
        <v/>
      </c>
      <c r="H639" s="45" t="str">
        <f t="shared" ca="1" si="238"/>
        <v/>
      </c>
      <c r="I639" s="46" t="str">
        <f t="shared" ca="1" si="239"/>
        <v/>
      </c>
      <c r="J639" s="47" t="str">
        <f t="shared" ca="1" si="240"/>
        <v/>
      </c>
      <c r="K639" s="45" t="str">
        <f t="shared" ca="1" si="241"/>
        <v/>
      </c>
      <c r="L639" s="46" t="str">
        <f t="shared" ca="1" si="242"/>
        <v/>
      </c>
      <c r="M639" s="47" t="str">
        <f t="shared" ca="1" si="243"/>
        <v/>
      </c>
      <c r="N639" s="45" t="str">
        <f t="shared" ca="1" si="244"/>
        <v/>
      </c>
      <c r="O639" s="46" t="str">
        <f t="shared" ca="1" si="245"/>
        <v/>
      </c>
      <c r="P639" s="47" t="str">
        <f t="shared" ca="1" si="246"/>
        <v/>
      </c>
      <c r="Q639" s="45" t="str">
        <f t="shared" ca="1" si="247"/>
        <v/>
      </c>
      <c r="R639" s="46" t="str">
        <f t="shared" ca="1" si="248"/>
        <v/>
      </c>
      <c r="S639" s="47" t="str">
        <f t="shared" ca="1" si="249"/>
        <v/>
      </c>
      <c r="T639" s="79" t="str">
        <f t="shared" ca="1" si="250"/>
        <v/>
      </c>
      <c r="AH639" s="172" t="str">
        <f t="shared" si="229"/>
        <v/>
      </c>
      <c r="AI639" s="172" t="str">
        <f t="shared" si="230"/>
        <v/>
      </c>
    </row>
    <row r="640" spans="1:35">
      <c r="A640" s="173" t="str">
        <f t="shared" ca="1" si="232"/>
        <v/>
      </c>
      <c r="B640" s="45" t="str">
        <f t="shared" ca="1" si="233"/>
        <v/>
      </c>
      <c r="C640" s="46" t="str">
        <f t="shared" ca="1" si="231"/>
        <v/>
      </c>
      <c r="D640" s="46" t="str">
        <f t="shared" ca="1" si="234"/>
        <v/>
      </c>
      <c r="E640" s="45" t="str">
        <f t="shared" ca="1" si="235"/>
        <v/>
      </c>
      <c r="F640" s="46" t="str">
        <f t="shared" ca="1" si="236"/>
        <v/>
      </c>
      <c r="G640" s="47" t="str">
        <f t="shared" ca="1" si="237"/>
        <v/>
      </c>
      <c r="H640" s="45" t="str">
        <f t="shared" ca="1" si="238"/>
        <v/>
      </c>
      <c r="I640" s="46" t="str">
        <f t="shared" ca="1" si="239"/>
        <v/>
      </c>
      <c r="J640" s="47" t="str">
        <f t="shared" ca="1" si="240"/>
        <v/>
      </c>
      <c r="K640" s="45" t="str">
        <f t="shared" ca="1" si="241"/>
        <v/>
      </c>
      <c r="L640" s="46" t="str">
        <f t="shared" ca="1" si="242"/>
        <v/>
      </c>
      <c r="M640" s="47" t="str">
        <f t="shared" ca="1" si="243"/>
        <v/>
      </c>
      <c r="N640" s="45" t="str">
        <f t="shared" ca="1" si="244"/>
        <v/>
      </c>
      <c r="O640" s="46" t="str">
        <f t="shared" ca="1" si="245"/>
        <v/>
      </c>
      <c r="P640" s="47" t="str">
        <f t="shared" ca="1" si="246"/>
        <v/>
      </c>
      <c r="Q640" s="45" t="str">
        <f t="shared" ca="1" si="247"/>
        <v/>
      </c>
      <c r="R640" s="46" t="str">
        <f t="shared" ca="1" si="248"/>
        <v/>
      </c>
      <c r="S640" s="47" t="str">
        <f t="shared" ca="1" si="249"/>
        <v/>
      </c>
      <c r="T640" s="79" t="str">
        <f t="shared" ca="1" si="250"/>
        <v/>
      </c>
      <c r="AH640" s="172" t="str">
        <f t="shared" si="229"/>
        <v/>
      </c>
      <c r="AI640" s="172" t="str">
        <f t="shared" si="230"/>
        <v/>
      </c>
    </row>
    <row r="641" spans="1:35">
      <c r="A641" s="173" t="str">
        <f t="shared" ca="1" si="232"/>
        <v/>
      </c>
      <c r="B641" s="45" t="str">
        <f t="shared" ca="1" si="233"/>
        <v/>
      </c>
      <c r="C641" s="46" t="str">
        <f t="shared" ca="1" si="231"/>
        <v/>
      </c>
      <c r="D641" s="46" t="str">
        <f t="shared" ca="1" si="234"/>
        <v/>
      </c>
      <c r="E641" s="45" t="str">
        <f t="shared" ca="1" si="235"/>
        <v/>
      </c>
      <c r="F641" s="46" t="str">
        <f t="shared" ca="1" si="236"/>
        <v/>
      </c>
      <c r="G641" s="47" t="str">
        <f t="shared" ca="1" si="237"/>
        <v/>
      </c>
      <c r="H641" s="45" t="str">
        <f t="shared" ca="1" si="238"/>
        <v/>
      </c>
      <c r="I641" s="46" t="str">
        <f t="shared" ca="1" si="239"/>
        <v/>
      </c>
      <c r="J641" s="47" t="str">
        <f t="shared" ca="1" si="240"/>
        <v/>
      </c>
      <c r="K641" s="45" t="str">
        <f t="shared" ca="1" si="241"/>
        <v/>
      </c>
      <c r="L641" s="46" t="str">
        <f t="shared" ca="1" si="242"/>
        <v/>
      </c>
      <c r="M641" s="47" t="str">
        <f t="shared" ca="1" si="243"/>
        <v/>
      </c>
      <c r="N641" s="45" t="str">
        <f t="shared" ca="1" si="244"/>
        <v/>
      </c>
      <c r="O641" s="46" t="str">
        <f t="shared" ca="1" si="245"/>
        <v/>
      </c>
      <c r="P641" s="47" t="str">
        <f t="shared" ca="1" si="246"/>
        <v/>
      </c>
      <c r="Q641" s="45" t="str">
        <f t="shared" ca="1" si="247"/>
        <v/>
      </c>
      <c r="R641" s="46" t="str">
        <f t="shared" ca="1" si="248"/>
        <v/>
      </c>
      <c r="S641" s="47" t="str">
        <f t="shared" ca="1" si="249"/>
        <v/>
      </c>
      <c r="T641" s="79" t="str">
        <f t="shared" ca="1" si="250"/>
        <v/>
      </c>
      <c r="AH641" s="172" t="str">
        <f t="shared" si="229"/>
        <v/>
      </c>
      <c r="AI641" s="172" t="str">
        <f t="shared" si="230"/>
        <v/>
      </c>
    </row>
    <row r="642" spans="1:35">
      <c r="A642" s="173" t="str">
        <f t="shared" ca="1" si="232"/>
        <v/>
      </c>
      <c r="B642" s="45" t="str">
        <f t="shared" ca="1" si="233"/>
        <v/>
      </c>
      <c r="C642" s="46" t="str">
        <f t="shared" ca="1" si="231"/>
        <v/>
      </c>
      <c r="D642" s="46" t="str">
        <f t="shared" ca="1" si="234"/>
        <v/>
      </c>
      <c r="E642" s="45" t="str">
        <f t="shared" ca="1" si="235"/>
        <v/>
      </c>
      <c r="F642" s="46" t="str">
        <f t="shared" ca="1" si="236"/>
        <v/>
      </c>
      <c r="G642" s="47" t="str">
        <f t="shared" ca="1" si="237"/>
        <v/>
      </c>
      <c r="H642" s="45" t="str">
        <f t="shared" ca="1" si="238"/>
        <v/>
      </c>
      <c r="I642" s="46" t="str">
        <f t="shared" ca="1" si="239"/>
        <v/>
      </c>
      <c r="J642" s="47" t="str">
        <f t="shared" ca="1" si="240"/>
        <v/>
      </c>
      <c r="K642" s="45" t="str">
        <f t="shared" ca="1" si="241"/>
        <v/>
      </c>
      <c r="L642" s="46" t="str">
        <f t="shared" ca="1" si="242"/>
        <v/>
      </c>
      <c r="M642" s="47" t="str">
        <f t="shared" ca="1" si="243"/>
        <v/>
      </c>
      <c r="N642" s="45" t="str">
        <f t="shared" ca="1" si="244"/>
        <v/>
      </c>
      <c r="O642" s="46" t="str">
        <f t="shared" ca="1" si="245"/>
        <v/>
      </c>
      <c r="P642" s="47" t="str">
        <f t="shared" ca="1" si="246"/>
        <v/>
      </c>
      <c r="Q642" s="45" t="str">
        <f t="shared" ca="1" si="247"/>
        <v/>
      </c>
      <c r="R642" s="46" t="str">
        <f t="shared" ca="1" si="248"/>
        <v/>
      </c>
      <c r="S642" s="47" t="str">
        <f t="shared" ca="1" si="249"/>
        <v/>
      </c>
      <c r="T642" s="79" t="str">
        <f t="shared" ca="1" si="250"/>
        <v/>
      </c>
      <c r="AH642" s="172" t="str">
        <f t="shared" si="229"/>
        <v/>
      </c>
      <c r="AI642" s="172" t="str">
        <f t="shared" si="230"/>
        <v/>
      </c>
    </row>
    <row r="643" spans="1:35">
      <c r="A643" s="173" t="str">
        <f t="shared" ca="1" si="232"/>
        <v/>
      </c>
      <c r="B643" s="45" t="str">
        <f t="shared" ca="1" si="233"/>
        <v/>
      </c>
      <c r="C643" s="46" t="str">
        <f t="shared" ca="1" si="231"/>
        <v/>
      </c>
      <c r="D643" s="46" t="str">
        <f t="shared" ca="1" si="234"/>
        <v/>
      </c>
      <c r="E643" s="45" t="str">
        <f t="shared" ca="1" si="235"/>
        <v/>
      </c>
      <c r="F643" s="46" t="str">
        <f t="shared" ca="1" si="236"/>
        <v/>
      </c>
      <c r="G643" s="47" t="str">
        <f t="shared" ca="1" si="237"/>
        <v/>
      </c>
      <c r="H643" s="45" t="str">
        <f t="shared" ca="1" si="238"/>
        <v/>
      </c>
      <c r="I643" s="46" t="str">
        <f t="shared" ca="1" si="239"/>
        <v/>
      </c>
      <c r="J643" s="47" t="str">
        <f t="shared" ca="1" si="240"/>
        <v/>
      </c>
      <c r="K643" s="45" t="str">
        <f t="shared" ca="1" si="241"/>
        <v/>
      </c>
      <c r="L643" s="46" t="str">
        <f t="shared" ca="1" si="242"/>
        <v/>
      </c>
      <c r="M643" s="47" t="str">
        <f t="shared" ca="1" si="243"/>
        <v/>
      </c>
      <c r="N643" s="45" t="str">
        <f t="shared" ca="1" si="244"/>
        <v/>
      </c>
      <c r="O643" s="46" t="str">
        <f t="shared" ca="1" si="245"/>
        <v/>
      </c>
      <c r="P643" s="47" t="str">
        <f t="shared" ca="1" si="246"/>
        <v/>
      </c>
      <c r="Q643" s="45" t="str">
        <f t="shared" ca="1" si="247"/>
        <v/>
      </c>
      <c r="R643" s="46" t="str">
        <f t="shared" ca="1" si="248"/>
        <v/>
      </c>
      <c r="S643" s="47" t="str">
        <f t="shared" ca="1" si="249"/>
        <v/>
      </c>
      <c r="T643" s="79" t="str">
        <f t="shared" ca="1" si="250"/>
        <v/>
      </c>
      <c r="AH643" s="172" t="str">
        <f t="shared" si="229"/>
        <v/>
      </c>
      <c r="AI643" s="172" t="str">
        <f t="shared" si="230"/>
        <v/>
      </c>
    </row>
    <row r="644" spans="1:35">
      <c r="A644" s="173" t="str">
        <f t="shared" ca="1" si="232"/>
        <v/>
      </c>
      <c r="B644" s="45" t="str">
        <f t="shared" ca="1" si="233"/>
        <v/>
      </c>
      <c r="C644" s="46" t="str">
        <f t="shared" ca="1" si="231"/>
        <v/>
      </c>
      <c r="D644" s="46" t="str">
        <f t="shared" ca="1" si="234"/>
        <v/>
      </c>
      <c r="E644" s="45" t="str">
        <f t="shared" ca="1" si="235"/>
        <v/>
      </c>
      <c r="F644" s="46" t="str">
        <f t="shared" ca="1" si="236"/>
        <v/>
      </c>
      <c r="G644" s="47" t="str">
        <f t="shared" ca="1" si="237"/>
        <v/>
      </c>
      <c r="H644" s="45" t="str">
        <f t="shared" ca="1" si="238"/>
        <v/>
      </c>
      <c r="I644" s="46" t="str">
        <f t="shared" ca="1" si="239"/>
        <v/>
      </c>
      <c r="J644" s="47" t="str">
        <f t="shared" ca="1" si="240"/>
        <v/>
      </c>
      <c r="K644" s="45" t="str">
        <f t="shared" ca="1" si="241"/>
        <v/>
      </c>
      <c r="L644" s="46" t="str">
        <f t="shared" ca="1" si="242"/>
        <v/>
      </c>
      <c r="M644" s="47" t="str">
        <f t="shared" ca="1" si="243"/>
        <v/>
      </c>
      <c r="N644" s="45" t="str">
        <f t="shared" ca="1" si="244"/>
        <v/>
      </c>
      <c r="O644" s="46" t="str">
        <f t="shared" ca="1" si="245"/>
        <v/>
      </c>
      <c r="P644" s="47" t="str">
        <f t="shared" ca="1" si="246"/>
        <v/>
      </c>
      <c r="Q644" s="45" t="str">
        <f t="shared" ca="1" si="247"/>
        <v/>
      </c>
      <c r="R644" s="46" t="str">
        <f t="shared" ca="1" si="248"/>
        <v/>
      </c>
      <c r="S644" s="47" t="str">
        <f t="shared" ca="1" si="249"/>
        <v/>
      </c>
      <c r="T644" s="79" t="str">
        <f t="shared" ca="1" si="250"/>
        <v/>
      </c>
      <c r="AH644" s="172" t="str">
        <f t="shared" ref="AH644:AH707" si="251">IF(COUNTIF(X:X,V644)*COUNTIF(Z:Z,V644)*COUNTIF(AB:AB,V644)*COUNTIF(AD:AD,V644)*COUNTIF(AF:AF,V644),V644,"")</f>
        <v/>
      </c>
      <c r="AI644" s="172" t="str">
        <f t="shared" ref="AI644:AI707" si="252">IF(AH644&gt;$A$14,AH644,"")</f>
        <v/>
      </c>
    </row>
    <row r="645" spans="1:35">
      <c r="A645" s="173" t="str">
        <f t="shared" ca="1" si="232"/>
        <v/>
      </c>
      <c r="B645" s="45" t="str">
        <f t="shared" ca="1" si="233"/>
        <v/>
      </c>
      <c r="C645" s="46" t="str">
        <f t="shared" ca="1" si="231"/>
        <v/>
      </c>
      <c r="D645" s="46" t="str">
        <f t="shared" ca="1" si="234"/>
        <v/>
      </c>
      <c r="E645" s="45" t="str">
        <f t="shared" ca="1" si="235"/>
        <v/>
      </c>
      <c r="F645" s="46" t="str">
        <f t="shared" ca="1" si="236"/>
        <v/>
      </c>
      <c r="G645" s="47" t="str">
        <f t="shared" ca="1" si="237"/>
        <v/>
      </c>
      <c r="H645" s="45" t="str">
        <f t="shared" ca="1" si="238"/>
        <v/>
      </c>
      <c r="I645" s="46" t="str">
        <f t="shared" ca="1" si="239"/>
        <v/>
      </c>
      <c r="J645" s="47" t="str">
        <f t="shared" ca="1" si="240"/>
        <v/>
      </c>
      <c r="K645" s="45" t="str">
        <f t="shared" ca="1" si="241"/>
        <v/>
      </c>
      <c r="L645" s="46" t="str">
        <f t="shared" ca="1" si="242"/>
        <v/>
      </c>
      <c r="M645" s="47" t="str">
        <f t="shared" ca="1" si="243"/>
        <v/>
      </c>
      <c r="N645" s="45" t="str">
        <f t="shared" ca="1" si="244"/>
        <v/>
      </c>
      <c r="O645" s="46" t="str">
        <f t="shared" ca="1" si="245"/>
        <v/>
      </c>
      <c r="P645" s="47" t="str">
        <f t="shared" ca="1" si="246"/>
        <v/>
      </c>
      <c r="Q645" s="45" t="str">
        <f t="shared" ca="1" si="247"/>
        <v/>
      </c>
      <c r="R645" s="46" t="str">
        <f t="shared" ca="1" si="248"/>
        <v/>
      </c>
      <c r="S645" s="47" t="str">
        <f t="shared" ca="1" si="249"/>
        <v/>
      </c>
      <c r="T645" s="79" t="str">
        <f t="shared" ca="1" si="250"/>
        <v/>
      </c>
      <c r="AH645" s="172" t="str">
        <f t="shared" si="251"/>
        <v/>
      </c>
      <c r="AI645" s="172" t="str">
        <f t="shared" si="252"/>
        <v/>
      </c>
    </row>
    <row r="646" spans="1:35">
      <c r="A646" s="173" t="str">
        <f t="shared" ca="1" si="232"/>
        <v/>
      </c>
      <c r="B646" s="45" t="str">
        <f t="shared" ca="1" si="233"/>
        <v/>
      </c>
      <c r="C646" s="46" t="str">
        <f t="shared" ca="1" si="231"/>
        <v/>
      </c>
      <c r="D646" s="46" t="str">
        <f t="shared" ca="1" si="234"/>
        <v/>
      </c>
      <c r="E646" s="45" t="str">
        <f t="shared" ca="1" si="235"/>
        <v/>
      </c>
      <c r="F646" s="46" t="str">
        <f t="shared" ca="1" si="236"/>
        <v/>
      </c>
      <c r="G646" s="47" t="str">
        <f t="shared" ca="1" si="237"/>
        <v/>
      </c>
      <c r="H646" s="45" t="str">
        <f t="shared" ca="1" si="238"/>
        <v/>
      </c>
      <c r="I646" s="46" t="str">
        <f t="shared" ca="1" si="239"/>
        <v/>
      </c>
      <c r="J646" s="47" t="str">
        <f t="shared" ca="1" si="240"/>
        <v/>
      </c>
      <c r="K646" s="45" t="str">
        <f t="shared" ca="1" si="241"/>
        <v/>
      </c>
      <c r="L646" s="46" t="str">
        <f t="shared" ca="1" si="242"/>
        <v/>
      </c>
      <c r="M646" s="47" t="str">
        <f t="shared" ca="1" si="243"/>
        <v/>
      </c>
      <c r="N646" s="45" t="str">
        <f t="shared" ca="1" si="244"/>
        <v/>
      </c>
      <c r="O646" s="46" t="str">
        <f t="shared" ca="1" si="245"/>
        <v/>
      </c>
      <c r="P646" s="47" t="str">
        <f t="shared" ca="1" si="246"/>
        <v/>
      </c>
      <c r="Q646" s="45" t="str">
        <f t="shared" ca="1" si="247"/>
        <v/>
      </c>
      <c r="R646" s="46" t="str">
        <f t="shared" ca="1" si="248"/>
        <v/>
      </c>
      <c r="S646" s="47" t="str">
        <f t="shared" ca="1" si="249"/>
        <v/>
      </c>
      <c r="T646" s="79" t="str">
        <f t="shared" ca="1" si="250"/>
        <v/>
      </c>
      <c r="AH646" s="172" t="str">
        <f t="shared" si="251"/>
        <v/>
      </c>
      <c r="AI646" s="172" t="str">
        <f t="shared" si="252"/>
        <v/>
      </c>
    </row>
    <row r="647" spans="1:35">
      <c r="A647" s="173" t="str">
        <f t="shared" ca="1" si="232"/>
        <v/>
      </c>
      <c r="B647" s="45" t="str">
        <f t="shared" ca="1" si="233"/>
        <v/>
      </c>
      <c r="C647" s="46" t="str">
        <f t="shared" ca="1" si="231"/>
        <v/>
      </c>
      <c r="D647" s="46" t="str">
        <f t="shared" ca="1" si="234"/>
        <v/>
      </c>
      <c r="E647" s="45" t="str">
        <f t="shared" ca="1" si="235"/>
        <v/>
      </c>
      <c r="F647" s="46" t="str">
        <f t="shared" ca="1" si="236"/>
        <v/>
      </c>
      <c r="G647" s="47" t="str">
        <f t="shared" ca="1" si="237"/>
        <v/>
      </c>
      <c r="H647" s="45" t="str">
        <f t="shared" ca="1" si="238"/>
        <v/>
      </c>
      <c r="I647" s="46" t="str">
        <f t="shared" ca="1" si="239"/>
        <v/>
      </c>
      <c r="J647" s="47" t="str">
        <f t="shared" ca="1" si="240"/>
        <v/>
      </c>
      <c r="K647" s="45" t="str">
        <f t="shared" ca="1" si="241"/>
        <v/>
      </c>
      <c r="L647" s="46" t="str">
        <f t="shared" ca="1" si="242"/>
        <v/>
      </c>
      <c r="M647" s="47" t="str">
        <f t="shared" ca="1" si="243"/>
        <v/>
      </c>
      <c r="N647" s="45" t="str">
        <f t="shared" ca="1" si="244"/>
        <v/>
      </c>
      <c r="O647" s="46" t="str">
        <f t="shared" ca="1" si="245"/>
        <v/>
      </c>
      <c r="P647" s="47" t="str">
        <f t="shared" ca="1" si="246"/>
        <v/>
      </c>
      <c r="Q647" s="45" t="str">
        <f t="shared" ca="1" si="247"/>
        <v/>
      </c>
      <c r="R647" s="46" t="str">
        <f t="shared" ca="1" si="248"/>
        <v/>
      </c>
      <c r="S647" s="47" t="str">
        <f t="shared" ca="1" si="249"/>
        <v/>
      </c>
      <c r="T647" s="79" t="str">
        <f t="shared" ca="1" si="250"/>
        <v/>
      </c>
      <c r="AH647" s="172" t="str">
        <f t="shared" si="251"/>
        <v/>
      </c>
      <c r="AI647" s="172" t="str">
        <f t="shared" si="252"/>
        <v/>
      </c>
    </row>
    <row r="648" spans="1:35">
      <c r="A648" s="173" t="str">
        <f t="shared" ca="1" si="232"/>
        <v/>
      </c>
      <c r="B648" s="45" t="str">
        <f t="shared" ca="1" si="233"/>
        <v/>
      </c>
      <c r="C648" s="46" t="str">
        <f t="shared" ca="1" si="231"/>
        <v/>
      </c>
      <c r="D648" s="46" t="str">
        <f t="shared" ca="1" si="234"/>
        <v/>
      </c>
      <c r="E648" s="45" t="str">
        <f t="shared" ca="1" si="235"/>
        <v/>
      </c>
      <c r="F648" s="46" t="str">
        <f t="shared" ca="1" si="236"/>
        <v/>
      </c>
      <c r="G648" s="47" t="str">
        <f t="shared" ca="1" si="237"/>
        <v/>
      </c>
      <c r="H648" s="45" t="str">
        <f t="shared" ca="1" si="238"/>
        <v/>
      </c>
      <c r="I648" s="46" t="str">
        <f t="shared" ca="1" si="239"/>
        <v/>
      </c>
      <c r="J648" s="47" t="str">
        <f t="shared" ca="1" si="240"/>
        <v/>
      </c>
      <c r="K648" s="45" t="str">
        <f t="shared" ca="1" si="241"/>
        <v/>
      </c>
      <c r="L648" s="46" t="str">
        <f t="shared" ca="1" si="242"/>
        <v/>
      </c>
      <c r="M648" s="47" t="str">
        <f t="shared" ca="1" si="243"/>
        <v/>
      </c>
      <c r="N648" s="45" t="str">
        <f t="shared" ca="1" si="244"/>
        <v/>
      </c>
      <c r="O648" s="46" t="str">
        <f t="shared" ca="1" si="245"/>
        <v/>
      </c>
      <c r="P648" s="47" t="str">
        <f t="shared" ca="1" si="246"/>
        <v/>
      </c>
      <c r="Q648" s="45" t="str">
        <f t="shared" ca="1" si="247"/>
        <v/>
      </c>
      <c r="R648" s="46" t="str">
        <f t="shared" ca="1" si="248"/>
        <v/>
      </c>
      <c r="S648" s="47" t="str">
        <f t="shared" ca="1" si="249"/>
        <v/>
      </c>
      <c r="T648" s="79" t="str">
        <f t="shared" ca="1" si="250"/>
        <v/>
      </c>
      <c r="AH648" s="172" t="str">
        <f t="shared" si="251"/>
        <v/>
      </c>
      <c r="AI648" s="172" t="str">
        <f t="shared" si="252"/>
        <v/>
      </c>
    </row>
    <row r="649" spans="1:35">
      <c r="A649" s="173" t="str">
        <f t="shared" ca="1" si="232"/>
        <v/>
      </c>
      <c r="B649" s="45" t="str">
        <f t="shared" ca="1" si="233"/>
        <v/>
      </c>
      <c r="C649" s="46" t="str">
        <f t="shared" ca="1" si="231"/>
        <v/>
      </c>
      <c r="D649" s="46" t="str">
        <f t="shared" ca="1" si="234"/>
        <v/>
      </c>
      <c r="E649" s="45" t="str">
        <f t="shared" ca="1" si="235"/>
        <v/>
      </c>
      <c r="F649" s="46" t="str">
        <f t="shared" ca="1" si="236"/>
        <v/>
      </c>
      <c r="G649" s="47" t="str">
        <f t="shared" ca="1" si="237"/>
        <v/>
      </c>
      <c r="H649" s="45" t="str">
        <f t="shared" ca="1" si="238"/>
        <v/>
      </c>
      <c r="I649" s="46" t="str">
        <f t="shared" ca="1" si="239"/>
        <v/>
      </c>
      <c r="J649" s="47" t="str">
        <f t="shared" ca="1" si="240"/>
        <v/>
      </c>
      <c r="K649" s="45" t="str">
        <f t="shared" ca="1" si="241"/>
        <v/>
      </c>
      <c r="L649" s="46" t="str">
        <f t="shared" ca="1" si="242"/>
        <v/>
      </c>
      <c r="M649" s="47" t="str">
        <f t="shared" ca="1" si="243"/>
        <v/>
      </c>
      <c r="N649" s="45" t="str">
        <f t="shared" ca="1" si="244"/>
        <v/>
      </c>
      <c r="O649" s="46" t="str">
        <f t="shared" ca="1" si="245"/>
        <v/>
      </c>
      <c r="P649" s="47" t="str">
        <f t="shared" ca="1" si="246"/>
        <v/>
      </c>
      <c r="Q649" s="45" t="str">
        <f t="shared" ca="1" si="247"/>
        <v/>
      </c>
      <c r="R649" s="46" t="str">
        <f t="shared" ca="1" si="248"/>
        <v/>
      </c>
      <c r="S649" s="47" t="str">
        <f t="shared" ca="1" si="249"/>
        <v/>
      </c>
      <c r="T649" s="79" t="str">
        <f t="shared" ca="1" si="250"/>
        <v/>
      </c>
      <c r="AH649" s="172" t="str">
        <f t="shared" si="251"/>
        <v/>
      </c>
      <c r="AI649" s="172" t="str">
        <f t="shared" si="252"/>
        <v/>
      </c>
    </row>
    <row r="650" spans="1:35">
      <c r="A650" s="173" t="str">
        <f t="shared" ca="1" si="232"/>
        <v/>
      </c>
      <c r="B650" s="45" t="str">
        <f t="shared" ca="1" si="233"/>
        <v/>
      </c>
      <c r="C650" s="46" t="str">
        <f t="shared" ca="1" si="231"/>
        <v/>
      </c>
      <c r="D650" s="46" t="str">
        <f t="shared" ca="1" si="234"/>
        <v/>
      </c>
      <c r="E650" s="45" t="str">
        <f t="shared" ca="1" si="235"/>
        <v/>
      </c>
      <c r="F650" s="46" t="str">
        <f t="shared" ca="1" si="236"/>
        <v/>
      </c>
      <c r="G650" s="47" t="str">
        <f t="shared" ca="1" si="237"/>
        <v/>
      </c>
      <c r="H650" s="45" t="str">
        <f t="shared" ca="1" si="238"/>
        <v/>
      </c>
      <c r="I650" s="46" t="str">
        <f t="shared" ca="1" si="239"/>
        <v/>
      </c>
      <c r="J650" s="47" t="str">
        <f t="shared" ca="1" si="240"/>
        <v/>
      </c>
      <c r="K650" s="45" t="str">
        <f t="shared" ca="1" si="241"/>
        <v/>
      </c>
      <c r="L650" s="46" t="str">
        <f t="shared" ca="1" si="242"/>
        <v/>
      </c>
      <c r="M650" s="47" t="str">
        <f t="shared" ca="1" si="243"/>
        <v/>
      </c>
      <c r="N650" s="45" t="str">
        <f t="shared" ca="1" si="244"/>
        <v/>
      </c>
      <c r="O650" s="46" t="str">
        <f t="shared" ca="1" si="245"/>
        <v/>
      </c>
      <c r="P650" s="47" t="str">
        <f t="shared" ca="1" si="246"/>
        <v/>
      </c>
      <c r="Q650" s="45" t="str">
        <f t="shared" ca="1" si="247"/>
        <v/>
      </c>
      <c r="R650" s="46" t="str">
        <f t="shared" ca="1" si="248"/>
        <v/>
      </c>
      <c r="S650" s="47" t="str">
        <f t="shared" ca="1" si="249"/>
        <v/>
      </c>
      <c r="T650" s="79" t="str">
        <f t="shared" ca="1" si="250"/>
        <v/>
      </c>
      <c r="AH650" s="172" t="str">
        <f t="shared" si="251"/>
        <v/>
      </c>
      <c r="AI650" s="172" t="str">
        <f t="shared" si="252"/>
        <v/>
      </c>
    </row>
    <row r="651" spans="1:35">
      <c r="A651" s="173" t="str">
        <f t="shared" ca="1" si="232"/>
        <v/>
      </c>
      <c r="B651" s="45" t="str">
        <f t="shared" ca="1" si="233"/>
        <v/>
      </c>
      <c r="C651" s="46" t="str">
        <f t="shared" ca="1" si="231"/>
        <v/>
      </c>
      <c r="D651" s="46" t="str">
        <f t="shared" ca="1" si="234"/>
        <v/>
      </c>
      <c r="E651" s="45" t="str">
        <f t="shared" ca="1" si="235"/>
        <v/>
      </c>
      <c r="F651" s="46" t="str">
        <f t="shared" ca="1" si="236"/>
        <v/>
      </c>
      <c r="G651" s="47" t="str">
        <f t="shared" ca="1" si="237"/>
        <v/>
      </c>
      <c r="H651" s="45" t="str">
        <f t="shared" ca="1" si="238"/>
        <v/>
      </c>
      <c r="I651" s="46" t="str">
        <f t="shared" ca="1" si="239"/>
        <v/>
      </c>
      <c r="J651" s="47" t="str">
        <f t="shared" ca="1" si="240"/>
        <v/>
      </c>
      <c r="K651" s="45" t="str">
        <f t="shared" ca="1" si="241"/>
        <v/>
      </c>
      <c r="L651" s="46" t="str">
        <f t="shared" ca="1" si="242"/>
        <v/>
      </c>
      <c r="M651" s="47" t="str">
        <f t="shared" ca="1" si="243"/>
        <v/>
      </c>
      <c r="N651" s="45" t="str">
        <f t="shared" ca="1" si="244"/>
        <v/>
      </c>
      <c r="O651" s="46" t="str">
        <f t="shared" ca="1" si="245"/>
        <v/>
      </c>
      <c r="P651" s="47" t="str">
        <f t="shared" ca="1" si="246"/>
        <v/>
      </c>
      <c r="Q651" s="45" t="str">
        <f t="shared" ca="1" si="247"/>
        <v/>
      </c>
      <c r="R651" s="46" t="str">
        <f t="shared" ca="1" si="248"/>
        <v/>
      </c>
      <c r="S651" s="47" t="str">
        <f t="shared" ca="1" si="249"/>
        <v/>
      </c>
      <c r="T651" s="79" t="str">
        <f t="shared" ca="1" si="250"/>
        <v/>
      </c>
      <c r="AH651" s="172" t="str">
        <f t="shared" si="251"/>
        <v/>
      </c>
      <c r="AI651" s="172" t="str">
        <f t="shared" si="252"/>
        <v/>
      </c>
    </row>
    <row r="652" spans="1:35">
      <c r="A652" s="173" t="str">
        <f t="shared" ca="1" si="232"/>
        <v/>
      </c>
      <c r="B652" s="45" t="str">
        <f t="shared" ca="1" si="233"/>
        <v/>
      </c>
      <c r="C652" s="46" t="str">
        <f t="shared" ca="1" si="231"/>
        <v/>
      </c>
      <c r="D652" s="46" t="str">
        <f t="shared" ca="1" si="234"/>
        <v/>
      </c>
      <c r="E652" s="45" t="str">
        <f t="shared" ca="1" si="235"/>
        <v/>
      </c>
      <c r="F652" s="46" t="str">
        <f t="shared" ca="1" si="236"/>
        <v/>
      </c>
      <c r="G652" s="47" t="str">
        <f t="shared" ca="1" si="237"/>
        <v/>
      </c>
      <c r="H652" s="45" t="str">
        <f t="shared" ca="1" si="238"/>
        <v/>
      </c>
      <c r="I652" s="46" t="str">
        <f t="shared" ca="1" si="239"/>
        <v/>
      </c>
      <c r="J652" s="47" t="str">
        <f t="shared" ca="1" si="240"/>
        <v/>
      </c>
      <c r="K652" s="45" t="str">
        <f t="shared" ca="1" si="241"/>
        <v/>
      </c>
      <c r="L652" s="46" t="str">
        <f t="shared" ca="1" si="242"/>
        <v/>
      </c>
      <c r="M652" s="47" t="str">
        <f t="shared" ca="1" si="243"/>
        <v/>
      </c>
      <c r="N652" s="45" t="str">
        <f t="shared" ca="1" si="244"/>
        <v/>
      </c>
      <c r="O652" s="46" t="str">
        <f t="shared" ca="1" si="245"/>
        <v/>
      </c>
      <c r="P652" s="47" t="str">
        <f t="shared" ca="1" si="246"/>
        <v/>
      </c>
      <c r="Q652" s="45" t="str">
        <f t="shared" ca="1" si="247"/>
        <v/>
      </c>
      <c r="R652" s="46" t="str">
        <f t="shared" ca="1" si="248"/>
        <v/>
      </c>
      <c r="S652" s="47" t="str">
        <f t="shared" ca="1" si="249"/>
        <v/>
      </c>
      <c r="T652" s="79" t="str">
        <f t="shared" ca="1" si="250"/>
        <v/>
      </c>
      <c r="AH652" s="172" t="str">
        <f t="shared" si="251"/>
        <v/>
      </c>
      <c r="AI652" s="172" t="str">
        <f t="shared" si="252"/>
        <v/>
      </c>
    </row>
    <row r="653" spans="1:35">
      <c r="A653" s="173" t="str">
        <f t="shared" ca="1" si="232"/>
        <v/>
      </c>
      <c r="B653" s="45" t="str">
        <f t="shared" ca="1" si="233"/>
        <v/>
      </c>
      <c r="C653" s="46" t="str">
        <f t="shared" ca="1" si="231"/>
        <v/>
      </c>
      <c r="D653" s="46" t="str">
        <f t="shared" ca="1" si="234"/>
        <v/>
      </c>
      <c r="E653" s="45" t="str">
        <f t="shared" ca="1" si="235"/>
        <v/>
      </c>
      <c r="F653" s="46" t="str">
        <f t="shared" ca="1" si="236"/>
        <v/>
      </c>
      <c r="G653" s="47" t="str">
        <f t="shared" ca="1" si="237"/>
        <v/>
      </c>
      <c r="H653" s="45" t="str">
        <f t="shared" ca="1" si="238"/>
        <v/>
      </c>
      <c r="I653" s="46" t="str">
        <f t="shared" ca="1" si="239"/>
        <v/>
      </c>
      <c r="J653" s="47" t="str">
        <f t="shared" ca="1" si="240"/>
        <v/>
      </c>
      <c r="K653" s="45" t="str">
        <f t="shared" ca="1" si="241"/>
        <v/>
      </c>
      <c r="L653" s="46" t="str">
        <f t="shared" ca="1" si="242"/>
        <v/>
      </c>
      <c r="M653" s="47" t="str">
        <f t="shared" ca="1" si="243"/>
        <v/>
      </c>
      <c r="N653" s="45" t="str">
        <f t="shared" ca="1" si="244"/>
        <v/>
      </c>
      <c r="O653" s="46" t="str">
        <f t="shared" ca="1" si="245"/>
        <v/>
      </c>
      <c r="P653" s="47" t="str">
        <f t="shared" ca="1" si="246"/>
        <v/>
      </c>
      <c r="Q653" s="45" t="str">
        <f t="shared" ca="1" si="247"/>
        <v/>
      </c>
      <c r="R653" s="46" t="str">
        <f t="shared" ca="1" si="248"/>
        <v/>
      </c>
      <c r="S653" s="47" t="str">
        <f t="shared" ca="1" si="249"/>
        <v/>
      </c>
      <c r="T653" s="79" t="str">
        <f t="shared" ca="1" si="250"/>
        <v/>
      </c>
      <c r="AH653" s="172" t="str">
        <f t="shared" si="251"/>
        <v/>
      </c>
      <c r="AI653" s="172" t="str">
        <f t="shared" si="252"/>
        <v/>
      </c>
    </row>
    <row r="654" spans="1:35">
      <c r="A654" s="173" t="str">
        <f t="shared" ca="1" si="232"/>
        <v/>
      </c>
      <c r="B654" s="45" t="str">
        <f t="shared" ca="1" si="233"/>
        <v/>
      </c>
      <c r="C654" s="46" t="str">
        <f t="shared" ca="1" si="231"/>
        <v/>
      </c>
      <c r="D654" s="46" t="str">
        <f t="shared" ca="1" si="234"/>
        <v/>
      </c>
      <c r="E654" s="45" t="str">
        <f t="shared" ca="1" si="235"/>
        <v/>
      </c>
      <c r="F654" s="46" t="str">
        <f t="shared" ca="1" si="236"/>
        <v/>
      </c>
      <c r="G654" s="47" t="str">
        <f t="shared" ca="1" si="237"/>
        <v/>
      </c>
      <c r="H654" s="45" t="str">
        <f t="shared" ca="1" si="238"/>
        <v/>
      </c>
      <c r="I654" s="46" t="str">
        <f t="shared" ca="1" si="239"/>
        <v/>
      </c>
      <c r="J654" s="47" t="str">
        <f t="shared" ca="1" si="240"/>
        <v/>
      </c>
      <c r="K654" s="45" t="str">
        <f t="shared" ca="1" si="241"/>
        <v/>
      </c>
      <c r="L654" s="46" t="str">
        <f t="shared" ca="1" si="242"/>
        <v/>
      </c>
      <c r="M654" s="47" t="str">
        <f t="shared" ca="1" si="243"/>
        <v/>
      </c>
      <c r="N654" s="45" t="str">
        <f t="shared" ca="1" si="244"/>
        <v/>
      </c>
      <c r="O654" s="46" t="str">
        <f t="shared" ca="1" si="245"/>
        <v/>
      </c>
      <c r="P654" s="47" t="str">
        <f t="shared" ca="1" si="246"/>
        <v/>
      </c>
      <c r="Q654" s="45" t="str">
        <f t="shared" ca="1" si="247"/>
        <v/>
      </c>
      <c r="R654" s="46" t="str">
        <f t="shared" ca="1" si="248"/>
        <v/>
      </c>
      <c r="S654" s="47" t="str">
        <f t="shared" ca="1" si="249"/>
        <v/>
      </c>
      <c r="T654" s="79" t="str">
        <f t="shared" ca="1" si="250"/>
        <v/>
      </c>
      <c r="AH654" s="172" t="str">
        <f t="shared" si="251"/>
        <v/>
      </c>
      <c r="AI654" s="172" t="str">
        <f t="shared" si="252"/>
        <v/>
      </c>
    </row>
    <row r="655" spans="1:35">
      <c r="A655" s="173" t="str">
        <f t="shared" ca="1" si="232"/>
        <v/>
      </c>
      <c r="B655" s="45" t="str">
        <f t="shared" ca="1" si="233"/>
        <v/>
      </c>
      <c r="C655" s="46" t="str">
        <f t="shared" ca="1" si="231"/>
        <v/>
      </c>
      <c r="D655" s="46" t="str">
        <f t="shared" ca="1" si="234"/>
        <v/>
      </c>
      <c r="E655" s="45" t="str">
        <f t="shared" ca="1" si="235"/>
        <v/>
      </c>
      <c r="F655" s="46" t="str">
        <f t="shared" ca="1" si="236"/>
        <v/>
      </c>
      <c r="G655" s="47" t="str">
        <f t="shared" ca="1" si="237"/>
        <v/>
      </c>
      <c r="H655" s="45" t="str">
        <f t="shared" ca="1" si="238"/>
        <v/>
      </c>
      <c r="I655" s="46" t="str">
        <f t="shared" ca="1" si="239"/>
        <v/>
      </c>
      <c r="J655" s="47" t="str">
        <f t="shared" ca="1" si="240"/>
        <v/>
      </c>
      <c r="K655" s="45" t="str">
        <f t="shared" ca="1" si="241"/>
        <v/>
      </c>
      <c r="L655" s="46" t="str">
        <f t="shared" ca="1" si="242"/>
        <v/>
      </c>
      <c r="M655" s="47" t="str">
        <f t="shared" ca="1" si="243"/>
        <v/>
      </c>
      <c r="N655" s="45" t="str">
        <f t="shared" ca="1" si="244"/>
        <v/>
      </c>
      <c r="O655" s="46" t="str">
        <f t="shared" ca="1" si="245"/>
        <v/>
      </c>
      <c r="P655" s="47" t="str">
        <f t="shared" ca="1" si="246"/>
        <v/>
      </c>
      <c r="Q655" s="45" t="str">
        <f t="shared" ca="1" si="247"/>
        <v/>
      </c>
      <c r="R655" s="46" t="str">
        <f t="shared" ca="1" si="248"/>
        <v/>
      </c>
      <c r="S655" s="47" t="str">
        <f t="shared" ca="1" si="249"/>
        <v/>
      </c>
      <c r="T655" s="79" t="str">
        <f t="shared" ca="1" si="250"/>
        <v/>
      </c>
      <c r="AH655" s="172" t="str">
        <f t="shared" si="251"/>
        <v/>
      </c>
      <c r="AI655" s="172" t="str">
        <f t="shared" si="252"/>
        <v/>
      </c>
    </row>
    <row r="656" spans="1:35">
      <c r="A656" s="173" t="str">
        <f t="shared" ca="1" si="232"/>
        <v/>
      </c>
      <c r="B656" s="45" t="str">
        <f t="shared" ca="1" si="233"/>
        <v/>
      </c>
      <c r="C656" s="46" t="str">
        <f t="shared" ref="C656:C719" ca="1" si="253">IF(ISERROR(B656-2),"",(B656/$B$14-1)*$B$5)</f>
        <v/>
      </c>
      <c r="D656" s="46" t="str">
        <f t="shared" ca="1" si="234"/>
        <v/>
      </c>
      <c r="E656" s="45" t="str">
        <f t="shared" ca="1" si="235"/>
        <v/>
      </c>
      <c r="F656" s="46" t="str">
        <f t="shared" ca="1" si="236"/>
        <v/>
      </c>
      <c r="G656" s="47" t="str">
        <f t="shared" ca="1" si="237"/>
        <v/>
      </c>
      <c r="H656" s="45" t="str">
        <f t="shared" ca="1" si="238"/>
        <v/>
      </c>
      <c r="I656" s="46" t="str">
        <f t="shared" ca="1" si="239"/>
        <v/>
      </c>
      <c r="J656" s="47" t="str">
        <f t="shared" ca="1" si="240"/>
        <v/>
      </c>
      <c r="K656" s="45" t="str">
        <f t="shared" ca="1" si="241"/>
        <v/>
      </c>
      <c r="L656" s="46" t="str">
        <f t="shared" ca="1" si="242"/>
        <v/>
      </c>
      <c r="M656" s="47" t="str">
        <f t="shared" ca="1" si="243"/>
        <v/>
      </c>
      <c r="N656" s="45" t="str">
        <f t="shared" ca="1" si="244"/>
        <v/>
      </c>
      <c r="O656" s="46" t="str">
        <f t="shared" ca="1" si="245"/>
        <v/>
      </c>
      <c r="P656" s="47" t="str">
        <f t="shared" ca="1" si="246"/>
        <v/>
      </c>
      <c r="Q656" s="45" t="str">
        <f t="shared" ca="1" si="247"/>
        <v/>
      </c>
      <c r="R656" s="46" t="str">
        <f t="shared" ca="1" si="248"/>
        <v/>
      </c>
      <c r="S656" s="47" t="str">
        <f t="shared" ca="1" si="249"/>
        <v/>
      </c>
      <c r="T656" s="79" t="str">
        <f t="shared" ca="1" si="250"/>
        <v/>
      </c>
      <c r="AH656" s="172" t="str">
        <f t="shared" si="251"/>
        <v/>
      </c>
      <c r="AI656" s="172" t="str">
        <f t="shared" si="252"/>
        <v/>
      </c>
    </row>
    <row r="657" spans="1:35">
      <c r="A657" s="173" t="str">
        <f t="shared" ca="1" si="232"/>
        <v/>
      </c>
      <c r="B657" s="45" t="str">
        <f t="shared" ca="1" si="233"/>
        <v/>
      </c>
      <c r="C657" s="46" t="str">
        <f t="shared" ca="1" si="253"/>
        <v/>
      </c>
      <c r="D657" s="46" t="str">
        <f t="shared" ca="1" si="234"/>
        <v/>
      </c>
      <c r="E657" s="45" t="str">
        <f t="shared" ca="1" si="235"/>
        <v/>
      </c>
      <c r="F657" s="46" t="str">
        <f t="shared" ca="1" si="236"/>
        <v/>
      </c>
      <c r="G657" s="47" t="str">
        <f t="shared" ca="1" si="237"/>
        <v/>
      </c>
      <c r="H657" s="45" t="str">
        <f t="shared" ca="1" si="238"/>
        <v/>
      </c>
      <c r="I657" s="46" t="str">
        <f t="shared" ca="1" si="239"/>
        <v/>
      </c>
      <c r="J657" s="47" t="str">
        <f t="shared" ca="1" si="240"/>
        <v/>
      </c>
      <c r="K657" s="45" t="str">
        <f t="shared" ca="1" si="241"/>
        <v/>
      </c>
      <c r="L657" s="46" t="str">
        <f t="shared" ca="1" si="242"/>
        <v/>
      </c>
      <c r="M657" s="47" t="str">
        <f t="shared" ca="1" si="243"/>
        <v/>
      </c>
      <c r="N657" s="45" t="str">
        <f t="shared" ca="1" si="244"/>
        <v/>
      </c>
      <c r="O657" s="46" t="str">
        <f t="shared" ca="1" si="245"/>
        <v/>
      </c>
      <c r="P657" s="47" t="str">
        <f t="shared" ca="1" si="246"/>
        <v/>
      </c>
      <c r="Q657" s="45" t="str">
        <f t="shared" ca="1" si="247"/>
        <v/>
      </c>
      <c r="R657" s="46" t="str">
        <f t="shared" ca="1" si="248"/>
        <v/>
      </c>
      <c r="S657" s="47" t="str">
        <f t="shared" ca="1" si="249"/>
        <v/>
      </c>
      <c r="T657" s="79" t="str">
        <f t="shared" ca="1" si="250"/>
        <v/>
      </c>
      <c r="AH657" s="172" t="str">
        <f t="shared" si="251"/>
        <v/>
      </c>
      <c r="AI657" s="172" t="str">
        <f t="shared" si="252"/>
        <v/>
      </c>
    </row>
    <row r="658" spans="1:35">
      <c r="A658" s="173" t="str">
        <f t="shared" ca="1" si="232"/>
        <v/>
      </c>
      <c r="B658" s="45" t="str">
        <f t="shared" ca="1" si="233"/>
        <v/>
      </c>
      <c r="C658" s="46" t="str">
        <f t="shared" ca="1" si="253"/>
        <v/>
      </c>
      <c r="D658" s="46" t="str">
        <f t="shared" ca="1" si="234"/>
        <v/>
      </c>
      <c r="E658" s="45" t="str">
        <f t="shared" ca="1" si="235"/>
        <v/>
      </c>
      <c r="F658" s="46" t="str">
        <f t="shared" ca="1" si="236"/>
        <v/>
      </c>
      <c r="G658" s="47" t="str">
        <f t="shared" ca="1" si="237"/>
        <v/>
      </c>
      <c r="H658" s="45" t="str">
        <f t="shared" ca="1" si="238"/>
        <v/>
      </c>
      <c r="I658" s="46" t="str">
        <f t="shared" ca="1" si="239"/>
        <v/>
      </c>
      <c r="J658" s="47" t="str">
        <f t="shared" ca="1" si="240"/>
        <v/>
      </c>
      <c r="K658" s="45" t="str">
        <f t="shared" ca="1" si="241"/>
        <v/>
      </c>
      <c r="L658" s="46" t="str">
        <f t="shared" ca="1" si="242"/>
        <v/>
      </c>
      <c r="M658" s="47" t="str">
        <f t="shared" ca="1" si="243"/>
        <v/>
      </c>
      <c r="N658" s="45" t="str">
        <f t="shared" ca="1" si="244"/>
        <v/>
      </c>
      <c r="O658" s="46" t="str">
        <f t="shared" ca="1" si="245"/>
        <v/>
      </c>
      <c r="P658" s="47" t="str">
        <f t="shared" ca="1" si="246"/>
        <v/>
      </c>
      <c r="Q658" s="45" t="str">
        <f t="shared" ca="1" si="247"/>
        <v/>
      </c>
      <c r="R658" s="46" t="str">
        <f t="shared" ca="1" si="248"/>
        <v/>
      </c>
      <c r="S658" s="47" t="str">
        <f t="shared" ca="1" si="249"/>
        <v/>
      </c>
      <c r="T658" s="79" t="str">
        <f t="shared" ca="1" si="250"/>
        <v/>
      </c>
      <c r="AH658" s="172" t="str">
        <f t="shared" si="251"/>
        <v/>
      </c>
      <c r="AI658" s="172" t="str">
        <f t="shared" si="252"/>
        <v/>
      </c>
    </row>
    <row r="659" spans="1:35">
      <c r="A659" s="173" t="str">
        <f t="shared" ca="1" si="232"/>
        <v/>
      </c>
      <c r="B659" s="45" t="str">
        <f t="shared" ca="1" si="233"/>
        <v/>
      </c>
      <c r="C659" s="46" t="str">
        <f t="shared" ca="1" si="253"/>
        <v/>
      </c>
      <c r="D659" s="46" t="str">
        <f t="shared" ca="1" si="234"/>
        <v/>
      </c>
      <c r="E659" s="45" t="str">
        <f t="shared" ca="1" si="235"/>
        <v/>
      </c>
      <c r="F659" s="46" t="str">
        <f t="shared" ca="1" si="236"/>
        <v/>
      </c>
      <c r="G659" s="47" t="str">
        <f t="shared" ca="1" si="237"/>
        <v/>
      </c>
      <c r="H659" s="45" t="str">
        <f t="shared" ca="1" si="238"/>
        <v/>
      </c>
      <c r="I659" s="46" t="str">
        <f t="shared" ca="1" si="239"/>
        <v/>
      </c>
      <c r="J659" s="47" t="str">
        <f t="shared" ca="1" si="240"/>
        <v/>
      </c>
      <c r="K659" s="45" t="str">
        <f t="shared" ca="1" si="241"/>
        <v/>
      </c>
      <c r="L659" s="46" t="str">
        <f t="shared" ca="1" si="242"/>
        <v/>
      </c>
      <c r="M659" s="47" t="str">
        <f t="shared" ca="1" si="243"/>
        <v/>
      </c>
      <c r="N659" s="45" t="str">
        <f t="shared" ca="1" si="244"/>
        <v/>
      </c>
      <c r="O659" s="46" t="str">
        <f t="shared" ca="1" si="245"/>
        <v/>
      </c>
      <c r="P659" s="47" t="str">
        <f t="shared" ca="1" si="246"/>
        <v/>
      </c>
      <c r="Q659" s="45" t="str">
        <f t="shared" ca="1" si="247"/>
        <v/>
      </c>
      <c r="R659" s="46" t="str">
        <f t="shared" ca="1" si="248"/>
        <v/>
      </c>
      <c r="S659" s="47" t="str">
        <f t="shared" ca="1" si="249"/>
        <v/>
      </c>
      <c r="T659" s="79" t="str">
        <f t="shared" ca="1" si="250"/>
        <v/>
      </c>
      <c r="AH659" s="172" t="str">
        <f t="shared" si="251"/>
        <v/>
      </c>
      <c r="AI659" s="172" t="str">
        <f t="shared" si="252"/>
        <v/>
      </c>
    </row>
    <row r="660" spans="1:35">
      <c r="A660" s="173" t="str">
        <f t="shared" ca="1" si="232"/>
        <v/>
      </c>
      <c r="B660" s="45" t="str">
        <f t="shared" ca="1" si="233"/>
        <v/>
      </c>
      <c r="C660" s="46" t="str">
        <f t="shared" ca="1" si="253"/>
        <v/>
      </c>
      <c r="D660" s="46" t="str">
        <f t="shared" ca="1" si="234"/>
        <v/>
      </c>
      <c r="E660" s="45" t="str">
        <f t="shared" ca="1" si="235"/>
        <v/>
      </c>
      <c r="F660" s="46" t="str">
        <f t="shared" ca="1" si="236"/>
        <v/>
      </c>
      <c r="G660" s="47" t="str">
        <f t="shared" ca="1" si="237"/>
        <v/>
      </c>
      <c r="H660" s="45" t="str">
        <f t="shared" ca="1" si="238"/>
        <v/>
      </c>
      <c r="I660" s="46" t="str">
        <f t="shared" ca="1" si="239"/>
        <v/>
      </c>
      <c r="J660" s="47" t="str">
        <f t="shared" ca="1" si="240"/>
        <v/>
      </c>
      <c r="K660" s="45" t="str">
        <f t="shared" ca="1" si="241"/>
        <v/>
      </c>
      <c r="L660" s="46" t="str">
        <f t="shared" ca="1" si="242"/>
        <v/>
      </c>
      <c r="M660" s="47" t="str">
        <f t="shared" ca="1" si="243"/>
        <v/>
      </c>
      <c r="N660" s="45" t="str">
        <f t="shared" ca="1" si="244"/>
        <v/>
      </c>
      <c r="O660" s="46" t="str">
        <f t="shared" ca="1" si="245"/>
        <v/>
      </c>
      <c r="P660" s="47" t="str">
        <f t="shared" ca="1" si="246"/>
        <v/>
      </c>
      <c r="Q660" s="45" t="str">
        <f t="shared" ca="1" si="247"/>
        <v/>
      </c>
      <c r="R660" s="46" t="str">
        <f t="shared" ca="1" si="248"/>
        <v/>
      </c>
      <c r="S660" s="47" t="str">
        <f t="shared" ca="1" si="249"/>
        <v/>
      </c>
      <c r="T660" s="79" t="str">
        <f t="shared" ca="1" si="250"/>
        <v/>
      </c>
      <c r="AH660" s="172" t="str">
        <f t="shared" si="251"/>
        <v/>
      </c>
      <c r="AI660" s="172" t="str">
        <f t="shared" si="252"/>
        <v/>
      </c>
    </row>
    <row r="661" spans="1:35">
      <c r="A661" s="173" t="str">
        <f t="shared" ca="1" si="232"/>
        <v/>
      </c>
      <c r="B661" s="45" t="str">
        <f t="shared" ca="1" si="233"/>
        <v/>
      </c>
      <c r="C661" s="46" t="str">
        <f t="shared" ca="1" si="253"/>
        <v/>
      </c>
      <c r="D661" s="46" t="str">
        <f t="shared" ca="1" si="234"/>
        <v/>
      </c>
      <c r="E661" s="45" t="str">
        <f t="shared" ca="1" si="235"/>
        <v/>
      </c>
      <c r="F661" s="46" t="str">
        <f t="shared" ca="1" si="236"/>
        <v/>
      </c>
      <c r="G661" s="47" t="str">
        <f t="shared" ca="1" si="237"/>
        <v/>
      </c>
      <c r="H661" s="45" t="str">
        <f t="shared" ca="1" si="238"/>
        <v/>
      </c>
      <c r="I661" s="46" t="str">
        <f t="shared" ca="1" si="239"/>
        <v/>
      </c>
      <c r="J661" s="47" t="str">
        <f t="shared" ca="1" si="240"/>
        <v/>
      </c>
      <c r="K661" s="45" t="str">
        <f t="shared" ca="1" si="241"/>
        <v/>
      </c>
      <c r="L661" s="46" t="str">
        <f t="shared" ca="1" si="242"/>
        <v/>
      </c>
      <c r="M661" s="47" t="str">
        <f t="shared" ca="1" si="243"/>
        <v/>
      </c>
      <c r="N661" s="45" t="str">
        <f t="shared" ca="1" si="244"/>
        <v/>
      </c>
      <c r="O661" s="46" t="str">
        <f t="shared" ca="1" si="245"/>
        <v/>
      </c>
      <c r="P661" s="47" t="str">
        <f t="shared" ca="1" si="246"/>
        <v/>
      </c>
      <c r="Q661" s="45" t="str">
        <f t="shared" ca="1" si="247"/>
        <v/>
      </c>
      <c r="R661" s="46" t="str">
        <f t="shared" ca="1" si="248"/>
        <v/>
      </c>
      <c r="S661" s="47" t="str">
        <f t="shared" ca="1" si="249"/>
        <v/>
      </c>
      <c r="T661" s="79" t="str">
        <f t="shared" ca="1" si="250"/>
        <v/>
      </c>
      <c r="AH661" s="172" t="str">
        <f t="shared" si="251"/>
        <v/>
      </c>
      <c r="AI661" s="172" t="str">
        <f t="shared" si="252"/>
        <v/>
      </c>
    </row>
    <row r="662" spans="1:35">
      <c r="A662" s="173" t="str">
        <f t="shared" ca="1" si="232"/>
        <v/>
      </c>
      <c r="B662" s="45" t="str">
        <f t="shared" ca="1" si="233"/>
        <v/>
      </c>
      <c r="C662" s="46" t="str">
        <f t="shared" ca="1" si="253"/>
        <v/>
      </c>
      <c r="D662" s="46" t="str">
        <f t="shared" ca="1" si="234"/>
        <v/>
      </c>
      <c r="E662" s="45" t="str">
        <f t="shared" ca="1" si="235"/>
        <v/>
      </c>
      <c r="F662" s="46" t="str">
        <f t="shared" ca="1" si="236"/>
        <v/>
      </c>
      <c r="G662" s="47" t="str">
        <f t="shared" ca="1" si="237"/>
        <v/>
      </c>
      <c r="H662" s="45" t="str">
        <f t="shared" ca="1" si="238"/>
        <v/>
      </c>
      <c r="I662" s="46" t="str">
        <f t="shared" ca="1" si="239"/>
        <v/>
      </c>
      <c r="J662" s="47" t="str">
        <f t="shared" ca="1" si="240"/>
        <v/>
      </c>
      <c r="K662" s="45" t="str">
        <f t="shared" ca="1" si="241"/>
        <v/>
      </c>
      <c r="L662" s="46" t="str">
        <f t="shared" ca="1" si="242"/>
        <v/>
      </c>
      <c r="M662" s="47" t="str">
        <f t="shared" ca="1" si="243"/>
        <v/>
      </c>
      <c r="N662" s="45" t="str">
        <f t="shared" ca="1" si="244"/>
        <v/>
      </c>
      <c r="O662" s="46" t="str">
        <f t="shared" ca="1" si="245"/>
        <v/>
      </c>
      <c r="P662" s="47" t="str">
        <f t="shared" ca="1" si="246"/>
        <v/>
      </c>
      <c r="Q662" s="45" t="str">
        <f t="shared" ca="1" si="247"/>
        <v/>
      </c>
      <c r="R662" s="46" t="str">
        <f t="shared" ca="1" si="248"/>
        <v/>
      </c>
      <c r="S662" s="47" t="str">
        <f t="shared" ca="1" si="249"/>
        <v/>
      </c>
      <c r="T662" s="79" t="str">
        <f t="shared" ca="1" si="250"/>
        <v/>
      </c>
      <c r="AH662" s="172" t="str">
        <f t="shared" si="251"/>
        <v/>
      </c>
      <c r="AI662" s="172" t="str">
        <f t="shared" si="252"/>
        <v/>
      </c>
    </row>
    <row r="663" spans="1:35">
      <c r="A663" s="173" t="str">
        <f t="shared" ca="1" si="232"/>
        <v/>
      </c>
      <c r="B663" s="45" t="str">
        <f t="shared" ca="1" si="233"/>
        <v/>
      </c>
      <c r="C663" s="46" t="str">
        <f t="shared" ca="1" si="253"/>
        <v/>
      </c>
      <c r="D663" s="46" t="str">
        <f t="shared" ca="1" si="234"/>
        <v/>
      </c>
      <c r="E663" s="45" t="str">
        <f t="shared" ca="1" si="235"/>
        <v/>
      </c>
      <c r="F663" s="46" t="str">
        <f t="shared" ca="1" si="236"/>
        <v/>
      </c>
      <c r="G663" s="47" t="str">
        <f t="shared" ca="1" si="237"/>
        <v/>
      </c>
      <c r="H663" s="45" t="str">
        <f t="shared" ca="1" si="238"/>
        <v/>
      </c>
      <c r="I663" s="46" t="str">
        <f t="shared" ca="1" si="239"/>
        <v/>
      </c>
      <c r="J663" s="47" t="str">
        <f t="shared" ca="1" si="240"/>
        <v/>
      </c>
      <c r="K663" s="45" t="str">
        <f t="shared" ca="1" si="241"/>
        <v/>
      </c>
      <c r="L663" s="46" t="str">
        <f t="shared" ca="1" si="242"/>
        <v/>
      </c>
      <c r="M663" s="47" t="str">
        <f t="shared" ca="1" si="243"/>
        <v/>
      </c>
      <c r="N663" s="45" t="str">
        <f t="shared" ca="1" si="244"/>
        <v/>
      </c>
      <c r="O663" s="46" t="str">
        <f t="shared" ca="1" si="245"/>
        <v/>
      </c>
      <c r="P663" s="47" t="str">
        <f t="shared" ca="1" si="246"/>
        <v/>
      </c>
      <c r="Q663" s="45" t="str">
        <f t="shared" ca="1" si="247"/>
        <v/>
      </c>
      <c r="R663" s="46" t="str">
        <f t="shared" ca="1" si="248"/>
        <v/>
      </c>
      <c r="S663" s="47" t="str">
        <f t="shared" ca="1" si="249"/>
        <v/>
      </c>
      <c r="T663" s="79" t="str">
        <f t="shared" ca="1" si="250"/>
        <v/>
      </c>
      <c r="AH663" s="172" t="str">
        <f t="shared" si="251"/>
        <v/>
      </c>
      <c r="AI663" s="172" t="str">
        <f t="shared" si="252"/>
        <v/>
      </c>
    </row>
    <row r="664" spans="1:35">
      <c r="A664" s="173" t="str">
        <f t="shared" ca="1" si="232"/>
        <v/>
      </c>
      <c r="B664" s="45" t="str">
        <f t="shared" ca="1" si="233"/>
        <v/>
      </c>
      <c r="C664" s="46" t="str">
        <f t="shared" ca="1" si="253"/>
        <v/>
      </c>
      <c r="D664" s="46" t="str">
        <f t="shared" ca="1" si="234"/>
        <v/>
      </c>
      <c r="E664" s="45" t="str">
        <f t="shared" ca="1" si="235"/>
        <v/>
      </c>
      <c r="F664" s="46" t="str">
        <f t="shared" ca="1" si="236"/>
        <v/>
      </c>
      <c r="G664" s="47" t="str">
        <f t="shared" ca="1" si="237"/>
        <v/>
      </c>
      <c r="H664" s="45" t="str">
        <f t="shared" ca="1" si="238"/>
        <v/>
      </c>
      <c r="I664" s="46" t="str">
        <f t="shared" ca="1" si="239"/>
        <v/>
      </c>
      <c r="J664" s="47" t="str">
        <f t="shared" ca="1" si="240"/>
        <v/>
      </c>
      <c r="K664" s="45" t="str">
        <f t="shared" ca="1" si="241"/>
        <v/>
      </c>
      <c r="L664" s="46" t="str">
        <f t="shared" ca="1" si="242"/>
        <v/>
      </c>
      <c r="M664" s="47" t="str">
        <f t="shared" ca="1" si="243"/>
        <v/>
      </c>
      <c r="N664" s="45" t="str">
        <f t="shared" ca="1" si="244"/>
        <v/>
      </c>
      <c r="O664" s="46" t="str">
        <f t="shared" ca="1" si="245"/>
        <v/>
      </c>
      <c r="P664" s="47" t="str">
        <f t="shared" ca="1" si="246"/>
        <v/>
      </c>
      <c r="Q664" s="45" t="str">
        <f t="shared" ca="1" si="247"/>
        <v/>
      </c>
      <c r="R664" s="46" t="str">
        <f t="shared" ca="1" si="248"/>
        <v/>
      </c>
      <c r="S664" s="47" t="str">
        <f t="shared" ca="1" si="249"/>
        <v/>
      </c>
      <c r="T664" s="79" t="str">
        <f t="shared" ca="1" si="250"/>
        <v/>
      </c>
      <c r="AH664" s="172" t="str">
        <f t="shared" si="251"/>
        <v/>
      </c>
      <c r="AI664" s="172" t="str">
        <f t="shared" si="252"/>
        <v/>
      </c>
    </row>
    <row r="665" spans="1:35">
      <c r="A665" s="173" t="str">
        <f t="shared" ca="1" si="232"/>
        <v/>
      </c>
      <c r="B665" s="45" t="str">
        <f t="shared" ca="1" si="233"/>
        <v/>
      </c>
      <c r="C665" s="46" t="str">
        <f t="shared" ca="1" si="253"/>
        <v/>
      </c>
      <c r="D665" s="46" t="str">
        <f t="shared" ca="1" si="234"/>
        <v/>
      </c>
      <c r="E665" s="45" t="str">
        <f t="shared" ca="1" si="235"/>
        <v/>
      </c>
      <c r="F665" s="46" t="str">
        <f t="shared" ca="1" si="236"/>
        <v/>
      </c>
      <c r="G665" s="47" t="str">
        <f t="shared" ca="1" si="237"/>
        <v/>
      </c>
      <c r="H665" s="45" t="str">
        <f t="shared" ca="1" si="238"/>
        <v/>
      </c>
      <c r="I665" s="46" t="str">
        <f t="shared" ca="1" si="239"/>
        <v/>
      </c>
      <c r="J665" s="47" t="str">
        <f t="shared" ca="1" si="240"/>
        <v/>
      </c>
      <c r="K665" s="45" t="str">
        <f t="shared" ca="1" si="241"/>
        <v/>
      </c>
      <c r="L665" s="46" t="str">
        <f t="shared" ca="1" si="242"/>
        <v/>
      </c>
      <c r="M665" s="47" t="str">
        <f t="shared" ca="1" si="243"/>
        <v/>
      </c>
      <c r="N665" s="45" t="str">
        <f t="shared" ca="1" si="244"/>
        <v/>
      </c>
      <c r="O665" s="46" t="str">
        <f t="shared" ca="1" si="245"/>
        <v/>
      </c>
      <c r="P665" s="47" t="str">
        <f t="shared" ca="1" si="246"/>
        <v/>
      </c>
      <c r="Q665" s="45" t="str">
        <f t="shared" ca="1" si="247"/>
        <v/>
      </c>
      <c r="R665" s="46" t="str">
        <f t="shared" ca="1" si="248"/>
        <v/>
      </c>
      <c r="S665" s="47" t="str">
        <f t="shared" ca="1" si="249"/>
        <v/>
      </c>
      <c r="T665" s="79" t="str">
        <f t="shared" ca="1" si="250"/>
        <v/>
      </c>
      <c r="AH665" s="172" t="str">
        <f t="shared" si="251"/>
        <v/>
      </c>
      <c r="AI665" s="172" t="str">
        <f t="shared" si="252"/>
        <v/>
      </c>
    </row>
    <row r="666" spans="1:35">
      <c r="A666" s="173" t="str">
        <f t="shared" ca="1" si="232"/>
        <v/>
      </c>
      <c r="B666" s="45" t="str">
        <f t="shared" ca="1" si="233"/>
        <v/>
      </c>
      <c r="C666" s="46" t="str">
        <f t="shared" ca="1" si="253"/>
        <v/>
      </c>
      <c r="D666" s="46" t="str">
        <f t="shared" ca="1" si="234"/>
        <v/>
      </c>
      <c r="E666" s="45" t="str">
        <f t="shared" ca="1" si="235"/>
        <v/>
      </c>
      <c r="F666" s="46" t="str">
        <f t="shared" ca="1" si="236"/>
        <v/>
      </c>
      <c r="G666" s="47" t="str">
        <f t="shared" ca="1" si="237"/>
        <v/>
      </c>
      <c r="H666" s="45" t="str">
        <f t="shared" ca="1" si="238"/>
        <v/>
      </c>
      <c r="I666" s="46" t="str">
        <f t="shared" ca="1" si="239"/>
        <v/>
      </c>
      <c r="J666" s="47" t="str">
        <f t="shared" ca="1" si="240"/>
        <v/>
      </c>
      <c r="K666" s="45" t="str">
        <f t="shared" ca="1" si="241"/>
        <v/>
      </c>
      <c r="L666" s="46" t="str">
        <f t="shared" ca="1" si="242"/>
        <v/>
      </c>
      <c r="M666" s="47" t="str">
        <f t="shared" ca="1" si="243"/>
        <v/>
      </c>
      <c r="N666" s="45" t="str">
        <f t="shared" ca="1" si="244"/>
        <v/>
      </c>
      <c r="O666" s="46" t="str">
        <f t="shared" ca="1" si="245"/>
        <v/>
      </c>
      <c r="P666" s="47" t="str">
        <f t="shared" ca="1" si="246"/>
        <v/>
      </c>
      <c r="Q666" s="45" t="str">
        <f t="shared" ca="1" si="247"/>
        <v/>
      </c>
      <c r="R666" s="46" t="str">
        <f t="shared" ca="1" si="248"/>
        <v/>
      </c>
      <c r="S666" s="47" t="str">
        <f t="shared" ca="1" si="249"/>
        <v/>
      </c>
      <c r="T666" s="79" t="str">
        <f t="shared" ca="1" si="250"/>
        <v/>
      </c>
      <c r="AH666" s="172" t="str">
        <f t="shared" si="251"/>
        <v/>
      </c>
      <c r="AI666" s="172" t="str">
        <f t="shared" si="252"/>
        <v/>
      </c>
    </row>
    <row r="667" spans="1:35">
      <c r="A667" s="173" t="str">
        <f t="shared" ca="1" si="232"/>
        <v/>
      </c>
      <c r="B667" s="45" t="str">
        <f t="shared" ca="1" si="233"/>
        <v/>
      </c>
      <c r="C667" s="46" t="str">
        <f t="shared" ca="1" si="253"/>
        <v/>
      </c>
      <c r="D667" s="46" t="str">
        <f t="shared" ca="1" si="234"/>
        <v/>
      </c>
      <c r="E667" s="45" t="str">
        <f t="shared" ca="1" si="235"/>
        <v/>
      </c>
      <c r="F667" s="46" t="str">
        <f t="shared" ca="1" si="236"/>
        <v/>
      </c>
      <c r="G667" s="47" t="str">
        <f t="shared" ca="1" si="237"/>
        <v/>
      </c>
      <c r="H667" s="45" t="str">
        <f t="shared" ca="1" si="238"/>
        <v/>
      </c>
      <c r="I667" s="46" t="str">
        <f t="shared" ca="1" si="239"/>
        <v/>
      </c>
      <c r="J667" s="47" t="str">
        <f t="shared" ca="1" si="240"/>
        <v/>
      </c>
      <c r="K667" s="45" t="str">
        <f t="shared" ca="1" si="241"/>
        <v/>
      </c>
      <c r="L667" s="46" t="str">
        <f t="shared" ca="1" si="242"/>
        <v/>
      </c>
      <c r="M667" s="47" t="str">
        <f t="shared" ca="1" si="243"/>
        <v/>
      </c>
      <c r="N667" s="45" t="str">
        <f t="shared" ca="1" si="244"/>
        <v/>
      </c>
      <c r="O667" s="46" t="str">
        <f t="shared" ca="1" si="245"/>
        <v/>
      </c>
      <c r="P667" s="47" t="str">
        <f t="shared" ca="1" si="246"/>
        <v/>
      </c>
      <c r="Q667" s="45" t="str">
        <f t="shared" ca="1" si="247"/>
        <v/>
      </c>
      <c r="R667" s="46" t="str">
        <f t="shared" ca="1" si="248"/>
        <v/>
      </c>
      <c r="S667" s="47" t="str">
        <f t="shared" ca="1" si="249"/>
        <v/>
      </c>
      <c r="T667" s="79" t="str">
        <f t="shared" ca="1" si="250"/>
        <v/>
      </c>
      <c r="AH667" s="172" t="str">
        <f t="shared" si="251"/>
        <v/>
      </c>
      <c r="AI667" s="172" t="str">
        <f t="shared" si="252"/>
        <v/>
      </c>
    </row>
    <row r="668" spans="1:35">
      <c r="A668" s="173" t="str">
        <f t="shared" ca="1" si="232"/>
        <v/>
      </c>
      <c r="B668" s="45" t="str">
        <f t="shared" ca="1" si="233"/>
        <v/>
      </c>
      <c r="C668" s="46" t="str">
        <f t="shared" ca="1" si="253"/>
        <v/>
      </c>
      <c r="D668" s="46" t="str">
        <f t="shared" ca="1" si="234"/>
        <v/>
      </c>
      <c r="E668" s="45" t="str">
        <f t="shared" ca="1" si="235"/>
        <v/>
      </c>
      <c r="F668" s="46" t="str">
        <f t="shared" ca="1" si="236"/>
        <v/>
      </c>
      <c r="G668" s="47" t="str">
        <f t="shared" ca="1" si="237"/>
        <v/>
      </c>
      <c r="H668" s="45" t="str">
        <f t="shared" ca="1" si="238"/>
        <v/>
      </c>
      <c r="I668" s="46" t="str">
        <f t="shared" ca="1" si="239"/>
        <v/>
      </c>
      <c r="J668" s="47" t="str">
        <f t="shared" ca="1" si="240"/>
        <v/>
      </c>
      <c r="K668" s="45" t="str">
        <f t="shared" ca="1" si="241"/>
        <v/>
      </c>
      <c r="L668" s="46" t="str">
        <f t="shared" ca="1" si="242"/>
        <v/>
      </c>
      <c r="M668" s="47" t="str">
        <f t="shared" ca="1" si="243"/>
        <v/>
      </c>
      <c r="N668" s="45" t="str">
        <f t="shared" ca="1" si="244"/>
        <v/>
      </c>
      <c r="O668" s="46" t="str">
        <f t="shared" ca="1" si="245"/>
        <v/>
      </c>
      <c r="P668" s="47" t="str">
        <f t="shared" ca="1" si="246"/>
        <v/>
      </c>
      <c r="Q668" s="45" t="str">
        <f t="shared" ca="1" si="247"/>
        <v/>
      </c>
      <c r="R668" s="46" t="str">
        <f t="shared" ca="1" si="248"/>
        <v/>
      </c>
      <c r="S668" s="47" t="str">
        <f t="shared" ca="1" si="249"/>
        <v/>
      </c>
      <c r="T668" s="79" t="str">
        <f t="shared" ca="1" si="250"/>
        <v/>
      </c>
      <c r="AH668" s="172" t="str">
        <f t="shared" si="251"/>
        <v/>
      </c>
      <c r="AI668" s="172" t="str">
        <f t="shared" si="252"/>
        <v/>
      </c>
    </row>
    <row r="669" spans="1:35">
      <c r="A669" s="173" t="str">
        <f t="shared" ca="1" si="232"/>
        <v/>
      </c>
      <c r="B669" s="45" t="str">
        <f t="shared" ca="1" si="233"/>
        <v/>
      </c>
      <c r="C669" s="46" t="str">
        <f t="shared" ca="1" si="253"/>
        <v/>
      </c>
      <c r="D669" s="46" t="str">
        <f t="shared" ca="1" si="234"/>
        <v/>
      </c>
      <c r="E669" s="45" t="str">
        <f t="shared" ca="1" si="235"/>
        <v/>
      </c>
      <c r="F669" s="46" t="str">
        <f t="shared" ca="1" si="236"/>
        <v/>
      </c>
      <c r="G669" s="47" t="str">
        <f t="shared" ca="1" si="237"/>
        <v/>
      </c>
      <c r="H669" s="45" t="str">
        <f t="shared" ca="1" si="238"/>
        <v/>
      </c>
      <c r="I669" s="46" t="str">
        <f t="shared" ca="1" si="239"/>
        <v/>
      </c>
      <c r="J669" s="47" t="str">
        <f t="shared" ca="1" si="240"/>
        <v/>
      </c>
      <c r="K669" s="45" t="str">
        <f t="shared" ca="1" si="241"/>
        <v/>
      </c>
      <c r="L669" s="46" t="str">
        <f t="shared" ca="1" si="242"/>
        <v/>
      </c>
      <c r="M669" s="47" t="str">
        <f t="shared" ca="1" si="243"/>
        <v/>
      </c>
      <c r="N669" s="45" t="str">
        <f t="shared" ca="1" si="244"/>
        <v/>
      </c>
      <c r="O669" s="46" t="str">
        <f t="shared" ca="1" si="245"/>
        <v/>
      </c>
      <c r="P669" s="47" t="str">
        <f t="shared" ca="1" si="246"/>
        <v/>
      </c>
      <c r="Q669" s="45" t="str">
        <f t="shared" ca="1" si="247"/>
        <v/>
      </c>
      <c r="R669" s="46" t="str">
        <f t="shared" ca="1" si="248"/>
        <v/>
      </c>
      <c r="S669" s="47" t="str">
        <f t="shared" ca="1" si="249"/>
        <v/>
      </c>
      <c r="T669" s="79" t="str">
        <f t="shared" ca="1" si="250"/>
        <v/>
      </c>
      <c r="AH669" s="172" t="str">
        <f t="shared" si="251"/>
        <v/>
      </c>
      <c r="AI669" s="172" t="str">
        <f t="shared" si="252"/>
        <v/>
      </c>
    </row>
    <row r="670" spans="1:35">
      <c r="A670" s="173" t="str">
        <f t="shared" ca="1" si="232"/>
        <v/>
      </c>
      <c r="B670" s="45" t="str">
        <f t="shared" ca="1" si="233"/>
        <v/>
      </c>
      <c r="C670" s="46" t="str">
        <f t="shared" ca="1" si="253"/>
        <v/>
      </c>
      <c r="D670" s="46" t="str">
        <f t="shared" ca="1" si="234"/>
        <v/>
      </c>
      <c r="E670" s="45" t="str">
        <f t="shared" ca="1" si="235"/>
        <v/>
      </c>
      <c r="F670" s="46" t="str">
        <f t="shared" ca="1" si="236"/>
        <v/>
      </c>
      <c r="G670" s="47" t="str">
        <f t="shared" ca="1" si="237"/>
        <v/>
      </c>
      <c r="H670" s="45" t="str">
        <f t="shared" ca="1" si="238"/>
        <v/>
      </c>
      <c r="I670" s="46" t="str">
        <f t="shared" ca="1" si="239"/>
        <v/>
      </c>
      <c r="J670" s="47" t="str">
        <f t="shared" ca="1" si="240"/>
        <v/>
      </c>
      <c r="K670" s="45" t="str">
        <f t="shared" ca="1" si="241"/>
        <v/>
      </c>
      <c r="L670" s="46" t="str">
        <f t="shared" ca="1" si="242"/>
        <v/>
      </c>
      <c r="M670" s="47" t="str">
        <f t="shared" ca="1" si="243"/>
        <v/>
      </c>
      <c r="N670" s="45" t="str">
        <f t="shared" ca="1" si="244"/>
        <v/>
      </c>
      <c r="O670" s="46" t="str">
        <f t="shared" ca="1" si="245"/>
        <v/>
      </c>
      <c r="P670" s="47" t="str">
        <f t="shared" ca="1" si="246"/>
        <v/>
      </c>
      <c r="Q670" s="45" t="str">
        <f t="shared" ca="1" si="247"/>
        <v/>
      </c>
      <c r="R670" s="46" t="str">
        <f t="shared" ca="1" si="248"/>
        <v/>
      </c>
      <c r="S670" s="47" t="str">
        <f t="shared" ca="1" si="249"/>
        <v/>
      </c>
      <c r="T670" s="79" t="str">
        <f t="shared" ca="1" si="250"/>
        <v/>
      </c>
      <c r="AH670" s="172" t="str">
        <f t="shared" si="251"/>
        <v/>
      </c>
      <c r="AI670" s="172" t="str">
        <f t="shared" si="252"/>
        <v/>
      </c>
    </row>
    <row r="671" spans="1:35">
      <c r="A671" s="173" t="str">
        <f t="shared" ca="1" si="232"/>
        <v/>
      </c>
      <c r="B671" s="45" t="str">
        <f t="shared" ca="1" si="233"/>
        <v/>
      </c>
      <c r="C671" s="46" t="str">
        <f t="shared" ca="1" si="253"/>
        <v/>
      </c>
      <c r="D671" s="46" t="str">
        <f t="shared" ca="1" si="234"/>
        <v/>
      </c>
      <c r="E671" s="45" t="str">
        <f t="shared" ca="1" si="235"/>
        <v/>
      </c>
      <c r="F671" s="46" t="str">
        <f t="shared" ca="1" si="236"/>
        <v/>
      </c>
      <c r="G671" s="47" t="str">
        <f t="shared" ca="1" si="237"/>
        <v/>
      </c>
      <c r="H671" s="45" t="str">
        <f t="shared" ca="1" si="238"/>
        <v/>
      </c>
      <c r="I671" s="46" t="str">
        <f t="shared" ca="1" si="239"/>
        <v/>
      </c>
      <c r="J671" s="47" t="str">
        <f t="shared" ca="1" si="240"/>
        <v/>
      </c>
      <c r="K671" s="45" t="str">
        <f t="shared" ca="1" si="241"/>
        <v/>
      </c>
      <c r="L671" s="46" t="str">
        <f t="shared" ca="1" si="242"/>
        <v/>
      </c>
      <c r="M671" s="47" t="str">
        <f t="shared" ca="1" si="243"/>
        <v/>
      </c>
      <c r="N671" s="45" t="str">
        <f t="shared" ca="1" si="244"/>
        <v/>
      </c>
      <c r="O671" s="46" t="str">
        <f t="shared" ca="1" si="245"/>
        <v/>
      </c>
      <c r="P671" s="47" t="str">
        <f t="shared" ca="1" si="246"/>
        <v/>
      </c>
      <c r="Q671" s="45" t="str">
        <f t="shared" ca="1" si="247"/>
        <v/>
      </c>
      <c r="R671" s="46" t="str">
        <f t="shared" ca="1" si="248"/>
        <v/>
      </c>
      <c r="S671" s="47" t="str">
        <f t="shared" ca="1" si="249"/>
        <v/>
      </c>
      <c r="T671" s="79" t="str">
        <f t="shared" ca="1" si="250"/>
        <v/>
      </c>
      <c r="AH671" s="172" t="str">
        <f t="shared" si="251"/>
        <v/>
      </c>
      <c r="AI671" s="172" t="str">
        <f t="shared" si="252"/>
        <v/>
      </c>
    </row>
    <row r="672" spans="1:35">
      <c r="A672" s="173" t="str">
        <f t="shared" ca="1" si="232"/>
        <v/>
      </c>
      <c r="B672" s="45" t="str">
        <f t="shared" ca="1" si="233"/>
        <v/>
      </c>
      <c r="C672" s="46" t="str">
        <f t="shared" ca="1" si="253"/>
        <v/>
      </c>
      <c r="D672" s="46" t="str">
        <f t="shared" ca="1" si="234"/>
        <v/>
      </c>
      <c r="E672" s="45" t="str">
        <f t="shared" ca="1" si="235"/>
        <v/>
      </c>
      <c r="F672" s="46" t="str">
        <f t="shared" ca="1" si="236"/>
        <v/>
      </c>
      <c r="G672" s="47" t="str">
        <f t="shared" ca="1" si="237"/>
        <v/>
      </c>
      <c r="H672" s="45" t="str">
        <f t="shared" ca="1" si="238"/>
        <v/>
      </c>
      <c r="I672" s="46" t="str">
        <f t="shared" ca="1" si="239"/>
        <v/>
      </c>
      <c r="J672" s="47" t="str">
        <f t="shared" ca="1" si="240"/>
        <v/>
      </c>
      <c r="K672" s="45" t="str">
        <f t="shared" ca="1" si="241"/>
        <v/>
      </c>
      <c r="L672" s="46" t="str">
        <f t="shared" ca="1" si="242"/>
        <v/>
      </c>
      <c r="M672" s="47" t="str">
        <f t="shared" ca="1" si="243"/>
        <v/>
      </c>
      <c r="N672" s="45" t="str">
        <f t="shared" ca="1" si="244"/>
        <v/>
      </c>
      <c r="O672" s="46" t="str">
        <f t="shared" ca="1" si="245"/>
        <v/>
      </c>
      <c r="P672" s="47" t="str">
        <f t="shared" ca="1" si="246"/>
        <v/>
      </c>
      <c r="Q672" s="45" t="str">
        <f t="shared" ca="1" si="247"/>
        <v/>
      </c>
      <c r="R672" s="46" t="str">
        <f t="shared" ca="1" si="248"/>
        <v/>
      </c>
      <c r="S672" s="47" t="str">
        <f t="shared" ca="1" si="249"/>
        <v/>
      </c>
      <c r="T672" s="79" t="str">
        <f t="shared" ca="1" si="250"/>
        <v/>
      </c>
      <c r="AH672" s="172" t="str">
        <f t="shared" si="251"/>
        <v/>
      </c>
      <c r="AI672" s="172" t="str">
        <f t="shared" si="252"/>
        <v/>
      </c>
    </row>
    <row r="673" spans="1:35">
      <c r="A673" s="173" t="str">
        <f t="shared" ca="1" si="232"/>
        <v/>
      </c>
      <c r="B673" s="45" t="str">
        <f t="shared" ca="1" si="233"/>
        <v/>
      </c>
      <c r="C673" s="46" t="str">
        <f t="shared" ca="1" si="253"/>
        <v/>
      </c>
      <c r="D673" s="46" t="str">
        <f t="shared" ca="1" si="234"/>
        <v/>
      </c>
      <c r="E673" s="45" t="str">
        <f t="shared" ca="1" si="235"/>
        <v/>
      </c>
      <c r="F673" s="46" t="str">
        <f t="shared" ca="1" si="236"/>
        <v/>
      </c>
      <c r="G673" s="47" t="str">
        <f t="shared" ca="1" si="237"/>
        <v/>
      </c>
      <c r="H673" s="45" t="str">
        <f t="shared" ca="1" si="238"/>
        <v/>
      </c>
      <c r="I673" s="46" t="str">
        <f t="shared" ca="1" si="239"/>
        <v/>
      </c>
      <c r="J673" s="47" t="str">
        <f t="shared" ca="1" si="240"/>
        <v/>
      </c>
      <c r="K673" s="45" t="str">
        <f t="shared" ca="1" si="241"/>
        <v/>
      </c>
      <c r="L673" s="46" t="str">
        <f t="shared" ca="1" si="242"/>
        <v/>
      </c>
      <c r="M673" s="47" t="str">
        <f t="shared" ca="1" si="243"/>
        <v/>
      </c>
      <c r="N673" s="45" t="str">
        <f t="shared" ca="1" si="244"/>
        <v/>
      </c>
      <c r="O673" s="46" t="str">
        <f t="shared" ca="1" si="245"/>
        <v/>
      </c>
      <c r="P673" s="47" t="str">
        <f t="shared" ca="1" si="246"/>
        <v/>
      </c>
      <c r="Q673" s="45" t="str">
        <f t="shared" ca="1" si="247"/>
        <v/>
      </c>
      <c r="R673" s="46" t="str">
        <f t="shared" ca="1" si="248"/>
        <v/>
      </c>
      <c r="S673" s="47" t="str">
        <f t="shared" ca="1" si="249"/>
        <v/>
      </c>
      <c r="T673" s="79" t="str">
        <f t="shared" ca="1" si="250"/>
        <v/>
      </c>
      <c r="AH673" s="172" t="str">
        <f t="shared" si="251"/>
        <v/>
      </c>
      <c r="AI673" s="172" t="str">
        <f t="shared" si="252"/>
        <v/>
      </c>
    </row>
    <row r="674" spans="1:35">
      <c r="A674" s="173" t="str">
        <f t="shared" ca="1" si="232"/>
        <v/>
      </c>
      <c r="B674" s="45" t="str">
        <f t="shared" ca="1" si="233"/>
        <v/>
      </c>
      <c r="C674" s="46" t="str">
        <f t="shared" ca="1" si="253"/>
        <v/>
      </c>
      <c r="D674" s="46" t="str">
        <f t="shared" ca="1" si="234"/>
        <v/>
      </c>
      <c r="E674" s="45" t="str">
        <f t="shared" ca="1" si="235"/>
        <v/>
      </c>
      <c r="F674" s="46" t="str">
        <f t="shared" ca="1" si="236"/>
        <v/>
      </c>
      <c r="G674" s="47" t="str">
        <f t="shared" ca="1" si="237"/>
        <v/>
      </c>
      <c r="H674" s="45" t="str">
        <f t="shared" ca="1" si="238"/>
        <v/>
      </c>
      <c r="I674" s="46" t="str">
        <f t="shared" ca="1" si="239"/>
        <v/>
      </c>
      <c r="J674" s="47" t="str">
        <f t="shared" ca="1" si="240"/>
        <v/>
      </c>
      <c r="K674" s="45" t="str">
        <f t="shared" ca="1" si="241"/>
        <v/>
      </c>
      <c r="L674" s="46" t="str">
        <f t="shared" ca="1" si="242"/>
        <v/>
      </c>
      <c r="M674" s="47" t="str">
        <f t="shared" ca="1" si="243"/>
        <v/>
      </c>
      <c r="N674" s="45" t="str">
        <f t="shared" ca="1" si="244"/>
        <v/>
      </c>
      <c r="O674" s="46" t="str">
        <f t="shared" ca="1" si="245"/>
        <v/>
      </c>
      <c r="P674" s="47" t="str">
        <f t="shared" ca="1" si="246"/>
        <v/>
      </c>
      <c r="Q674" s="45" t="str">
        <f t="shared" ca="1" si="247"/>
        <v/>
      </c>
      <c r="R674" s="46" t="str">
        <f t="shared" ca="1" si="248"/>
        <v/>
      </c>
      <c r="S674" s="47" t="str">
        <f t="shared" ca="1" si="249"/>
        <v/>
      </c>
      <c r="T674" s="79" t="str">
        <f t="shared" ca="1" si="250"/>
        <v/>
      </c>
      <c r="AH674" s="172" t="str">
        <f t="shared" si="251"/>
        <v/>
      </c>
      <c r="AI674" s="172" t="str">
        <f t="shared" si="252"/>
        <v/>
      </c>
    </row>
    <row r="675" spans="1:35">
      <c r="A675" s="173" t="str">
        <f t="shared" ca="1" si="232"/>
        <v/>
      </c>
      <c r="B675" s="45" t="str">
        <f t="shared" ca="1" si="233"/>
        <v/>
      </c>
      <c r="C675" s="46" t="str">
        <f t="shared" ca="1" si="253"/>
        <v/>
      </c>
      <c r="D675" s="46" t="str">
        <f t="shared" ca="1" si="234"/>
        <v/>
      </c>
      <c r="E675" s="45" t="str">
        <f t="shared" ca="1" si="235"/>
        <v/>
      </c>
      <c r="F675" s="46" t="str">
        <f t="shared" ca="1" si="236"/>
        <v/>
      </c>
      <c r="G675" s="47" t="str">
        <f t="shared" ca="1" si="237"/>
        <v/>
      </c>
      <c r="H675" s="45" t="str">
        <f t="shared" ca="1" si="238"/>
        <v/>
      </c>
      <c r="I675" s="46" t="str">
        <f t="shared" ca="1" si="239"/>
        <v/>
      </c>
      <c r="J675" s="47" t="str">
        <f t="shared" ca="1" si="240"/>
        <v/>
      </c>
      <c r="K675" s="45" t="str">
        <f t="shared" ca="1" si="241"/>
        <v/>
      </c>
      <c r="L675" s="46" t="str">
        <f t="shared" ca="1" si="242"/>
        <v/>
      </c>
      <c r="M675" s="47" t="str">
        <f t="shared" ca="1" si="243"/>
        <v/>
      </c>
      <c r="N675" s="45" t="str">
        <f t="shared" ca="1" si="244"/>
        <v/>
      </c>
      <c r="O675" s="46" t="str">
        <f t="shared" ca="1" si="245"/>
        <v/>
      </c>
      <c r="P675" s="47" t="str">
        <f t="shared" ca="1" si="246"/>
        <v/>
      </c>
      <c r="Q675" s="45" t="str">
        <f t="shared" ca="1" si="247"/>
        <v/>
      </c>
      <c r="R675" s="46" t="str">
        <f t="shared" ca="1" si="248"/>
        <v/>
      </c>
      <c r="S675" s="47" t="str">
        <f t="shared" ca="1" si="249"/>
        <v/>
      </c>
      <c r="T675" s="79" t="str">
        <f t="shared" ca="1" si="250"/>
        <v/>
      </c>
      <c r="AH675" s="172" t="str">
        <f t="shared" si="251"/>
        <v/>
      </c>
      <c r="AI675" s="172" t="str">
        <f t="shared" si="252"/>
        <v/>
      </c>
    </row>
    <row r="676" spans="1:35">
      <c r="A676" s="173" t="str">
        <f t="shared" ca="1" si="232"/>
        <v/>
      </c>
      <c r="B676" s="45" t="str">
        <f t="shared" ca="1" si="233"/>
        <v/>
      </c>
      <c r="C676" s="46" t="str">
        <f t="shared" ca="1" si="253"/>
        <v/>
      </c>
      <c r="D676" s="46" t="str">
        <f t="shared" ca="1" si="234"/>
        <v/>
      </c>
      <c r="E676" s="45" t="str">
        <f t="shared" ca="1" si="235"/>
        <v/>
      </c>
      <c r="F676" s="46" t="str">
        <f t="shared" ca="1" si="236"/>
        <v/>
      </c>
      <c r="G676" s="47" t="str">
        <f t="shared" ca="1" si="237"/>
        <v/>
      </c>
      <c r="H676" s="45" t="str">
        <f t="shared" ca="1" si="238"/>
        <v/>
      </c>
      <c r="I676" s="46" t="str">
        <f t="shared" ca="1" si="239"/>
        <v/>
      </c>
      <c r="J676" s="47" t="str">
        <f t="shared" ca="1" si="240"/>
        <v/>
      </c>
      <c r="K676" s="45" t="str">
        <f t="shared" ca="1" si="241"/>
        <v/>
      </c>
      <c r="L676" s="46" t="str">
        <f t="shared" ca="1" si="242"/>
        <v/>
      </c>
      <c r="M676" s="47" t="str">
        <f t="shared" ca="1" si="243"/>
        <v/>
      </c>
      <c r="N676" s="45" t="str">
        <f t="shared" ca="1" si="244"/>
        <v/>
      </c>
      <c r="O676" s="46" t="str">
        <f t="shared" ca="1" si="245"/>
        <v/>
      </c>
      <c r="P676" s="47" t="str">
        <f t="shared" ca="1" si="246"/>
        <v/>
      </c>
      <c r="Q676" s="45" t="str">
        <f t="shared" ca="1" si="247"/>
        <v/>
      </c>
      <c r="R676" s="46" t="str">
        <f t="shared" ca="1" si="248"/>
        <v/>
      </c>
      <c r="S676" s="47" t="str">
        <f t="shared" ca="1" si="249"/>
        <v/>
      </c>
      <c r="T676" s="79" t="str">
        <f t="shared" ca="1" si="250"/>
        <v/>
      </c>
      <c r="AH676" s="172" t="str">
        <f t="shared" si="251"/>
        <v/>
      </c>
      <c r="AI676" s="172" t="str">
        <f t="shared" si="252"/>
        <v/>
      </c>
    </row>
    <row r="677" spans="1:35">
      <c r="A677" s="173" t="str">
        <f t="shared" ca="1" si="232"/>
        <v/>
      </c>
      <c r="B677" s="45" t="str">
        <f t="shared" ca="1" si="233"/>
        <v/>
      </c>
      <c r="C677" s="46" t="str">
        <f t="shared" ca="1" si="253"/>
        <v/>
      </c>
      <c r="D677" s="46" t="str">
        <f t="shared" ca="1" si="234"/>
        <v/>
      </c>
      <c r="E677" s="45" t="str">
        <f t="shared" ca="1" si="235"/>
        <v/>
      </c>
      <c r="F677" s="46" t="str">
        <f t="shared" ca="1" si="236"/>
        <v/>
      </c>
      <c r="G677" s="47" t="str">
        <f t="shared" ca="1" si="237"/>
        <v/>
      </c>
      <c r="H677" s="45" t="str">
        <f t="shared" ca="1" si="238"/>
        <v/>
      </c>
      <c r="I677" s="46" t="str">
        <f t="shared" ca="1" si="239"/>
        <v/>
      </c>
      <c r="J677" s="47" t="str">
        <f t="shared" ca="1" si="240"/>
        <v/>
      </c>
      <c r="K677" s="45" t="str">
        <f t="shared" ca="1" si="241"/>
        <v/>
      </c>
      <c r="L677" s="46" t="str">
        <f t="shared" ca="1" si="242"/>
        <v/>
      </c>
      <c r="M677" s="47" t="str">
        <f t="shared" ca="1" si="243"/>
        <v/>
      </c>
      <c r="N677" s="45" t="str">
        <f t="shared" ca="1" si="244"/>
        <v/>
      </c>
      <c r="O677" s="46" t="str">
        <f t="shared" ca="1" si="245"/>
        <v/>
      </c>
      <c r="P677" s="47" t="str">
        <f t="shared" ca="1" si="246"/>
        <v/>
      </c>
      <c r="Q677" s="45" t="str">
        <f t="shared" ca="1" si="247"/>
        <v/>
      </c>
      <c r="R677" s="46" t="str">
        <f t="shared" ca="1" si="248"/>
        <v/>
      </c>
      <c r="S677" s="47" t="str">
        <f t="shared" ca="1" si="249"/>
        <v/>
      </c>
      <c r="T677" s="79" t="str">
        <f t="shared" ca="1" si="250"/>
        <v/>
      </c>
      <c r="AH677" s="172" t="str">
        <f t="shared" si="251"/>
        <v/>
      </c>
      <c r="AI677" s="172" t="str">
        <f t="shared" si="252"/>
        <v/>
      </c>
    </row>
    <row r="678" spans="1:35">
      <c r="A678" s="173" t="str">
        <f t="shared" ca="1" si="232"/>
        <v/>
      </c>
      <c r="B678" s="45" t="str">
        <f t="shared" ca="1" si="233"/>
        <v/>
      </c>
      <c r="C678" s="46" t="str">
        <f t="shared" ca="1" si="253"/>
        <v/>
      </c>
      <c r="D678" s="46" t="str">
        <f t="shared" ca="1" si="234"/>
        <v/>
      </c>
      <c r="E678" s="45" t="str">
        <f t="shared" ca="1" si="235"/>
        <v/>
      </c>
      <c r="F678" s="46" t="str">
        <f t="shared" ca="1" si="236"/>
        <v/>
      </c>
      <c r="G678" s="47" t="str">
        <f t="shared" ca="1" si="237"/>
        <v/>
      </c>
      <c r="H678" s="45" t="str">
        <f t="shared" ca="1" si="238"/>
        <v/>
      </c>
      <c r="I678" s="46" t="str">
        <f t="shared" ca="1" si="239"/>
        <v/>
      </c>
      <c r="J678" s="47" t="str">
        <f t="shared" ca="1" si="240"/>
        <v/>
      </c>
      <c r="K678" s="45" t="str">
        <f t="shared" ca="1" si="241"/>
        <v/>
      </c>
      <c r="L678" s="46" t="str">
        <f t="shared" ca="1" si="242"/>
        <v/>
      </c>
      <c r="M678" s="47" t="str">
        <f t="shared" ca="1" si="243"/>
        <v/>
      </c>
      <c r="N678" s="45" t="str">
        <f t="shared" ca="1" si="244"/>
        <v/>
      </c>
      <c r="O678" s="46" t="str">
        <f t="shared" ca="1" si="245"/>
        <v/>
      </c>
      <c r="P678" s="47" t="str">
        <f t="shared" ca="1" si="246"/>
        <v/>
      </c>
      <c r="Q678" s="45" t="str">
        <f t="shared" ca="1" si="247"/>
        <v/>
      </c>
      <c r="R678" s="46" t="str">
        <f t="shared" ca="1" si="248"/>
        <v/>
      </c>
      <c r="S678" s="47" t="str">
        <f t="shared" ca="1" si="249"/>
        <v/>
      </c>
      <c r="T678" s="79" t="str">
        <f t="shared" ca="1" si="250"/>
        <v/>
      </c>
      <c r="AH678" s="172" t="str">
        <f t="shared" si="251"/>
        <v/>
      </c>
      <c r="AI678" s="172" t="str">
        <f t="shared" si="252"/>
        <v/>
      </c>
    </row>
    <row r="679" spans="1:35">
      <c r="A679" s="173" t="str">
        <f t="shared" ca="1" si="232"/>
        <v/>
      </c>
      <c r="B679" s="45" t="str">
        <f t="shared" ca="1" si="233"/>
        <v/>
      </c>
      <c r="C679" s="46" t="str">
        <f t="shared" ca="1" si="253"/>
        <v/>
      </c>
      <c r="D679" s="46" t="str">
        <f t="shared" ca="1" si="234"/>
        <v/>
      </c>
      <c r="E679" s="45" t="str">
        <f t="shared" ca="1" si="235"/>
        <v/>
      </c>
      <c r="F679" s="46" t="str">
        <f t="shared" ca="1" si="236"/>
        <v/>
      </c>
      <c r="G679" s="47" t="str">
        <f t="shared" ca="1" si="237"/>
        <v/>
      </c>
      <c r="H679" s="45" t="str">
        <f t="shared" ca="1" si="238"/>
        <v/>
      </c>
      <c r="I679" s="46" t="str">
        <f t="shared" ca="1" si="239"/>
        <v/>
      </c>
      <c r="J679" s="47" t="str">
        <f t="shared" ca="1" si="240"/>
        <v/>
      </c>
      <c r="K679" s="45" t="str">
        <f t="shared" ca="1" si="241"/>
        <v/>
      </c>
      <c r="L679" s="46" t="str">
        <f t="shared" ca="1" si="242"/>
        <v/>
      </c>
      <c r="M679" s="47" t="str">
        <f t="shared" ca="1" si="243"/>
        <v/>
      </c>
      <c r="N679" s="45" t="str">
        <f t="shared" ca="1" si="244"/>
        <v/>
      </c>
      <c r="O679" s="46" t="str">
        <f t="shared" ca="1" si="245"/>
        <v/>
      </c>
      <c r="P679" s="47" t="str">
        <f t="shared" ca="1" si="246"/>
        <v/>
      </c>
      <c r="Q679" s="45" t="str">
        <f t="shared" ca="1" si="247"/>
        <v/>
      </c>
      <c r="R679" s="46" t="str">
        <f t="shared" ca="1" si="248"/>
        <v/>
      </c>
      <c r="S679" s="47" t="str">
        <f t="shared" ca="1" si="249"/>
        <v/>
      </c>
      <c r="T679" s="79" t="str">
        <f t="shared" ca="1" si="250"/>
        <v/>
      </c>
      <c r="AH679" s="172" t="str">
        <f t="shared" si="251"/>
        <v/>
      </c>
      <c r="AI679" s="172" t="str">
        <f t="shared" si="252"/>
        <v/>
      </c>
    </row>
    <row r="680" spans="1:35">
      <c r="A680" s="173" t="str">
        <f t="shared" ca="1" si="232"/>
        <v/>
      </c>
      <c r="B680" s="45" t="str">
        <f t="shared" ca="1" si="233"/>
        <v/>
      </c>
      <c r="C680" s="46" t="str">
        <f t="shared" ca="1" si="253"/>
        <v/>
      </c>
      <c r="D680" s="46" t="str">
        <f t="shared" ca="1" si="234"/>
        <v/>
      </c>
      <c r="E680" s="45" t="str">
        <f t="shared" ca="1" si="235"/>
        <v/>
      </c>
      <c r="F680" s="46" t="str">
        <f t="shared" ca="1" si="236"/>
        <v/>
      </c>
      <c r="G680" s="47" t="str">
        <f t="shared" ca="1" si="237"/>
        <v/>
      </c>
      <c r="H680" s="45" t="str">
        <f t="shared" ca="1" si="238"/>
        <v/>
      </c>
      <c r="I680" s="46" t="str">
        <f t="shared" ca="1" si="239"/>
        <v/>
      </c>
      <c r="J680" s="47" t="str">
        <f t="shared" ca="1" si="240"/>
        <v/>
      </c>
      <c r="K680" s="45" t="str">
        <f t="shared" ca="1" si="241"/>
        <v/>
      </c>
      <c r="L680" s="46" t="str">
        <f t="shared" ca="1" si="242"/>
        <v/>
      </c>
      <c r="M680" s="47" t="str">
        <f t="shared" ca="1" si="243"/>
        <v/>
      </c>
      <c r="N680" s="45" t="str">
        <f t="shared" ca="1" si="244"/>
        <v/>
      </c>
      <c r="O680" s="46" t="str">
        <f t="shared" ca="1" si="245"/>
        <v/>
      </c>
      <c r="P680" s="47" t="str">
        <f t="shared" ca="1" si="246"/>
        <v/>
      </c>
      <c r="Q680" s="45" t="str">
        <f t="shared" ca="1" si="247"/>
        <v/>
      </c>
      <c r="R680" s="46" t="str">
        <f t="shared" ca="1" si="248"/>
        <v/>
      </c>
      <c r="S680" s="47" t="str">
        <f t="shared" ca="1" si="249"/>
        <v/>
      </c>
      <c r="T680" s="79" t="str">
        <f t="shared" ca="1" si="250"/>
        <v/>
      </c>
      <c r="AH680" s="172" t="str">
        <f t="shared" si="251"/>
        <v/>
      </c>
      <c r="AI680" s="172" t="str">
        <f t="shared" si="252"/>
        <v/>
      </c>
    </row>
    <row r="681" spans="1:35">
      <c r="A681" s="173" t="str">
        <f t="shared" ca="1" si="232"/>
        <v/>
      </c>
      <c r="B681" s="45" t="str">
        <f t="shared" ca="1" si="233"/>
        <v/>
      </c>
      <c r="C681" s="46" t="str">
        <f t="shared" ca="1" si="253"/>
        <v/>
      </c>
      <c r="D681" s="46" t="str">
        <f t="shared" ca="1" si="234"/>
        <v/>
      </c>
      <c r="E681" s="45" t="str">
        <f t="shared" ca="1" si="235"/>
        <v/>
      </c>
      <c r="F681" s="46" t="str">
        <f t="shared" ca="1" si="236"/>
        <v/>
      </c>
      <c r="G681" s="47" t="str">
        <f t="shared" ca="1" si="237"/>
        <v/>
      </c>
      <c r="H681" s="45" t="str">
        <f t="shared" ca="1" si="238"/>
        <v/>
      </c>
      <c r="I681" s="46" t="str">
        <f t="shared" ca="1" si="239"/>
        <v/>
      </c>
      <c r="J681" s="47" t="str">
        <f t="shared" ca="1" si="240"/>
        <v/>
      </c>
      <c r="K681" s="45" t="str">
        <f t="shared" ca="1" si="241"/>
        <v/>
      </c>
      <c r="L681" s="46" t="str">
        <f t="shared" ca="1" si="242"/>
        <v/>
      </c>
      <c r="M681" s="47" t="str">
        <f t="shared" ca="1" si="243"/>
        <v/>
      </c>
      <c r="N681" s="45" t="str">
        <f t="shared" ca="1" si="244"/>
        <v/>
      </c>
      <c r="O681" s="46" t="str">
        <f t="shared" ca="1" si="245"/>
        <v/>
      </c>
      <c r="P681" s="47" t="str">
        <f t="shared" ca="1" si="246"/>
        <v/>
      </c>
      <c r="Q681" s="45" t="str">
        <f t="shared" ca="1" si="247"/>
        <v/>
      </c>
      <c r="R681" s="46" t="str">
        <f t="shared" ca="1" si="248"/>
        <v/>
      </c>
      <c r="S681" s="47" t="str">
        <f t="shared" ca="1" si="249"/>
        <v/>
      </c>
      <c r="T681" s="79" t="str">
        <f t="shared" ca="1" si="250"/>
        <v/>
      </c>
      <c r="AH681" s="172" t="str">
        <f t="shared" si="251"/>
        <v/>
      </c>
      <c r="AI681" s="172" t="str">
        <f t="shared" si="252"/>
        <v/>
      </c>
    </row>
    <row r="682" spans="1:35">
      <c r="A682" s="173" t="str">
        <f t="shared" ref="A682:A745" ca="1" si="254">IF(AND(ISBLANK(AJ671), A681 = $AJ$1),NOW(),IF(ISBLANK(AJ671),"",AJ671))</f>
        <v/>
      </c>
      <c r="B682" s="45" t="str">
        <f t="shared" ref="B682:B745" ca="1" si="255">IF(COUNTIF(V:V,A682)=1,VLOOKUP(A682,V:W,2), IF(COUNTIF(V:V,A682)=0,$B$10,""))</f>
        <v/>
      </c>
      <c r="C682" s="46" t="str">
        <f t="shared" ca="1" si="253"/>
        <v/>
      </c>
      <c r="D682" s="46" t="str">
        <f t="shared" ref="D682:D745" ca="1" si="256">IF(ISERROR(B682-2),"",-1*ROUNDUP(A682-$A$14,0)/360*$B$7*$B$5)</f>
        <v/>
      </c>
      <c r="E682" s="45" t="str">
        <f t="shared" ref="E682:E745" ca="1" si="257">IF(COUNTIF(V:V,A682)=1,VLOOKUP(A682,X:Y,2), IF(COUNTIF(V:V,A682)=0,$C$10,""))</f>
        <v/>
      </c>
      <c r="F682" s="46" t="str">
        <f t="shared" ref="F682:F745" ca="1" si="258">IF(ISERROR(B682-2),"",(E682-$E$14)/100*$C$5)</f>
        <v/>
      </c>
      <c r="G682" s="47" t="str">
        <f t="shared" ref="G682:G745" ca="1" si="259">IF(ISERROR(B682-2),"",ROUNDUP(A682-$A$14,0)/360*$C$6*$C$5-ROUNDUP(A682-$A$14,0)/360*$C$7*$C$5*$E$14/100)</f>
        <v/>
      </c>
      <c r="H682" s="45" t="str">
        <f t="shared" ref="H682:H745" ca="1" si="260">IF(COUNTIF(V:V,A682)=1,VLOOKUP(A682,Z:AA,2), IF(COUNTIF(V:V,A682)=0,$D$10,""))</f>
        <v/>
      </c>
      <c r="I682" s="46" t="str">
        <f t="shared" ref="I682:I745" ca="1" si="261">IF(ISERROR(B682-2),"",(H682-$H$14)/100*$D$5)</f>
        <v/>
      </c>
      <c r="J682" s="47" t="str">
        <f t="shared" ref="J682:J745" ca="1" si="262">IF(ISERROR(B682-2),"",ROUNDUP(A682-$A$14,0)/360*$D$6*$D$5-ROUNDUP(A682-$A$14,0)/360*$D$7*$D$5*$H$14/100)</f>
        <v/>
      </c>
      <c r="K682" s="45" t="str">
        <f t="shared" ref="K682:K745" ca="1" si="263">IF(COUNTIF(V:V,A682)=1,VLOOKUP(A682,AB:AC,2), IF(COUNTIF(V:V,A682)=0,$E$10,""))</f>
        <v/>
      </c>
      <c r="L682" s="46" t="str">
        <f t="shared" ref="L682:L745" ca="1" si="264">IF(ISERROR(B682-2),"",(K682-$K$14)/100*$E$5)</f>
        <v/>
      </c>
      <c r="M682" s="47" t="str">
        <f t="shared" ref="M682:M745" ca="1" si="265">IF(ISERROR(B682-2),"",ROUNDUP(A682-$A$14,0)/360*$E$6*$E$5-ROUNDUP(A682-$A$14,0)/360*$E$7*$E$5*$K$14/100)</f>
        <v/>
      </c>
      <c r="N682" s="45" t="str">
        <f t="shared" ref="N682:N745" ca="1" si="266">IF(COUNTIF(V:V,A682)=1,VLOOKUP(A682,AD:AE,2), IF(COUNTIF(V:V,A682)=0,$F$10,""))</f>
        <v/>
      </c>
      <c r="O682" s="46" t="str">
        <f t="shared" ref="O682:O745" ca="1" si="267">IF(ISERROR(B682-2),"",(N682/$N$14-1)*$F$5)</f>
        <v/>
      </c>
      <c r="P682" s="47" t="str">
        <f t="shared" ref="P682:P745" ca="1" si="268">IF(ISERROR(B682-2),"",-1*ROUNDUP(A682-$A$14,0)/360*$F$7*$F$5)</f>
        <v/>
      </c>
      <c r="Q682" s="45" t="str">
        <f t="shared" ref="Q682:Q745" ca="1" si="269">IF(COUNTIF(V:V,A682)=1,VLOOKUP(A682,AF:AG,2), IF(COUNTIF(V:V,A682)=0,$G$10,""))</f>
        <v/>
      </c>
      <c r="R682" s="46" t="str">
        <f t="shared" ref="R682:R745" ca="1" si="270">IF(ISERROR(B682-2),"",(Q682-$Q$14)/100*$G$5)</f>
        <v/>
      </c>
      <c r="S682" s="47" t="str">
        <f t="shared" ref="S682:S745" ca="1" si="271">IF(ISERROR(B682-2),"",ROUNDUP(A682-$A$14,0)/360*$G$6*$G$5-ROUNDUP(A682-$A$14,0)/360*$G$7*$G$5*$Q$14/100)</f>
        <v/>
      </c>
      <c r="T682" s="79" t="str">
        <f t="shared" ref="T682:T745" ca="1" si="272">IF(ISERROR(B682-2),"",C682+D682-F682-G682-I682-J682-L682-M682-O682-P682+R682+S682+$J$9+$N$9)</f>
        <v/>
      </c>
      <c r="AH682" s="172" t="str">
        <f t="shared" si="251"/>
        <v/>
      </c>
      <c r="AI682" s="172" t="str">
        <f t="shared" si="252"/>
        <v/>
      </c>
    </row>
    <row r="683" spans="1:35">
      <c r="A683" s="173" t="str">
        <f t="shared" ca="1" si="254"/>
        <v/>
      </c>
      <c r="B683" s="45" t="str">
        <f t="shared" ca="1" si="255"/>
        <v/>
      </c>
      <c r="C683" s="46" t="str">
        <f t="shared" ca="1" si="253"/>
        <v/>
      </c>
      <c r="D683" s="46" t="str">
        <f t="shared" ca="1" si="256"/>
        <v/>
      </c>
      <c r="E683" s="45" t="str">
        <f t="shared" ca="1" si="257"/>
        <v/>
      </c>
      <c r="F683" s="46" t="str">
        <f t="shared" ca="1" si="258"/>
        <v/>
      </c>
      <c r="G683" s="47" t="str">
        <f t="shared" ca="1" si="259"/>
        <v/>
      </c>
      <c r="H683" s="45" t="str">
        <f t="shared" ca="1" si="260"/>
        <v/>
      </c>
      <c r="I683" s="46" t="str">
        <f t="shared" ca="1" si="261"/>
        <v/>
      </c>
      <c r="J683" s="47" t="str">
        <f t="shared" ca="1" si="262"/>
        <v/>
      </c>
      <c r="K683" s="45" t="str">
        <f t="shared" ca="1" si="263"/>
        <v/>
      </c>
      <c r="L683" s="46" t="str">
        <f t="shared" ca="1" si="264"/>
        <v/>
      </c>
      <c r="M683" s="47" t="str">
        <f t="shared" ca="1" si="265"/>
        <v/>
      </c>
      <c r="N683" s="45" t="str">
        <f t="shared" ca="1" si="266"/>
        <v/>
      </c>
      <c r="O683" s="46" t="str">
        <f t="shared" ca="1" si="267"/>
        <v/>
      </c>
      <c r="P683" s="47" t="str">
        <f t="shared" ca="1" si="268"/>
        <v/>
      </c>
      <c r="Q683" s="45" t="str">
        <f t="shared" ca="1" si="269"/>
        <v/>
      </c>
      <c r="R683" s="46" t="str">
        <f t="shared" ca="1" si="270"/>
        <v/>
      </c>
      <c r="S683" s="47" t="str">
        <f t="shared" ca="1" si="271"/>
        <v/>
      </c>
      <c r="T683" s="79" t="str">
        <f t="shared" ca="1" si="272"/>
        <v/>
      </c>
      <c r="AH683" s="172" t="str">
        <f t="shared" si="251"/>
        <v/>
      </c>
      <c r="AI683" s="172" t="str">
        <f t="shared" si="252"/>
        <v/>
      </c>
    </row>
    <row r="684" spans="1:35">
      <c r="A684" s="173" t="str">
        <f t="shared" ca="1" si="254"/>
        <v/>
      </c>
      <c r="B684" s="45" t="str">
        <f t="shared" ca="1" si="255"/>
        <v/>
      </c>
      <c r="C684" s="46" t="str">
        <f t="shared" ca="1" si="253"/>
        <v/>
      </c>
      <c r="D684" s="46" t="str">
        <f t="shared" ca="1" si="256"/>
        <v/>
      </c>
      <c r="E684" s="45" t="str">
        <f t="shared" ca="1" si="257"/>
        <v/>
      </c>
      <c r="F684" s="46" t="str">
        <f t="shared" ca="1" si="258"/>
        <v/>
      </c>
      <c r="G684" s="47" t="str">
        <f t="shared" ca="1" si="259"/>
        <v/>
      </c>
      <c r="H684" s="45" t="str">
        <f t="shared" ca="1" si="260"/>
        <v/>
      </c>
      <c r="I684" s="46" t="str">
        <f t="shared" ca="1" si="261"/>
        <v/>
      </c>
      <c r="J684" s="47" t="str">
        <f t="shared" ca="1" si="262"/>
        <v/>
      </c>
      <c r="K684" s="45" t="str">
        <f t="shared" ca="1" si="263"/>
        <v/>
      </c>
      <c r="L684" s="46" t="str">
        <f t="shared" ca="1" si="264"/>
        <v/>
      </c>
      <c r="M684" s="47" t="str">
        <f t="shared" ca="1" si="265"/>
        <v/>
      </c>
      <c r="N684" s="45" t="str">
        <f t="shared" ca="1" si="266"/>
        <v/>
      </c>
      <c r="O684" s="46" t="str">
        <f t="shared" ca="1" si="267"/>
        <v/>
      </c>
      <c r="P684" s="47" t="str">
        <f t="shared" ca="1" si="268"/>
        <v/>
      </c>
      <c r="Q684" s="45" t="str">
        <f t="shared" ca="1" si="269"/>
        <v/>
      </c>
      <c r="R684" s="46" t="str">
        <f t="shared" ca="1" si="270"/>
        <v/>
      </c>
      <c r="S684" s="47" t="str">
        <f t="shared" ca="1" si="271"/>
        <v/>
      </c>
      <c r="T684" s="79" t="str">
        <f t="shared" ca="1" si="272"/>
        <v/>
      </c>
      <c r="AH684" s="172" t="str">
        <f t="shared" si="251"/>
        <v/>
      </c>
      <c r="AI684" s="172" t="str">
        <f t="shared" si="252"/>
        <v/>
      </c>
    </row>
    <row r="685" spans="1:35">
      <c r="A685" s="173" t="str">
        <f t="shared" ca="1" si="254"/>
        <v/>
      </c>
      <c r="B685" s="45" t="str">
        <f t="shared" ca="1" si="255"/>
        <v/>
      </c>
      <c r="C685" s="46" t="str">
        <f t="shared" ca="1" si="253"/>
        <v/>
      </c>
      <c r="D685" s="46" t="str">
        <f t="shared" ca="1" si="256"/>
        <v/>
      </c>
      <c r="E685" s="45" t="str">
        <f t="shared" ca="1" si="257"/>
        <v/>
      </c>
      <c r="F685" s="46" t="str">
        <f t="shared" ca="1" si="258"/>
        <v/>
      </c>
      <c r="G685" s="47" t="str">
        <f t="shared" ca="1" si="259"/>
        <v/>
      </c>
      <c r="H685" s="45" t="str">
        <f t="shared" ca="1" si="260"/>
        <v/>
      </c>
      <c r="I685" s="46" t="str">
        <f t="shared" ca="1" si="261"/>
        <v/>
      </c>
      <c r="J685" s="47" t="str">
        <f t="shared" ca="1" si="262"/>
        <v/>
      </c>
      <c r="K685" s="45" t="str">
        <f t="shared" ca="1" si="263"/>
        <v/>
      </c>
      <c r="L685" s="46" t="str">
        <f t="shared" ca="1" si="264"/>
        <v/>
      </c>
      <c r="M685" s="47" t="str">
        <f t="shared" ca="1" si="265"/>
        <v/>
      </c>
      <c r="N685" s="45" t="str">
        <f t="shared" ca="1" si="266"/>
        <v/>
      </c>
      <c r="O685" s="46" t="str">
        <f t="shared" ca="1" si="267"/>
        <v/>
      </c>
      <c r="P685" s="47" t="str">
        <f t="shared" ca="1" si="268"/>
        <v/>
      </c>
      <c r="Q685" s="45" t="str">
        <f t="shared" ca="1" si="269"/>
        <v/>
      </c>
      <c r="R685" s="46" t="str">
        <f t="shared" ca="1" si="270"/>
        <v/>
      </c>
      <c r="S685" s="47" t="str">
        <f t="shared" ca="1" si="271"/>
        <v/>
      </c>
      <c r="T685" s="79" t="str">
        <f t="shared" ca="1" si="272"/>
        <v/>
      </c>
      <c r="AH685" s="172" t="str">
        <f t="shared" si="251"/>
        <v/>
      </c>
      <c r="AI685" s="172" t="str">
        <f t="shared" si="252"/>
        <v/>
      </c>
    </row>
    <row r="686" spans="1:35">
      <c r="A686" s="173" t="str">
        <f t="shared" ca="1" si="254"/>
        <v/>
      </c>
      <c r="B686" s="45" t="str">
        <f t="shared" ca="1" si="255"/>
        <v/>
      </c>
      <c r="C686" s="46" t="str">
        <f t="shared" ca="1" si="253"/>
        <v/>
      </c>
      <c r="D686" s="46" t="str">
        <f t="shared" ca="1" si="256"/>
        <v/>
      </c>
      <c r="E686" s="45" t="str">
        <f t="shared" ca="1" si="257"/>
        <v/>
      </c>
      <c r="F686" s="46" t="str">
        <f t="shared" ca="1" si="258"/>
        <v/>
      </c>
      <c r="G686" s="47" t="str">
        <f t="shared" ca="1" si="259"/>
        <v/>
      </c>
      <c r="H686" s="45" t="str">
        <f t="shared" ca="1" si="260"/>
        <v/>
      </c>
      <c r="I686" s="46" t="str">
        <f t="shared" ca="1" si="261"/>
        <v/>
      </c>
      <c r="J686" s="47" t="str">
        <f t="shared" ca="1" si="262"/>
        <v/>
      </c>
      <c r="K686" s="45" t="str">
        <f t="shared" ca="1" si="263"/>
        <v/>
      </c>
      <c r="L686" s="46" t="str">
        <f t="shared" ca="1" si="264"/>
        <v/>
      </c>
      <c r="M686" s="47" t="str">
        <f t="shared" ca="1" si="265"/>
        <v/>
      </c>
      <c r="N686" s="45" t="str">
        <f t="shared" ca="1" si="266"/>
        <v/>
      </c>
      <c r="O686" s="46" t="str">
        <f t="shared" ca="1" si="267"/>
        <v/>
      </c>
      <c r="P686" s="47" t="str">
        <f t="shared" ca="1" si="268"/>
        <v/>
      </c>
      <c r="Q686" s="45" t="str">
        <f t="shared" ca="1" si="269"/>
        <v/>
      </c>
      <c r="R686" s="46" t="str">
        <f t="shared" ca="1" si="270"/>
        <v/>
      </c>
      <c r="S686" s="47" t="str">
        <f t="shared" ca="1" si="271"/>
        <v/>
      </c>
      <c r="T686" s="79" t="str">
        <f t="shared" ca="1" si="272"/>
        <v/>
      </c>
      <c r="AH686" s="172" t="str">
        <f t="shared" si="251"/>
        <v/>
      </c>
      <c r="AI686" s="172" t="str">
        <f t="shared" si="252"/>
        <v/>
      </c>
    </row>
    <row r="687" spans="1:35">
      <c r="A687" s="173" t="str">
        <f t="shared" ca="1" si="254"/>
        <v/>
      </c>
      <c r="B687" s="45" t="str">
        <f t="shared" ca="1" si="255"/>
        <v/>
      </c>
      <c r="C687" s="46" t="str">
        <f t="shared" ca="1" si="253"/>
        <v/>
      </c>
      <c r="D687" s="46" t="str">
        <f t="shared" ca="1" si="256"/>
        <v/>
      </c>
      <c r="E687" s="45" t="str">
        <f t="shared" ca="1" si="257"/>
        <v/>
      </c>
      <c r="F687" s="46" t="str">
        <f t="shared" ca="1" si="258"/>
        <v/>
      </c>
      <c r="G687" s="47" t="str">
        <f t="shared" ca="1" si="259"/>
        <v/>
      </c>
      <c r="H687" s="45" t="str">
        <f t="shared" ca="1" si="260"/>
        <v/>
      </c>
      <c r="I687" s="46" t="str">
        <f t="shared" ca="1" si="261"/>
        <v/>
      </c>
      <c r="J687" s="47" t="str">
        <f t="shared" ca="1" si="262"/>
        <v/>
      </c>
      <c r="K687" s="45" t="str">
        <f t="shared" ca="1" si="263"/>
        <v/>
      </c>
      <c r="L687" s="46" t="str">
        <f t="shared" ca="1" si="264"/>
        <v/>
      </c>
      <c r="M687" s="47" t="str">
        <f t="shared" ca="1" si="265"/>
        <v/>
      </c>
      <c r="N687" s="45" t="str">
        <f t="shared" ca="1" si="266"/>
        <v/>
      </c>
      <c r="O687" s="46" t="str">
        <f t="shared" ca="1" si="267"/>
        <v/>
      </c>
      <c r="P687" s="47" t="str">
        <f t="shared" ca="1" si="268"/>
        <v/>
      </c>
      <c r="Q687" s="45" t="str">
        <f t="shared" ca="1" si="269"/>
        <v/>
      </c>
      <c r="R687" s="46" t="str">
        <f t="shared" ca="1" si="270"/>
        <v/>
      </c>
      <c r="S687" s="47" t="str">
        <f t="shared" ca="1" si="271"/>
        <v/>
      </c>
      <c r="T687" s="79" t="str">
        <f t="shared" ca="1" si="272"/>
        <v/>
      </c>
      <c r="AH687" s="172" t="str">
        <f t="shared" si="251"/>
        <v/>
      </c>
      <c r="AI687" s="172" t="str">
        <f t="shared" si="252"/>
        <v/>
      </c>
    </row>
    <row r="688" spans="1:35">
      <c r="A688" s="173" t="str">
        <f t="shared" ca="1" si="254"/>
        <v/>
      </c>
      <c r="B688" s="45" t="str">
        <f t="shared" ca="1" si="255"/>
        <v/>
      </c>
      <c r="C688" s="46" t="str">
        <f t="shared" ca="1" si="253"/>
        <v/>
      </c>
      <c r="D688" s="46" t="str">
        <f t="shared" ca="1" si="256"/>
        <v/>
      </c>
      <c r="E688" s="45" t="str">
        <f t="shared" ca="1" si="257"/>
        <v/>
      </c>
      <c r="F688" s="46" t="str">
        <f t="shared" ca="1" si="258"/>
        <v/>
      </c>
      <c r="G688" s="47" t="str">
        <f t="shared" ca="1" si="259"/>
        <v/>
      </c>
      <c r="H688" s="45" t="str">
        <f t="shared" ca="1" si="260"/>
        <v/>
      </c>
      <c r="I688" s="46" t="str">
        <f t="shared" ca="1" si="261"/>
        <v/>
      </c>
      <c r="J688" s="47" t="str">
        <f t="shared" ca="1" si="262"/>
        <v/>
      </c>
      <c r="K688" s="45" t="str">
        <f t="shared" ca="1" si="263"/>
        <v/>
      </c>
      <c r="L688" s="46" t="str">
        <f t="shared" ca="1" si="264"/>
        <v/>
      </c>
      <c r="M688" s="47" t="str">
        <f t="shared" ca="1" si="265"/>
        <v/>
      </c>
      <c r="N688" s="45" t="str">
        <f t="shared" ca="1" si="266"/>
        <v/>
      </c>
      <c r="O688" s="46" t="str">
        <f t="shared" ca="1" si="267"/>
        <v/>
      </c>
      <c r="P688" s="47" t="str">
        <f t="shared" ca="1" si="268"/>
        <v/>
      </c>
      <c r="Q688" s="45" t="str">
        <f t="shared" ca="1" si="269"/>
        <v/>
      </c>
      <c r="R688" s="46" t="str">
        <f t="shared" ca="1" si="270"/>
        <v/>
      </c>
      <c r="S688" s="47" t="str">
        <f t="shared" ca="1" si="271"/>
        <v/>
      </c>
      <c r="T688" s="79" t="str">
        <f t="shared" ca="1" si="272"/>
        <v/>
      </c>
      <c r="AH688" s="172" t="str">
        <f t="shared" si="251"/>
        <v/>
      </c>
      <c r="AI688" s="172" t="str">
        <f t="shared" si="252"/>
        <v/>
      </c>
    </row>
    <row r="689" spans="1:35">
      <c r="A689" s="173" t="str">
        <f t="shared" ca="1" si="254"/>
        <v/>
      </c>
      <c r="B689" s="45" t="str">
        <f t="shared" ca="1" si="255"/>
        <v/>
      </c>
      <c r="C689" s="46" t="str">
        <f t="shared" ca="1" si="253"/>
        <v/>
      </c>
      <c r="D689" s="46" t="str">
        <f t="shared" ca="1" si="256"/>
        <v/>
      </c>
      <c r="E689" s="45" t="str">
        <f t="shared" ca="1" si="257"/>
        <v/>
      </c>
      <c r="F689" s="46" t="str">
        <f t="shared" ca="1" si="258"/>
        <v/>
      </c>
      <c r="G689" s="47" t="str">
        <f t="shared" ca="1" si="259"/>
        <v/>
      </c>
      <c r="H689" s="45" t="str">
        <f t="shared" ca="1" si="260"/>
        <v/>
      </c>
      <c r="I689" s="46" t="str">
        <f t="shared" ca="1" si="261"/>
        <v/>
      </c>
      <c r="J689" s="47" t="str">
        <f t="shared" ca="1" si="262"/>
        <v/>
      </c>
      <c r="K689" s="45" t="str">
        <f t="shared" ca="1" si="263"/>
        <v/>
      </c>
      <c r="L689" s="46" t="str">
        <f t="shared" ca="1" si="264"/>
        <v/>
      </c>
      <c r="M689" s="47" t="str">
        <f t="shared" ca="1" si="265"/>
        <v/>
      </c>
      <c r="N689" s="45" t="str">
        <f t="shared" ca="1" si="266"/>
        <v/>
      </c>
      <c r="O689" s="46" t="str">
        <f t="shared" ca="1" si="267"/>
        <v/>
      </c>
      <c r="P689" s="47" t="str">
        <f t="shared" ca="1" si="268"/>
        <v/>
      </c>
      <c r="Q689" s="45" t="str">
        <f t="shared" ca="1" si="269"/>
        <v/>
      </c>
      <c r="R689" s="46" t="str">
        <f t="shared" ca="1" si="270"/>
        <v/>
      </c>
      <c r="S689" s="47" t="str">
        <f t="shared" ca="1" si="271"/>
        <v/>
      </c>
      <c r="T689" s="79" t="str">
        <f t="shared" ca="1" si="272"/>
        <v/>
      </c>
      <c r="AH689" s="172" t="str">
        <f t="shared" si="251"/>
        <v/>
      </c>
      <c r="AI689" s="172" t="str">
        <f t="shared" si="252"/>
        <v/>
      </c>
    </row>
    <row r="690" spans="1:35">
      <c r="A690" s="173" t="str">
        <f t="shared" ca="1" si="254"/>
        <v/>
      </c>
      <c r="B690" s="45" t="str">
        <f t="shared" ca="1" si="255"/>
        <v/>
      </c>
      <c r="C690" s="46" t="str">
        <f t="shared" ca="1" si="253"/>
        <v/>
      </c>
      <c r="D690" s="46" t="str">
        <f t="shared" ca="1" si="256"/>
        <v/>
      </c>
      <c r="E690" s="45" t="str">
        <f t="shared" ca="1" si="257"/>
        <v/>
      </c>
      <c r="F690" s="46" t="str">
        <f t="shared" ca="1" si="258"/>
        <v/>
      </c>
      <c r="G690" s="47" t="str">
        <f t="shared" ca="1" si="259"/>
        <v/>
      </c>
      <c r="H690" s="45" t="str">
        <f t="shared" ca="1" si="260"/>
        <v/>
      </c>
      <c r="I690" s="46" t="str">
        <f t="shared" ca="1" si="261"/>
        <v/>
      </c>
      <c r="J690" s="47" t="str">
        <f t="shared" ca="1" si="262"/>
        <v/>
      </c>
      <c r="K690" s="45" t="str">
        <f t="shared" ca="1" si="263"/>
        <v/>
      </c>
      <c r="L690" s="46" t="str">
        <f t="shared" ca="1" si="264"/>
        <v/>
      </c>
      <c r="M690" s="47" t="str">
        <f t="shared" ca="1" si="265"/>
        <v/>
      </c>
      <c r="N690" s="45" t="str">
        <f t="shared" ca="1" si="266"/>
        <v/>
      </c>
      <c r="O690" s="46" t="str">
        <f t="shared" ca="1" si="267"/>
        <v/>
      </c>
      <c r="P690" s="47" t="str">
        <f t="shared" ca="1" si="268"/>
        <v/>
      </c>
      <c r="Q690" s="45" t="str">
        <f t="shared" ca="1" si="269"/>
        <v/>
      </c>
      <c r="R690" s="46" t="str">
        <f t="shared" ca="1" si="270"/>
        <v/>
      </c>
      <c r="S690" s="47" t="str">
        <f t="shared" ca="1" si="271"/>
        <v/>
      </c>
      <c r="T690" s="79" t="str">
        <f t="shared" ca="1" si="272"/>
        <v/>
      </c>
      <c r="AH690" s="172" t="str">
        <f t="shared" si="251"/>
        <v/>
      </c>
      <c r="AI690" s="172" t="str">
        <f t="shared" si="252"/>
        <v/>
      </c>
    </row>
    <row r="691" spans="1:35">
      <c r="A691" s="173" t="str">
        <f t="shared" ca="1" si="254"/>
        <v/>
      </c>
      <c r="B691" s="45" t="str">
        <f t="shared" ca="1" si="255"/>
        <v/>
      </c>
      <c r="C691" s="46" t="str">
        <f t="shared" ca="1" si="253"/>
        <v/>
      </c>
      <c r="D691" s="46" t="str">
        <f t="shared" ca="1" si="256"/>
        <v/>
      </c>
      <c r="E691" s="45" t="str">
        <f t="shared" ca="1" si="257"/>
        <v/>
      </c>
      <c r="F691" s="46" t="str">
        <f t="shared" ca="1" si="258"/>
        <v/>
      </c>
      <c r="G691" s="47" t="str">
        <f t="shared" ca="1" si="259"/>
        <v/>
      </c>
      <c r="H691" s="45" t="str">
        <f t="shared" ca="1" si="260"/>
        <v/>
      </c>
      <c r="I691" s="46" t="str">
        <f t="shared" ca="1" si="261"/>
        <v/>
      </c>
      <c r="J691" s="47" t="str">
        <f t="shared" ca="1" si="262"/>
        <v/>
      </c>
      <c r="K691" s="45" t="str">
        <f t="shared" ca="1" si="263"/>
        <v/>
      </c>
      <c r="L691" s="46" t="str">
        <f t="shared" ca="1" si="264"/>
        <v/>
      </c>
      <c r="M691" s="47" t="str">
        <f t="shared" ca="1" si="265"/>
        <v/>
      </c>
      <c r="N691" s="45" t="str">
        <f t="shared" ca="1" si="266"/>
        <v/>
      </c>
      <c r="O691" s="46" t="str">
        <f t="shared" ca="1" si="267"/>
        <v/>
      </c>
      <c r="P691" s="47" t="str">
        <f t="shared" ca="1" si="268"/>
        <v/>
      </c>
      <c r="Q691" s="45" t="str">
        <f t="shared" ca="1" si="269"/>
        <v/>
      </c>
      <c r="R691" s="46" t="str">
        <f t="shared" ca="1" si="270"/>
        <v/>
      </c>
      <c r="S691" s="47" t="str">
        <f t="shared" ca="1" si="271"/>
        <v/>
      </c>
      <c r="T691" s="79" t="str">
        <f t="shared" ca="1" si="272"/>
        <v/>
      </c>
      <c r="AH691" s="172" t="str">
        <f t="shared" si="251"/>
        <v/>
      </c>
      <c r="AI691" s="172" t="str">
        <f t="shared" si="252"/>
        <v/>
      </c>
    </row>
    <row r="692" spans="1:35">
      <c r="A692" s="173" t="str">
        <f t="shared" ca="1" si="254"/>
        <v/>
      </c>
      <c r="B692" s="45" t="str">
        <f t="shared" ca="1" si="255"/>
        <v/>
      </c>
      <c r="C692" s="46" t="str">
        <f t="shared" ca="1" si="253"/>
        <v/>
      </c>
      <c r="D692" s="46" t="str">
        <f t="shared" ca="1" si="256"/>
        <v/>
      </c>
      <c r="E692" s="45" t="str">
        <f t="shared" ca="1" si="257"/>
        <v/>
      </c>
      <c r="F692" s="46" t="str">
        <f t="shared" ca="1" si="258"/>
        <v/>
      </c>
      <c r="G692" s="47" t="str">
        <f t="shared" ca="1" si="259"/>
        <v/>
      </c>
      <c r="H692" s="45" t="str">
        <f t="shared" ca="1" si="260"/>
        <v/>
      </c>
      <c r="I692" s="46" t="str">
        <f t="shared" ca="1" si="261"/>
        <v/>
      </c>
      <c r="J692" s="47" t="str">
        <f t="shared" ca="1" si="262"/>
        <v/>
      </c>
      <c r="K692" s="45" t="str">
        <f t="shared" ca="1" si="263"/>
        <v/>
      </c>
      <c r="L692" s="46" t="str">
        <f t="shared" ca="1" si="264"/>
        <v/>
      </c>
      <c r="M692" s="47" t="str">
        <f t="shared" ca="1" si="265"/>
        <v/>
      </c>
      <c r="N692" s="45" t="str">
        <f t="shared" ca="1" si="266"/>
        <v/>
      </c>
      <c r="O692" s="46" t="str">
        <f t="shared" ca="1" si="267"/>
        <v/>
      </c>
      <c r="P692" s="47" t="str">
        <f t="shared" ca="1" si="268"/>
        <v/>
      </c>
      <c r="Q692" s="45" t="str">
        <f t="shared" ca="1" si="269"/>
        <v/>
      </c>
      <c r="R692" s="46" t="str">
        <f t="shared" ca="1" si="270"/>
        <v/>
      </c>
      <c r="S692" s="47" t="str">
        <f t="shared" ca="1" si="271"/>
        <v/>
      </c>
      <c r="T692" s="79" t="str">
        <f t="shared" ca="1" si="272"/>
        <v/>
      </c>
      <c r="AH692" s="172" t="str">
        <f t="shared" si="251"/>
        <v/>
      </c>
      <c r="AI692" s="172" t="str">
        <f t="shared" si="252"/>
        <v/>
      </c>
    </row>
    <row r="693" spans="1:35">
      <c r="A693" s="173" t="str">
        <f t="shared" ca="1" si="254"/>
        <v/>
      </c>
      <c r="B693" s="45" t="str">
        <f t="shared" ca="1" si="255"/>
        <v/>
      </c>
      <c r="C693" s="46" t="str">
        <f t="shared" ca="1" si="253"/>
        <v/>
      </c>
      <c r="D693" s="46" t="str">
        <f t="shared" ca="1" si="256"/>
        <v/>
      </c>
      <c r="E693" s="45" t="str">
        <f t="shared" ca="1" si="257"/>
        <v/>
      </c>
      <c r="F693" s="46" t="str">
        <f t="shared" ca="1" si="258"/>
        <v/>
      </c>
      <c r="G693" s="47" t="str">
        <f t="shared" ca="1" si="259"/>
        <v/>
      </c>
      <c r="H693" s="45" t="str">
        <f t="shared" ca="1" si="260"/>
        <v/>
      </c>
      <c r="I693" s="46" t="str">
        <f t="shared" ca="1" si="261"/>
        <v/>
      </c>
      <c r="J693" s="47" t="str">
        <f t="shared" ca="1" si="262"/>
        <v/>
      </c>
      <c r="K693" s="45" t="str">
        <f t="shared" ca="1" si="263"/>
        <v/>
      </c>
      <c r="L693" s="46" t="str">
        <f t="shared" ca="1" si="264"/>
        <v/>
      </c>
      <c r="M693" s="47" t="str">
        <f t="shared" ca="1" si="265"/>
        <v/>
      </c>
      <c r="N693" s="45" t="str">
        <f t="shared" ca="1" si="266"/>
        <v/>
      </c>
      <c r="O693" s="46" t="str">
        <f t="shared" ca="1" si="267"/>
        <v/>
      </c>
      <c r="P693" s="47" t="str">
        <f t="shared" ca="1" si="268"/>
        <v/>
      </c>
      <c r="Q693" s="45" t="str">
        <f t="shared" ca="1" si="269"/>
        <v/>
      </c>
      <c r="R693" s="46" t="str">
        <f t="shared" ca="1" si="270"/>
        <v/>
      </c>
      <c r="S693" s="47" t="str">
        <f t="shared" ca="1" si="271"/>
        <v/>
      </c>
      <c r="T693" s="79" t="str">
        <f t="shared" ca="1" si="272"/>
        <v/>
      </c>
      <c r="AH693" s="172" t="str">
        <f t="shared" si="251"/>
        <v/>
      </c>
      <c r="AI693" s="172" t="str">
        <f t="shared" si="252"/>
        <v/>
      </c>
    </row>
    <row r="694" spans="1:35">
      <c r="A694" s="173" t="str">
        <f t="shared" ca="1" si="254"/>
        <v/>
      </c>
      <c r="B694" s="45" t="str">
        <f t="shared" ca="1" si="255"/>
        <v/>
      </c>
      <c r="C694" s="46" t="str">
        <f t="shared" ca="1" si="253"/>
        <v/>
      </c>
      <c r="D694" s="46" t="str">
        <f t="shared" ca="1" si="256"/>
        <v/>
      </c>
      <c r="E694" s="45" t="str">
        <f t="shared" ca="1" si="257"/>
        <v/>
      </c>
      <c r="F694" s="46" t="str">
        <f t="shared" ca="1" si="258"/>
        <v/>
      </c>
      <c r="G694" s="47" t="str">
        <f t="shared" ca="1" si="259"/>
        <v/>
      </c>
      <c r="H694" s="45" t="str">
        <f t="shared" ca="1" si="260"/>
        <v/>
      </c>
      <c r="I694" s="46" t="str">
        <f t="shared" ca="1" si="261"/>
        <v/>
      </c>
      <c r="J694" s="47" t="str">
        <f t="shared" ca="1" si="262"/>
        <v/>
      </c>
      <c r="K694" s="45" t="str">
        <f t="shared" ca="1" si="263"/>
        <v/>
      </c>
      <c r="L694" s="46" t="str">
        <f t="shared" ca="1" si="264"/>
        <v/>
      </c>
      <c r="M694" s="47" t="str">
        <f t="shared" ca="1" si="265"/>
        <v/>
      </c>
      <c r="N694" s="45" t="str">
        <f t="shared" ca="1" si="266"/>
        <v/>
      </c>
      <c r="O694" s="46" t="str">
        <f t="shared" ca="1" si="267"/>
        <v/>
      </c>
      <c r="P694" s="47" t="str">
        <f t="shared" ca="1" si="268"/>
        <v/>
      </c>
      <c r="Q694" s="45" t="str">
        <f t="shared" ca="1" si="269"/>
        <v/>
      </c>
      <c r="R694" s="46" t="str">
        <f t="shared" ca="1" si="270"/>
        <v/>
      </c>
      <c r="S694" s="47" t="str">
        <f t="shared" ca="1" si="271"/>
        <v/>
      </c>
      <c r="T694" s="79" t="str">
        <f t="shared" ca="1" si="272"/>
        <v/>
      </c>
      <c r="AH694" s="172" t="str">
        <f t="shared" si="251"/>
        <v/>
      </c>
      <c r="AI694" s="172" t="str">
        <f t="shared" si="252"/>
        <v/>
      </c>
    </row>
    <row r="695" spans="1:35">
      <c r="A695" s="173" t="str">
        <f t="shared" ca="1" si="254"/>
        <v/>
      </c>
      <c r="B695" s="45" t="str">
        <f t="shared" ca="1" si="255"/>
        <v/>
      </c>
      <c r="C695" s="46" t="str">
        <f t="shared" ca="1" si="253"/>
        <v/>
      </c>
      <c r="D695" s="46" t="str">
        <f t="shared" ca="1" si="256"/>
        <v/>
      </c>
      <c r="E695" s="45" t="str">
        <f t="shared" ca="1" si="257"/>
        <v/>
      </c>
      <c r="F695" s="46" t="str">
        <f t="shared" ca="1" si="258"/>
        <v/>
      </c>
      <c r="G695" s="47" t="str">
        <f t="shared" ca="1" si="259"/>
        <v/>
      </c>
      <c r="H695" s="45" t="str">
        <f t="shared" ca="1" si="260"/>
        <v/>
      </c>
      <c r="I695" s="46" t="str">
        <f t="shared" ca="1" si="261"/>
        <v/>
      </c>
      <c r="J695" s="47" t="str">
        <f t="shared" ca="1" si="262"/>
        <v/>
      </c>
      <c r="K695" s="45" t="str">
        <f t="shared" ca="1" si="263"/>
        <v/>
      </c>
      <c r="L695" s="46" t="str">
        <f t="shared" ca="1" si="264"/>
        <v/>
      </c>
      <c r="M695" s="47" t="str">
        <f t="shared" ca="1" si="265"/>
        <v/>
      </c>
      <c r="N695" s="45" t="str">
        <f t="shared" ca="1" si="266"/>
        <v/>
      </c>
      <c r="O695" s="46" t="str">
        <f t="shared" ca="1" si="267"/>
        <v/>
      </c>
      <c r="P695" s="47" t="str">
        <f t="shared" ca="1" si="268"/>
        <v/>
      </c>
      <c r="Q695" s="45" t="str">
        <f t="shared" ca="1" si="269"/>
        <v/>
      </c>
      <c r="R695" s="46" t="str">
        <f t="shared" ca="1" si="270"/>
        <v/>
      </c>
      <c r="S695" s="47" t="str">
        <f t="shared" ca="1" si="271"/>
        <v/>
      </c>
      <c r="T695" s="79" t="str">
        <f t="shared" ca="1" si="272"/>
        <v/>
      </c>
      <c r="AH695" s="172" t="str">
        <f t="shared" si="251"/>
        <v/>
      </c>
      <c r="AI695" s="172" t="str">
        <f t="shared" si="252"/>
        <v/>
      </c>
    </row>
    <row r="696" spans="1:35">
      <c r="A696" s="173" t="str">
        <f t="shared" ca="1" si="254"/>
        <v/>
      </c>
      <c r="B696" s="45" t="str">
        <f t="shared" ca="1" si="255"/>
        <v/>
      </c>
      <c r="C696" s="46" t="str">
        <f t="shared" ca="1" si="253"/>
        <v/>
      </c>
      <c r="D696" s="46" t="str">
        <f t="shared" ca="1" si="256"/>
        <v/>
      </c>
      <c r="E696" s="45" t="str">
        <f t="shared" ca="1" si="257"/>
        <v/>
      </c>
      <c r="F696" s="46" t="str">
        <f t="shared" ca="1" si="258"/>
        <v/>
      </c>
      <c r="G696" s="47" t="str">
        <f t="shared" ca="1" si="259"/>
        <v/>
      </c>
      <c r="H696" s="45" t="str">
        <f t="shared" ca="1" si="260"/>
        <v/>
      </c>
      <c r="I696" s="46" t="str">
        <f t="shared" ca="1" si="261"/>
        <v/>
      </c>
      <c r="J696" s="47" t="str">
        <f t="shared" ca="1" si="262"/>
        <v/>
      </c>
      <c r="K696" s="45" t="str">
        <f t="shared" ca="1" si="263"/>
        <v/>
      </c>
      <c r="L696" s="46" t="str">
        <f t="shared" ca="1" si="264"/>
        <v/>
      </c>
      <c r="M696" s="47" t="str">
        <f t="shared" ca="1" si="265"/>
        <v/>
      </c>
      <c r="N696" s="45" t="str">
        <f t="shared" ca="1" si="266"/>
        <v/>
      </c>
      <c r="O696" s="46" t="str">
        <f t="shared" ca="1" si="267"/>
        <v/>
      </c>
      <c r="P696" s="47" t="str">
        <f t="shared" ca="1" si="268"/>
        <v/>
      </c>
      <c r="Q696" s="45" t="str">
        <f t="shared" ca="1" si="269"/>
        <v/>
      </c>
      <c r="R696" s="46" t="str">
        <f t="shared" ca="1" si="270"/>
        <v/>
      </c>
      <c r="S696" s="47" t="str">
        <f t="shared" ca="1" si="271"/>
        <v/>
      </c>
      <c r="T696" s="79" t="str">
        <f t="shared" ca="1" si="272"/>
        <v/>
      </c>
      <c r="AH696" s="172" t="str">
        <f t="shared" si="251"/>
        <v/>
      </c>
      <c r="AI696" s="172" t="str">
        <f t="shared" si="252"/>
        <v/>
      </c>
    </row>
    <row r="697" spans="1:35">
      <c r="A697" s="173" t="str">
        <f t="shared" ca="1" si="254"/>
        <v/>
      </c>
      <c r="B697" s="45" t="str">
        <f t="shared" ca="1" si="255"/>
        <v/>
      </c>
      <c r="C697" s="46" t="str">
        <f t="shared" ca="1" si="253"/>
        <v/>
      </c>
      <c r="D697" s="46" t="str">
        <f t="shared" ca="1" si="256"/>
        <v/>
      </c>
      <c r="E697" s="45" t="str">
        <f t="shared" ca="1" si="257"/>
        <v/>
      </c>
      <c r="F697" s="46" t="str">
        <f t="shared" ca="1" si="258"/>
        <v/>
      </c>
      <c r="G697" s="47" t="str">
        <f t="shared" ca="1" si="259"/>
        <v/>
      </c>
      <c r="H697" s="45" t="str">
        <f t="shared" ca="1" si="260"/>
        <v/>
      </c>
      <c r="I697" s="46" t="str">
        <f t="shared" ca="1" si="261"/>
        <v/>
      </c>
      <c r="J697" s="47" t="str">
        <f t="shared" ca="1" si="262"/>
        <v/>
      </c>
      <c r="K697" s="45" t="str">
        <f t="shared" ca="1" si="263"/>
        <v/>
      </c>
      <c r="L697" s="46" t="str">
        <f t="shared" ca="1" si="264"/>
        <v/>
      </c>
      <c r="M697" s="47" t="str">
        <f t="shared" ca="1" si="265"/>
        <v/>
      </c>
      <c r="N697" s="45" t="str">
        <f t="shared" ca="1" si="266"/>
        <v/>
      </c>
      <c r="O697" s="46" t="str">
        <f t="shared" ca="1" si="267"/>
        <v/>
      </c>
      <c r="P697" s="47" t="str">
        <f t="shared" ca="1" si="268"/>
        <v/>
      </c>
      <c r="Q697" s="45" t="str">
        <f t="shared" ca="1" si="269"/>
        <v/>
      </c>
      <c r="R697" s="46" t="str">
        <f t="shared" ca="1" si="270"/>
        <v/>
      </c>
      <c r="S697" s="47" t="str">
        <f t="shared" ca="1" si="271"/>
        <v/>
      </c>
      <c r="T697" s="79" t="str">
        <f t="shared" ca="1" si="272"/>
        <v/>
      </c>
      <c r="AH697" s="172" t="str">
        <f t="shared" si="251"/>
        <v/>
      </c>
      <c r="AI697" s="172" t="str">
        <f t="shared" si="252"/>
        <v/>
      </c>
    </row>
    <row r="698" spans="1:35">
      <c r="A698" s="173" t="str">
        <f t="shared" ca="1" si="254"/>
        <v/>
      </c>
      <c r="B698" s="45" t="str">
        <f t="shared" ca="1" si="255"/>
        <v/>
      </c>
      <c r="C698" s="46" t="str">
        <f t="shared" ca="1" si="253"/>
        <v/>
      </c>
      <c r="D698" s="46" t="str">
        <f t="shared" ca="1" si="256"/>
        <v/>
      </c>
      <c r="E698" s="45" t="str">
        <f t="shared" ca="1" si="257"/>
        <v/>
      </c>
      <c r="F698" s="46" t="str">
        <f t="shared" ca="1" si="258"/>
        <v/>
      </c>
      <c r="G698" s="47" t="str">
        <f t="shared" ca="1" si="259"/>
        <v/>
      </c>
      <c r="H698" s="45" t="str">
        <f t="shared" ca="1" si="260"/>
        <v/>
      </c>
      <c r="I698" s="46" t="str">
        <f t="shared" ca="1" si="261"/>
        <v/>
      </c>
      <c r="J698" s="47" t="str">
        <f t="shared" ca="1" si="262"/>
        <v/>
      </c>
      <c r="K698" s="45" t="str">
        <f t="shared" ca="1" si="263"/>
        <v/>
      </c>
      <c r="L698" s="46" t="str">
        <f t="shared" ca="1" si="264"/>
        <v/>
      </c>
      <c r="M698" s="47" t="str">
        <f t="shared" ca="1" si="265"/>
        <v/>
      </c>
      <c r="N698" s="45" t="str">
        <f t="shared" ca="1" si="266"/>
        <v/>
      </c>
      <c r="O698" s="46" t="str">
        <f t="shared" ca="1" si="267"/>
        <v/>
      </c>
      <c r="P698" s="47" t="str">
        <f t="shared" ca="1" si="268"/>
        <v/>
      </c>
      <c r="Q698" s="45" t="str">
        <f t="shared" ca="1" si="269"/>
        <v/>
      </c>
      <c r="R698" s="46" t="str">
        <f t="shared" ca="1" si="270"/>
        <v/>
      </c>
      <c r="S698" s="47" t="str">
        <f t="shared" ca="1" si="271"/>
        <v/>
      </c>
      <c r="T698" s="79" t="str">
        <f t="shared" ca="1" si="272"/>
        <v/>
      </c>
      <c r="AH698" s="172" t="str">
        <f t="shared" si="251"/>
        <v/>
      </c>
      <c r="AI698" s="172" t="str">
        <f t="shared" si="252"/>
        <v/>
      </c>
    </row>
    <row r="699" spans="1:35">
      <c r="A699" s="173" t="str">
        <f t="shared" ca="1" si="254"/>
        <v/>
      </c>
      <c r="B699" s="45" t="str">
        <f t="shared" ca="1" si="255"/>
        <v/>
      </c>
      <c r="C699" s="46" t="str">
        <f t="shared" ca="1" si="253"/>
        <v/>
      </c>
      <c r="D699" s="46" t="str">
        <f t="shared" ca="1" si="256"/>
        <v/>
      </c>
      <c r="E699" s="45" t="str">
        <f t="shared" ca="1" si="257"/>
        <v/>
      </c>
      <c r="F699" s="46" t="str">
        <f t="shared" ca="1" si="258"/>
        <v/>
      </c>
      <c r="G699" s="47" t="str">
        <f t="shared" ca="1" si="259"/>
        <v/>
      </c>
      <c r="H699" s="45" t="str">
        <f t="shared" ca="1" si="260"/>
        <v/>
      </c>
      <c r="I699" s="46" t="str">
        <f t="shared" ca="1" si="261"/>
        <v/>
      </c>
      <c r="J699" s="47" t="str">
        <f t="shared" ca="1" si="262"/>
        <v/>
      </c>
      <c r="K699" s="45" t="str">
        <f t="shared" ca="1" si="263"/>
        <v/>
      </c>
      <c r="L699" s="46" t="str">
        <f t="shared" ca="1" si="264"/>
        <v/>
      </c>
      <c r="M699" s="47" t="str">
        <f t="shared" ca="1" si="265"/>
        <v/>
      </c>
      <c r="N699" s="45" t="str">
        <f t="shared" ca="1" si="266"/>
        <v/>
      </c>
      <c r="O699" s="46" t="str">
        <f t="shared" ca="1" si="267"/>
        <v/>
      </c>
      <c r="P699" s="47" t="str">
        <f t="shared" ca="1" si="268"/>
        <v/>
      </c>
      <c r="Q699" s="45" t="str">
        <f t="shared" ca="1" si="269"/>
        <v/>
      </c>
      <c r="R699" s="46" t="str">
        <f t="shared" ca="1" si="270"/>
        <v/>
      </c>
      <c r="S699" s="47" t="str">
        <f t="shared" ca="1" si="271"/>
        <v/>
      </c>
      <c r="T699" s="79" t="str">
        <f t="shared" ca="1" si="272"/>
        <v/>
      </c>
      <c r="AH699" s="172" t="str">
        <f t="shared" si="251"/>
        <v/>
      </c>
      <c r="AI699" s="172" t="str">
        <f t="shared" si="252"/>
        <v/>
      </c>
    </row>
    <row r="700" spans="1:35">
      <c r="A700" s="173" t="str">
        <f t="shared" ca="1" si="254"/>
        <v/>
      </c>
      <c r="B700" s="45" t="str">
        <f t="shared" ca="1" si="255"/>
        <v/>
      </c>
      <c r="C700" s="46" t="str">
        <f t="shared" ca="1" si="253"/>
        <v/>
      </c>
      <c r="D700" s="46" t="str">
        <f t="shared" ca="1" si="256"/>
        <v/>
      </c>
      <c r="E700" s="45" t="str">
        <f t="shared" ca="1" si="257"/>
        <v/>
      </c>
      <c r="F700" s="46" t="str">
        <f t="shared" ca="1" si="258"/>
        <v/>
      </c>
      <c r="G700" s="47" t="str">
        <f t="shared" ca="1" si="259"/>
        <v/>
      </c>
      <c r="H700" s="45" t="str">
        <f t="shared" ca="1" si="260"/>
        <v/>
      </c>
      <c r="I700" s="46" t="str">
        <f t="shared" ca="1" si="261"/>
        <v/>
      </c>
      <c r="J700" s="47" t="str">
        <f t="shared" ca="1" si="262"/>
        <v/>
      </c>
      <c r="K700" s="45" t="str">
        <f t="shared" ca="1" si="263"/>
        <v/>
      </c>
      <c r="L700" s="46" t="str">
        <f t="shared" ca="1" si="264"/>
        <v/>
      </c>
      <c r="M700" s="47" t="str">
        <f t="shared" ca="1" si="265"/>
        <v/>
      </c>
      <c r="N700" s="45" t="str">
        <f t="shared" ca="1" si="266"/>
        <v/>
      </c>
      <c r="O700" s="46" t="str">
        <f t="shared" ca="1" si="267"/>
        <v/>
      </c>
      <c r="P700" s="47" t="str">
        <f t="shared" ca="1" si="268"/>
        <v/>
      </c>
      <c r="Q700" s="45" t="str">
        <f t="shared" ca="1" si="269"/>
        <v/>
      </c>
      <c r="R700" s="46" t="str">
        <f t="shared" ca="1" si="270"/>
        <v/>
      </c>
      <c r="S700" s="47" t="str">
        <f t="shared" ca="1" si="271"/>
        <v/>
      </c>
      <c r="T700" s="79" t="str">
        <f t="shared" ca="1" si="272"/>
        <v/>
      </c>
      <c r="AH700" s="172" t="str">
        <f t="shared" si="251"/>
        <v/>
      </c>
      <c r="AI700" s="172" t="str">
        <f t="shared" si="252"/>
        <v/>
      </c>
    </row>
    <row r="701" spans="1:35">
      <c r="A701" s="173" t="str">
        <f t="shared" ca="1" si="254"/>
        <v/>
      </c>
      <c r="B701" s="45" t="str">
        <f t="shared" ca="1" si="255"/>
        <v/>
      </c>
      <c r="C701" s="46" t="str">
        <f t="shared" ca="1" si="253"/>
        <v/>
      </c>
      <c r="D701" s="46" t="str">
        <f t="shared" ca="1" si="256"/>
        <v/>
      </c>
      <c r="E701" s="45" t="str">
        <f t="shared" ca="1" si="257"/>
        <v/>
      </c>
      <c r="F701" s="46" t="str">
        <f t="shared" ca="1" si="258"/>
        <v/>
      </c>
      <c r="G701" s="47" t="str">
        <f t="shared" ca="1" si="259"/>
        <v/>
      </c>
      <c r="H701" s="45" t="str">
        <f t="shared" ca="1" si="260"/>
        <v/>
      </c>
      <c r="I701" s="46" t="str">
        <f t="shared" ca="1" si="261"/>
        <v/>
      </c>
      <c r="J701" s="47" t="str">
        <f t="shared" ca="1" si="262"/>
        <v/>
      </c>
      <c r="K701" s="45" t="str">
        <f t="shared" ca="1" si="263"/>
        <v/>
      </c>
      <c r="L701" s="46" t="str">
        <f t="shared" ca="1" si="264"/>
        <v/>
      </c>
      <c r="M701" s="47" t="str">
        <f t="shared" ca="1" si="265"/>
        <v/>
      </c>
      <c r="N701" s="45" t="str">
        <f t="shared" ca="1" si="266"/>
        <v/>
      </c>
      <c r="O701" s="46" t="str">
        <f t="shared" ca="1" si="267"/>
        <v/>
      </c>
      <c r="P701" s="47" t="str">
        <f t="shared" ca="1" si="268"/>
        <v/>
      </c>
      <c r="Q701" s="45" t="str">
        <f t="shared" ca="1" si="269"/>
        <v/>
      </c>
      <c r="R701" s="46" t="str">
        <f t="shared" ca="1" si="270"/>
        <v/>
      </c>
      <c r="S701" s="47" t="str">
        <f t="shared" ca="1" si="271"/>
        <v/>
      </c>
      <c r="T701" s="79" t="str">
        <f t="shared" ca="1" si="272"/>
        <v/>
      </c>
      <c r="AH701" s="172" t="str">
        <f t="shared" si="251"/>
        <v/>
      </c>
      <c r="AI701" s="172" t="str">
        <f t="shared" si="252"/>
        <v/>
      </c>
    </row>
    <row r="702" spans="1:35">
      <c r="A702" s="173" t="str">
        <f t="shared" ca="1" si="254"/>
        <v/>
      </c>
      <c r="B702" s="45" t="str">
        <f t="shared" ca="1" si="255"/>
        <v/>
      </c>
      <c r="C702" s="46" t="str">
        <f t="shared" ca="1" si="253"/>
        <v/>
      </c>
      <c r="D702" s="46" t="str">
        <f t="shared" ca="1" si="256"/>
        <v/>
      </c>
      <c r="E702" s="45" t="str">
        <f t="shared" ca="1" si="257"/>
        <v/>
      </c>
      <c r="F702" s="46" t="str">
        <f t="shared" ca="1" si="258"/>
        <v/>
      </c>
      <c r="G702" s="47" t="str">
        <f t="shared" ca="1" si="259"/>
        <v/>
      </c>
      <c r="H702" s="45" t="str">
        <f t="shared" ca="1" si="260"/>
        <v/>
      </c>
      <c r="I702" s="46" t="str">
        <f t="shared" ca="1" si="261"/>
        <v/>
      </c>
      <c r="J702" s="47" t="str">
        <f t="shared" ca="1" si="262"/>
        <v/>
      </c>
      <c r="K702" s="45" t="str">
        <f t="shared" ca="1" si="263"/>
        <v/>
      </c>
      <c r="L702" s="46" t="str">
        <f t="shared" ca="1" si="264"/>
        <v/>
      </c>
      <c r="M702" s="47" t="str">
        <f t="shared" ca="1" si="265"/>
        <v/>
      </c>
      <c r="N702" s="45" t="str">
        <f t="shared" ca="1" si="266"/>
        <v/>
      </c>
      <c r="O702" s="46" t="str">
        <f t="shared" ca="1" si="267"/>
        <v/>
      </c>
      <c r="P702" s="47" t="str">
        <f t="shared" ca="1" si="268"/>
        <v/>
      </c>
      <c r="Q702" s="45" t="str">
        <f t="shared" ca="1" si="269"/>
        <v/>
      </c>
      <c r="R702" s="46" t="str">
        <f t="shared" ca="1" si="270"/>
        <v/>
      </c>
      <c r="S702" s="47" t="str">
        <f t="shared" ca="1" si="271"/>
        <v/>
      </c>
      <c r="T702" s="79" t="str">
        <f t="shared" ca="1" si="272"/>
        <v/>
      </c>
      <c r="AH702" s="172" t="str">
        <f t="shared" si="251"/>
        <v/>
      </c>
      <c r="AI702" s="172" t="str">
        <f t="shared" si="252"/>
        <v/>
      </c>
    </row>
    <row r="703" spans="1:35">
      <c r="A703" s="173" t="str">
        <f t="shared" ca="1" si="254"/>
        <v/>
      </c>
      <c r="B703" s="45" t="str">
        <f t="shared" ca="1" si="255"/>
        <v/>
      </c>
      <c r="C703" s="46" t="str">
        <f t="shared" ca="1" si="253"/>
        <v/>
      </c>
      <c r="D703" s="46" t="str">
        <f t="shared" ca="1" si="256"/>
        <v/>
      </c>
      <c r="E703" s="45" t="str">
        <f t="shared" ca="1" si="257"/>
        <v/>
      </c>
      <c r="F703" s="46" t="str">
        <f t="shared" ca="1" si="258"/>
        <v/>
      </c>
      <c r="G703" s="47" t="str">
        <f t="shared" ca="1" si="259"/>
        <v/>
      </c>
      <c r="H703" s="45" t="str">
        <f t="shared" ca="1" si="260"/>
        <v/>
      </c>
      <c r="I703" s="46" t="str">
        <f t="shared" ca="1" si="261"/>
        <v/>
      </c>
      <c r="J703" s="47" t="str">
        <f t="shared" ca="1" si="262"/>
        <v/>
      </c>
      <c r="K703" s="45" t="str">
        <f t="shared" ca="1" si="263"/>
        <v/>
      </c>
      <c r="L703" s="46" t="str">
        <f t="shared" ca="1" si="264"/>
        <v/>
      </c>
      <c r="M703" s="47" t="str">
        <f t="shared" ca="1" si="265"/>
        <v/>
      </c>
      <c r="N703" s="45" t="str">
        <f t="shared" ca="1" si="266"/>
        <v/>
      </c>
      <c r="O703" s="46" t="str">
        <f t="shared" ca="1" si="267"/>
        <v/>
      </c>
      <c r="P703" s="47" t="str">
        <f t="shared" ca="1" si="268"/>
        <v/>
      </c>
      <c r="Q703" s="45" t="str">
        <f t="shared" ca="1" si="269"/>
        <v/>
      </c>
      <c r="R703" s="46" t="str">
        <f t="shared" ca="1" si="270"/>
        <v/>
      </c>
      <c r="S703" s="47" t="str">
        <f t="shared" ca="1" si="271"/>
        <v/>
      </c>
      <c r="T703" s="79" t="str">
        <f t="shared" ca="1" si="272"/>
        <v/>
      </c>
      <c r="AH703" s="172" t="str">
        <f t="shared" si="251"/>
        <v/>
      </c>
      <c r="AI703" s="172" t="str">
        <f t="shared" si="252"/>
        <v/>
      </c>
    </row>
    <row r="704" spans="1:35">
      <c r="A704" s="173" t="str">
        <f t="shared" ca="1" si="254"/>
        <v/>
      </c>
      <c r="B704" s="45" t="str">
        <f t="shared" ca="1" si="255"/>
        <v/>
      </c>
      <c r="C704" s="46" t="str">
        <f t="shared" ca="1" si="253"/>
        <v/>
      </c>
      <c r="D704" s="46" t="str">
        <f t="shared" ca="1" si="256"/>
        <v/>
      </c>
      <c r="E704" s="45" t="str">
        <f t="shared" ca="1" si="257"/>
        <v/>
      </c>
      <c r="F704" s="46" t="str">
        <f t="shared" ca="1" si="258"/>
        <v/>
      </c>
      <c r="G704" s="47" t="str">
        <f t="shared" ca="1" si="259"/>
        <v/>
      </c>
      <c r="H704" s="45" t="str">
        <f t="shared" ca="1" si="260"/>
        <v/>
      </c>
      <c r="I704" s="46" t="str">
        <f t="shared" ca="1" si="261"/>
        <v/>
      </c>
      <c r="J704" s="47" t="str">
        <f t="shared" ca="1" si="262"/>
        <v/>
      </c>
      <c r="K704" s="45" t="str">
        <f t="shared" ca="1" si="263"/>
        <v/>
      </c>
      <c r="L704" s="46" t="str">
        <f t="shared" ca="1" si="264"/>
        <v/>
      </c>
      <c r="M704" s="47" t="str">
        <f t="shared" ca="1" si="265"/>
        <v/>
      </c>
      <c r="N704" s="45" t="str">
        <f t="shared" ca="1" si="266"/>
        <v/>
      </c>
      <c r="O704" s="46" t="str">
        <f t="shared" ca="1" si="267"/>
        <v/>
      </c>
      <c r="P704" s="47" t="str">
        <f t="shared" ca="1" si="268"/>
        <v/>
      </c>
      <c r="Q704" s="45" t="str">
        <f t="shared" ca="1" si="269"/>
        <v/>
      </c>
      <c r="R704" s="46" t="str">
        <f t="shared" ca="1" si="270"/>
        <v/>
      </c>
      <c r="S704" s="47" t="str">
        <f t="shared" ca="1" si="271"/>
        <v/>
      </c>
      <c r="T704" s="79" t="str">
        <f t="shared" ca="1" si="272"/>
        <v/>
      </c>
      <c r="AH704" s="172" t="str">
        <f t="shared" si="251"/>
        <v/>
      </c>
      <c r="AI704" s="172" t="str">
        <f t="shared" si="252"/>
        <v/>
      </c>
    </row>
    <row r="705" spans="1:35">
      <c r="A705" s="173" t="str">
        <f t="shared" ca="1" si="254"/>
        <v/>
      </c>
      <c r="B705" s="45" t="str">
        <f t="shared" ca="1" si="255"/>
        <v/>
      </c>
      <c r="C705" s="46" t="str">
        <f t="shared" ca="1" si="253"/>
        <v/>
      </c>
      <c r="D705" s="46" t="str">
        <f t="shared" ca="1" si="256"/>
        <v/>
      </c>
      <c r="E705" s="45" t="str">
        <f t="shared" ca="1" si="257"/>
        <v/>
      </c>
      <c r="F705" s="46" t="str">
        <f t="shared" ca="1" si="258"/>
        <v/>
      </c>
      <c r="G705" s="47" t="str">
        <f t="shared" ca="1" si="259"/>
        <v/>
      </c>
      <c r="H705" s="45" t="str">
        <f t="shared" ca="1" si="260"/>
        <v/>
      </c>
      <c r="I705" s="46" t="str">
        <f t="shared" ca="1" si="261"/>
        <v/>
      </c>
      <c r="J705" s="47" t="str">
        <f t="shared" ca="1" si="262"/>
        <v/>
      </c>
      <c r="K705" s="45" t="str">
        <f t="shared" ca="1" si="263"/>
        <v/>
      </c>
      <c r="L705" s="46" t="str">
        <f t="shared" ca="1" si="264"/>
        <v/>
      </c>
      <c r="M705" s="47" t="str">
        <f t="shared" ca="1" si="265"/>
        <v/>
      </c>
      <c r="N705" s="45" t="str">
        <f t="shared" ca="1" si="266"/>
        <v/>
      </c>
      <c r="O705" s="46" t="str">
        <f t="shared" ca="1" si="267"/>
        <v/>
      </c>
      <c r="P705" s="47" t="str">
        <f t="shared" ca="1" si="268"/>
        <v/>
      </c>
      <c r="Q705" s="45" t="str">
        <f t="shared" ca="1" si="269"/>
        <v/>
      </c>
      <c r="R705" s="46" t="str">
        <f t="shared" ca="1" si="270"/>
        <v/>
      </c>
      <c r="S705" s="47" t="str">
        <f t="shared" ca="1" si="271"/>
        <v/>
      </c>
      <c r="T705" s="79" t="str">
        <f t="shared" ca="1" si="272"/>
        <v/>
      </c>
      <c r="AH705" s="172" t="str">
        <f t="shared" si="251"/>
        <v/>
      </c>
      <c r="AI705" s="172" t="str">
        <f t="shared" si="252"/>
        <v/>
      </c>
    </row>
    <row r="706" spans="1:35">
      <c r="A706" s="173" t="str">
        <f t="shared" ca="1" si="254"/>
        <v/>
      </c>
      <c r="B706" s="45" t="str">
        <f t="shared" ca="1" si="255"/>
        <v/>
      </c>
      <c r="C706" s="46" t="str">
        <f t="shared" ca="1" si="253"/>
        <v/>
      </c>
      <c r="D706" s="46" t="str">
        <f t="shared" ca="1" si="256"/>
        <v/>
      </c>
      <c r="E706" s="45" t="str">
        <f t="shared" ca="1" si="257"/>
        <v/>
      </c>
      <c r="F706" s="46" t="str">
        <f t="shared" ca="1" si="258"/>
        <v/>
      </c>
      <c r="G706" s="47" t="str">
        <f t="shared" ca="1" si="259"/>
        <v/>
      </c>
      <c r="H706" s="45" t="str">
        <f t="shared" ca="1" si="260"/>
        <v/>
      </c>
      <c r="I706" s="46" t="str">
        <f t="shared" ca="1" si="261"/>
        <v/>
      </c>
      <c r="J706" s="47" t="str">
        <f t="shared" ca="1" si="262"/>
        <v/>
      </c>
      <c r="K706" s="45" t="str">
        <f t="shared" ca="1" si="263"/>
        <v/>
      </c>
      <c r="L706" s="46" t="str">
        <f t="shared" ca="1" si="264"/>
        <v/>
      </c>
      <c r="M706" s="47" t="str">
        <f t="shared" ca="1" si="265"/>
        <v/>
      </c>
      <c r="N706" s="45" t="str">
        <f t="shared" ca="1" si="266"/>
        <v/>
      </c>
      <c r="O706" s="46" t="str">
        <f t="shared" ca="1" si="267"/>
        <v/>
      </c>
      <c r="P706" s="47" t="str">
        <f t="shared" ca="1" si="268"/>
        <v/>
      </c>
      <c r="Q706" s="45" t="str">
        <f t="shared" ca="1" si="269"/>
        <v/>
      </c>
      <c r="R706" s="46" t="str">
        <f t="shared" ca="1" si="270"/>
        <v/>
      </c>
      <c r="S706" s="47" t="str">
        <f t="shared" ca="1" si="271"/>
        <v/>
      </c>
      <c r="T706" s="79" t="str">
        <f t="shared" ca="1" si="272"/>
        <v/>
      </c>
      <c r="AH706" s="172" t="str">
        <f t="shared" si="251"/>
        <v/>
      </c>
      <c r="AI706" s="172" t="str">
        <f t="shared" si="252"/>
        <v/>
      </c>
    </row>
    <row r="707" spans="1:35">
      <c r="A707" s="173" t="str">
        <f t="shared" ca="1" si="254"/>
        <v/>
      </c>
      <c r="B707" s="45" t="str">
        <f t="shared" ca="1" si="255"/>
        <v/>
      </c>
      <c r="C707" s="46" t="str">
        <f t="shared" ca="1" si="253"/>
        <v/>
      </c>
      <c r="D707" s="46" t="str">
        <f t="shared" ca="1" si="256"/>
        <v/>
      </c>
      <c r="E707" s="45" t="str">
        <f t="shared" ca="1" si="257"/>
        <v/>
      </c>
      <c r="F707" s="46" t="str">
        <f t="shared" ca="1" si="258"/>
        <v/>
      </c>
      <c r="G707" s="47" t="str">
        <f t="shared" ca="1" si="259"/>
        <v/>
      </c>
      <c r="H707" s="45" t="str">
        <f t="shared" ca="1" si="260"/>
        <v/>
      </c>
      <c r="I707" s="46" t="str">
        <f t="shared" ca="1" si="261"/>
        <v/>
      </c>
      <c r="J707" s="47" t="str">
        <f t="shared" ca="1" si="262"/>
        <v/>
      </c>
      <c r="K707" s="45" t="str">
        <f t="shared" ca="1" si="263"/>
        <v/>
      </c>
      <c r="L707" s="46" t="str">
        <f t="shared" ca="1" si="264"/>
        <v/>
      </c>
      <c r="M707" s="47" t="str">
        <f t="shared" ca="1" si="265"/>
        <v/>
      </c>
      <c r="N707" s="45" t="str">
        <f t="shared" ca="1" si="266"/>
        <v/>
      </c>
      <c r="O707" s="46" t="str">
        <f t="shared" ca="1" si="267"/>
        <v/>
      </c>
      <c r="P707" s="47" t="str">
        <f t="shared" ca="1" si="268"/>
        <v/>
      </c>
      <c r="Q707" s="45" t="str">
        <f t="shared" ca="1" si="269"/>
        <v/>
      </c>
      <c r="R707" s="46" t="str">
        <f t="shared" ca="1" si="270"/>
        <v/>
      </c>
      <c r="S707" s="47" t="str">
        <f t="shared" ca="1" si="271"/>
        <v/>
      </c>
      <c r="T707" s="79" t="str">
        <f t="shared" ca="1" si="272"/>
        <v/>
      </c>
      <c r="AH707" s="172" t="str">
        <f t="shared" si="251"/>
        <v/>
      </c>
      <c r="AI707" s="172" t="str">
        <f t="shared" si="252"/>
        <v/>
      </c>
    </row>
    <row r="708" spans="1:35">
      <c r="A708" s="173" t="str">
        <f t="shared" ca="1" si="254"/>
        <v/>
      </c>
      <c r="B708" s="45" t="str">
        <f t="shared" ca="1" si="255"/>
        <v/>
      </c>
      <c r="C708" s="46" t="str">
        <f t="shared" ca="1" si="253"/>
        <v/>
      </c>
      <c r="D708" s="46" t="str">
        <f t="shared" ca="1" si="256"/>
        <v/>
      </c>
      <c r="E708" s="45" t="str">
        <f t="shared" ca="1" si="257"/>
        <v/>
      </c>
      <c r="F708" s="46" t="str">
        <f t="shared" ca="1" si="258"/>
        <v/>
      </c>
      <c r="G708" s="47" t="str">
        <f t="shared" ca="1" si="259"/>
        <v/>
      </c>
      <c r="H708" s="45" t="str">
        <f t="shared" ca="1" si="260"/>
        <v/>
      </c>
      <c r="I708" s="46" t="str">
        <f t="shared" ca="1" si="261"/>
        <v/>
      </c>
      <c r="J708" s="47" t="str">
        <f t="shared" ca="1" si="262"/>
        <v/>
      </c>
      <c r="K708" s="45" t="str">
        <f t="shared" ca="1" si="263"/>
        <v/>
      </c>
      <c r="L708" s="46" t="str">
        <f t="shared" ca="1" si="264"/>
        <v/>
      </c>
      <c r="M708" s="47" t="str">
        <f t="shared" ca="1" si="265"/>
        <v/>
      </c>
      <c r="N708" s="45" t="str">
        <f t="shared" ca="1" si="266"/>
        <v/>
      </c>
      <c r="O708" s="46" t="str">
        <f t="shared" ca="1" si="267"/>
        <v/>
      </c>
      <c r="P708" s="47" t="str">
        <f t="shared" ca="1" si="268"/>
        <v/>
      </c>
      <c r="Q708" s="45" t="str">
        <f t="shared" ca="1" si="269"/>
        <v/>
      </c>
      <c r="R708" s="46" t="str">
        <f t="shared" ca="1" si="270"/>
        <v/>
      </c>
      <c r="S708" s="47" t="str">
        <f t="shared" ca="1" si="271"/>
        <v/>
      </c>
      <c r="T708" s="79" t="str">
        <f t="shared" ca="1" si="272"/>
        <v/>
      </c>
      <c r="AH708" s="172" t="str">
        <f t="shared" ref="AH708:AH771" si="273">IF(COUNTIF(X:X,V708)*COUNTIF(Z:Z,V708)*COUNTIF(AB:AB,V708)*COUNTIF(AD:AD,V708)*COUNTIF(AF:AF,V708),V708,"")</f>
        <v/>
      </c>
      <c r="AI708" s="172" t="str">
        <f t="shared" ref="AI708:AI771" si="274">IF(AH708&gt;$A$14,AH708,"")</f>
        <v/>
      </c>
    </row>
    <row r="709" spans="1:35">
      <c r="A709" s="173" t="str">
        <f t="shared" ca="1" si="254"/>
        <v/>
      </c>
      <c r="B709" s="45" t="str">
        <f t="shared" ca="1" si="255"/>
        <v/>
      </c>
      <c r="C709" s="46" t="str">
        <f t="shared" ca="1" si="253"/>
        <v/>
      </c>
      <c r="D709" s="46" t="str">
        <f t="shared" ca="1" si="256"/>
        <v/>
      </c>
      <c r="E709" s="45" t="str">
        <f t="shared" ca="1" si="257"/>
        <v/>
      </c>
      <c r="F709" s="46" t="str">
        <f t="shared" ca="1" si="258"/>
        <v/>
      </c>
      <c r="G709" s="47" t="str">
        <f t="shared" ca="1" si="259"/>
        <v/>
      </c>
      <c r="H709" s="45" t="str">
        <f t="shared" ca="1" si="260"/>
        <v/>
      </c>
      <c r="I709" s="46" t="str">
        <f t="shared" ca="1" si="261"/>
        <v/>
      </c>
      <c r="J709" s="47" t="str">
        <f t="shared" ca="1" si="262"/>
        <v/>
      </c>
      <c r="K709" s="45" t="str">
        <f t="shared" ca="1" si="263"/>
        <v/>
      </c>
      <c r="L709" s="46" t="str">
        <f t="shared" ca="1" si="264"/>
        <v/>
      </c>
      <c r="M709" s="47" t="str">
        <f t="shared" ca="1" si="265"/>
        <v/>
      </c>
      <c r="N709" s="45" t="str">
        <f t="shared" ca="1" si="266"/>
        <v/>
      </c>
      <c r="O709" s="46" t="str">
        <f t="shared" ca="1" si="267"/>
        <v/>
      </c>
      <c r="P709" s="47" t="str">
        <f t="shared" ca="1" si="268"/>
        <v/>
      </c>
      <c r="Q709" s="45" t="str">
        <f t="shared" ca="1" si="269"/>
        <v/>
      </c>
      <c r="R709" s="46" t="str">
        <f t="shared" ca="1" si="270"/>
        <v/>
      </c>
      <c r="S709" s="47" t="str">
        <f t="shared" ca="1" si="271"/>
        <v/>
      </c>
      <c r="T709" s="79" t="str">
        <f t="shared" ca="1" si="272"/>
        <v/>
      </c>
      <c r="AH709" s="172" t="str">
        <f t="shared" si="273"/>
        <v/>
      </c>
      <c r="AI709" s="172" t="str">
        <f t="shared" si="274"/>
        <v/>
      </c>
    </row>
    <row r="710" spans="1:35">
      <c r="A710" s="173" t="str">
        <f t="shared" ca="1" si="254"/>
        <v/>
      </c>
      <c r="B710" s="45" t="str">
        <f t="shared" ca="1" si="255"/>
        <v/>
      </c>
      <c r="C710" s="46" t="str">
        <f t="shared" ca="1" si="253"/>
        <v/>
      </c>
      <c r="D710" s="46" t="str">
        <f t="shared" ca="1" si="256"/>
        <v/>
      </c>
      <c r="E710" s="45" t="str">
        <f t="shared" ca="1" si="257"/>
        <v/>
      </c>
      <c r="F710" s="46" t="str">
        <f t="shared" ca="1" si="258"/>
        <v/>
      </c>
      <c r="G710" s="47" t="str">
        <f t="shared" ca="1" si="259"/>
        <v/>
      </c>
      <c r="H710" s="45" t="str">
        <f t="shared" ca="1" si="260"/>
        <v/>
      </c>
      <c r="I710" s="46" t="str">
        <f t="shared" ca="1" si="261"/>
        <v/>
      </c>
      <c r="J710" s="47" t="str">
        <f t="shared" ca="1" si="262"/>
        <v/>
      </c>
      <c r="K710" s="45" t="str">
        <f t="shared" ca="1" si="263"/>
        <v/>
      </c>
      <c r="L710" s="46" t="str">
        <f t="shared" ca="1" si="264"/>
        <v/>
      </c>
      <c r="M710" s="47" t="str">
        <f t="shared" ca="1" si="265"/>
        <v/>
      </c>
      <c r="N710" s="45" t="str">
        <f t="shared" ca="1" si="266"/>
        <v/>
      </c>
      <c r="O710" s="46" t="str">
        <f t="shared" ca="1" si="267"/>
        <v/>
      </c>
      <c r="P710" s="47" t="str">
        <f t="shared" ca="1" si="268"/>
        <v/>
      </c>
      <c r="Q710" s="45" t="str">
        <f t="shared" ca="1" si="269"/>
        <v/>
      </c>
      <c r="R710" s="46" t="str">
        <f t="shared" ca="1" si="270"/>
        <v/>
      </c>
      <c r="S710" s="47" t="str">
        <f t="shared" ca="1" si="271"/>
        <v/>
      </c>
      <c r="T710" s="79" t="str">
        <f t="shared" ca="1" si="272"/>
        <v/>
      </c>
      <c r="AH710" s="172" t="str">
        <f t="shared" si="273"/>
        <v/>
      </c>
      <c r="AI710" s="172" t="str">
        <f t="shared" si="274"/>
        <v/>
      </c>
    </row>
    <row r="711" spans="1:35">
      <c r="A711" s="173" t="str">
        <f t="shared" ca="1" si="254"/>
        <v/>
      </c>
      <c r="B711" s="45" t="str">
        <f t="shared" ca="1" si="255"/>
        <v/>
      </c>
      <c r="C711" s="46" t="str">
        <f t="shared" ca="1" si="253"/>
        <v/>
      </c>
      <c r="D711" s="46" t="str">
        <f t="shared" ca="1" si="256"/>
        <v/>
      </c>
      <c r="E711" s="45" t="str">
        <f t="shared" ca="1" si="257"/>
        <v/>
      </c>
      <c r="F711" s="46" t="str">
        <f t="shared" ca="1" si="258"/>
        <v/>
      </c>
      <c r="G711" s="47" t="str">
        <f t="shared" ca="1" si="259"/>
        <v/>
      </c>
      <c r="H711" s="45" t="str">
        <f t="shared" ca="1" si="260"/>
        <v/>
      </c>
      <c r="I711" s="46" t="str">
        <f t="shared" ca="1" si="261"/>
        <v/>
      </c>
      <c r="J711" s="47" t="str">
        <f t="shared" ca="1" si="262"/>
        <v/>
      </c>
      <c r="K711" s="45" t="str">
        <f t="shared" ca="1" si="263"/>
        <v/>
      </c>
      <c r="L711" s="46" t="str">
        <f t="shared" ca="1" si="264"/>
        <v/>
      </c>
      <c r="M711" s="47" t="str">
        <f t="shared" ca="1" si="265"/>
        <v/>
      </c>
      <c r="N711" s="45" t="str">
        <f t="shared" ca="1" si="266"/>
        <v/>
      </c>
      <c r="O711" s="46" t="str">
        <f t="shared" ca="1" si="267"/>
        <v/>
      </c>
      <c r="P711" s="47" t="str">
        <f t="shared" ca="1" si="268"/>
        <v/>
      </c>
      <c r="Q711" s="45" t="str">
        <f t="shared" ca="1" si="269"/>
        <v/>
      </c>
      <c r="R711" s="46" t="str">
        <f t="shared" ca="1" si="270"/>
        <v/>
      </c>
      <c r="S711" s="47" t="str">
        <f t="shared" ca="1" si="271"/>
        <v/>
      </c>
      <c r="T711" s="79" t="str">
        <f t="shared" ca="1" si="272"/>
        <v/>
      </c>
      <c r="AH711" s="172" t="str">
        <f t="shared" si="273"/>
        <v/>
      </c>
      <c r="AI711" s="172" t="str">
        <f t="shared" si="274"/>
        <v/>
      </c>
    </row>
    <row r="712" spans="1:35">
      <c r="A712" s="173" t="str">
        <f t="shared" ca="1" si="254"/>
        <v/>
      </c>
      <c r="B712" s="45" t="str">
        <f t="shared" ca="1" si="255"/>
        <v/>
      </c>
      <c r="C712" s="46" t="str">
        <f t="shared" ca="1" si="253"/>
        <v/>
      </c>
      <c r="D712" s="46" t="str">
        <f t="shared" ca="1" si="256"/>
        <v/>
      </c>
      <c r="E712" s="45" t="str">
        <f t="shared" ca="1" si="257"/>
        <v/>
      </c>
      <c r="F712" s="46" t="str">
        <f t="shared" ca="1" si="258"/>
        <v/>
      </c>
      <c r="G712" s="47" t="str">
        <f t="shared" ca="1" si="259"/>
        <v/>
      </c>
      <c r="H712" s="45" t="str">
        <f t="shared" ca="1" si="260"/>
        <v/>
      </c>
      <c r="I712" s="46" t="str">
        <f t="shared" ca="1" si="261"/>
        <v/>
      </c>
      <c r="J712" s="47" t="str">
        <f t="shared" ca="1" si="262"/>
        <v/>
      </c>
      <c r="K712" s="45" t="str">
        <f t="shared" ca="1" si="263"/>
        <v/>
      </c>
      <c r="L712" s="46" t="str">
        <f t="shared" ca="1" si="264"/>
        <v/>
      </c>
      <c r="M712" s="47" t="str">
        <f t="shared" ca="1" si="265"/>
        <v/>
      </c>
      <c r="N712" s="45" t="str">
        <f t="shared" ca="1" si="266"/>
        <v/>
      </c>
      <c r="O712" s="46" t="str">
        <f t="shared" ca="1" si="267"/>
        <v/>
      </c>
      <c r="P712" s="47" t="str">
        <f t="shared" ca="1" si="268"/>
        <v/>
      </c>
      <c r="Q712" s="45" t="str">
        <f t="shared" ca="1" si="269"/>
        <v/>
      </c>
      <c r="R712" s="46" t="str">
        <f t="shared" ca="1" si="270"/>
        <v/>
      </c>
      <c r="S712" s="47" t="str">
        <f t="shared" ca="1" si="271"/>
        <v/>
      </c>
      <c r="T712" s="79" t="str">
        <f t="shared" ca="1" si="272"/>
        <v/>
      </c>
      <c r="AH712" s="172" t="str">
        <f t="shared" si="273"/>
        <v/>
      </c>
      <c r="AI712" s="172" t="str">
        <f t="shared" si="274"/>
        <v/>
      </c>
    </row>
    <row r="713" spans="1:35">
      <c r="A713" s="173" t="str">
        <f t="shared" ca="1" si="254"/>
        <v/>
      </c>
      <c r="B713" s="45" t="str">
        <f t="shared" ca="1" si="255"/>
        <v/>
      </c>
      <c r="C713" s="46" t="str">
        <f t="shared" ca="1" si="253"/>
        <v/>
      </c>
      <c r="D713" s="46" t="str">
        <f t="shared" ca="1" si="256"/>
        <v/>
      </c>
      <c r="E713" s="45" t="str">
        <f t="shared" ca="1" si="257"/>
        <v/>
      </c>
      <c r="F713" s="46" t="str">
        <f t="shared" ca="1" si="258"/>
        <v/>
      </c>
      <c r="G713" s="47" t="str">
        <f t="shared" ca="1" si="259"/>
        <v/>
      </c>
      <c r="H713" s="45" t="str">
        <f t="shared" ca="1" si="260"/>
        <v/>
      </c>
      <c r="I713" s="46" t="str">
        <f t="shared" ca="1" si="261"/>
        <v/>
      </c>
      <c r="J713" s="47" t="str">
        <f t="shared" ca="1" si="262"/>
        <v/>
      </c>
      <c r="K713" s="45" t="str">
        <f t="shared" ca="1" si="263"/>
        <v/>
      </c>
      <c r="L713" s="46" t="str">
        <f t="shared" ca="1" si="264"/>
        <v/>
      </c>
      <c r="M713" s="47" t="str">
        <f t="shared" ca="1" si="265"/>
        <v/>
      </c>
      <c r="N713" s="45" t="str">
        <f t="shared" ca="1" si="266"/>
        <v/>
      </c>
      <c r="O713" s="46" t="str">
        <f t="shared" ca="1" si="267"/>
        <v/>
      </c>
      <c r="P713" s="47" t="str">
        <f t="shared" ca="1" si="268"/>
        <v/>
      </c>
      <c r="Q713" s="45" t="str">
        <f t="shared" ca="1" si="269"/>
        <v/>
      </c>
      <c r="R713" s="46" t="str">
        <f t="shared" ca="1" si="270"/>
        <v/>
      </c>
      <c r="S713" s="47" t="str">
        <f t="shared" ca="1" si="271"/>
        <v/>
      </c>
      <c r="T713" s="79" t="str">
        <f t="shared" ca="1" si="272"/>
        <v/>
      </c>
      <c r="AH713" s="172" t="str">
        <f t="shared" si="273"/>
        <v/>
      </c>
      <c r="AI713" s="172" t="str">
        <f t="shared" si="274"/>
        <v/>
      </c>
    </row>
    <row r="714" spans="1:35">
      <c r="A714" s="173" t="str">
        <f t="shared" ca="1" si="254"/>
        <v/>
      </c>
      <c r="B714" s="45" t="str">
        <f t="shared" ca="1" si="255"/>
        <v/>
      </c>
      <c r="C714" s="46" t="str">
        <f t="shared" ca="1" si="253"/>
        <v/>
      </c>
      <c r="D714" s="46" t="str">
        <f t="shared" ca="1" si="256"/>
        <v/>
      </c>
      <c r="E714" s="45" t="str">
        <f t="shared" ca="1" si="257"/>
        <v/>
      </c>
      <c r="F714" s="46" t="str">
        <f t="shared" ca="1" si="258"/>
        <v/>
      </c>
      <c r="G714" s="47" t="str">
        <f t="shared" ca="1" si="259"/>
        <v/>
      </c>
      <c r="H714" s="45" t="str">
        <f t="shared" ca="1" si="260"/>
        <v/>
      </c>
      <c r="I714" s="46" t="str">
        <f t="shared" ca="1" si="261"/>
        <v/>
      </c>
      <c r="J714" s="47" t="str">
        <f t="shared" ca="1" si="262"/>
        <v/>
      </c>
      <c r="K714" s="45" t="str">
        <f t="shared" ca="1" si="263"/>
        <v/>
      </c>
      <c r="L714" s="46" t="str">
        <f t="shared" ca="1" si="264"/>
        <v/>
      </c>
      <c r="M714" s="47" t="str">
        <f t="shared" ca="1" si="265"/>
        <v/>
      </c>
      <c r="N714" s="45" t="str">
        <f t="shared" ca="1" si="266"/>
        <v/>
      </c>
      <c r="O714" s="46" t="str">
        <f t="shared" ca="1" si="267"/>
        <v/>
      </c>
      <c r="P714" s="47" t="str">
        <f t="shared" ca="1" si="268"/>
        <v/>
      </c>
      <c r="Q714" s="45" t="str">
        <f t="shared" ca="1" si="269"/>
        <v/>
      </c>
      <c r="R714" s="46" t="str">
        <f t="shared" ca="1" si="270"/>
        <v/>
      </c>
      <c r="S714" s="47" t="str">
        <f t="shared" ca="1" si="271"/>
        <v/>
      </c>
      <c r="T714" s="79" t="str">
        <f t="shared" ca="1" si="272"/>
        <v/>
      </c>
      <c r="AH714" s="172" t="str">
        <f t="shared" si="273"/>
        <v/>
      </c>
      <c r="AI714" s="172" t="str">
        <f t="shared" si="274"/>
        <v/>
      </c>
    </row>
    <row r="715" spans="1:35">
      <c r="A715" s="173" t="str">
        <f t="shared" ca="1" si="254"/>
        <v/>
      </c>
      <c r="B715" s="45" t="str">
        <f t="shared" ca="1" si="255"/>
        <v/>
      </c>
      <c r="C715" s="46" t="str">
        <f t="shared" ca="1" si="253"/>
        <v/>
      </c>
      <c r="D715" s="46" t="str">
        <f t="shared" ca="1" si="256"/>
        <v/>
      </c>
      <c r="E715" s="45" t="str">
        <f t="shared" ca="1" si="257"/>
        <v/>
      </c>
      <c r="F715" s="46" t="str">
        <f t="shared" ca="1" si="258"/>
        <v/>
      </c>
      <c r="G715" s="47" t="str">
        <f t="shared" ca="1" si="259"/>
        <v/>
      </c>
      <c r="H715" s="45" t="str">
        <f t="shared" ca="1" si="260"/>
        <v/>
      </c>
      <c r="I715" s="46" t="str">
        <f t="shared" ca="1" si="261"/>
        <v/>
      </c>
      <c r="J715" s="47" t="str">
        <f t="shared" ca="1" si="262"/>
        <v/>
      </c>
      <c r="K715" s="45" t="str">
        <f t="shared" ca="1" si="263"/>
        <v/>
      </c>
      <c r="L715" s="46" t="str">
        <f t="shared" ca="1" si="264"/>
        <v/>
      </c>
      <c r="M715" s="47" t="str">
        <f t="shared" ca="1" si="265"/>
        <v/>
      </c>
      <c r="N715" s="45" t="str">
        <f t="shared" ca="1" si="266"/>
        <v/>
      </c>
      <c r="O715" s="46" t="str">
        <f t="shared" ca="1" si="267"/>
        <v/>
      </c>
      <c r="P715" s="47" t="str">
        <f t="shared" ca="1" si="268"/>
        <v/>
      </c>
      <c r="Q715" s="45" t="str">
        <f t="shared" ca="1" si="269"/>
        <v/>
      </c>
      <c r="R715" s="46" t="str">
        <f t="shared" ca="1" si="270"/>
        <v/>
      </c>
      <c r="S715" s="47" t="str">
        <f t="shared" ca="1" si="271"/>
        <v/>
      </c>
      <c r="T715" s="79" t="str">
        <f t="shared" ca="1" si="272"/>
        <v/>
      </c>
      <c r="AH715" s="172" t="str">
        <f t="shared" si="273"/>
        <v/>
      </c>
      <c r="AI715" s="172" t="str">
        <f t="shared" si="274"/>
        <v/>
      </c>
    </row>
    <row r="716" spans="1:35">
      <c r="A716" s="173" t="str">
        <f t="shared" ca="1" si="254"/>
        <v/>
      </c>
      <c r="B716" s="45" t="str">
        <f t="shared" ca="1" si="255"/>
        <v/>
      </c>
      <c r="C716" s="46" t="str">
        <f t="shared" ca="1" si="253"/>
        <v/>
      </c>
      <c r="D716" s="46" t="str">
        <f t="shared" ca="1" si="256"/>
        <v/>
      </c>
      <c r="E716" s="45" t="str">
        <f t="shared" ca="1" si="257"/>
        <v/>
      </c>
      <c r="F716" s="46" t="str">
        <f t="shared" ca="1" si="258"/>
        <v/>
      </c>
      <c r="G716" s="47" t="str">
        <f t="shared" ca="1" si="259"/>
        <v/>
      </c>
      <c r="H716" s="45" t="str">
        <f t="shared" ca="1" si="260"/>
        <v/>
      </c>
      <c r="I716" s="46" t="str">
        <f t="shared" ca="1" si="261"/>
        <v/>
      </c>
      <c r="J716" s="47" t="str">
        <f t="shared" ca="1" si="262"/>
        <v/>
      </c>
      <c r="K716" s="45" t="str">
        <f t="shared" ca="1" si="263"/>
        <v/>
      </c>
      <c r="L716" s="46" t="str">
        <f t="shared" ca="1" si="264"/>
        <v/>
      </c>
      <c r="M716" s="47" t="str">
        <f t="shared" ca="1" si="265"/>
        <v/>
      </c>
      <c r="N716" s="45" t="str">
        <f t="shared" ca="1" si="266"/>
        <v/>
      </c>
      <c r="O716" s="46" t="str">
        <f t="shared" ca="1" si="267"/>
        <v/>
      </c>
      <c r="P716" s="47" t="str">
        <f t="shared" ca="1" si="268"/>
        <v/>
      </c>
      <c r="Q716" s="45" t="str">
        <f t="shared" ca="1" si="269"/>
        <v/>
      </c>
      <c r="R716" s="46" t="str">
        <f t="shared" ca="1" si="270"/>
        <v/>
      </c>
      <c r="S716" s="47" t="str">
        <f t="shared" ca="1" si="271"/>
        <v/>
      </c>
      <c r="T716" s="79" t="str">
        <f t="shared" ca="1" si="272"/>
        <v/>
      </c>
      <c r="AH716" s="172" t="str">
        <f t="shared" si="273"/>
        <v/>
      </c>
      <c r="AI716" s="172" t="str">
        <f t="shared" si="274"/>
        <v/>
      </c>
    </row>
    <row r="717" spans="1:35">
      <c r="A717" s="173" t="str">
        <f t="shared" ca="1" si="254"/>
        <v/>
      </c>
      <c r="B717" s="45" t="str">
        <f t="shared" ca="1" si="255"/>
        <v/>
      </c>
      <c r="C717" s="46" t="str">
        <f t="shared" ca="1" si="253"/>
        <v/>
      </c>
      <c r="D717" s="46" t="str">
        <f t="shared" ca="1" si="256"/>
        <v/>
      </c>
      <c r="E717" s="45" t="str">
        <f t="shared" ca="1" si="257"/>
        <v/>
      </c>
      <c r="F717" s="46" t="str">
        <f t="shared" ca="1" si="258"/>
        <v/>
      </c>
      <c r="G717" s="47" t="str">
        <f t="shared" ca="1" si="259"/>
        <v/>
      </c>
      <c r="H717" s="45" t="str">
        <f t="shared" ca="1" si="260"/>
        <v/>
      </c>
      <c r="I717" s="46" t="str">
        <f t="shared" ca="1" si="261"/>
        <v/>
      </c>
      <c r="J717" s="47" t="str">
        <f t="shared" ca="1" si="262"/>
        <v/>
      </c>
      <c r="K717" s="45" t="str">
        <f t="shared" ca="1" si="263"/>
        <v/>
      </c>
      <c r="L717" s="46" t="str">
        <f t="shared" ca="1" si="264"/>
        <v/>
      </c>
      <c r="M717" s="47" t="str">
        <f t="shared" ca="1" si="265"/>
        <v/>
      </c>
      <c r="N717" s="45" t="str">
        <f t="shared" ca="1" si="266"/>
        <v/>
      </c>
      <c r="O717" s="46" t="str">
        <f t="shared" ca="1" si="267"/>
        <v/>
      </c>
      <c r="P717" s="47" t="str">
        <f t="shared" ca="1" si="268"/>
        <v/>
      </c>
      <c r="Q717" s="45" t="str">
        <f t="shared" ca="1" si="269"/>
        <v/>
      </c>
      <c r="R717" s="46" t="str">
        <f t="shared" ca="1" si="270"/>
        <v/>
      </c>
      <c r="S717" s="47" t="str">
        <f t="shared" ca="1" si="271"/>
        <v/>
      </c>
      <c r="T717" s="79" t="str">
        <f t="shared" ca="1" si="272"/>
        <v/>
      </c>
      <c r="AH717" s="172" t="str">
        <f t="shared" si="273"/>
        <v/>
      </c>
      <c r="AI717" s="172" t="str">
        <f t="shared" si="274"/>
        <v/>
      </c>
    </row>
    <row r="718" spans="1:35">
      <c r="A718" s="173" t="str">
        <f t="shared" ca="1" si="254"/>
        <v/>
      </c>
      <c r="B718" s="45" t="str">
        <f t="shared" ca="1" si="255"/>
        <v/>
      </c>
      <c r="C718" s="46" t="str">
        <f t="shared" ca="1" si="253"/>
        <v/>
      </c>
      <c r="D718" s="46" t="str">
        <f t="shared" ca="1" si="256"/>
        <v/>
      </c>
      <c r="E718" s="45" t="str">
        <f t="shared" ca="1" si="257"/>
        <v/>
      </c>
      <c r="F718" s="46" t="str">
        <f t="shared" ca="1" si="258"/>
        <v/>
      </c>
      <c r="G718" s="47" t="str">
        <f t="shared" ca="1" si="259"/>
        <v/>
      </c>
      <c r="H718" s="45" t="str">
        <f t="shared" ca="1" si="260"/>
        <v/>
      </c>
      <c r="I718" s="46" t="str">
        <f t="shared" ca="1" si="261"/>
        <v/>
      </c>
      <c r="J718" s="47" t="str">
        <f t="shared" ca="1" si="262"/>
        <v/>
      </c>
      <c r="K718" s="45" t="str">
        <f t="shared" ca="1" si="263"/>
        <v/>
      </c>
      <c r="L718" s="46" t="str">
        <f t="shared" ca="1" si="264"/>
        <v/>
      </c>
      <c r="M718" s="47" t="str">
        <f t="shared" ca="1" si="265"/>
        <v/>
      </c>
      <c r="N718" s="45" t="str">
        <f t="shared" ca="1" si="266"/>
        <v/>
      </c>
      <c r="O718" s="46" t="str">
        <f t="shared" ca="1" si="267"/>
        <v/>
      </c>
      <c r="P718" s="47" t="str">
        <f t="shared" ca="1" si="268"/>
        <v/>
      </c>
      <c r="Q718" s="45" t="str">
        <f t="shared" ca="1" si="269"/>
        <v/>
      </c>
      <c r="R718" s="46" t="str">
        <f t="shared" ca="1" si="270"/>
        <v/>
      </c>
      <c r="S718" s="47" t="str">
        <f t="shared" ca="1" si="271"/>
        <v/>
      </c>
      <c r="T718" s="79" t="str">
        <f t="shared" ca="1" si="272"/>
        <v/>
      </c>
      <c r="AH718" s="172" t="str">
        <f t="shared" si="273"/>
        <v/>
      </c>
      <c r="AI718" s="172" t="str">
        <f t="shared" si="274"/>
        <v/>
      </c>
    </row>
    <row r="719" spans="1:35">
      <c r="A719" s="173" t="str">
        <f t="shared" ca="1" si="254"/>
        <v/>
      </c>
      <c r="B719" s="45" t="str">
        <f t="shared" ca="1" si="255"/>
        <v/>
      </c>
      <c r="C719" s="46" t="str">
        <f t="shared" ca="1" si="253"/>
        <v/>
      </c>
      <c r="D719" s="46" t="str">
        <f t="shared" ca="1" si="256"/>
        <v/>
      </c>
      <c r="E719" s="45" t="str">
        <f t="shared" ca="1" si="257"/>
        <v/>
      </c>
      <c r="F719" s="46" t="str">
        <f t="shared" ca="1" si="258"/>
        <v/>
      </c>
      <c r="G719" s="47" t="str">
        <f t="shared" ca="1" si="259"/>
        <v/>
      </c>
      <c r="H719" s="45" t="str">
        <f t="shared" ca="1" si="260"/>
        <v/>
      </c>
      <c r="I719" s="46" t="str">
        <f t="shared" ca="1" si="261"/>
        <v/>
      </c>
      <c r="J719" s="47" t="str">
        <f t="shared" ca="1" si="262"/>
        <v/>
      </c>
      <c r="K719" s="45" t="str">
        <f t="shared" ca="1" si="263"/>
        <v/>
      </c>
      <c r="L719" s="46" t="str">
        <f t="shared" ca="1" si="264"/>
        <v/>
      </c>
      <c r="M719" s="47" t="str">
        <f t="shared" ca="1" si="265"/>
        <v/>
      </c>
      <c r="N719" s="45" t="str">
        <f t="shared" ca="1" si="266"/>
        <v/>
      </c>
      <c r="O719" s="46" t="str">
        <f t="shared" ca="1" si="267"/>
        <v/>
      </c>
      <c r="P719" s="47" t="str">
        <f t="shared" ca="1" si="268"/>
        <v/>
      </c>
      <c r="Q719" s="45" t="str">
        <f t="shared" ca="1" si="269"/>
        <v/>
      </c>
      <c r="R719" s="46" t="str">
        <f t="shared" ca="1" si="270"/>
        <v/>
      </c>
      <c r="S719" s="47" t="str">
        <f t="shared" ca="1" si="271"/>
        <v/>
      </c>
      <c r="T719" s="79" t="str">
        <f t="shared" ca="1" si="272"/>
        <v/>
      </c>
      <c r="AH719" s="172" t="str">
        <f t="shared" si="273"/>
        <v/>
      </c>
      <c r="AI719" s="172" t="str">
        <f t="shared" si="274"/>
        <v/>
      </c>
    </row>
    <row r="720" spans="1:35">
      <c r="A720" s="173" t="str">
        <f t="shared" ca="1" si="254"/>
        <v/>
      </c>
      <c r="B720" s="45" t="str">
        <f t="shared" ca="1" si="255"/>
        <v/>
      </c>
      <c r="C720" s="46" t="str">
        <f t="shared" ref="C720:C783" ca="1" si="275">IF(ISERROR(B720-2),"",(B720/$B$14-1)*$B$5)</f>
        <v/>
      </c>
      <c r="D720" s="46" t="str">
        <f t="shared" ca="1" si="256"/>
        <v/>
      </c>
      <c r="E720" s="45" t="str">
        <f t="shared" ca="1" si="257"/>
        <v/>
      </c>
      <c r="F720" s="46" t="str">
        <f t="shared" ca="1" si="258"/>
        <v/>
      </c>
      <c r="G720" s="47" t="str">
        <f t="shared" ca="1" si="259"/>
        <v/>
      </c>
      <c r="H720" s="45" t="str">
        <f t="shared" ca="1" si="260"/>
        <v/>
      </c>
      <c r="I720" s="46" t="str">
        <f t="shared" ca="1" si="261"/>
        <v/>
      </c>
      <c r="J720" s="47" t="str">
        <f t="shared" ca="1" si="262"/>
        <v/>
      </c>
      <c r="K720" s="45" t="str">
        <f t="shared" ca="1" si="263"/>
        <v/>
      </c>
      <c r="L720" s="46" t="str">
        <f t="shared" ca="1" si="264"/>
        <v/>
      </c>
      <c r="M720" s="47" t="str">
        <f t="shared" ca="1" si="265"/>
        <v/>
      </c>
      <c r="N720" s="45" t="str">
        <f t="shared" ca="1" si="266"/>
        <v/>
      </c>
      <c r="O720" s="46" t="str">
        <f t="shared" ca="1" si="267"/>
        <v/>
      </c>
      <c r="P720" s="47" t="str">
        <f t="shared" ca="1" si="268"/>
        <v/>
      </c>
      <c r="Q720" s="45" t="str">
        <f t="shared" ca="1" si="269"/>
        <v/>
      </c>
      <c r="R720" s="46" t="str">
        <f t="shared" ca="1" si="270"/>
        <v/>
      </c>
      <c r="S720" s="47" t="str">
        <f t="shared" ca="1" si="271"/>
        <v/>
      </c>
      <c r="T720" s="79" t="str">
        <f t="shared" ca="1" si="272"/>
        <v/>
      </c>
      <c r="AH720" s="172" t="str">
        <f t="shared" si="273"/>
        <v/>
      </c>
      <c r="AI720" s="172" t="str">
        <f t="shared" si="274"/>
        <v/>
      </c>
    </row>
    <row r="721" spans="1:35">
      <c r="A721" s="173" t="str">
        <f t="shared" ca="1" si="254"/>
        <v/>
      </c>
      <c r="B721" s="45" t="str">
        <f t="shared" ca="1" si="255"/>
        <v/>
      </c>
      <c r="C721" s="46" t="str">
        <f t="shared" ca="1" si="275"/>
        <v/>
      </c>
      <c r="D721" s="46" t="str">
        <f t="shared" ca="1" si="256"/>
        <v/>
      </c>
      <c r="E721" s="45" t="str">
        <f t="shared" ca="1" si="257"/>
        <v/>
      </c>
      <c r="F721" s="46" t="str">
        <f t="shared" ca="1" si="258"/>
        <v/>
      </c>
      <c r="G721" s="47" t="str">
        <f t="shared" ca="1" si="259"/>
        <v/>
      </c>
      <c r="H721" s="45" t="str">
        <f t="shared" ca="1" si="260"/>
        <v/>
      </c>
      <c r="I721" s="46" t="str">
        <f t="shared" ca="1" si="261"/>
        <v/>
      </c>
      <c r="J721" s="47" t="str">
        <f t="shared" ca="1" si="262"/>
        <v/>
      </c>
      <c r="K721" s="45" t="str">
        <f t="shared" ca="1" si="263"/>
        <v/>
      </c>
      <c r="L721" s="46" t="str">
        <f t="shared" ca="1" si="264"/>
        <v/>
      </c>
      <c r="M721" s="47" t="str">
        <f t="shared" ca="1" si="265"/>
        <v/>
      </c>
      <c r="N721" s="45" t="str">
        <f t="shared" ca="1" si="266"/>
        <v/>
      </c>
      <c r="O721" s="46" t="str">
        <f t="shared" ca="1" si="267"/>
        <v/>
      </c>
      <c r="P721" s="47" t="str">
        <f t="shared" ca="1" si="268"/>
        <v/>
      </c>
      <c r="Q721" s="45" t="str">
        <f t="shared" ca="1" si="269"/>
        <v/>
      </c>
      <c r="R721" s="46" t="str">
        <f t="shared" ca="1" si="270"/>
        <v/>
      </c>
      <c r="S721" s="47" t="str">
        <f t="shared" ca="1" si="271"/>
        <v/>
      </c>
      <c r="T721" s="79" t="str">
        <f t="shared" ca="1" si="272"/>
        <v/>
      </c>
      <c r="AH721" s="172" t="str">
        <f t="shared" si="273"/>
        <v/>
      </c>
      <c r="AI721" s="172" t="str">
        <f t="shared" si="274"/>
        <v/>
      </c>
    </row>
    <row r="722" spans="1:35">
      <c r="A722" s="173" t="str">
        <f t="shared" ca="1" si="254"/>
        <v/>
      </c>
      <c r="B722" s="45" t="str">
        <f t="shared" ca="1" si="255"/>
        <v/>
      </c>
      <c r="C722" s="46" t="str">
        <f t="shared" ca="1" si="275"/>
        <v/>
      </c>
      <c r="D722" s="46" t="str">
        <f t="shared" ca="1" si="256"/>
        <v/>
      </c>
      <c r="E722" s="45" t="str">
        <f t="shared" ca="1" si="257"/>
        <v/>
      </c>
      <c r="F722" s="46" t="str">
        <f t="shared" ca="1" si="258"/>
        <v/>
      </c>
      <c r="G722" s="47" t="str">
        <f t="shared" ca="1" si="259"/>
        <v/>
      </c>
      <c r="H722" s="45" t="str">
        <f t="shared" ca="1" si="260"/>
        <v/>
      </c>
      <c r="I722" s="46" t="str">
        <f t="shared" ca="1" si="261"/>
        <v/>
      </c>
      <c r="J722" s="47" t="str">
        <f t="shared" ca="1" si="262"/>
        <v/>
      </c>
      <c r="K722" s="45" t="str">
        <f t="shared" ca="1" si="263"/>
        <v/>
      </c>
      <c r="L722" s="46" t="str">
        <f t="shared" ca="1" si="264"/>
        <v/>
      </c>
      <c r="M722" s="47" t="str">
        <f t="shared" ca="1" si="265"/>
        <v/>
      </c>
      <c r="N722" s="45" t="str">
        <f t="shared" ca="1" si="266"/>
        <v/>
      </c>
      <c r="O722" s="46" t="str">
        <f t="shared" ca="1" si="267"/>
        <v/>
      </c>
      <c r="P722" s="47" t="str">
        <f t="shared" ca="1" si="268"/>
        <v/>
      </c>
      <c r="Q722" s="45" t="str">
        <f t="shared" ca="1" si="269"/>
        <v/>
      </c>
      <c r="R722" s="46" t="str">
        <f t="shared" ca="1" si="270"/>
        <v/>
      </c>
      <c r="S722" s="47" t="str">
        <f t="shared" ca="1" si="271"/>
        <v/>
      </c>
      <c r="T722" s="79" t="str">
        <f t="shared" ca="1" si="272"/>
        <v/>
      </c>
      <c r="AH722" s="172" t="str">
        <f t="shared" si="273"/>
        <v/>
      </c>
      <c r="AI722" s="172" t="str">
        <f t="shared" si="274"/>
        <v/>
      </c>
    </row>
    <row r="723" spans="1:35">
      <c r="A723" s="173" t="str">
        <f t="shared" ca="1" si="254"/>
        <v/>
      </c>
      <c r="B723" s="45" t="str">
        <f t="shared" ca="1" si="255"/>
        <v/>
      </c>
      <c r="C723" s="46" t="str">
        <f t="shared" ca="1" si="275"/>
        <v/>
      </c>
      <c r="D723" s="46" t="str">
        <f t="shared" ca="1" si="256"/>
        <v/>
      </c>
      <c r="E723" s="45" t="str">
        <f t="shared" ca="1" si="257"/>
        <v/>
      </c>
      <c r="F723" s="46" t="str">
        <f t="shared" ca="1" si="258"/>
        <v/>
      </c>
      <c r="G723" s="47" t="str">
        <f t="shared" ca="1" si="259"/>
        <v/>
      </c>
      <c r="H723" s="45" t="str">
        <f t="shared" ca="1" si="260"/>
        <v/>
      </c>
      <c r="I723" s="46" t="str">
        <f t="shared" ca="1" si="261"/>
        <v/>
      </c>
      <c r="J723" s="47" t="str">
        <f t="shared" ca="1" si="262"/>
        <v/>
      </c>
      <c r="K723" s="45" t="str">
        <f t="shared" ca="1" si="263"/>
        <v/>
      </c>
      <c r="L723" s="46" t="str">
        <f t="shared" ca="1" si="264"/>
        <v/>
      </c>
      <c r="M723" s="47" t="str">
        <f t="shared" ca="1" si="265"/>
        <v/>
      </c>
      <c r="N723" s="45" t="str">
        <f t="shared" ca="1" si="266"/>
        <v/>
      </c>
      <c r="O723" s="46" t="str">
        <f t="shared" ca="1" si="267"/>
        <v/>
      </c>
      <c r="P723" s="47" t="str">
        <f t="shared" ca="1" si="268"/>
        <v/>
      </c>
      <c r="Q723" s="45" t="str">
        <f t="shared" ca="1" si="269"/>
        <v/>
      </c>
      <c r="R723" s="46" t="str">
        <f t="shared" ca="1" si="270"/>
        <v/>
      </c>
      <c r="S723" s="47" t="str">
        <f t="shared" ca="1" si="271"/>
        <v/>
      </c>
      <c r="T723" s="79" t="str">
        <f t="shared" ca="1" si="272"/>
        <v/>
      </c>
      <c r="AH723" s="172" t="str">
        <f t="shared" si="273"/>
        <v/>
      </c>
      <c r="AI723" s="172" t="str">
        <f t="shared" si="274"/>
        <v/>
      </c>
    </row>
    <row r="724" spans="1:35">
      <c r="A724" s="173" t="str">
        <f t="shared" ca="1" si="254"/>
        <v/>
      </c>
      <c r="B724" s="45" t="str">
        <f t="shared" ca="1" si="255"/>
        <v/>
      </c>
      <c r="C724" s="46" t="str">
        <f t="shared" ca="1" si="275"/>
        <v/>
      </c>
      <c r="D724" s="46" t="str">
        <f t="shared" ca="1" si="256"/>
        <v/>
      </c>
      <c r="E724" s="45" t="str">
        <f t="shared" ca="1" si="257"/>
        <v/>
      </c>
      <c r="F724" s="46" t="str">
        <f t="shared" ca="1" si="258"/>
        <v/>
      </c>
      <c r="G724" s="47" t="str">
        <f t="shared" ca="1" si="259"/>
        <v/>
      </c>
      <c r="H724" s="45" t="str">
        <f t="shared" ca="1" si="260"/>
        <v/>
      </c>
      <c r="I724" s="46" t="str">
        <f t="shared" ca="1" si="261"/>
        <v/>
      </c>
      <c r="J724" s="47" t="str">
        <f t="shared" ca="1" si="262"/>
        <v/>
      </c>
      <c r="K724" s="45" t="str">
        <f t="shared" ca="1" si="263"/>
        <v/>
      </c>
      <c r="L724" s="46" t="str">
        <f t="shared" ca="1" si="264"/>
        <v/>
      </c>
      <c r="M724" s="47" t="str">
        <f t="shared" ca="1" si="265"/>
        <v/>
      </c>
      <c r="N724" s="45" t="str">
        <f t="shared" ca="1" si="266"/>
        <v/>
      </c>
      <c r="O724" s="46" t="str">
        <f t="shared" ca="1" si="267"/>
        <v/>
      </c>
      <c r="P724" s="47" t="str">
        <f t="shared" ca="1" si="268"/>
        <v/>
      </c>
      <c r="Q724" s="45" t="str">
        <f t="shared" ca="1" si="269"/>
        <v/>
      </c>
      <c r="R724" s="46" t="str">
        <f t="shared" ca="1" si="270"/>
        <v/>
      </c>
      <c r="S724" s="47" t="str">
        <f t="shared" ca="1" si="271"/>
        <v/>
      </c>
      <c r="T724" s="79" t="str">
        <f t="shared" ca="1" si="272"/>
        <v/>
      </c>
      <c r="AH724" s="172" t="str">
        <f t="shared" si="273"/>
        <v/>
      </c>
      <c r="AI724" s="172" t="str">
        <f t="shared" si="274"/>
        <v/>
      </c>
    </row>
    <row r="725" spans="1:35">
      <c r="A725" s="173" t="str">
        <f t="shared" ca="1" si="254"/>
        <v/>
      </c>
      <c r="B725" s="45" t="str">
        <f t="shared" ca="1" si="255"/>
        <v/>
      </c>
      <c r="C725" s="46" t="str">
        <f t="shared" ca="1" si="275"/>
        <v/>
      </c>
      <c r="D725" s="46" t="str">
        <f t="shared" ca="1" si="256"/>
        <v/>
      </c>
      <c r="E725" s="45" t="str">
        <f t="shared" ca="1" si="257"/>
        <v/>
      </c>
      <c r="F725" s="46" t="str">
        <f t="shared" ca="1" si="258"/>
        <v/>
      </c>
      <c r="G725" s="47" t="str">
        <f t="shared" ca="1" si="259"/>
        <v/>
      </c>
      <c r="H725" s="45" t="str">
        <f t="shared" ca="1" si="260"/>
        <v/>
      </c>
      <c r="I725" s="46" t="str">
        <f t="shared" ca="1" si="261"/>
        <v/>
      </c>
      <c r="J725" s="47" t="str">
        <f t="shared" ca="1" si="262"/>
        <v/>
      </c>
      <c r="K725" s="45" t="str">
        <f t="shared" ca="1" si="263"/>
        <v/>
      </c>
      <c r="L725" s="46" t="str">
        <f t="shared" ca="1" si="264"/>
        <v/>
      </c>
      <c r="M725" s="47" t="str">
        <f t="shared" ca="1" si="265"/>
        <v/>
      </c>
      <c r="N725" s="45" t="str">
        <f t="shared" ca="1" si="266"/>
        <v/>
      </c>
      <c r="O725" s="46" t="str">
        <f t="shared" ca="1" si="267"/>
        <v/>
      </c>
      <c r="P725" s="47" t="str">
        <f t="shared" ca="1" si="268"/>
        <v/>
      </c>
      <c r="Q725" s="45" t="str">
        <f t="shared" ca="1" si="269"/>
        <v/>
      </c>
      <c r="R725" s="46" t="str">
        <f t="shared" ca="1" si="270"/>
        <v/>
      </c>
      <c r="S725" s="47" t="str">
        <f t="shared" ca="1" si="271"/>
        <v/>
      </c>
      <c r="T725" s="79" t="str">
        <f t="shared" ca="1" si="272"/>
        <v/>
      </c>
      <c r="AH725" s="172" t="str">
        <f t="shared" si="273"/>
        <v/>
      </c>
      <c r="AI725" s="172" t="str">
        <f t="shared" si="274"/>
        <v/>
      </c>
    </row>
    <row r="726" spans="1:35">
      <c r="A726" s="173" t="str">
        <f t="shared" ca="1" si="254"/>
        <v/>
      </c>
      <c r="B726" s="45" t="str">
        <f t="shared" ca="1" si="255"/>
        <v/>
      </c>
      <c r="C726" s="46" t="str">
        <f t="shared" ca="1" si="275"/>
        <v/>
      </c>
      <c r="D726" s="46" t="str">
        <f t="shared" ca="1" si="256"/>
        <v/>
      </c>
      <c r="E726" s="45" t="str">
        <f t="shared" ca="1" si="257"/>
        <v/>
      </c>
      <c r="F726" s="46" t="str">
        <f t="shared" ca="1" si="258"/>
        <v/>
      </c>
      <c r="G726" s="47" t="str">
        <f t="shared" ca="1" si="259"/>
        <v/>
      </c>
      <c r="H726" s="45" t="str">
        <f t="shared" ca="1" si="260"/>
        <v/>
      </c>
      <c r="I726" s="46" t="str">
        <f t="shared" ca="1" si="261"/>
        <v/>
      </c>
      <c r="J726" s="47" t="str">
        <f t="shared" ca="1" si="262"/>
        <v/>
      </c>
      <c r="K726" s="45" t="str">
        <f t="shared" ca="1" si="263"/>
        <v/>
      </c>
      <c r="L726" s="46" t="str">
        <f t="shared" ca="1" si="264"/>
        <v/>
      </c>
      <c r="M726" s="47" t="str">
        <f t="shared" ca="1" si="265"/>
        <v/>
      </c>
      <c r="N726" s="45" t="str">
        <f t="shared" ca="1" si="266"/>
        <v/>
      </c>
      <c r="O726" s="46" t="str">
        <f t="shared" ca="1" si="267"/>
        <v/>
      </c>
      <c r="P726" s="47" t="str">
        <f t="shared" ca="1" si="268"/>
        <v/>
      </c>
      <c r="Q726" s="45" t="str">
        <f t="shared" ca="1" si="269"/>
        <v/>
      </c>
      <c r="R726" s="46" t="str">
        <f t="shared" ca="1" si="270"/>
        <v/>
      </c>
      <c r="S726" s="47" t="str">
        <f t="shared" ca="1" si="271"/>
        <v/>
      </c>
      <c r="T726" s="79" t="str">
        <f t="shared" ca="1" si="272"/>
        <v/>
      </c>
      <c r="AH726" s="172" t="str">
        <f t="shared" si="273"/>
        <v/>
      </c>
      <c r="AI726" s="172" t="str">
        <f t="shared" si="274"/>
        <v/>
      </c>
    </row>
    <row r="727" spans="1:35">
      <c r="A727" s="173" t="str">
        <f t="shared" ca="1" si="254"/>
        <v/>
      </c>
      <c r="B727" s="45" t="str">
        <f t="shared" ca="1" si="255"/>
        <v/>
      </c>
      <c r="C727" s="46" t="str">
        <f t="shared" ca="1" si="275"/>
        <v/>
      </c>
      <c r="D727" s="46" t="str">
        <f t="shared" ca="1" si="256"/>
        <v/>
      </c>
      <c r="E727" s="45" t="str">
        <f t="shared" ca="1" si="257"/>
        <v/>
      </c>
      <c r="F727" s="46" t="str">
        <f t="shared" ca="1" si="258"/>
        <v/>
      </c>
      <c r="G727" s="47" t="str">
        <f t="shared" ca="1" si="259"/>
        <v/>
      </c>
      <c r="H727" s="45" t="str">
        <f t="shared" ca="1" si="260"/>
        <v/>
      </c>
      <c r="I727" s="46" t="str">
        <f t="shared" ca="1" si="261"/>
        <v/>
      </c>
      <c r="J727" s="47" t="str">
        <f t="shared" ca="1" si="262"/>
        <v/>
      </c>
      <c r="K727" s="45" t="str">
        <f t="shared" ca="1" si="263"/>
        <v/>
      </c>
      <c r="L727" s="46" t="str">
        <f t="shared" ca="1" si="264"/>
        <v/>
      </c>
      <c r="M727" s="47" t="str">
        <f t="shared" ca="1" si="265"/>
        <v/>
      </c>
      <c r="N727" s="45" t="str">
        <f t="shared" ca="1" si="266"/>
        <v/>
      </c>
      <c r="O727" s="46" t="str">
        <f t="shared" ca="1" si="267"/>
        <v/>
      </c>
      <c r="P727" s="47" t="str">
        <f t="shared" ca="1" si="268"/>
        <v/>
      </c>
      <c r="Q727" s="45" t="str">
        <f t="shared" ca="1" si="269"/>
        <v/>
      </c>
      <c r="R727" s="46" t="str">
        <f t="shared" ca="1" si="270"/>
        <v/>
      </c>
      <c r="S727" s="47" t="str">
        <f t="shared" ca="1" si="271"/>
        <v/>
      </c>
      <c r="T727" s="79" t="str">
        <f t="shared" ca="1" si="272"/>
        <v/>
      </c>
      <c r="AH727" s="172" t="str">
        <f t="shared" si="273"/>
        <v/>
      </c>
      <c r="AI727" s="172" t="str">
        <f t="shared" si="274"/>
        <v/>
      </c>
    </row>
    <row r="728" spans="1:35">
      <c r="A728" s="173" t="str">
        <f t="shared" ca="1" si="254"/>
        <v/>
      </c>
      <c r="B728" s="45" t="str">
        <f t="shared" ca="1" si="255"/>
        <v/>
      </c>
      <c r="C728" s="46" t="str">
        <f t="shared" ca="1" si="275"/>
        <v/>
      </c>
      <c r="D728" s="46" t="str">
        <f t="shared" ca="1" si="256"/>
        <v/>
      </c>
      <c r="E728" s="45" t="str">
        <f t="shared" ca="1" si="257"/>
        <v/>
      </c>
      <c r="F728" s="46" t="str">
        <f t="shared" ca="1" si="258"/>
        <v/>
      </c>
      <c r="G728" s="47" t="str">
        <f t="shared" ca="1" si="259"/>
        <v/>
      </c>
      <c r="H728" s="45" t="str">
        <f t="shared" ca="1" si="260"/>
        <v/>
      </c>
      <c r="I728" s="46" t="str">
        <f t="shared" ca="1" si="261"/>
        <v/>
      </c>
      <c r="J728" s="47" t="str">
        <f t="shared" ca="1" si="262"/>
        <v/>
      </c>
      <c r="K728" s="45" t="str">
        <f t="shared" ca="1" si="263"/>
        <v/>
      </c>
      <c r="L728" s="46" t="str">
        <f t="shared" ca="1" si="264"/>
        <v/>
      </c>
      <c r="M728" s="47" t="str">
        <f t="shared" ca="1" si="265"/>
        <v/>
      </c>
      <c r="N728" s="45" t="str">
        <f t="shared" ca="1" si="266"/>
        <v/>
      </c>
      <c r="O728" s="46" t="str">
        <f t="shared" ca="1" si="267"/>
        <v/>
      </c>
      <c r="P728" s="47" t="str">
        <f t="shared" ca="1" si="268"/>
        <v/>
      </c>
      <c r="Q728" s="45" t="str">
        <f t="shared" ca="1" si="269"/>
        <v/>
      </c>
      <c r="R728" s="46" t="str">
        <f t="shared" ca="1" si="270"/>
        <v/>
      </c>
      <c r="S728" s="47" t="str">
        <f t="shared" ca="1" si="271"/>
        <v/>
      </c>
      <c r="T728" s="79" t="str">
        <f t="shared" ca="1" si="272"/>
        <v/>
      </c>
      <c r="AH728" s="172" t="str">
        <f t="shared" si="273"/>
        <v/>
      </c>
      <c r="AI728" s="172" t="str">
        <f t="shared" si="274"/>
        <v/>
      </c>
    </row>
    <row r="729" spans="1:35">
      <c r="A729" s="173" t="str">
        <f t="shared" ca="1" si="254"/>
        <v/>
      </c>
      <c r="B729" s="45" t="str">
        <f t="shared" ca="1" si="255"/>
        <v/>
      </c>
      <c r="C729" s="46" t="str">
        <f t="shared" ca="1" si="275"/>
        <v/>
      </c>
      <c r="D729" s="46" t="str">
        <f t="shared" ca="1" si="256"/>
        <v/>
      </c>
      <c r="E729" s="45" t="str">
        <f t="shared" ca="1" si="257"/>
        <v/>
      </c>
      <c r="F729" s="46" t="str">
        <f t="shared" ca="1" si="258"/>
        <v/>
      </c>
      <c r="G729" s="47" t="str">
        <f t="shared" ca="1" si="259"/>
        <v/>
      </c>
      <c r="H729" s="45" t="str">
        <f t="shared" ca="1" si="260"/>
        <v/>
      </c>
      <c r="I729" s="46" t="str">
        <f t="shared" ca="1" si="261"/>
        <v/>
      </c>
      <c r="J729" s="47" t="str">
        <f t="shared" ca="1" si="262"/>
        <v/>
      </c>
      <c r="K729" s="45" t="str">
        <f t="shared" ca="1" si="263"/>
        <v/>
      </c>
      <c r="L729" s="46" t="str">
        <f t="shared" ca="1" si="264"/>
        <v/>
      </c>
      <c r="M729" s="47" t="str">
        <f t="shared" ca="1" si="265"/>
        <v/>
      </c>
      <c r="N729" s="45" t="str">
        <f t="shared" ca="1" si="266"/>
        <v/>
      </c>
      <c r="O729" s="46" t="str">
        <f t="shared" ca="1" si="267"/>
        <v/>
      </c>
      <c r="P729" s="47" t="str">
        <f t="shared" ca="1" si="268"/>
        <v/>
      </c>
      <c r="Q729" s="45" t="str">
        <f t="shared" ca="1" si="269"/>
        <v/>
      </c>
      <c r="R729" s="46" t="str">
        <f t="shared" ca="1" si="270"/>
        <v/>
      </c>
      <c r="S729" s="47" t="str">
        <f t="shared" ca="1" si="271"/>
        <v/>
      </c>
      <c r="T729" s="79" t="str">
        <f t="shared" ca="1" si="272"/>
        <v/>
      </c>
      <c r="AH729" s="172" t="str">
        <f t="shared" si="273"/>
        <v/>
      </c>
      <c r="AI729" s="172" t="str">
        <f t="shared" si="274"/>
        <v/>
      </c>
    </row>
    <row r="730" spans="1:35">
      <c r="A730" s="173" t="str">
        <f t="shared" ca="1" si="254"/>
        <v/>
      </c>
      <c r="B730" s="45" t="str">
        <f t="shared" ca="1" si="255"/>
        <v/>
      </c>
      <c r="C730" s="46" t="str">
        <f t="shared" ca="1" si="275"/>
        <v/>
      </c>
      <c r="D730" s="46" t="str">
        <f t="shared" ca="1" si="256"/>
        <v/>
      </c>
      <c r="E730" s="45" t="str">
        <f t="shared" ca="1" si="257"/>
        <v/>
      </c>
      <c r="F730" s="46" t="str">
        <f t="shared" ca="1" si="258"/>
        <v/>
      </c>
      <c r="G730" s="47" t="str">
        <f t="shared" ca="1" si="259"/>
        <v/>
      </c>
      <c r="H730" s="45" t="str">
        <f t="shared" ca="1" si="260"/>
        <v/>
      </c>
      <c r="I730" s="46" t="str">
        <f t="shared" ca="1" si="261"/>
        <v/>
      </c>
      <c r="J730" s="47" t="str">
        <f t="shared" ca="1" si="262"/>
        <v/>
      </c>
      <c r="K730" s="45" t="str">
        <f t="shared" ca="1" si="263"/>
        <v/>
      </c>
      <c r="L730" s="46" t="str">
        <f t="shared" ca="1" si="264"/>
        <v/>
      </c>
      <c r="M730" s="47" t="str">
        <f t="shared" ca="1" si="265"/>
        <v/>
      </c>
      <c r="N730" s="45" t="str">
        <f t="shared" ca="1" si="266"/>
        <v/>
      </c>
      <c r="O730" s="46" t="str">
        <f t="shared" ca="1" si="267"/>
        <v/>
      </c>
      <c r="P730" s="47" t="str">
        <f t="shared" ca="1" si="268"/>
        <v/>
      </c>
      <c r="Q730" s="45" t="str">
        <f t="shared" ca="1" si="269"/>
        <v/>
      </c>
      <c r="R730" s="46" t="str">
        <f t="shared" ca="1" si="270"/>
        <v/>
      </c>
      <c r="S730" s="47" t="str">
        <f t="shared" ca="1" si="271"/>
        <v/>
      </c>
      <c r="T730" s="79" t="str">
        <f t="shared" ca="1" si="272"/>
        <v/>
      </c>
      <c r="AH730" s="172" t="str">
        <f t="shared" si="273"/>
        <v/>
      </c>
      <c r="AI730" s="172" t="str">
        <f t="shared" si="274"/>
        <v/>
      </c>
    </row>
    <row r="731" spans="1:35">
      <c r="A731" s="173" t="str">
        <f t="shared" ca="1" si="254"/>
        <v/>
      </c>
      <c r="B731" s="45" t="str">
        <f t="shared" ca="1" si="255"/>
        <v/>
      </c>
      <c r="C731" s="46" t="str">
        <f t="shared" ca="1" si="275"/>
        <v/>
      </c>
      <c r="D731" s="46" t="str">
        <f t="shared" ca="1" si="256"/>
        <v/>
      </c>
      <c r="E731" s="45" t="str">
        <f t="shared" ca="1" si="257"/>
        <v/>
      </c>
      <c r="F731" s="46" t="str">
        <f t="shared" ca="1" si="258"/>
        <v/>
      </c>
      <c r="G731" s="47" t="str">
        <f t="shared" ca="1" si="259"/>
        <v/>
      </c>
      <c r="H731" s="45" t="str">
        <f t="shared" ca="1" si="260"/>
        <v/>
      </c>
      <c r="I731" s="46" t="str">
        <f t="shared" ca="1" si="261"/>
        <v/>
      </c>
      <c r="J731" s="47" t="str">
        <f t="shared" ca="1" si="262"/>
        <v/>
      </c>
      <c r="K731" s="45" t="str">
        <f t="shared" ca="1" si="263"/>
        <v/>
      </c>
      <c r="L731" s="46" t="str">
        <f t="shared" ca="1" si="264"/>
        <v/>
      </c>
      <c r="M731" s="47" t="str">
        <f t="shared" ca="1" si="265"/>
        <v/>
      </c>
      <c r="N731" s="45" t="str">
        <f t="shared" ca="1" si="266"/>
        <v/>
      </c>
      <c r="O731" s="46" t="str">
        <f t="shared" ca="1" si="267"/>
        <v/>
      </c>
      <c r="P731" s="47" t="str">
        <f t="shared" ca="1" si="268"/>
        <v/>
      </c>
      <c r="Q731" s="45" t="str">
        <f t="shared" ca="1" si="269"/>
        <v/>
      </c>
      <c r="R731" s="46" t="str">
        <f t="shared" ca="1" si="270"/>
        <v/>
      </c>
      <c r="S731" s="47" t="str">
        <f t="shared" ca="1" si="271"/>
        <v/>
      </c>
      <c r="T731" s="79" t="str">
        <f t="shared" ca="1" si="272"/>
        <v/>
      </c>
      <c r="AH731" s="172" t="str">
        <f t="shared" si="273"/>
        <v/>
      </c>
      <c r="AI731" s="172" t="str">
        <f t="shared" si="274"/>
        <v/>
      </c>
    </row>
    <row r="732" spans="1:35">
      <c r="A732" s="173" t="str">
        <f t="shared" ca="1" si="254"/>
        <v/>
      </c>
      <c r="B732" s="45" t="str">
        <f t="shared" ca="1" si="255"/>
        <v/>
      </c>
      <c r="C732" s="46" t="str">
        <f t="shared" ca="1" si="275"/>
        <v/>
      </c>
      <c r="D732" s="46" t="str">
        <f t="shared" ca="1" si="256"/>
        <v/>
      </c>
      <c r="E732" s="45" t="str">
        <f t="shared" ca="1" si="257"/>
        <v/>
      </c>
      <c r="F732" s="46" t="str">
        <f t="shared" ca="1" si="258"/>
        <v/>
      </c>
      <c r="G732" s="47" t="str">
        <f t="shared" ca="1" si="259"/>
        <v/>
      </c>
      <c r="H732" s="45" t="str">
        <f t="shared" ca="1" si="260"/>
        <v/>
      </c>
      <c r="I732" s="46" t="str">
        <f t="shared" ca="1" si="261"/>
        <v/>
      </c>
      <c r="J732" s="47" t="str">
        <f t="shared" ca="1" si="262"/>
        <v/>
      </c>
      <c r="K732" s="45" t="str">
        <f t="shared" ca="1" si="263"/>
        <v/>
      </c>
      <c r="L732" s="46" t="str">
        <f t="shared" ca="1" si="264"/>
        <v/>
      </c>
      <c r="M732" s="47" t="str">
        <f t="shared" ca="1" si="265"/>
        <v/>
      </c>
      <c r="N732" s="45" t="str">
        <f t="shared" ca="1" si="266"/>
        <v/>
      </c>
      <c r="O732" s="46" t="str">
        <f t="shared" ca="1" si="267"/>
        <v/>
      </c>
      <c r="P732" s="47" t="str">
        <f t="shared" ca="1" si="268"/>
        <v/>
      </c>
      <c r="Q732" s="45" t="str">
        <f t="shared" ca="1" si="269"/>
        <v/>
      </c>
      <c r="R732" s="46" t="str">
        <f t="shared" ca="1" si="270"/>
        <v/>
      </c>
      <c r="S732" s="47" t="str">
        <f t="shared" ca="1" si="271"/>
        <v/>
      </c>
      <c r="T732" s="79" t="str">
        <f t="shared" ca="1" si="272"/>
        <v/>
      </c>
      <c r="AH732" s="172" t="str">
        <f t="shared" si="273"/>
        <v/>
      </c>
      <c r="AI732" s="172" t="str">
        <f t="shared" si="274"/>
        <v/>
      </c>
    </row>
    <row r="733" spans="1:35">
      <c r="A733" s="173" t="str">
        <f t="shared" ca="1" si="254"/>
        <v/>
      </c>
      <c r="B733" s="45" t="str">
        <f t="shared" ca="1" si="255"/>
        <v/>
      </c>
      <c r="C733" s="46" t="str">
        <f t="shared" ca="1" si="275"/>
        <v/>
      </c>
      <c r="D733" s="46" t="str">
        <f t="shared" ca="1" si="256"/>
        <v/>
      </c>
      <c r="E733" s="45" t="str">
        <f t="shared" ca="1" si="257"/>
        <v/>
      </c>
      <c r="F733" s="46" t="str">
        <f t="shared" ca="1" si="258"/>
        <v/>
      </c>
      <c r="G733" s="47" t="str">
        <f t="shared" ca="1" si="259"/>
        <v/>
      </c>
      <c r="H733" s="45" t="str">
        <f t="shared" ca="1" si="260"/>
        <v/>
      </c>
      <c r="I733" s="46" t="str">
        <f t="shared" ca="1" si="261"/>
        <v/>
      </c>
      <c r="J733" s="47" t="str">
        <f t="shared" ca="1" si="262"/>
        <v/>
      </c>
      <c r="K733" s="45" t="str">
        <f t="shared" ca="1" si="263"/>
        <v/>
      </c>
      <c r="L733" s="46" t="str">
        <f t="shared" ca="1" si="264"/>
        <v/>
      </c>
      <c r="M733" s="47" t="str">
        <f t="shared" ca="1" si="265"/>
        <v/>
      </c>
      <c r="N733" s="45" t="str">
        <f t="shared" ca="1" si="266"/>
        <v/>
      </c>
      <c r="O733" s="46" t="str">
        <f t="shared" ca="1" si="267"/>
        <v/>
      </c>
      <c r="P733" s="47" t="str">
        <f t="shared" ca="1" si="268"/>
        <v/>
      </c>
      <c r="Q733" s="45" t="str">
        <f t="shared" ca="1" si="269"/>
        <v/>
      </c>
      <c r="R733" s="46" t="str">
        <f t="shared" ca="1" si="270"/>
        <v/>
      </c>
      <c r="S733" s="47" t="str">
        <f t="shared" ca="1" si="271"/>
        <v/>
      </c>
      <c r="T733" s="79" t="str">
        <f t="shared" ca="1" si="272"/>
        <v/>
      </c>
      <c r="AH733" s="172" t="str">
        <f t="shared" si="273"/>
        <v/>
      </c>
      <c r="AI733" s="172" t="str">
        <f t="shared" si="274"/>
        <v/>
      </c>
    </row>
    <row r="734" spans="1:35">
      <c r="A734" s="173" t="str">
        <f t="shared" ca="1" si="254"/>
        <v/>
      </c>
      <c r="B734" s="45" t="str">
        <f t="shared" ca="1" si="255"/>
        <v/>
      </c>
      <c r="C734" s="46" t="str">
        <f t="shared" ca="1" si="275"/>
        <v/>
      </c>
      <c r="D734" s="46" t="str">
        <f t="shared" ca="1" si="256"/>
        <v/>
      </c>
      <c r="E734" s="45" t="str">
        <f t="shared" ca="1" si="257"/>
        <v/>
      </c>
      <c r="F734" s="46" t="str">
        <f t="shared" ca="1" si="258"/>
        <v/>
      </c>
      <c r="G734" s="47" t="str">
        <f t="shared" ca="1" si="259"/>
        <v/>
      </c>
      <c r="H734" s="45" t="str">
        <f t="shared" ca="1" si="260"/>
        <v/>
      </c>
      <c r="I734" s="46" t="str">
        <f t="shared" ca="1" si="261"/>
        <v/>
      </c>
      <c r="J734" s="47" t="str">
        <f t="shared" ca="1" si="262"/>
        <v/>
      </c>
      <c r="K734" s="45" t="str">
        <f t="shared" ca="1" si="263"/>
        <v/>
      </c>
      <c r="L734" s="46" t="str">
        <f t="shared" ca="1" si="264"/>
        <v/>
      </c>
      <c r="M734" s="47" t="str">
        <f t="shared" ca="1" si="265"/>
        <v/>
      </c>
      <c r="N734" s="45" t="str">
        <f t="shared" ca="1" si="266"/>
        <v/>
      </c>
      <c r="O734" s="46" t="str">
        <f t="shared" ca="1" si="267"/>
        <v/>
      </c>
      <c r="P734" s="47" t="str">
        <f t="shared" ca="1" si="268"/>
        <v/>
      </c>
      <c r="Q734" s="45" t="str">
        <f t="shared" ca="1" si="269"/>
        <v/>
      </c>
      <c r="R734" s="46" t="str">
        <f t="shared" ca="1" si="270"/>
        <v/>
      </c>
      <c r="S734" s="47" t="str">
        <f t="shared" ca="1" si="271"/>
        <v/>
      </c>
      <c r="T734" s="79" t="str">
        <f t="shared" ca="1" si="272"/>
        <v/>
      </c>
      <c r="AH734" s="172" t="str">
        <f t="shared" si="273"/>
        <v/>
      </c>
      <c r="AI734" s="172" t="str">
        <f t="shared" si="274"/>
        <v/>
      </c>
    </row>
    <row r="735" spans="1:35">
      <c r="A735" s="173" t="str">
        <f t="shared" ca="1" si="254"/>
        <v/>
      </c>
      <c r="B735" s="45" t="str">
        <f t="shared" ca="1" si="255"/>
        <v/>
      </c>
      <c r="C735" s="46" t="str">
        <f t="shared" ca="1" si="275"/>
        <v/>
      </c>
      <c r="D735" s="46" t="str">
        <f t="shared" ca="1" si="256"/>
        <v/>
      </c>
      <c r="E735" s="45" t="str">
        <f t="shared" ca="1" si="257"/>
        <v/>
      </c>
      <c r="F735" s="46" t="str">
        <f t="shared" ca="1" si="258"/>
        <v/>
      </c>
      <c r="G735" s="47" t="str">
        <f t="shared" ca="1" si="259"/>
        <v/>
      </c>
      <c r="H735" s="45" t="str">
        <f t="shared" ca="1" si="260"/>
        <v/>
      </c>
      <c r="I735" s="46" t="str">
        <f t="shared" ca="1" si="261"/>
        <v/>
      </c>
      <c r="J735" s="47" t="str">
        <f t="shared" ca="1" si="262"/>
        <v/>
      </c>
      <c r="K735" s="45" t="str">
        <f t="shared" ca="1" si="263"/>
        <v/>
      </c>
      <c r="L735" s="46" t="str">
        <f t="shared" ca="1" si="264"/>
        <v/>
      </c>
      <c r="M735" s="47" t="str">
        <f t="shared" ca="1" si="265"/>
        <v/>
      </c>
      <c r="N735" s="45" t="str">
        <f t="shared" ca="1" si="266"/>
        <v/>
      </c>
      <c r="O735" s="46" t="str">
        <f t="shared" ca="1" si="267"/>
        <v/>
      </c>
      <c r="P735" s="47" t="str">
        <f t="shared" ca="1" si="268"/>
        <v/>
      </c>
      <c r="Q735" s="45" t="str">
        <f t="shared" ca="1" si="269"/>
        <v/>
      </c>
      <c r="R735" s="46" t="str">
        <f t="shared" ca="1" si="270"/>
        <v/>
      </c>
      <c r="S735" s="47" t="str">
        <f t="shared" ca="1" si="271"/>
        <v/>
      </c>
      <c r="T735" s="79" t="str">
        <f t="shared" ca="1" si="272"/>
        <v/>
      </c>
      <c r="AH735" s="172" t="str">
        <f t="shared" si="273"/>
        <v/>
      </c>
      <c r="AI735" s="172" t="str">
        <f t="shared" si="274"/>
        <v/>
      </c>
    </row>
    <row r="736" spans="1:35">
      <c r="A736" s="173" t="str">
        <f t="shared" ca="1" si="254"/>
        <v/>
      </c>
      <c r="B736" s="45" t="str">
        <f t="shared" ca="1" si="255"/>
        <v/>
      </c>
      <c r="C736" s="46" t="str">
        <f t="shared" ca="1" si="275"/>
        <v/>
      </c>
      <c r="D736" s="46" t="str">
        <f t="shared" ca="1" si="256"/>
        <v/>
      </c>
      <c r="E736" s="45" t="str">
        <f t="shared" ca="1" si="257"/>
        <v/>
      </c>
      <c r="F736" s="46" t="str">
        <f t="shared" ca="1" si="258"/>
        <v/>
      </c>
      <c r="G736" s="47" t="str">
        <f t="shared" ca="1" si="259"/>
        <v/>
      </c>
      <c r="H736" s="45" t="str">
        <f t="shared" ca="1" si="260"/>
        <v/>
      </c>
      <c r="I736" s="46" t="str">
        <f t="shared" ca="1" si="261"/>
        <v/>
      </c>
      <c r="J736" s="47" t="str">
        <f t="shared" ca="1" si="262"/>
        <v/>
      </c>
      <c r="K736" s="45" t="str">
        <f t="shared" ca="1" si="263"/>
        <v/>
      </c>
      <c r="L736" s="46" t="str">
        <f t="shared" ca="1" si="264"/>
        <v/>
      </c>
      <c r="M736" s="47" t="str">
        <f t="shared" ca="1" si="265"/>
        <v/>
      </c>
      <c r="N736" s="45" t="str">
        <f t="shared" ca="1" si="266"/>
        <v/>
      </c>
      <c r="O736" s="46" t="str">
        <f t="shared" ca="1" si="267"/>
        <v/>
      </c>
      <c r="P736" s="47" t="str">
        <f t="shared" ca="1" si="268"/>
        <v/>
      </c>
      <c r="Q736" s="45" t="str">
        <f t="shared" ca="1" si="269"/>
        <v/>
      </c>
      <c r="R736" s="46" t="str">
        <f t="shared" ca="1" si="270"/>
        <v/>
      </c>
      <c r="S736" s="47" t="str">
        <f t="shared" ca="1" si="271"/>
        <v/>
      </c>
      <c r="T736" s="79" t="str">
        <f t="shared" ca="1" si="272"/>
        <v/>
      </c>
      <c r="AH736" s="172" t="str">
        <f t="shared" si="273"/>
        <v/>
      </c>
      <c r="AI736" s="172" t="str">
        <f t="shared" si="274"/>
        <v/>
      </c>
    </row>
    <row r="737" spans="1:35">
      <c r="A737" s="173" t="str">
        <f t="shared" ca="1" si="254"/>
        <v/>
      </c>
      <c r="B737" s="45" t="str">
        <f t="shared" ca="1" si="255"/>
        <v/>
      </c>
      <c r="C737" s="46" t="str">
        <f t="shared" ca="1" si="275"/>
        <v/>
      </c>
      <c r="D737" s="46" t="str">
        <f t="shared" ca="1" si="256"/>
        <v/>
      </c>
      <c r="E737" s="45" t="str">
        <f t="shared" ca="1" si="257"/>
        <v/>
      </c>
      <c r="F737" s="46" t="str">
        <f t="shared" ca="1" si="258"/>
        <v/>
      </c>
      <c r="G737" s="47" t="str">
        <f t="shared" ca="1" si="259"/>
        <v/>
      </c>
      <c r="H737" s="45" t="str">
        <f t="shared" ca="1" si="260"/>
        <v/>
      </c>
      <c r="I737" s="46" t="str">
        <f t="shared" ca="1" si="261"/>
        <v/>
      </c>
      <c r="J737" s="47" t="str">
        <f t="shared" ca="1" si="262"/>
        <v/>
      </c>
      <c r="K737" s="45" t="str">
        <f t="shared" ca="1" si="263"/>
        <v/>
      </c>
      <c r="L737" s="46" t="str">
        <f t="shared" ca="1" si="264"/>
        <v/>
      </c>
      <c r="M737" s="47" t="str">
        <f t="shared" ca="1" si="265"/>
        <v/>
      </c>
      <c r="N737" s="45" t="str">
        <f t="shared" ca="1" si="266"/>
        <v/>
      </c>
      <c r="O737" s="46" t="str">
        <f t="shared" ca="1" si="267"/>
        <v/>
      </c>
      <c r="P737" s="47" t="str">
        <f t="shared" ca="1" si="268"/>
        <v/>
      </c>
      <c r="Q737" s="45" t="str">
        <f t="shared" ca="1" si="269"/>
        <v/>
      </c>
      <c r="R737" s="46" t="str">
        <f t="shared" ca="1" si="270"/>
        <v/>
      </c>
      <c r="S737" s="47" t="str">
        <f t="shared" ca="1" si="271"/>
        <v/>
      </c>
      <c r="T737" s="79" t="str">
        <f t="shared" ca="1" si="272"/>
        <v/>
      </c>
      <c r="AH737" s="172" t="str">
        <f t="shared" si="273"/>
        <v/>
      </c>
      <c r="AI737" s="172" t="str">
        <f t="shared" si="274"/>
        <v/>
      </c>
    </row>
    <row r="738" spans="1:35">
      <c r="A738" s="173" t="str">
        <f t="shared" ca="1" si="254"/>
        <v/>
      </c>
      <c r="B738" s="45" t="str">
        <f t="shared" ca="1" si="255"/>
        <v/>
      </c>
      <c r="C738" s="46" t="str">
        <f t="shared" ca="1" si="275"/>
        <v/>
      </c>
      <c r="D738" s="46" t="str">
        <f t="shared" ca="1" si="256"/>
        <v/>
      </c>
      <c r="E738" s="45" t="str">
        <f t="shared" ca="1" si="257"/>
        <v/>
      </c>
      <c r="F738" s="46" t="str">
        <f t="shared" ca="1" si="258"/>
        <v/>
      </c>
      <c r="G738" s="47" t="str">
        <f t="shared" ca="1" si="259"/>
        <v/>
      </c>
      <c r="H738" s="45" t="str">
        <f t="shared" ca="1" si="260"/>
        <v/>
      </c>
      <c r="I738" s="46" t="str">
        <f t="shared" ca="1" si="261"/>
        <v/>
      </c>
      <c r="J738" s="47" t="str">
        <f t="shared" ca="1" si="262"/>
        <v/>
      </c>
      <c r="K738" s="45" t="str">
        <f t="shared" ca="1" si="263"/>
        <v/>
      </c>
      <c r="L738" s="46" t="str">
        <f t="shared" ca="1" si="264"/>
        <v/>
      </c>
      <c r="M738" s="47" t="str">
        <f t="shared" ca="1" si="265"/>
        <v/>
      </c>
      <c r="N738" s="45" t="str">
        <f t="shared" ca="1" si="266"/>
        <v/>
      </c>
      <c r="O738" s="46" t="str">
        <f t="shared" ca="1" si="267"/>
        <v/>
      </c>
      <c r="P738" s="47" t="str">
        <f t="shared" ca="1" si="268"/>
        <v/>
      </c>
      <c r="Q738" s="45" t="str">
        <f t="shared" ca="1" si="269"/>
        <v/>
      </c>
      <c r="R738" s="46" t="str">
        <f t="shared" ca="1" si="270"/>
        <v/>
      </c>
      <c r="S738" s="47" t="str">
        <f t="shared" ca="1" si="271"/>
        <v/>
      </c>
      <c r="T738" s="79" t="str">
        <f t="shared" ca="1" si="272"/>
        <v/>
      </c>
      <c r="AH738" s="172" t="str">
        <f t="shared" si="273"/>
        <v/>
      </c>
      <c r="AI738" s="172" t="str">
        <f t="shared" si="274"/>
        <v/>
      </c>
    </row>
    <row r="739" spans="1:35">
      <c r="A739" s="173" t="str">
        <f t="shared" ca="1" si="254"/>
        <v/>
      </c>
      <c r="B739" s="45" t="str">
        <f t="shared" ca="1" si="255"/>
        <v/>
      </c>
      <c r="C739" s="46" t="str">
        <f t="shared" ca="1" si="275"/>
        <v/>
      </c>
      <c r="D739" s="46" t="str">
        <f t="shared" ca="1" si="256"/>
        <v/>
      </c>
      <c r="E739" s="45" t="str">
        <f t="shared" ca="1" si="257"/>
        <v/>
      </c>
      <c r="F739" s="46" t="str">
        <f t="shared" ca="1" si="258"/>
        <v/>
      </c>
      <c r="G739" s="47" t="str">
        <f t="shared" ca="1" si="259"/>
        <v/>
      </c>
      <c r="H739" s="45" t="str">
        <f t="shared" ca="1" si="260"/>
        <v/>
      </c>
      <c r="I739" s="46" t="str">
        <f t="shared" ca="1" si="261"/>
        <v/>
      </c>
      <c r="J739" s="47" t="str">
        <f t="shared" ca="1" si="262"/>
        <v/>
      </c>
      <c r="K739" s="45" t="str">
        <f t="shared" ca="1" si="263"/>
        <v/>
      </c>
      <c r="L739" s="46" t="str">
        <f t="shared" ca="1" si="264"/>
        <v/>
      </c>
      <c r="M739" s="47" t="str">
        <f t="shared" ca="1" si="265"/>
        <v/>
      </c>
      <c r="N739" s="45" t="str">
        <f t="shared" ca="1" si="266"/>
        <v/>
      </c>
      <c r="O739" s="46" t="str">
        <f t="shared" ca="1" si="267"/>
        <v/>
      </c>
      <c r="P739" s="47" t="str">
        <f t="shared" ca="1" si="268"/>
        <v/>
      </c>
      <c r="Q739" s="45" t="str">
        <f t="shared" ca="1" si="269"/>
        <v/>
      </c>
      <c r="R739" s="46" t="str">
        <f t="shared" ca="1" si="270"/>
        <v/>
      </c>
      <c r="S739" s="47" t="str">
        <f t="shared" ca="1" si="271"/>
        <v/>
      </c>
      <c r="T739" s="79" t="str">
        <f t="shared" ca="1" si="272"/>
        <v/>
      </c>
      <c r="AH739" s="172" t="str">
        <f t="shared" si="273"/>
        <v/>
      </c>
      <c r="AI739" s="172" t="str">
        <f t="shared" si="274"/>
        <v/>
      </c>
    </row>
    <row r="740" spans="1:35">
      <c r="A740" s="173" t="str">
        <f t="shared" ca="1" si="254"/>
        <v/>
      </c>
      <c r="B740" s="45" t="str">
        <f t="shared" ca="1" si="255"/>
        <v/>
      </c>
      <c r="C740" s="46" t="str">
        <f t="shared" ca="1" si="275"/>
        <v/>
      </c>
      <c r="D740" s="46" t="str">
        <f t="shared" ca="1" si="256"/>
        <v/>
      </c>
      <c r="E740" s="45" t="str">
        <f t="shared" ca="1" si="257"/>
        <v/>
      </c>
      <c r="F740" s="46" t="str">
        <f t="shared" ca="1" si="258"/>
        <v/>
      </c>
      <c r="G740" s="47" t="str">
        <f t="shared" ca="1" si="259"/>
        <v/>
      </c>
      <c r="H740" s="45" t="str">
        <f t="shared" ca="1" si="260"/>
        <v/>
      </c>
      <c r="I740" s="46" t="str">
        <f t="shared" ca="1" si="261"/>
        <v/>
      </c>
      <c r="J740" s="47" t="str">
        <f t="shared" ca="1" si="262"/>
        <v/>
      </c>
      <c r="K740" s="45" t="str">
        <f t="shared" ca="1" si="263"/>
        <v/>
      </c>
      <c r="L740" s="46" t="str">
        <f t="shared" ca="1" si="264"/>
        <v/>
      </c>
      <c r="M740" s="47" t="str">
        <f t="shared" ca="1" si="265"/>
        <v/>
      </c>
      <c r="N740" s="45" t="str">
        <f t="shared" ca="1" si="266"/>
        <v/>
      </c>
      <c r="O740" s="46" t="str">
        <f t="shared" ca="1" si="267"/>
        <v/>
      </c>
      <c r="P740" s="47" t="str">
        <f t="shared" ca="1" si="268"/>
        <v/>
      </c>
      <c r="Q740" s="45" t="str">
        <f t="shared" ca="1" si="269"/>
        <v/>
      </c>
      <c r="R740" s="46" t="str">
        <f t="shared" ca="1" si="270"/>
        <v/>
      </c>
      <c r="S740" s="47" t="str">
        <f t="shared" ca="1" si="271"/>
        <v/>
      </c>
      <c r="T740" s="79" t="str">
        <f t="shared" ca="1" si="272"/>
        <v/>
      </c>
      <c r="AH740" s="172" t="str">
        <f t="shared" si="273"/>
        <v/>
      </c>
      <c r="AI740" s="172" t="str">
        <f t="shared" si="274"/>
        <v/>
      </c>
    </row>
    <row r="741" spans="1:35">
      <c r="A741" s="173" t="str">
        <f t="shared" ca="1" si="254"/>
        <v/>
      </c>
      <c r="B741" s="45" t="str">
        <f t="shared" ca="1" si="255"/>
        <v/>
      </c>
      <c r="C741" s="46" t="str">
        <f t="shared" ca="1" si="275"/>
        <v/>
      </c>
      <c r="D741" s="46" t="str">
        <f t="shared" ca="1" si="256"/>
        <v/>
      </c>
      <c r="E741" s="45" t="str">
        <f t="shared" ca="1" si="257"/>
        <v/>
      </c>
      <c r="F741" s="46" t="str">
        <f t="shared" ca="1" si="258"/>
        <v/>
      </c>
      <c r="G741" s="47" t="str">
        <f t="shared" ca="1" si="259"/>
        <v/>
      </c>
      <c r="H741" s="45" t="str">
        <f t="shared" ca="1" si="260"/>
        <v/>
      </c>
      <c r="I741" s="46" t="str">
        <f t="shared" ca="1" si="261"/>
        <v/>
      </c>
      <c r="J741" s="47" t="str">
        <f t="shared" ca="1" si="262"/>
        <v/>
      </c>
      <c r="K741" s="45" t="str">
        <f t="shared" ca="1" si="263"/>
        <v/>
      </c>
      <c r="L741" s="46" t="str">
        <f t="shared" ca="1" si="264"/>
        <v/>
      </c>
      <c r="M741" s="47" t="str">
        <f t="shared" ca="1" si="265"/>
        <v/>
      </c>
      <c r="N741" s="45" t="str">
        <f t="shared" ca="1" si="266"/>
        <v/>
      </c>
      <c r="O741" s="46" t="str">
        <f t="shared" ca="1" si="267"/>
        <v/>
      </c>
      <c r="P741" s="47" t="str">
        <f t="shared" ca="1" si="268"/>
        <v/>
      </c>
      <c r="Q741" s="45" t="str">
        <f t="shared" ca="1" si="269"/>
        <v/>
      </c>
      <c r="R741" s="46" t="str">
        <f t="shared" ca="1" si="270"/>
        <v/>
      </c>
      <c r="S741" s="47" t="str">
        <f t="shared" ca="1" si="271"/>
        <v/>
      </c>
      <c r="T741" s="79" t="str">
        <f t="shared" ca="1" si="272"/>
        <v/>
      </c>
      <c r="AH741" s="172" t="str">
        <f t="shared" si="273"/>
        <v/>
      </c>
      <c r="AI741" s="172" t="str">
        <f t="shared" si="274"/>
        <v/>
      </c>
    </row>
    <row r="742" spans="1:35">
      <c r="A742" s="173" t="str">
        <f t="shared" ca="1" si="254"/>
        <v/>
      </c>
      <c r="B742" s="45" t="str">
        <f t="shared" ca="1" si="255"/>
        <v/>
      </c>
      <c r="C742" s="46" t="str">
        <f t="shared" ca="1" si="275"/>
        <v/>
      </c>
      <c r="D742" s="46" t="str">
        <f t="shared" ca="1" si="256"/>
        <v/>
      </c>
      <c r="E742" s="45" t="str">
        <f t="shared" ca="1" si="257"/>
        <v/>
      </c>
      <c r="F742" s="46" t="str">
        <f t="shared" ca="1" si="258"/>
        <v/>
      </c>
      <c r="G742" s="47" t="str">
        <f t="shared" ca="1" si="259"/>
        <v/>
      </c>
      <c r="H742" s="45" t="str">
        <f t="shared" ca="1" si="260"/>
        <v/>
      </c>
      <c r="I742" s="46" t="str">
        <f t="shared" ca="1" si="261"/>
        <v/>
      </c>
      <c r="J742" s="47" t="str">
        <f t="shared" ca="1" si="262"/>
        <v/>
      </c>
      <c r="K742" s="45" t="str">
        <f t="shared" ca="1" si="263"/>
        <v/>
      </c>
      <c r="L742" s="46" t="str">
        <f t="shared" ca="1" si="264"/>
        <v/>
      </c>
      <c r="M742" s="47" t="str">
        <f t="shared" ca="1" si="265"/>
        <v/>
      </c>
      <c r="N742" s="45" t="str">
        <f t="shared" ca="1" si="266"/>
        <v/>
      </c>
      <c r="O742" s="46" t="str">
        <f t="shared" ca="1" si="267"/>
        <v/>
      </c>
      <c r="P742" s="47" t="str">
        <f t="shared" ca="1" si="268"/>
        <v/>
      </c>
      <c r="Q742" s="45" t="str">
        <f t="shared" ca="1" si="269"/>
        <v/>
      </c>
      <c r="R742" s="46" t="str">
        <f t="shared" ca="1" si="270"/>
        <v/>
      </c>
      <c r="S742" s="47" t="str">
        <f t="shared" ca="1" si="271"/>
        <v/>
      </c>
      <c r="T742" s="79" t="str">
        <f t="shared" ca="1" si="272"/>
        <v/>
      </c>
      <c r="AH742" s="172" t="str">
        <f t="shared" si="273"/>
        <v/>
      </c>
      <c r="AI742" s="172" t="str">
        <f t="shared" si="274"/>
        <v/>
      </c>
    </row>
    <row r="743" spans="1:35">
      <c r="A743" s="173" t="str">
        <f t="shared" ca="1" si="254"/>
        <v/>
      </c>
      <c r="B743" s="45" t="str">
        <f t="shared" ca="1" si="255"/>
        <v/>
      </c>
      <c r="C743" s="46" t="str">
        <f t="shared" ca="1" si="275"/>
        <v/>
      </c>
      <c r="D743" s="46" t="str">
        <f t="shared" ca="1" si="256"/>
        <v/>
      </c>
      <c r="E743" s="45" t="str">
        <f t="shared" ca="1" si="257"/>
        <v/>
      </c>
      <c r="F743" s="46" t="str">
        <f t="shared" ca="1" si="258"/>
        <v/>
      </c>
      <c r="G743" s="47" t="str">
        <f t="shared" ca="1" si="259"/>
        <v/>
      </c>
      <c r="H743" s="45" t="str">
        <f t="shared" ca="1" si="260"/>
        <v/>
      </c>
      <c r="I743" s="46" t="str">
        <f t="shared" ca="1" si="261"/>
        <v/>
      </c>
      <c r="J743" s="47" t="str">
        <f t="shared" ca="1" si="262"/>
        <v/>
      </c>
      <c r="K743" s="45" t="str">
        <f t="shared" ca="1" si="263"/>
        <v/>
      </c>
      <c r="L743" s="46" t="str">
        <f t="shared" ca="1" si="264"/>
        <v/>
      </c>
      <c r="M743" s="47" t="str">
        <f t="shared" ca="1" si="265"/>
        <v/>
      </c>
      <c r="N743" s="45" t="str">
        <f t="shared" ca="1" si="266"/>
        <v/>
      </c>
      <c r="O743" s="46" t="str">
        <f t="shared" ca="1" si="267"/>
        <v/>
      </c>
      <c r="P743" s="47" t="str">
        <f t="shared" ca="1" si="268"/>
        <v/>
      </c>
      <c r="Q743" s="45" t="str">
        <f t="shared" ca="1" si="269"/>
        <v/>
      </c>
      <c r="R743" s="46" t="str">
        <f t="shared" ca="1" si="270"/>
        <v/>
      </c>
      <c r="S743" s="47" t="str">
        <f t="shared" ca="1" si="271"/>
        <v/>
      </c>
      <c r="T743" s="79" t="str">
        <f t="shared" ca="1" si="272"/>
        <v/>
      </c>
      <c r="AH743" s="172" t="str">
        <f t="shared" si="273"/>
        <v/>
      </c>
      <c r="AI743" s="172" t="str">
        <f t="shared" si="274"/>
        <v/>
      </c>
    </row>
    <row r="744" spans="1:35">
      <c r="A744" s="173" t="str">
        <f t="shared" ca="1" si="254"/>
        <v/>
      </c>
      <c r="B744" s="45" t="str">
        <f t="shared" ca="1" si="255"/>
        <v/>
      </c>
      <c r="C744" s="46" t="str">
        <f t="shared" ca="1" si="275"/>
        <v/>
      </c>
      <c r="D744" s="46" t="str">
        <f t="shared" ca="1" si="256"/>
        <v/>
      </c>
      <c r="E744" s="45" t="str">
        <f t="shared" ca="1" si="257"/>
        <v/>
      </c>
      <c r="F744" s="46" t="str">
        <f t="shared" ca="1" si="258"/>
        <v/>
      </c>
      <c r="G744" s="47" t="str">
        <f t="shared" ca="1" si="259"/>
        <v/>
      </c>
      <c r="H744" s="45" t="str">
        <f t="shared" ca="1" si="260"/>
        <v/>
      </c>
      <c r="I744" s="46" t="str">
        <f t="shared" ca="1" si="261"/>
        <v/>
      </c>
      <c r="J744" s="47" t="str">
        <f t="shared" ca="1" si="262"/>
        <v/>
      </c>
      <c r="K744" s="45" t="str">
        <f t="shared" ca="1" si="263"/>
        <v/>
      </c>
      <c r="L744" s="46" t="str">
        <f t="shared" ca="1" si="264"/>
        <v/>
      </c>
      <c r="M744" s="47" t="str">
        <f t="shared" ca="1" si="265"/>
        <v/>
      </c>
      <c r="N744" s="45" t="str">
        <f t="shared" ca="1" si="266"/>
        <v/>
      </c>
      <c r="O744" s="46" t="str">
        <f t="shared" ca="1" si="267"/>
        <v/>
      </c>
      <c r="P744" s="47" t="str">
        <f t="shared" ca="1" si="268"/>
        <v/>
      </c>
      <c r="Q744" s="45" t="str">
        <f t="shared" ca="1" si="269"/>
        <v/>
      </c>
      <c r="R744" s="46" t="str">
        <f t="shared" ca="1" si="270"/>
        <v/>
      </c>
      <c r="S744" s="47" t="str">
        <f t="shared" ca="1" si="271"/>
        <v/>
      </c>
      <c r="T744" s="79" t="str">
        <f t="shared" ca="1" si="272"/>
        <v/>
      </c>
      <c r="AH744" s="172" t="str">
        <f t="shared" si="273"/>
        <v/>
      </c>
      <c r="AI744" s="172" t="str">
        <f t="shared" si="274"/>
        <v/>
      </c>
    </row>
    <row r="745" spans="1:35">
      <c r="A745" s="173" t="str">
        <f t="shared" ca="1" si="254"/>
        <v/>
      </c>
      <c r="B745" s="45" t="str">
        <f t="shared" ca="1" si="255"/>
        <v/>
      </c>
      <c r="C745" s="46" t="str">
        <f t="shared" ca="1" si="275"/>
        <v/>
      </c>
      <c r="D745" s="46" t="str">
        <f t="shared" ca="1" si="256"/>
        <v/>
      </c>
      <c r="E745" s="45" t="str">
        <f t="shared" ca="1" si="257"/>
        <v/>
      </c>
      <c r="F745" s="46" t="str">
        <f t="shared" ca="1" si="258"/>
        <v/>
      </c>
      <c r="G745" s="47" t="str">
        <f t="shared" ca="1" si="259"/>
        <v/>
      </c>
      <c r="H745" s="45" t="str">
        <f t="shared" ca="1" si="260"/>
        <v/>
      </c>
      <c r="I745" s="46" t="str">
        <f t="shared" ca="1" si="261"/>
        <v/>
      </c>
      <c r="J745" s="47" t="str">
        <f t="shared" ca="1" si="262"/>
        <v/>
      </c>
      <c r="K745" s="45" t="str">
        <f t="shared" ca="1" si="263"/>
        <v/>
      </c>
      <c r="L745" s="46" t="str">
        <f t="shared" ca="1" si="264"/>
        <v/>
      </c>
      <c r="M745" s="47" t="str">
        <f t="shared" ca="1" si="265"/>
        <v/>
      </c>
      <c r="N745" s="45" t="str">
        <f t="shared" ca="1" si="266"/>
        <v/>
      </c>
      <c r="O745" s="46" t="str">
        <f t="shared" ca="1" si="267"/>
        <v/>
      </c>
      <c r="P745" s="47" t="str">
        <f t="shared" ca="1" si="268"/>
        <v/>
      </c>
      <c r="Q745" s="45" t="str">
        <f t="shared" ca="1" si="269"/>
        <v/>
      </c>
      <c r="R745" s="46" t="str">
        <f t="shared" ca="1" si="270"/>
        <v/>
      </c>
      <c r="S745" s="47" t="str">
        <f t="shared" ca="1" si="271"/>
        <v/>
      </c>
      <c r="T745" s="79" t="str">
        <f t="shared" ca="1" si="272"/>
        <v/>
      </c>
      <c r="AH745" s="172" t="str">
        <f t="shared" si="273"/>
        <v/>
      </c>
      <c r="AI745" s="172" t="str">
        <f t="shared" si="274"/>
        <v/>
      </c>
    </row>
    <row r="746" spans="1:35">
      <c r="A746" s="173" t="str">
        <f t="shared" ref="A746:A809" ca="1" si="276">IF(AND(ISBLANK(AJ735), A745 = $AJ$1),NOW(),IF(ISBLANK(AJ735),"",AJ735))</f>
        <v/>
      </c>
      <c r="B746" s="45" t="str">
        <f t="shared" ref="B746:B809" ca="1" si="277">IF(COUNTIF(V:V,A746)=1,VLOOKUP(A746,V:W,2), IF(COUNTIF(V:V,A746)=0,$B$10,""))</f>
        <v/>
      </c>
      <c r="C746" s="46" t="str">
        <f t="shared" ca="1" si="275"/>
        <v/>
      </c>
      <c r="D746" s="46" t="str">
        <f t="shared" ref="D746:D809" ca="1" si="278">IF(ISERROR(B746-2),"",-1*ROUNDUP(A746-$A$14,0)/360*$B$7*$B$5)</f>
        <v/>
      </c>
      <c r="E746" s="45" t="str">
        <f t="shared" ref="E746:E809" ca="1" si="279">IF(COUNTIF(V:V,A746)=1,VLOOKUP(A746,X:Y,2), IF(COUNTIF(V:V,A746)=0,$C$10,""))</f>
        <v/>
      </c>
      <c r="F746" s="46" t="str">
        <f t="shared" ref="F746:F809" ca="1" si="280">IF(ISERROR(B746-2),"",(E746-$E$14)/100*$C$5)</f>
        <v/>
      </c>
      <c r="G746" s="47" t="str">
        <f t="shared" ref="G746:G809" ca="1" si="281">IF(ISERROR(B746-2),"",ROUNDUP(A746-$A$14,0)/360*$C$6*$C$5-ROUNDUP(A746-$A$14,0)/360*$C$7*$C$5*$E$14/100)</f>
        <v/>
      </c>
      <c r="H746" s="45" t="str">
        <f t="shared" ref="H746:H809" ca="1" si="282">IF(COUNTIF(V:V,A746)=1,VLOOKUP(A746,Z:AA,2), IF(COUNTIF(V:V,A746)=0,$D$10,""))</f>
        <v/>
      </c>
      <c r="I746" s="46" t="str">
        <f t="shared" ref="I746:I809" ca="1" si="283">IF(ISERROR(B746-2),"",(H746-$H$14)/100*$D$5)</f>
        <v/>
      </c>
      <c r="J746" s="47" t="str">
        <f t="shared" ref="J746:J809" ca="1" si="284">IF(ISERROR(B746-2),"",ROUNDUP(A746-$A$14,0)/360*$D$6*$D$5-ROUNDUP(A746-$A$14,0)/360*$D$7*$D$5*$H$14/100)</f>
        <v/>
      </c>
      <c r="K746" s="45" t="str">
        <f t="shared" ref="K746:K809" ca="1" si="285">IF(COUNTIF(V:V,A746)=1,VLOOKUP(A746,AB:AC,2), IF(COUNTIF(V:V,A746)=0,$E$10,""))</f>
        <v/>
      </c>
      <c r="L746" s="46" t="str">
        <f t="shared" ref="L746:L809" ca="1" si="286">IF(ISERROR(B746-2),"",(K746-$K$14)/100*$E$5)</f>
        <v/>
      </c>
      <c r="M746" s="47" t="str">
        <f t="shared" ref="M746:M809" ca="1" si="287">IF(ISERROR(B746-2),"",ROUNDUP(A746-$A$14,0)/360*$E$6*$E$5-ROUNDUP(A746-$A$14,0)/360*$E$7*$E$5*$K$14/100)</f>
        <v/>
      </c>
      <c r="N746" s="45" t="str">
        <f t="shared" ref="N746:N809" ca="1" si="288">IF(COUNTIF(V:V,A746)=1,VLOOKUP(A746,AD:AE,2), IF(COUNTIF(V:V,A746)=0,$F$10,""))</f>
        <v/>
      </c>
      <c r="O746" s="46" t="str">
        <f t="shared" ref="O746:O809" ca="1" si="289">IF(ISERROR(B746-2),"",(N746/$N$14-1)*$F$5)</f>
        <v/>
      </c>
      <c r="P746" s="47" t="str">
        <f t="shared" ref="P746:P809" ca="1" si="290">IF(ISERROR(B746-2),"",-1*ROUNDUP(A746-$A$14,0)/360*$F$7*$F$5)</f>
        <v/>
      </c>
      <c r="Q746" s="45" t="str">
        <f t="shared" ref="Q746:Q809" ca="1" si="291">IF(COUNTIF(V:V,A746)=1,VLOOKUP(A746,AF:AG,2), IF(COUNTIF(V:V,A746)=0,$G$10,""))</f>
        <v/>
      </c>
      <c r="R746" s="46" t="str">
        <f t="shared" ref="R746:R809" ca="1" si="292">IF(ISERROR(B746-2),"",(Q746-$Q$14)/100*$G$5)</f>
        <v/>
      </c>
      <c r="S746" s="47" t="str">
        <f t="shared" ref="S746:S809" ca="1" si="293">IF(ISERROR(B746-2),"",ROUNDUP(A746-$A$14,0)/360*$G$6*$G$5-ROUNDUP(A746-$A$14,0)/360*$G$7*$G$5*$Q$14/100)</f>
        <v/>
      </c>
      <c r="T746" s="79" t="str">
        <f t="shared" ref="T746:T809" ca="1" si="294">IF(ISERROR(B746-2),"",C746+D746-F746-G746-I746-J746-L746-M746-O746-P746+R746+S746+$J$9+$N$9)</f>
        <v/>
      </c>
      <c r="AH746" s="172" t="str">
        <f t="shared" si="273"/>
        <v/>
      </c>
      <c r="AI746" s="172" t="str">
        <f t="shared" si="274"/>
        <v/>
      </c>
    </row>
    <row r="747" spans="1:35">
      <c r="A747" s="173" t="str">
        <f t="shared" ca="1" si="276"/>
        <v/>
      </c>
      <c r="B747" s="45" t="str">
        <f t="shared" ca="1" si="277"/>
        <v/>
      </c>
      <c r="C747" s="46" t="str">
        <f t="shared" ca="1" si="275"/>
        <v/>
      </c>
      <c r="D747" s="46" t="str">
        <f t="shared" ca="1" si="278"/>
        <v/>
      </c>
      <c r="E747" s="45" t="str">
        <f t="shared" ca="1" si="279"/>
        <v/>
      </c>
      <c r="F747" s="46" t="str">
        <f t="shared" ca="1" si="280"/>
        <v/>
      </c>
      <c r="G747" s="47" t="str">
        <f t="shared" ca="1" si="281"/>
        <v/>
      </c>
      <c r="H747" s="45" t="str">
        <f t="shared" ca="1" si="282"/>
        <v/>
      </c>
      <c r="I747" s="46" t="str">
        <f t="shared" ca="1" si="283"/>
        <v/>
      </c>
      <c r="J747" s="47" t="str">
        <f t="shared" ca="1" si="284"/>
        <v/>
      </c>
      <c r="K747" s="45" t="str">
        <f t="shared" ca="1" si="285"/>
        <v/>
      </c>
      <c r="L747" s="46" t="str">
        <f t="shared" ca="1" si="286"/>
        <v/>
      </c>
      <c r="M747" s="47" t="str">
        <f t="shared" ca="1" si="287"/>
        <v/>
      </c>
      <c r="N747" s="45" t="str">
        <f t="shared" ca="1" si="288"/>
        <v/>
      </c>
      <c r="O747" s="46" t="str">
        <f t="shared" ca="1" si="289"/>
        <v/>
      </c>
      <c r="P747" s="47" t="str">
        <f t="shared" ca="1" si="290"/>
        <v/>
      </c>
      <c r="Q747" s="45" t="str">
        <f t="shared" ca="1" si="291"/>
        <v/>
      </c>
      <c r="R747" s="46" t="str">
        <f t="shared" ca="1" si="292"/>
        <v/>
      </c>
      <c r="S747" s="47" t="str">
        <f t="shared" ca="1" si="293"/>
        <v/>
      </c>
      <c r="T747" s="79" t="str">
        <f t="shared" ca="1" si="294"/>
        <v/>
      </c>
      <c r="AH747" s="172" t="str">
        <f t="shared" si="273"/>
        <v/>
      </c>
      <c r="AI747" s="172" t="str">
        <f t="shared" si="274"/>
        <v/>
      </c>
    </row>
    <row r="748" spans="1:35">
      <c r="A748" s="173" t="str">
        <f t="shared" ca="1" si="276"/>
        <v/>
      </c>
      <c r="B748" s="45" t="str">
        <f t="shared" ca="1" si="277"/>
        <v/>
      </c>
      <c r="C748" s="46" t="str">
        <f t="shared" ca="1" si="275"/>
        <v/>
      </c>
      <c r="D748" s="46" t="str">
        <f t="shared" ca="1" si="278"/>
        <v/>
      </c>
      <c r="E748" s="45" t="str">
        <f t="shared" ca="1" si="279"/>
        <v/>
      </c>
      <c r="F748" s="46" t="str">
        <f t="shared" ca="1" si="280"/>
        <v/>
      </c>
      <c r="G748" s="47" t="str">
        <f t="shared" ca="1" si="281"/>
        <v/>
      </c>
      <c r="H748" s="45" t="str">
        <f t="shared" ca="1" si="282"/>
        <v/>
      </c>
      <c r="I748" s="46" t="str">
        <f t="shared" ca="1" si="283"/>
        <v/>
      </c>
      <c r="J748" s="47" t="str">
        <f t="shared" ca="1" si="284"/>
        <v/>
      </c>
      <c r="K748" s="45" t="str">
        <f t="shared" ca="1" si="285"/>
        <v/>
      </c>
      <c r="L748" s="46" t="str">
        <f t="shared" ca="1" si="286"/>
        <v/>
      </c>
      <c r="M748" s="47" t="str">
        <f t="shared" ca="1" si="287"/>
        <v/>
      </c>
      <c r="N748" s="45" t="str">
        <f t="shared" ca="1" si="288"/>
        <v/>
      </c>
      <c r="O748" s="46" t="str">
        <f t="shared" ca="1" si="289"/>
        <v/>
      </c>
      <c r="P748" s="47" t="str">
        <f t="shared" ca="1" si="290"/>
        <v/>
      </c>
      <c r="Q748" s="45" t="str">
        <f t="shared" ca="1" si="291"/>
        <v/>
      </c>
      <c r="R748" s="46" t="str">
        <f t="shared" ca="1" si="292"/>
        <v/>
      </c>
      <c r="S748" s="47" t="str">
        <f t="shared" ca="1" si="293"/>
        <v/>
      </c>
      <c r="T748" s="79" t="str">
        <f t="shared" ca="1" si="294"/>
        <v/>
      </c>
      <c r="AH748" s="172" t="str">
        <f t="shared" si="273"/>
        <v/>
      </c>
      <c r="AI748" s="172" t="str">
        <f t="shared" si="274"/>
        <v/>
      </c>
    </row>
    <row r="749" spans="1:35">
      <c r="A749" s="173" t="str">
        <f t="shared" ca="1" si="276"/>
        <v/>
      </c>
      <c r="B749" s="45" t="str">
        <f t="shared" ca="1" si="277"/>
        <v/>
      </c>
      <c r="C749" s="46" t="str">
        <f t="shared" ca="1" si="275"/>
        <v/>
      </c>
      <c r="D749" s="46" t="str">
        <f t="shared" ca="1" si="278"/>
        <v/>
      </c>
      <c r="E749" s="45" t="str">
        <f t="shared" ca="1" si="279"/>
        <v/>
      </c>
      <c r="F749" s="46" t="str">
        <f t="shared" ca="1" si="280"/>
        <v/>
      </c>
      <c r="G749" s="47" t="str">
        <f t="shared" ca="1" si="281"/>
        <v/>
      </c>
      <c r="H749" s="45" t="str">
        <f t="shared" ca="1" si="282"/>
        <v/>
      </c>
      <c r="I749" s="46" t="str">
        <f t="shared" ca="1" si="283"/>
        <v/>
      </c>
      <c r="J749" s="47" t="str">
        <f t="shared" ca="1" si="284"/>
        <v/>
      </c>
      <c r="K749" s="45" t="str">
        <f t="shared" ca="1" si="285"/>
        <v/>
      </c>
      <c r="L749" s="46" t="str">
        <f t="shared" ca="1" si="286"/>
        <v/>
      </c>
      <c r="M749" s="47" t="str">
        <f t="shared" ca="1" si="287"/>
        <v/>
      </c>
      <c r="N749" s="45" t="str">
        <f t="shared" ca="1" si="288"/>
        <v/>
      </c>
      <c r="O749" s="46" t="str">
        <f t="shared" ca="1" si="289"/>
        <v/>
      </c>
      <c r="P749" s="47" t="str">
        <f t="shared" ca="1" si="290"/>
        <v/>
      </c>
      <c r="Q749" s="45" t="str">
        <f t="shared" ca="1" si="291"/>
        <v/>
      </c>
      <c r="R749" s="46" t="str">
        <f t="shared" ca="1" si="292"/>
        <v/>
      </c>
      <c r="S749" s="47" t="str">
        <f t="shared" ca="1" si="293"/>
        <v/>
      </c>
      <c r="T749" s="79" t="str">
        <f t="shared" ca="1" si="294"/>
        <v/>
      </c>
      <c r="AH749" s="172" t="str">
        <f t="shared" si="273"/>
        <v/>
      </c>
      <c r="AI749" s="172" t="str">
        <f t="shared" si="274"/>
        <v/>
      </c>
    </row>
    <row r="750" spans="1:35">
      <c r="A750" s="173" t="str">
        <f t="shared" ca="1" si="276"/>
        <v/>
      </c>
      <c r="B750" s="45" t="str">
        <f t="shared" ca="1" si="277"/>
        <v/>
      </c>
      <c r="C750" s="46" t="str">
        <f t="shared" ca="1" si="275"/>
        <v/>
      </c>
      <c r="D750" s="46" t="str">
        <f t="shared" ca="1" si="278"/>
        <v/>
      </c>
      <c r="E750" s="45" t="str">
        <f t="shared" ca="1" si="279"/>
        <v/>
      </c>
      <c r="F750" s="46" t="str">
        <f t="shared" ca="1" si="280"/>
        <v/>
      </c>
      <c r="G750" s="47" t="str">
        <f t="shared" ca="1" si="281"/>
        <v/>
      </c>
      <c r="H750" s="45" t="str">
        <f t="shared" ca="1" si="282"/>
        <v/>
      </c>
      <c r="I750" s="46" t="str">
        <f t="shared" ca="1" si="283"/>
        <v/>
      </c>
      <c r="J750" s="47" t="str">
        <f t="shared" ca="1" si="284"/>
        <v/>
      </c>
      <c r="K750" s="45" t="str">
        <f t="shared" ca="1" si="285"/>
        <v/>
      </c>
      <c r="L750" s="46" t="str">
        <f t="shared" ca="1" si="286"/>
        <v/>
      </c>
      <c r="M750" s="47" t="str">
        <f t="shared" ca="1" si="287"/>
        <v/>
      </c>
      <c r="N750" s="45" t="str">
        <f t="shared" ca="1" si="288"/>
        <v/>
      </c>
      <c r="O750" s="46" t="str">
        <f t="shared" ca="1" si="289"/>
        <v/>
      </c>
      <c r="P750" s="47" t="str">
        <f t="shared" ca="1" si="290"/>
        <v/>
      </c>
      <c r="Q750" s="45" t="str">
        <f t="shared" ca="1" si="291"/>
        <v/>
      </c>
      <c r="R750" s="46" t="str">
        <f t="shared" ca="1" si="292"/>
        <v/>
      </c>
      <c r="S750" s="47" t="str">
        <f t="shared" ca="1" si="293"/>
        <v/>
      </c>
      <c r="T750" s="79" t="str">
        <f t="shared" ca="1" si="294"/>
        <v/>
      </c>
      <c r="AH750" s="172" t="str">
        <f t="shared" si="273"/>
        <v/>
      </c>
      <c r="AI750" s="172" t="str">
        <f t="shared" si="274"/>
        <v/>
      </c>
    </row>
    <row r="751" spans="1:35">
      <c r="A751" s="173" t="str">
        <f t="shared" ca="1" si="276"/>
        <v/>
      </c>
      <c r="B751" s="45" t="str">
        <f t="shared" ca="1" si="277"/>
        <v/>
      </c>
      <c r="C751" s="46" t="str">
        <f t="shared" ca="1" si="275"/>
        <v/>
      </c>
      <c r="D751" s="46" t="str">
        <f t="shared" ca="1" si="278"/>
        <v/>
      </c>
      <c r="E751" s="45" t="str">
        <f t="shared" ca="1" si="279"/>
        <v/>
      </c>
      <c r="F751" s="46" t="str">
        <f t="shared" ca="1" si="280"/>
        <v/>
      </c>
      <c r="G751" s="47" t="str">
        <f t="shared" ca="1" si="281"/>
        <v/>
      </c>
      <c r="H751" s="45" t="str">
        <f t="shared" ca="1" si="282"/>
        <v/>
      </c>
      <c r="I751" s="46" t="str">
        <f t="shared" ca="1" si="283"/>
        <v/>
      </c>
      <c r="J751" s="47" t="str">
        <f t="shared" ca="1" si="284"/>
        <v/>
      </c>
      <c r="K751" s="45" t="str">
        <f t="shared" ca="1" si="285"/>
        <v/>
      </c>
      <c r="L751" s="46" t="str">
        <f t="shared" ca="1" si="286"/>
        <v/>
      </c>
      <c r="M751" s="47" t="str">
        <f t="shared" ca="1" si="287"/>
        <v/>
      </c>
      <c r="N751" s="45" t="str">
        <f t="shared" ca="1" si="288"/>
        <v/>
      </c>
      <c r="O751" s="46" t="str">
        <f t="shared" ca="1" si="289"/>
        <v/>
      </c>
      <c r="P751" s="47" t="str">
        <f t="shared" ca="1" si="290"/>
        <v/>
      </c>
      <c r="Q751" s="45" t="str">
        <f t="shared" ca="1" si="291"/>
        <v/>
      </c>
      <c r="R751" s="46" t="str">
        <f t="shared" ca="1" si="292"/>
        <v/>
      </c>
      <c r="S751" s="47" t="str">
        <f t="shared" ca="1" si="293"/>
        <v/>
      </c>
      <c r="T751" s="79" t="str">
        <f t="shared" ca="1" si="294"/>
        <v/>
      </c>
      <c r="AH751" s="172" t="str">
        <f t="shared" si="273"/>
        <v/>
      </c>
      <c r="AI751" s="172" t="str">
        <f t="shared" si="274"/>
        <v/>
      </c>
    </row>
    <row r="752" spans="1:35">
      <c r="A752" s="173" t="str">
        <f t="shared" ca="1" si="276"/>
        <v/>
      </c>
      <c r="B752" s="45" t="str">
        <f t="shared" ca="1" si="277"/>
        <v/>
      </c>
      <c r="C752" s="46" t="str">
        <f t="shared" ca="1" si="275"/>
        <v/>
      </c>
      <c r="D752" s="46" t="str">
        <f t="shared" ca="1" si="278"/>
        <v/>
      </c>
      <c r="E752" s="45" t="str">
        <f t="shared" ca="1" si="279"/>
        <v/>
      </c>
      <c r="F752" s="46" t="str">
        <f t="shared" ca="1" si="280"/>
        <v/>
      </c>
      <c r="G752" s="47" t="str">
        <f t="shared" ca="1" si="281"/>
        <v/>
      </c>
      <c r="H752" s="45" t="str">
        <f t="shared" ca="1" si="282"/>
        <v/>
      </c>
      <c r="I752" s="46" t="str">
        <f t="shared" ca="1" si="283"/>
        <v/>
      </c>
      <c r="J752" s="47" t="str">
        <f t="shared" ca="1" si="284"/>
        <v/>
      </c>
      <c r="K752" s="45" t="str">
        <f t="shared" ca="1" si="285"/>
        <v/>
      </c>
      <c r="L752" s="46" t="str">
        <f t="shared" ca="1" si="286"/>
        <v/>
      </c>
      <c r="M752" s="47" t="str">
        <f t="shared" ca="1" si="287"/>
        <v/>
      </c>
      <c r="N752" s="45" t="str">
        <f t="shared" ca="1" si="288"/>
        <v/>
      </c>
      <c r="O752" s="46" t="str">
        <f t="shared" ca="1" si="289"/>
        <v/>
      </c>
      <c r="P752" s="47" t="str">
        <f t="shared" ca="1" si="290"/>
        <v/>
      </c>
      <c r="Q752" s="45" t="str">
        <f t="shared" ca="1" si="291"/>
        <v/>
      </c>
      <c r="R752" s="46" t="str">
        <f t="shared" ca="1" si="292"/>
        <v/>
      </c>
      <c r="S752" s="47" t="str">
        <f t="shared" ca="1" si="293"/>
        <v/>
      </c>
      <c r="T752" s="79" t="str">
        <f t="shared" ca="1" si="294"/>
        <v/>
      </c>
      <c r="AH752" s="172" t="str">
        <f t="shared" si="273"/>
        <v/>
      </c>
      <c r="AI752" s="172" t="str">
        <f t="shared" si="274"/>
        <v/>
      </c>
    </row>
    <row r="753" spans="1:35">
      <c r="A753" s="173" t="str">
        <f t="shared" ca="1" si="276"/>
        <v/>
      </c>
      <c r="B753" s="45" t="str">
        <f t="shared" ca="1" si="277"/>
        <v/>
      </c>
      <c r="C753" s="46" t="str">
        <f t="shared" ca="1" si="275"/>
        <v/>
      </c>
      <c r="D753" s="46" t="str">
        <f t="shared" ca="1" si="278"/>
        <v/>
      </c>
      <c r="E753" s="45" t="str">
        <f t="shared" ca="1" si="279"/>
        <v/>
      </c>
      <c r="F753" s="46" t="str">
        <f t="shared" ca="1" si="280"/>
        <v/>
      </c>
      <c r="G753" s="47" t="str">
        <f t="shared" ca="1" si="281"/>
        <v/>
      </c>
      <c r="H753" s="45" t="str">
        <f t="shared" ca="1" si="282"/>
        <v/>
      </c>
      <c r="I753" s="46" t="str">
        <f t="shared" ca="1" si="283"/>
        <v/>
      </c>
      <c r="J753" s="47" t="str">
        <f t="shared" ca="1" si="284"/>
        <v/>
      </c>
      <c r="K753" s="45" t="str">
        <f t="shared" ca="1" si="285"/>
        <v/>
      </c>
      <c r="L753" s="46" t="str">
        <f t="shared" ca="1" si="286"/>
        <v/>
      </c>
      <c r="M753" s="47" t="str">
        <f t="shared" ca="1" si="287"/>
        <v/>
      </c>
      <c r="N753" s="45" t="str">
        <f t="shared" ca="1" si="288"/>
        <v/>
      </c>
      <c r="O753" s="46" t="str">
        <f t="shared" ca="1" si="289"/>
        <v/>
      </c>
      <c r="P753" s="47" t="str">
        <f t="shared" ca="1" si="290"/>
        <v/>
      </c>
      <c r="Q753" s="45" t="str">
        <f t="shared" ca="1" si="291"/>
        <v/>
      </c>
      <c r="R753" s="46" t="str">
        <f t="shared" ca="1" si="292"/>
        <v/>
      </c>
      <c r="S753" s="47" t="str">
        <f t="shared" ca="1" si="293"/>
        <v/>
      </c>
      <c r="T753" s="79" t="str">
        <f t="shared" ca="1" si="294"/>
        <v/>
      </c>
      <c r="AH753" s="172" t="str">
        <f t="shared" si="273"/>
        <v/>
      </c>
      <c r="AI753" s="172" t="str">
        <f t="shared" si="274"/>
        <v/>
      </c>
    </row>
    <row r="754" spans="1:35">
      <c r="A754" s="173" t="str">
        <f t="shared" ca="1" si="276"/>
        <v/>
      </c>
      <c r="B754" s="45" t="str">
        <f t="shared" ca="1" si="277"/>
        <v/>
      </c>
      <c r="C754" s="46" t="str">
        <f t="shared" ca="1" si="275"/>
        <v/>
      </c>
      <c r="D754" s="46" t="str">
        <f t="shared" ca="1" si="278"/>
        <v/>
      </c>
      <c r="E754" s="45" t="str">
        <f t="shared" ca="1" si="279"/>
        <v/>
      </c>
      <c r="F754" s="46" t="str">
        <f t="shared" ca="1" si="280"/>
        <v/>
      </c>
      <c r="G754" s="47" t="str">
        <f t="shared" ca="1" si="281"/>
        <v/>
      </c>
      <c r="H754" s="45" t="str">
        <f t="shared" ca="1" si="282"/>
        <v/>
      </c>
      <c r="I754" s="46" t="str">
        <f t="shared" ca="1" si="283"/>
        <v/>
      </c>
      <c r="J754" s="47" t="str">
        <f t="shared" ca="1" si="284"/>
        <v/>
      </c>
      <c r="K754" s="45" t="str">
        <f t="shared" ca="1" si="285"/>
        <v/>
      </c>
      <c r="L754" s="46" t="str">
        <f t="shared" ca="1" si="286"/>
        <v/>
      </c>
      <c r="M754" s="47" t="str">
        <f t="shared" ca="1" si="287"/>
        <v/>
      </c>
      <c r="N754" s="45" t="str">
        <f t="shared" ca="1" si="288"/>
        <v/>
      </c>
      <c r="O754" s="46" t="str">
        <f t="shared" ca="1" si="289"/>
        <v/>
      </c>
      <c r="P754" s="47" t="str">
        <f t="shared" ca="1" si="290"/>
        <v/>
      </c>
      <c r="Q754" s="45" t="str">
        <f t="shared" ca="1" si="291"/>
        <v/>
      </c>
      <c r="R754" s="46" t="str">
        <f t="shared" ca="1" si="292"/>
        <v/>
      </c>
      <c r="S754" s="47" t="str">
        <f t="shared" ca="1" si="293"/>
        <v/>
      </c>
      <c r="T754" s="79" t="str">
        <f t="shared" ca="1" si="294"/>
        <v/>
      </c>
      <c r="AH754" s="172" t="str">
        <f t="shared" si="273"/>
        <v/>
      </c>
      <c r="AI754" s="172" t="str">
        <f t="shared" si="274"/>
        <v/>
      </c>
    </row>
    <row r="755" spans="1:35">
      <c r="A755" s="173" t="str">
        <f t="shared" ca="1" si="276"/>
        <v/>
      </c>
      <c r="B755" s="45" t="str">
        <f t="shared" ca="1" si="277"/>
        <v/>
      </c>
      <c r="C755" s="46" t="str">
        <f t="shared" ca="1" si="275"/>
        <v/>
      </c>
      <c r="D755" s="46" t="str">
        <f t="shared" ca="1" si="278"/>
        <v/>
      </c>
      <c r="E755" s="45" t="str">
        <f t="shared" ca="1" si="279"/>
        <v/>
      </c>
      <c r="F755" s="46" t="str">
        <f t="shared" ca="1" si="280"/>
        <v/>
      </c>
      <c r="G755" s="47" t="str">
        <f t="shared" ca="1" si="281"/>
        <v/>
      </c>
      <c r="H755" s="45" t="str">
        <f t="shared" ca="1" si="282"/>
        <v/>
      </c>
      <c r="I755" s="46" t="str">
        <f t="shared" ca="1" si="283"/>
        <v/>
      </c>
      <c r="J755" s="47" t="str">
        <f t="shared" ca="1" si="284"/>
        <v/>
      </c>
      <c r="K755" s="45" t="str">
        <f t="shared" ca="1" si="285"/>
        <v/>
      </c>
      <c r="L755" s="46" t="str">
        <f t="shared" ca="1" si="286"/>
        <v/>
      </c>
      <c r="M755" s="47" t="str">
        <f t="shared" ca="1" si="287"/>
        <v/>
      </c>
      <c r="N755" s="45" t="str">
        <f t="shared" ca="1" si="288"/>
        <v/>
      </c>
      <c r="O755" s="46" t="str">
        <f t="shared" ca="1" si="289"/>
        <v/>
      </c>
      <c r="P755" s="47" t="str">
        <f t="shared" ca="1" si="290"/>
        <v/>
      </c>
      <c r="Q755" s="45" t="str">
        <f t="shared" ca="1" si="291"/>
        <v/>
      </c>
      <c r="R755" s="46" t="str">
        <f t="shared" ca="1" si="292"/>
        <v/>
      </c>
      <c r="S755" s="47" t="str">
        <f t="shared" ca="1" si="293"/>
        <v/>
      </c>
      <c r="T755" s="79" t="str">
        <f t="shared" ca="1" si="294"/>
        <v/>
      </c>
      <c r="AH755" s="172" t="str">
        <f t="shared" si="273"/>
        <v/>
      </c>
      <c r="AI755" s="172" t="str">
        <f t="shared" si="274"/>
        <v/>
      </c>
    </row>
    <row r="756" spans="1:35">
      <c r="A756" s="173" t="str">
        <f t="shared" ca="1" si="276"/>
        <v/>
      </c>
      <c r="B756" s="45" t="str">
        <f t="shared" ca="1" si="277"/>
        <v/>
      </c>
      <c r="C756" s="46" t="str">
        <f t="shared" ca="1" si="275"/>
        <v/>
      </c>
      <c r="D756" s="46" t="str">
        <f t="shared" ca="1" si="278"/>
        <v/>
      </c>
      <c r="E756" s="45" t="str">
        <f t="shared" ca="1" si="279"/>
        <v/>
      </c>
      <c r="F756" s="46" t="str">
        <f t="shared" ca="1" si="280"/>
        <v/>
      </c>
      <c r="G756" s="47" t="str">
        <f t="shared" ca="1" si="281"/>
        <v/>
      </c>
      <c r="H756" s="45" t="str">
        <f t="shared" ca="1" si="282"/>
        <v/>
      </c>
      <c r="I756" s="46" t="str">
        <f t="shared" ca="1" si="283"/>
        <v/>
      </c>
      <c r="J756" s="47" t="str">
        <f t="shared" ca="1" si="284"/>
        <v/>
      </c>
      <c r="K756" s="45" t="str">
        <f t="shared" ca="1" si="285"/>
        <v/>
      </c>
      <c r="L756" s="46" t="str">
        <f t="shared" ca="1" si="286"/>
        <v/>
      </c>
      <c r="M756" s="47" t="str">
        <f t="shared" ca="1" si="287"/>
        <v/>
      </c>
      <c r="N756" s="45" t="str">
        <f t="shared" ca="1" si="288"/>
        <v/>
      </c>
      <c r="O756" s="46" t="str">
        <f t="shared" ca="1" si="289"/>
        <v/>
      </c>
      <c r="P756" s="47" t="str">
        <f t="shared" ca="1" si="290"/>
        <v/>
      </c>
      <c r="Q756" s="45" t="str">
        <f t="shared" ca="1" si="291"/>
        <v/>
      </c>
      <c r="R756" s="46" t="str">
        <f t="shared" ca="1" si="292"/>
        <v/>
      </c>
      <c r="S756" s="47" t="str">
        <f t="shared" ca="1" si="293"/>
        <v/>
      </c>
      <c r="T756" s="79" t="str">
        <f t="shared" ca="1" si="294"/>
        <v/>
      </c>
      <c r="AH756" s="172" t="str">
        <f t="shared" si="273"/>
        <v/>
      </c>
      <c r="AI756" s="172" t="str">
        <f t="shared" si="274"/>
        <v/>
      </c>
    </row>
    <row r="757" spans="1:35">
      <c r="A757" s="173" t="str">
        <f t="shared" ca="1" si="276"/>
        <v/>
      </c>
      <c r="B757" s="45" t="str">
        <f t="shared" ca="1" si="277"/>
        <v/>
      </c>
      <c r="C757" s="46" t="str">
        <f t="shared" ca="1" si="275"/>
        <v/>
      </c>
      <c r="D757" s="46" t="str">
        <f t="shared" ca="1" si="278"/>
        <v/>
      </c>
      <c r="E757" s="45" t="str">
        <f t="shared" ca="1" si="279"/>
        <v/>
      </c>
      <c r="F757" s="46" t="str">
        <f t="shared" ca="1" si="280"/>
        <v/>
      </c>
      <c r="G757" s="47" t="str">
        <f t="shared" ca="1" si="281"/>
        <v/>
      </c>
      <c r="H757" s="45" t="str">
        <f t="shared" ca="1" si="282"/>
        <v/>
      </c>
      <c r="I757" s="46" t="str">
        <f t="shared" ca="1" si="283"/>
        <v/>
      </c>
      <c r="J757" s="47" t="str">
        <f t="shared" ca="1" si="284"/>
        <v/>
      </c>
      <c r="K757" s="45" t="str">
        <f t="shared" ca="1" si="285"/>
        <v/>
      </c>
      <c r="L757" s="46" t="str">
        <f t="shared" ca="1" si="286"/>
        <v/>
      </c>
      <c r="M757" s="47" t="str">
        <f t="shared" ca="1" si="287"/>
        <v/>
      </c>
      <c r="N757" s="45" t="str">
        <f t="shared" ca="1" si="288"/>
        <v/>
      </c>
      <c r="O757" s="46" t="str">
        <f t="shared" ca="1" si="289"/>
        <v/>
      </c>
      <c r="P757" s="47" t="str">
        <f t="shared" ca="1" si="290"/>
        <v/>
      </c>
      <c r="Q757" s="45" t="str">
        <f t="shared" ca="1" si="291"/>
        <v/>
      </c>
      <c r="R757" s="46" t="str">
        <f t="shared" ca="1" si="292"/>
        <v/>
      </c>
      <c r="S757" s="47" t="str">
        <f t="shared" ca="1" si="293"/>
        <v/>
      </c>
      <c r="T757" s="79" t="str">
        <f t="shared" ca="1" si="294"/>
        <v/>
      </c>
      <c r="AH757" s="172" t="str">
        <f t="shared" si="273"/>
        <v/>
      </c>
      <c r="AI757" s="172" t="str">
        <f t="shared" si="274"/>
        <v/>
      </c>
    </row>
    <row r="758" spans="1:35">
      <c r="A758" s="173" t="str">
        <f t="shared" ca="1" si="276"/>
        <v/>
      </c>
      <c r="B758" s="45" t="str">
        <f t="shared" ca="1" si="277"/>
        <v/>
      </c>
      <c r="C758" s="46" t="str">
        <f t="shared" ca="1" si="275"/>
        <v/>
      </c>
      <c r="D758" s="46" t="str">
        <f t="shared" ca="1" si="278"/>
        <v/>
      </c>
      <c r="E758" s="45" t="str">
        <f t="shared" ca="1" si="279"/>
        <v/>
      </c>
      <c r="F758" s="46" t="str">
        <f t="shared" ca="1" si="280"/>
        <v/>
      </c>
      <c r="G758" s="47" t="str">
        <f t="shared" ca="1" si="281"/>
        <v/>
      </c>
      <c r="H758" s="45" t="str">
        <f t="shared" ca="1" si="282"/>
        <v/>
      </c>
      <c r="I758" s="46" t="str">
        <f t="shared" ca="1" si="283"/>
        <v/>
      </c>
      <c r="J758" s="47" t="str">
        <f t="shared" ca="1" si="284"/>
        <v/>
      </c>
      <c r="K758" s="45" t="str">
        <f t="shared" ca="1" si="285"/>
        <v/>
      </c>
      <c r="L758" s="46" t="str">
        <f t="shared" ca="1" si="286"/>
        <v/>
      </c>
      <c r="M758" s="47" t="str">
        <f t="shared" ca="1" si="287"/>
        <v/>
      </c>
      <c r="N758" s="45" t="str">
        <f t="shared" ca="1" si="288"/>
        <v/>
      </c>
      <c r="O758" s="46" t="str">
        <f t="shared" ca="1" si="289"/>
        <v/>
      </c>
      <c r="P758" s="47" t="str">
        <f t="shared" ca="1" si="290"/>
        <v/>
      </c>
      <c r="Q758" s="45" t="str">
        <f t="shared" ca="1" si="291"/>
        <v/>
      </c>
      <c r="R758" s="46" t="str">
        <f t="shared" ca="1" si="292"/>
        <v/>
      </c>
      <c r="S758" s="47" t="str">
        <f t="shared" ca="1" si="293"/>
        <v/>
      </c>
      <c r="T758" s="79" t="str">
        <f t="shared" ca="1" si="294"/>
        <v/>
      </c>
      <c r="AH758" s="172" t="str">
        <f t="shared" si="273"/>
        <v/>
      </c>
      <c r="AI758" s="172" t="str">
        <f t="shared" si="274"/>
        <v/>
      </c>
    </row>
    <row r="759" spans="1:35">
      <c r="A759" s="173" t="str">
        <f t="shared" ca="1" si="276"/>
        <v/>
      </c>
      <c r="B759" s="45" t="str">
        <f t="shared" ca="1" si="277"/>
        <v/>
      </c>
      <c r="C759" s="46" t="str">
        <f t="shared" ca="1" si="275"/>
        <v/>
      </c>
      <c r="D759" s="46" t="str">
        <f t="shared" ca="1" si="278"/>
        <v/>
      </c>
      <c r="E759" s="45" t="str">
        <f t="shared" ca="1" si="279"/>
        <v/>
      </c>
      <c r="F759" s="46" t="str">
        <f t="shared" ca="1" si="280"/>
        <v/>
      </c>
      <c r="G759" s="47" t="str">
        <f t="shared" ca="1" si="281"/>
        <v/>
      </c>
      <c r="H759" s="45" t="str">
        <f t="shared" ca="1" si="282"/>
        <v/>
      </c>
      <c r="I759" s="46" t="str">
        <f t="shared" ca="1" si="283"/>
        <v/>
      </c>
      <c r="J759" s="47" t="str">
        <f t="shared" ca="1" si="284"/>
        <v/>
      </c>
      <c r="K759" s="45" t="str">
        <f t="shared" ca="1" si="285"/>
        <v/>
      </c>
      <c r="L759" s="46" t="str">
        <f t="shared" ca="1" si="286"/>
        <v/>
      </c>
      <c r="M759" s="47" t="str">
        <f t="shared" ca="1" si="287"/>
        <v/>
      </c>
      <c r="N759" s="45" t="str">
        <f t="shared" ca="1" si="288"/>
        <v/>
      </c>
      <c r="O759" s="46" t="str">
        <f t="shared" ca="1" si="289"/>
        <v/>
      </c>
      <c r="P759" s="47" t="str">
        <f t="shared" ca="1" si="290"/>
        <v/>
      </c>
      <c r="Q759" s="45" t="str">
        <f t="shared" ca="1" si="291"/>
        <v/>
      </c>
      <c r="R759" s="46" t="str">
        <f t="shared" ca="1" si="292"/>
        <v/>
      </c>
      <c r="S759" s="47" t="str">
        <f t="shared" ca="1" si="293"/>
        <v/>
      </c>
      <c r="T759" s="79" t="str">
        <f t="shared" ca="1" si="294"/>
        <v/>
      </c>
      <c r="AH759" s="172" t="str">
        <f t="shared" si="273"/>
        <v/>
      </c>
      <c r="AI759" s="172" t="str">
        <f t="shared" si="274"/>
        <v/>
      </c>
    </row>
    <row r="760" spans="1:35">
      <c r="A760" s="173" t="str">
        <f t="shared" ca="1" si="276"/>
        <v/>
      </c>
      <c r="B760" s="45" t="str">
        <f t="shared" ca="1" si="277"/>
        <v/>
      </c>
      <c r="C760" s="46" t="str">
        <f t="shared" ca="1" si="275"/>
        <v/>
      </c>
      <c r="D760" s="46" t="str">
        <f t="shared" ca="1" si="278"/>
        <v/>
      </c>
      <c r="E760" s="45" t="str">
        <f t="shared" ca="1" si="279"/>
        <v/>
      </c>
      <c r="F760" s="46" t="str">
        <f t="shared" ca="1" si="280"/>
        <v/>
      </c>
      <c r="G760" s="47" t="str">
        <f t="shared" ca="1" si="281"/>
        <v/>
      </c>
      <c r="H760" s="45" t="str">
        <f t="shared" ca="1" si="282"/>
        <v/>
      </c>
      <c r="I760" s="46" t="str">
        <f t="shared" ca="1" si="283"/>
        <v/>
      </c>
      <c r="J760" s="47" t="str">
        <f t="shared" ca="1" si="284"/>
        <v/>
      </c>
      <c r="K760" s="45" t="str">
        <f t="shared" ca="1" si="285"/>
        <v/>
      </c>
      <c r="L760" s="46" t="str">
        <f t="shared" ca="1" si="286"/>
        <v/>
      </c>
      <c r="M760" s="47" t="str">
        <f t="shared" ca="1" si="287"/>
        <v/>
      </c>
      <c r="N760" s="45" t="str">
        <f t="shared" ca="1" si="288"/>
        <v/>
      </c>
      <c r="O760" s="46" t="str">
        <f t="shared" ca="1" si="289"/>
        <v/>
      </c>
      <c r="P760" s="47" t="str">
        <f t="shared" ca="1" si="290"/>
        <v/>
      </c>
      <c r="Q760" s="45" t="str">
        <f t="shared" ca="1" si="291"/>
        <v/>
      </c>
      <c r="R760" s="46" t="str">
        <f t="shared" ca="1" si="292"/>
        <v/>
      </c>
      <c r="S760" s="47" t="str">
        <f t="shared" ca="1" si="293"/>
        <v/>
      </c>
      <c r="T760" s="79" t="str">
        <f t="shared" ca="1" si="294"/>
        <v/>
      </c>
      <c r="AH760" s="172" t="str">
        <f t="shared" si="273"/>
        <v/>
      </c>
      <c r="AI760" s="172" t="str">
        <f t="shared" si="274"/>
        <v/>
      </c>
    </row>
    <row r="761" spans="1:35">
      <c r="A761" s="173" t="str">
        <f t="shared" ca="1" si="276"/>
        <v/>
      </c>
      <c r="B761" s="45" t="str">
        <f t="shared" ca="1" si="277"/>
        <v/>
      </c>
      <c r="C761" s="46" t="str">
        <f t="shared" ca="1" si="275"/>
        <v/>
      </c>
      <c r="D761" s="46" t="str">
        <f t="shared" ca="1" si="278"/>
        <v/>
      </c>
      <c r="E761" s="45" t="str">
        <f t="shared" ca="1" si="279"/>
        <v/>
      </c>
      <c r="F761" s="46" t="str">
        <f t="shared" ca="1" si="280"/>
        <v/>
      </c>
      <c r="G761" s="47" t="str">
        <f t="shared" ca="1" si="281"/>
        <v/>
      </c>
      <c r="H761" s="45" t="str">
        <f t="shared" ca="1" si="282"/>
        <v/>
      </c>
      <c r="I761" s="46" t="str">
        <f t="shared" ca="1" si="283"/>
        <v/>
      </c>
      <c r="J761" s="47" t="str">
        <f t="shared" ca="1" si="284"/>
        <v/>
      </c>
      <c r="K761" s="45" t="str">
        <f t="shared" ca="1" si="285"/>
        <v/>
      </c>
      <c r="L761" s="46" t="str">
        <f t="shared" ca="1" si="286"/>
        <v/>
      </c>
      <c r="M761" s="47" t="str">
        <f t="shared" ca="1" si="287"/>
        <v/>
      </c>
      <c r="N761" s="45" t="str">
        <f t="shared" ca="1" si="288"/>
        <v/>
      </c>
      <c r="O761" s="46" t="str">
        <f t="shared" ca="1" si="289"/>
        <v/>
      </c>
      <c r="P761" s="47" t="str">
        <f t="shared" ca="1" si="290"/>
        <v/>
      </c>
      <c r="Q761" s="45" t="str">
        <f t="shared" ca="1" si="291"/>
        <v/>
      </c>
      <c r="R761" s="46" t="str">
        <f t="shared" ca="1" si="292"/>
        <v/>
      </c>
      <c r="S761" s="47" t="str">
        <f t="shared" ca="1" si="293"/>
        <v/>
      </c>
      <c r="T761" s="79" t="str">
        <f t="shared" ca="1" si="294"/>
        <v/>
      </c>
      <c r="AH761" s="172" t="str">
        <f t="shared" si="273"/>
        <v/>
      </c>
      <c r="AI761" s="172" t="str">
        <f t="shared" si="274"/>
        <v/>
      </c>
    </row>
    <row r="762" spans="1:35">
      <c r="A762" s="173" t="str">
        <f t="shared" ca="1" si="276"/>
        <v/>
      </c>
      <c r="B762" s="45" t="str">
        <f t="shared" ca="1" si="277"/>
        <v/>
      </c>
      <c r="C762" s="46" t="str">
        <f t="shared" ca="1" si="275"/>
        <v/>
      </c>
      <c r="D762" s="46" t="str">
        <f t="shared" ca="1" si="278"/>
        <v/>
      </c>
      <c r="E762" s="45" t="str">
        <f t="shared" ca="1" si="279"/>
        <v/>
      </c>
      <c r="F762" s="46" t="str">
        <f t="shared" ca="1" si="280"/>
        <v/>
      </c>
      <c r="G762" s="47" t="str">
        <f t="shared" ca="1" si="281"/>
        <v/>
      </c>
      <c r="H762" s="45" t="str">
        <f t="shared" ca="1" si="282"/>
        <v/>
      </c>
      <c r="I762" s="46" t="str">
        <f t="shared" ca="1" si="283"/>
        <v/>
      </c>
      <c r="J762" s="47" t="str">
        <f t="shared" ca="1" si="284"/>
        <v/>
      </c>
      <c r="K762" s="45" t="str">
        <f t="shared" ca="1" si="285"/>
        <v/>
      </c>
      <c r="L762" s="46" t="str">
        <f t="shared" ca="1" si="286"/>
        <v/>
      </c>
      <c r="M762" s="47" t="str">
        <f t="shared" ca="1" si="287"/>
        <v/>
      </c>
      <c r="N762" s="45" t="str">
        <f t="shared" ca="1" si="288"/>
        <v/>
      </c>
      <c r="O762" s="46" t="str">
        <f t="shared" ca="1" si="289"/>
        <v/>
      </c>
      <c r="P762" s="47" t="str">
        <f t="shared" ca="1" si="290"/>
        <v/>
      </c>
      <c r="Q762" s="45" t="str">
        <f t="shared" ca="1" si="291"/>
        <v/>
      </c>
      <c r="R762" s="46" t="str">
        <f t="shared" ca="1" si="292"/>
        <v/>
      </c>
      <c r="S762" s="47" t="str">
        <f t="shared" ca="1" si="293"/>
        <v/>
      </c>
      <c r="T762" s="79" t="str">
        <f t="shared" ca="1" si="294"/>
        <v/>
      </c>
      <c r="AH762" s="172" t="str">
        <f t="shared" si="273"/>
        <v/>
      </c>
      <c r="AI762" s="172" t="str">
        <f t="shared" si="274"/>
        <v/>
      </c>
    </row>
    <row r="763" spans="1:35">
      <c r="A763" s="173" t="str">
        <f t="shared" ca="1" si="276"/>
        <v/>
      </c>
      <c r="B763" s="45" t="str">
        <f t="shared" ca="1" si="277"/>
        <v/>
      </c>
      <c r="C763" s="46" t="str">
        <f t="shared" ca="1" si="275"/>
        <v/>
      </c>
      <c r="D763" s="46" t="str">
        <f t="shared" ca="1" si="278"/>
        <v/>
      </c>
      <c r="E763" s="45" t="str">
        <f t="shared" ca="1" si="279"/>
        <v/>
      </c>
      <c r="F763" s="46" t="str">
        <f t="shared" ca="1" si="280"/>
        <v/>
      </c>
      <c r="G763" s="47" t="str">
        <f t="shared" ca="1" si="281"/>
        <v/>
      </c>
      <c r="H763" s="45" t="str">
        <f t="shared" ca="1" si="282"/>
        <v/>
      </c>
      <c r="I763" s="46" t="str">
        <f t="shared" ca="1" si="283"/>
        <v/>
      </c>
      <c r="J763" s="47" t="str">
        <f t="shared" ca="1" si="284"/>
        <v/>
      </c>
      <c r="K763" s="45" t="str">
        <f t="shared" ca="1" si="285"/>
        <v/>
      </c>
      <c r="L763" s="46" t="str">
        <f t="shared" ca="1" si="286"/>
        <v/>
      </c>
      <c r="M763" s="47" t="str">
        <f t="shared" ca="1" si="287"/>
        <v/>
      </c>
      <c r="N763" s="45" t="str">
        <f t="shared" ca="1" si="288"/>
        <v/>
      </c>
      <c r="O763" s="46" t="str">
        <f t="shared" ca="1" si="289"/>
        <v/>
      </c>
      <c r="P763" s="47" t="str">
        <f t="shared" ca="1" si="290"/>
        <v/>
      </c>
      <c r="Q763" s="45" t="str">
        <f t="shared" ca="1" si="291"/>
        <v/>
      </c>
      <c r="R763" s="46" t="str">
        <f t="shared" ca="1" si="292"/>
        <v/>
      </c>
      <c r="S763" s="47" t="str">
        <f t="shared" ca="1" si="293"/>
        <v/>
      </c>
      <c r="T763" s="79" t="str">
        <f t="shared" ca="1" si="294"/>
        <v/>
      </c>
      <c r="AH763" s="172" t="str">
        <f t="shared" si="273"/>
        <v/>
      </c>
      <c r="AI763" s="172" t="str">
        <f t="shared" si="274"/>
        <v/>
      </c>
    </row>
    <row r="764" spans="1:35">
      <c r="A764" s="173" t="str">
        <f t="shared" ca="1" si="276"/>
        <v/>
      </c>
      <c r="B764" s="45" t="str">
        <f t="shared" ca="1" si="277"/>
        <v/>
      </c>
      <c r="C764" s="46" t="str">
        <f t="shared" ca="1" si="275"/>
        <v/>
      </c>
      <c r="D764" s="46" t="str">
        <f t="shared" ca="1" si="278"/>
        <v/>
      </c>
      <c r="E764" s="45" t="str">
        <f t="shared" ca="1" si="279"/>
        <v/>
      </c>
      <c r="F764" s="46" t="str">
        <f t="shared" ca="1" si="280"/>
        <v/>
      </c>
      <c r="G764" s="47" t="str">
        <f t="shared" ca="1" si="281"/>
        <v/>
      </c>
      <c r="H764" s="45" t="str">
        <f t="shared" ca="1" si="282"/>
        <v/>
      </c>
      <c r="I764" s="46" t="str">
        <f t="shared" ca="1" si="283"/>
        <v/>
      </c>
      <c r="J764" s="47" t="str">
        <f t="shared" ca="1" si="284"/>
        <v/>
      </c>
      <c r="K764" s="45" t="str">
        <f t="shared" ca="1" si="285"/>
        <v/>
      </c>
      <c r="L764" s="46" t="str">
        <f t="shared" ca="1" si="286"/>
        <v/>
      </c>
      <c r="M764" s="47" t="str">
        <f t="shared" ca="1" si="287"/>
        <v/>
      </c>
      <c r="N764" s="45" t="str">
        <f t="shared" ca="1" si="288"/>
        <v/>
      </c>
      <c r="O764" s="46" t="str">
        <f t="shared" ca="1" si="289"/>
        <v/>
      </c>
      <c r="P764" s="47" t="str">
        <f t="shared" ca="1" si="290"/>
        <v/>
      </c>
      <c r="Q764" s="45" t="str">
        <f t="shared" ca="1" si="291"/>
        <v/>
      </c>
      <c r="R764" s="46" t="str">
        <f t="shared" ca="1" si="292"/>
        <v/>
      </c>
      <c r="S764" s="47" t="str">
        <f t="shared" ca="1" si="293"/>
        <v/>
      </c>
      <c r="T764" s="79" t="str">
        <f t="shared" ca="1" si="294"/>
        <v/>
      </c>
      <c r="AH764" s="172" t="str">
        <f t="shared" si="273"/>
        <v/>
      </c>
      <c r="AI764" s="172" t="str">
        <f t="shared" si="274"/>
        <v/>
      </c>
    </row>
    <row r="765" spans="1:35">
      <c r="A765" s="173" t="str">
        <f t="shared" ca="1" si="276"/>
        <v/>
      </c>
      <c r="B765" s="45" t="str">
        <f t="shared" ca="1" si="277"/>
        <v/>
      </c>
      <c r="C765" s="46" t="str">
        <f t="shared" ca="1" si="275"/>
        <v/>
      </c>
      <c r="D765" s="46" t="str">
        <f t="shared" ca="1" si="278"/>
        <v/>
      </c>
      <c r="E765" s="45" t="str">
        <f t="shared" ca="1" si="279"/>
        <v/>
      </c>
      <c r="F765" s="46" t="str">
        <f t="shared" ca="1" si="280"/>
        <v/>
      </c>
      <c r="G765" s="47" t="str">
        <f t="shared" ca="1" si="281"/>
        <v/>
      </c>
      <c r="H765" s="45" t="str">
        <f t="shared" ca="1" si="282"/>
        <v/>
      </c>
      <c r="I765" s="46" t="str">
        <f t="shared" ca="1" si="283"/>
        <v/>
      </c>
      <c r="J765" s="47" t="str">
        <f t="shared" ca="1" si="284"/>
        <v/>
      </c>
      <c r="K765" s="45" t="str">
        <f t="shared" ca="1" si="285"/>
        <v/>
      </c>
      <c r="L765" s="46" t="str">
        <f t="shared" ca="1" si="286"/>
        <v/>
      </c>
      <c r="M765" s="47" t="str">
        <f t="shared" ca="1" si="287"/>
        <v/>
      </c>
      <c r="N765" s="45" t="str">
        <f t="shared" ca="1" si="288"/>
        <v/>
      </c>
      <c r="O765" s="46" t="str">
        <f t="shared" ca="1" si="289"/>
        <v/>
      </c>
      <c r="P765" s="47" t="str">
        <f t="shared" ca="1" si="290"/>
        <v/>
      </c>
      <c r="Q765" s="45" t="str">
        <f t="shared" ca="1" si="291"/>
        <v/>
      </c>
      <c r="R765" s="46" t="str">
        <f t="shared" ca="1" si="292"/>
        <v/>
      </c>
      <c r="S765" s="47" t="str">
        <f t="shared" ca="1" si="293"/>
        <v/>
      </c>
      <c r="T765" s="79" t="str">
        <f t="shared" ca="1" si="294"/>
        <v/>
      </c>
      <c r="AH765" s="172" t="str">
        <f t="shared" si="273"/>
        <v/>
      </c>
      <c r="AI765" s="172" t="str">
        <f t="shared" si="274"/>
        <v/>
      </c>
    </row>
    <row r="766" spans="1:35">
      <c r="A766" s="173" t="str">
        <f t="shared" ca="1" si="276"/>
        <v/>
      </c>
      <c r="B766" s="45" t="str">
        <f t="shared" ca="1" si="277"/>
        <v/>
      </c>
      <c r="C766" s="46" t="str">
        <f t="shared" ca="1" si="275"/>
        <v/>
      </c>
      <c r="D766" s="46" t="str">
        <f t="shared" ca="1" si="278"/>
        <v/>
      </c>
      <c r="E766" s="45" t="str">
        <f t="shared" ca="1" si="279"/>
        <v/>
      </c>
      <c r="F766" s="46" t="str">
        <f t="shared" ca="1" si="280"/>
        <v/>
      </c>
      <c r="G766" s="47" t="str">
        <f t="shared" ca="1" si="281"/>
        <v/>
      </c>
      <c r="H766" s="45" t="str">
        <f t="shared" ca="1" si="282"/>
        <v/>
      </c>
      <c r="I766" s="46" t="str">
        <f t="shared" ca="1" si="283"/>
        <v/>
      </c>
      <c r="J766" s="47" t="str">
        <f t="shared" ca="1" si="284"/>
        <v/>
      </c>
      <c r="K766" s="45" t="str">
        <f t="shared" ca="1" si="285"/>
        <v/>
      </c>
      <c r="L766" s="46" t="str">
        <f t="shared" ca="1" si="286"/>
        <v/>
      </c>
      <c r="M766" s="47" t="str">
        <f t="shared" ca="1" si="287"/>
        <v/>
      </c>
      <c r="N766" s="45" t="str">
        <f t="shared" ca="1" si="288"/>
        <v/>
      </c>
      <c r="O766" s="46" t="str">
        <f t="shared" ca="1" si="289"/>
        <v/>
      </c>
      <c r="P766" s="47" t="str">
        <f t="shared" ca="1" si="290"/>
        <v/>
      </c>
      <c r="Q766" s="45" t="str">
        <f t="shared" ca="1" si="291"/>
        <v/>
      </c>
      <c r="R766" s="46" t="str">
        <f t="shared" ca="1" si="292"/>
        <v/>
      </c>
      <c r="S766" s="47" t="str">
        <f t="shared" ca="1" si="293"/>
        <v/>
      </c>
      <c r="T766" s="79" t="str">
        <f t="shared" ca="1" si="294"/>
        <v/>
      </c>
      <c r="AH766" s="172" t="str">
        <f t="shared" si="273"/>
        <v/>
      </c>
      <c r="AI766" s="172" t="str">
        <f t="shared" si="274"/>
        <v/>
      </c>
    </row>
    <row r="767" spans="1:35">
      <c r="A767" s="173" t="str">
        <f t="shared" ca="1" si="276"/>
        <v/>
      </c>
      <c r="B767" s="45" t="str">
        <f t="shared" ca="1" si="277"/>
        <v/>
      </c>
      <c r="C767" s="46" t="str">
        <f t="shared" ca="1" si="275"/>
        <v/>
      </c>
      <c r="D767" s="46" t="str">
        <f t="shared" ca="1" si="278"/>
        <v/>
      </c>
      <c r="E767" s="45" t="str">
        <f t="shared" ca="1" si="279"/>
        <v/>
      </c>
      <c r="F767" s="46" t="str">
        <f t="shared" ca="1" si="280"/>
        <v/>
      </c>
      <c r="G767" s="47" t="str">
        <f t="shared" ca="1" si="281"/>
        <v/>
      </c>
      <c r="H767" s="45" t="str">
        <f t="shared" ca="1" si="282"/>
        <v/>
      </c>
      <c r="I767" s="46" t="str">
        <f t="shared" ca="1" si="283"/>
        <v/>
      </c>
      <c r="J767" s="47" t="str">
        <f t="shared" ca="1" si="284"/>
        <v/>
      </c>
      <c r="K767" s="45" t="str">
        <f t="shared" ca="1" si="285"/>
        <v/>
      </c>
      <c r="L767" s="46" t="str">
        <f t="shared" ca="1" si="286"/>
        <v/>
      </c>
      <c r="M767" s="47" t="str">
        <f t="shared" ca="1" si="287"/>
        <v/>
      </c>
      <c r="N767" s="45" t="str">
        <f t="shared" ca="1" si="288"/>
        <v/>
      </c>
      <c r="O767" s="46" t="str">
        <f t="shared" ca="1" si="289"/>
        <v/>
      </c>
      <c r="P767" s="47" t="str">
        <f t="shared" ca="1" si="290"/>
        <v/>
      </c>
      <c r="Q767" s="45" t="str">
        <f t="shared" ca="1" si="291"/>
        <v/>
      </c>
      <c r="R767" s="46" t="str">
        <f t="shared" ca="1" si="292"/>
        <v/>
      </c>
      <c r="S767" s="47" t="str">
        <f t="shared" ca="1" si="293"/>
        <v/>
      </c>
      <c r="T767" s="79" t="str">
        <f t="shared" ca="1" si="294"/>
        <v/>
      </c>
      <c r="AH767" s="172" t="str">
        <f t="shared" si="273"/>
        <v/>
      </c>
      <c r="AI767" s="172" t="str">
        <f t="shared" si="274"/>
        <v/>
      </c>
    </row>
    <row r="768" spans="1:35">
      <c r="A768" s="173" t="str">
        <f t="shared" ca="1" si="276"/>
        <v/>
      </c>
      <c r="B768" s="45" t="str">
        <f t="shared" ca="1" si="277"/>
        <v/>
      </c>
      <c r="C768" s="46" t="str">
        <f t="shared" ca="1" si="275"/>
        <v/>
      </c>
      <c r="D768" s="46" t="str">
        <f t="shared" ca="1" si="278"/>
        <v/>
      </c>
      <c r="E768" s="45" t="str">
        <f t="shared" ca="1" si="279"/>
        <v/>
      </c>
      <c r="F768" s="46" t="str">
        <f t="shared" ca="1" si="280"/>
        <v/>
      </c>
      <c r="G768" s="47" t="str">
        <f t="shared" ca="1" si="281"/>
        <v/>
      </c>
      <c r="H768" s="45" t="str">
        <f t="shared" ca="1" si="282"/>
        <v/>
      </c>
      <c r="I768" s="46" t="str">
        <f t="shared" ca="1" si="283"/>
        <v/>
      </c>
      <c r="J768" s="47" t="str">
        <f t="shared" ca="1" si="284"/>
        <v/>
      </c>
      <c r="K768" s="45" t="str">
        <f t="shared" ca="1" si="285"/>
        <v/>
      </c>
      <c r="L768" s="46" t="str">
        <f t="shared" ca="1" si="286"/>
        <v/>
      </c>
      <c r="M768" s="47" t="str">
        <f t="shared" ca="1" si="287"/>
        <v/>
      </c>
      <c r="N768" s="45" t="str">
        <f t="shared" ca="1" si="288"/>
        <v/>
      </c>
      <c r="O768" s="46" t="str">
        <f t="shared" ca="1" si="289"/>
        <v/>
      </c>
      <c r="P768" s="47" t="str">
        <f t="shared" ca="1" si="290"/>
        <v/>
      </c>
      <c r="Q768" s="45" t="str">
        <f t="shared" ca="1" si="291"/>
        <v/>
      </c>
      <c r="R768" s="46" t="str">
        <f t="shared" ca="1" si="292"/>
        <v/>
      </c>
      <c r="S768" s="47" t="str">
        <f t="shared" ca="1" si="293"/>
        <v/>
      </c>
      <c r="T768" s="79" t="str">
        <f t="shared" ca="1" si="294"/>
        <v/>
      </c>
      <c r="AH768" s="172" t="str">
        <f t="shared" si="273"/>
        <v/>
      </c>
      <c r="AI768" s="172" t="str">
        <f t="shared" si="274"/>
        <v/>
      </c>
    </row>
    <row r="769" spans="1:35">
      <c r="A769" s="173" t="str">
        <f t="shared" ca="1" si="276"/>
        <v/>
      </c>
      <c r="B769" s="45" t="str">
        <f t="shared" ca="1" si="277"/>
        <v/>
      </c>
      <c r="C769" s="46" t="str">
        <f t="shared" ca="1" si="275"/>
        <v/>
      </c>
      <c r="D769" s="46" t="str">
        <f t="shared" ca="1" si="278"/>
        <v/>
      </c>
      <c r="E769" s="45" t="str">
        <f t="shared" ca="1" si="279"/>
        <v/>
      </c>
      <c r="F769" s="46" t="str">
        <f t="shared" ca="1" si="280"/>
        <v/>
      </c>
      <c r="G769" s="47" t="str">
        <f t="shared" ca="1" si="281"/>
        <v/>
      </c>
      <c r="H769" s="45" t="str">
        <f t="shared" ca="1" si="282"/>
        <v/>
      </c>
      <c r="I769" s="46" t="str">
        <f t="shared" ca="1" si="283"/>
        <v/>
      </c>
      <c r="J769" s="47" t="str">
        <f t="shared" ca="1" si="284"/>
        <v/>
      </c>
      <c r="K769" s="45" t="str">
        <f t="shared" ca="1" si="285"/>
        <v/>
      </c>
      <c r="L769" s="46" t="str">
        <f t="shared" ca="1" si="286"/>
        <v/>
      </c>
      <c r="M769" s="47" t="str">
        <f t="shared" ca="1" si="287"/>
        <v/>
      </c>
      <c r="N769" s="45" t="str">
        <f t="shared" ca="1" si="288"/>
        <v/>
      </c>
      <c r="O769" s="46" t="str">
        <f t="shared" ca="1" si="289"/>
        <v/>
      </c>
      <c r="P769" s="47" t="str">
        <f t="shared" ca="1" si="290"/>
        <v/>
      </c>
      <c r="Q769" s="45" t="str">
        <f t="shared" ca="1" si="291"/>
        <v/>
      </c>
      <c r="R769" s="46" t="str">
        <f t="shared" ca="1" si="292"/>
        <v/>
      </c>
      <c r="S769" s="47" t="str">
        <f t="shared" ca="1" si="293"/>
        <v/>
      </c>
      <c r="T769" s="79" t="str">
        <f t="shared" ca="1" si="294"/>
        <v/>
      </c>
      <c r="AH769" s="172" t="str">
        <f t="shared" si="273"/>
        <v/>
      </c>
      <c r="AI769" s="172" t="str">
        <f t="shared" si="274"/>
        <v/>
      </c>
    </row>
    <row r="770" spans="1:35">
      <c r="A770" s="173" t="str">
        <f t="shared" ca="1" si="276"/>
        <v/>
      </c>
      <c r="B770" s="45" t="str">
        <f t="shared" ca="1" si="277"/>
        <v/>
      </c>
      <c r="C770" s="46" t="str">
        <f t="shared" ca="1" si="275"/>
        <v/>
      </c>
      <c r="D770" s="46" t="str">
        <f t="shared" ca="1" si="278"/>
        <v/>
      </c>
      <c r="E770" s="45" t="str">
        <f t="shared" ca="1" si="279"/>
        <v/>
      </c>
      <c r="F770" s="46" t="str">
        <f t="shared" ca="1" si="280"/>
        <v/>
      </c>
      <c r="G770" s="47" t="str">
        <f t="shared" ca="1" si="281"/>
        <v/>
      </c>
      <c r="H770" s="45" t="str">
        <f t="shared" ca="1" si="282"/>
        <v/>
      </c>
      <c r="I770" s="46" t="str">
        <f t="shared" ca="1" si="283"/>
        <v/>
      </c>
      <c r="J770" s="47" t="str">
        <f t="shared" ca="1" si="284"/>
        <v/>
      </c>
      <c r="K770" s="45" t="str">
        <f t="shared" ca="1" si="285"/>
        <v/>
      </c>
      <c r="L770" s="46" t="str">
        <f t="shared" ca="1" si="286"/>
        <v/>
      </c>
      <c r="M770" s="47" t="str">
        <f t="shared" ca="1" si="287"/>
        <v/>
      </c>
      <c r="N770" s="45" t="str">
        <f t="shared" ca="1" si="288"/>
        <v/>
      </c>
      <c r="O770" s="46" t="str">
        <f t="shared" ca="1" si="289"/>
        <v/>
      </c>
      <c r="P770" s="47" t="str">
        <f t="shared" ca="1" si="290"/>
        <v/>
      </c>
      <c r="Q770" s="45" t="str">
        <f t="shared" ca="1" si="291"/>
        <v/>
      </c>
      <c r="R770" s="46" t="str">
        <f t="shared" ca="1" si="292"/>
        <v/>
      </c>
      <c r="S770" s="47" t="str">
        <f t="shared" ca="1" si="293"/>
        <v/>
      </c>
      <c r="T770" s="79" t="str">
        <f t="shared" ca="1" si="294"/>
        <v/>
      </c>
      <c r="AH770" s="172" t="str">
        <f t="shared" si="273"/>
        <v/>
      </c>
      <c r="AI770" s="172" t="str">
        <f t="shared" si="274"/>
        <v/>
      </c>
    </row>
    <row r="771" spans="1:35">
      <c r="A771" s="173" t="str">
        <f t="shared" ca="1" si="276"/>
        <v/>
      </c>
      <c r="B771" s="45" t="str">
        <f t="shared" ca="1" si="277"/>
        <v/>
      </c>
      <c r="C771" s="46" t="str">
        <f t="shared" ca="1" si="275"/>
        <v/>
      </c>
      <c r="D771" s="46" t="str">
        <f t="shared" ca="1" si="278"/>
        <v/>
      </c>
      <c r="E771" s="45" t="str">
        <f t="shared" ca="1" si="279"/>
        <v/>
      </c>
      <c r="F771" s="46" t="str">
        <f t="shared" ca="1" si="280"/>
        <v/>
      </c>
      <c r="G771" s="47" t="str">
        <f t="shared" ca="1" si="281"/>
        <v/>
      </c>
      <c r="H771" s="45" t="str">
        <f t="shared" ca="1" si="282"/>
        <v/>
      </c>
      <c r="I771" s="46" t="str">
        <f t="shared" ca="1" si="283"/>
        <v/>
      </c>
      <c r="J771" s="47" t="str">
        <f t="shared" ca="1" si="284"/>
        <v/>
      </c>
      <c r="K771" s="45" t="str">
        <f t="shared" ca="1" si="285"/>
        <v/>
      </c>
      <c r="L771" s="46" t="str">
        <f t="shared" ca="1" si="286"/>
        <v/>
      </c>
      <c r="M771" s="47" t="str">
        <f t="shared" ca="1" si="287"/>
        <v/>
      </c>
      <c r="N771" s="45" t="str">
        <f t="shared" ca="1" si="288"/>
        <v/>
      </c>
      <c r="O771" s="46" t="str">
        <f t="shared" ca="1" si="289"/>
        <v/>
      </c>
      <c r="P771" s="47" t="str">
        <f t="shared" ca="1" si="290"/>
        <v/>
      </c>
      <c r="Q771" s="45" t="str">
        <f t="shared" ca="1" si="291"/>
        <v/>
      </c>
      <c r="R771" s="46" t="str">
        <f t="shared" ca="1" si="292"/>
        <v/>
      </c>
      <c r="S771" s="47" t="str">
        <f t="shared" ca="1" si="293"/>
        <v/>
      </c>
      <c r="T771" s="79" t="str">
        <f t="shared" ca="1" si="294"/>
        <v/>
      </c>
      <c r="AH771" s="172" t="str">
        <f t="shared" si="273"/>
        <v/>
      </c>
      <c r="AI771" s="172" t="str">
        <f t="shared" si="274"/>
        <v/>
      </c>
    </row>
    <row r="772" spans="1:35">
      <c r="A772" s="173" t="str">
        <f t="shared" ca="1" si="276"/>
        <v/>
      </c>
      <c r="B772" s="45" t="str">
        <f t="shared" ca="1" si="277"/>
        <v/>
      </c>
      <c r="C772" s="46" t="str">
        <f t="shared" ca="1" si="275"/>
        <v/>
      </c>
      <c r="D772" s="46" t="str">
        <f t="shared" ca="1" si="278"/>
        <v/>
      </c>
      <c r="E772" s="45" t="str">
        <f t="shared" ca="1" si="279"/>
        <v/>
      </c>
      <c r="F772" s="46" t="str">
        <f t="shared" ca="1" si="280"/>
        <v/>
      </c>
      <c r="G772" s="47" t="str">
        <f t="shared" ca="1" si="281"/>
        <v/>
      </c>
      <c r="H772" s="45" t="str">
        <f t="shared" ca="1" si="282"/>
        <v/>
      </c>
      <c r="I772" s="46" t="str">
        <f t="shared" ca="1" si="283"/>
        <v/>
      </c>
      <c r="J772" s="47" t="str">
        <f t="shared" ca="1" si="284"/>
        <v/>
      </c>
      <c r="K772" s="45" t="str">
        <f t="shared" ca="1" si="285"/>
        <v/>
      </c>
      <c r="L772" s="46" t="str">
        <f t="shared" ca="1" si="286"/>
        <v/>
      </c>
      <c r="M772" s="47" t="str">
        <f t="shared" ca="1" si="287"/>
        <v/>
      </c>
      <c r="N772" s="45" t="str">
        <f t="shared" ca="1" si="288"/>
        <v/>
      </c>
      <c r="O772" s="46" t="str">
        <f t="shared" ca="1" si="289"/>
        <v/>
      </c>
      <c r="P772" s="47" t="str">
        <f t="shared" ca="1" si="290"/>
        <v/>
      </c>
      <c r="Q772" s="45" t="str">
        <f t="shared" ca="1" si="291"/>
        <v/>
      </c>
      <c r="R772" s="46" t="str">
        <f t="shared" ca="1" si="292"/>
        <v/>
      </c>
      <c r="S772" s="47" t="str">
        <f t="shared" ca="1" si="293"/>
        <v/>
      </c>
      <c r="T772" s="79" t="str">
        <f t="shared" ca="1" si="294"/>
        <v/>
      </c>
      <c r="AH772" s="172" t="str">
        <f t="shared" ref="AH772:AH835" si="295">IF(COUNTIF(X:X,V772)*COUNTIF(Z:Z,V772)*COUNTIF(AB:AB,V772)*COUNTIF(AD:AD,V772)*COUNTIF(AF:AF,V772),V772,"")</f>
        <v/>
      </c>
      <c r="AI772" s="172" t="str">
        <f t="shared" ref="AI772:AI835" si="296">IF(AH772&gt;$A$14,AH772,"")</f>
        <v/>
      </c>
    </row>
    <row r="773" spans="1:35">
      <c r="A773" s="173" t="str">
        <f t="shared" ca="1" si="276"/>
        <v/>
      </c>
      <c r="B773" s="45" t="str">
        <f t="shared" ca="1" si="277"/>
        <v/>
      </c>
      <c r="C773" s="46" t="str">
        <f t="shared" ca="1" si="275"/>
        <v/>
      </c>
      <c r="D773" s="46" t="str">
        <f t="shared" ca="1" si="278"/>
        <v/>
      </c>
      <c r="E773" s="45" t="str">
        <f t="shared" ca="1" si="279"/>
        <v/>
      </c>
      <c r="F773" s="46" t="str">
        <f t="shared" ca="1" si="280"/>
        <v/>
      </c>
      <c r="G773" s="47" t="str">
        <f t="shared" ca="1" si="281"/>
        <v/>
      </c>
      <c r="H773" s="45" t="str">
        <f t="shared" ca="1" si="282"/>
        <v/>
      </c>
      <c r="I773" s="46" t="str">
        <f t="shared" ca="1" si="283"/>
        <v/>
      </c>
      <c r="J773" s="47" t="str">
        <f t="shared" ca="1" si="284"/>
        <v/>
      </c>
      <c r="K773" s="45" t="str">
        <f t="shared" ca="1" si="285"/>
        <v/>
      </c>
      <c r="L773" s="46" t="str">
        <f t="shared" ca="1" si="286"/>
        <v/>
      </c>
      <c r="M773" s="47" t="str">
        <f t="shared" ca="1" si="287"/>
        <v/>
      </c>
      <c r="N773" s="45" t="str">
        <f t="shared" ca="1" si="288"/>
        <v/>
      </c>
      <c r="O773" s="46" t="str">
        <f t="shared" ca="1" si="289"/>
        <v/>
      </c>
      <c r="P773" s="47" t="str">
        <f t="shared" ca="1" si="290"/>
        <v/>
      </c>
      <c r="Q773" s="45" t="str">
        <f t="shared" ca="1" si="291"/>
        <v/>
      </c>
      <c r="R773" s="46" t="str">
        <f t="shared" ca="1" si="292"/>
        <v/>
      </c>
      <c r="S773" s="47" t="str">
        <f t="shared" ca="1" si="293"/>
        <v/>
      </c>
      <c r="T773" s="79" t="str">
        <f t="shared" ca="1" si="294"/>
        <v/>
      </c>
      <c r="AH773" s="172" t="str">
        <f t="shared" si="295"/>
        <v/>
      </c>
      <c r="AI773" s="172" t="str">
        <f t="shared" si="296"/>
        <v/>
      </c>
    </row>
    <row r="774" spans="1:35">
      <c r="A774" s="173" t="str">
        <f t="shared" ca="1" si="276"/>
        <v/>
      </c>
      <c r="B774" s="45" t="str">
        <f t="shared" ca="1" si="277"/>
        <v/>
      </c>
      <c r="C774" s="46" t="str">
        <f t="shared" ca="1" si="275"/>
        <v/>
      </c>
      <c r="D774" s="46" t="str">
        <f t="shared" ca="1" si="278"/>
        <v/>
      </c>
      <c r="E774" s="45" t="str">
        <f t="shared" ca="1" si="279"/>
        <v/>
      </c>
      <c r="F774" s="46" t="str">
        <f t="shared" ca="1" si="280"/>
        <v/>
      </c>
      <c r="G774" s="47" t="str">
        <f t="shared" ca="1" si="281"/>
        <v/>
      </c>
      <c r="H774" s="45" t="str">
        <f t="shared" ca="1" si="282"/>
        <v/>
      </c>
      <c r="I774" s="46" t="str">
        <f t="shared" ca="1" si="283"/>
        <v/>
      </c>
      <c r="J774" s="47" t="str">
        <f t="shared" ca="1" si="284"/>
        <v/>
      </c>
      <c r="K774" s="45" t="str">
        <f t="shared" ca="1" si="285"/>
        <v/>
      </c>
      <c r="L774" s="46" t="str">
        <f t="shared" ca="1" si="286"/>
        <v/>
      </c>
      <c r="M774" s="47" t="str">
        <f t="shared" ca="1" si="287"/>
        <v/>
      </c>
      <c r="N774" s="45" t="str">
        <f t="shared" ca="1" si="288"/>
        <v/>
      </c>
      <c r="O774" s="46" t="str">
        <f t="shared" ca="1" si="289"/>
        <v/>
      </c>
      <c r="P774" s="47" t="str">
        <f t="shared" ca="1" si="290"/>
        <v/>
      </c>
      <c r="Q774" s="45" t="str">
        <f t="shared" ca="1" si="291"/>
        <v/>
      </c>
      <c r="R774" s="46" t="str">
        <f t="shared" ca="1" si="292"/>
        <v/>
      </c>
      <c r="S774" s="47" t="str">
        <f t="shared" ca="1" si="293"/>
        <v/>
      </c>
      <c r="T774" s="79" t="str">
        <f t="shared" ca="1" si="294"/>
        <v/>
      </c>
      <c r="AH774" s="172" t="str">
        <f t="shared" si="295"/>
        <v/>
      </c>
      <c r="AI774" s="172" t="str">
        <f t="shared" si="296"/>
        <v/>
      </c>
    </row>
    <row r="775" spans="1:35">
      <c r="A775" s="173" t="str">
        <f t="shared" ca="1" si="276"/>
        <v/>
      </c>
      <c r="B775" s="45" t="str">
        <f t="shared" ca="1" si="277"/>
        <v/>
      </c>
      <c r="C775" s="46" t="str">
        <f t="shared" ca="1" si="275"/>
        <v/>
      </c>
      <c r="D775" s="46" t="str">
        <f t="shared" ca="1" si="278"/>
        <v/>
      </c>
      <c r="E775" s="45" t="str">
        <f t="shared" ca="1" si="279"/>
        <v/>
      </c>
      <c r="F775" s="46" t="str">
        <f t="shared" ca="1" si="280"/>
        <v/>
      </c>
      <c r="G775" s="47" t="str">
        <f t="shared" ca="1" si="281"/>
        <v/>
      </c>
      <c r="H775" s="45" t="str">
        <f t="shared" ca="1" si="282"/>
        <v/>
      </c>
      <c r="I775" s="46" t="str">
        <f t="shared" ca="1" si="283"/>
        <v/>
      </c>
      <c r="J775" s="47" t="str">
        <f t="shared" ca="1" si="284"/>
        <v/>
      </c>
      <c r="K775" s="45" t="str">
        <f t="shared" ca="1" si="285"/>
        <v/>
      </c>
      <c r="L775" s="46" t="str">
        <f t="shared" ca="1" si="286"/>
        <v/>
      </c>
      <c r="M775" s="47" t="str">
        <f t="shared" ca="1" si="287"/>
        <v/>
      </c>
      <c r="N775" s="45" t="str">
        <f t="shared" ca="1" si="288"/>
        <v/>
      </c>
      <c r="O775" s="46" t="str">
        <f t="shared" ca="1" si="289"/>
        <v/>
      </c>
      <c r="P775" s="47" t="str">
        <f t="shared" ca="1" si="290"/>
        <v/>
      </c>
      <c r="Q775" s="45" t="str">
        <f t="shared" ca="1" si="291"/>
        <v/>
      </c>
      <c r="R775" s="46" t="str">
        <f t="shared" ca="1" si="292"/>
        <v/>
      </c>
      <c r="S775" s="47" t="str">
        <f t="shared" ca="1" si="293"/>
        <v/>
      </c>
      <c r="T775" s="79" t="str">
        <f t="shared" ca="1" si="294"/>
        <v/>
      </c>
      <c r="AH775" s="172" t="str">
        <f t="shared" si="295"/>
        <v/>
      </c>
      <c r="AI775" s="172" t="str">
        <f t="shared" si="296"/>
        <v/>
      </c>
    </row>
    <row r="776" spans="1:35">
      <c r="A776" s="173" t="str">
        <f t="shared" ca="1" si="276"/>
        <v/>
      </c>
      <c r="B776" s="45" t="str">
        <f t="shared" ca="1" si="277"/>
        <v/>
      </c>
      <c r="C776" s="46" t="str">
        <f t="shared" ca="1" si="275"/>
        <v/>
      </c>
      <c r="D776" s="46" t="str">
        <f t="shared" ca="1" si="278"/>
        <v/>
      </c>
      <c r="E776" s="45" t="str">
        <f t="shared" ca="1" si="279"/>
        <v/>
      </c>
      <c r="F776" s="46" t="str">
        <f t="shared" ca="1" si="280"/>
        <v/>
      </c>
      <c r="G776" s="47" t="str">
        <f t="shared" ca="1" si="281"/>
        <v/>
      </c>
      <c r="H776" s="45" t="str">
        <f t="shared" ca="1" si="282"/>
        <v/>
      </c>
      <c r="I776" s="46" t="str">
        <f t="shared" ca="1" si="283"/>
        <v/>
      </c>
      <c r="J776" s="47" t="str">
        <f t="shared" ca="1" si="284"/>
        <v/>
      </c>
      <c r="K776" s="45" t="str">
        <f t="shared" ca="1" si="285"/>
        <v/>
      </c>
      <c r="L776" s="46" t="str">
        <f t="shared" ca="1" si="286"/>
        <v/>
      </c>
      <c r="M776" s="47" t="str">
        <f t="shared" ca="1" si="287"/>
        <v/>
      </c>
      <c r="N776" s="45" t="str">
        <f t="shared" ca="1" si="288"/>
        <v/>
      </c>
      <c r="O776" s="46" t="str">
        <f t="shared" ca="1" si="289"/>
        <v/>
      </c>
      <c r="P776" s="47" t="str">
        <f t="shared" ca="1" si="290"/>
        <v/>
      </c>
      <c r="Q776" s="45" t="str">
        <f t="shared" ca="1" si="291"/>
        <v/>
      </c>
      <c r="R776" s="46" t="str">
        <f t="shared" ca="1" si="292"/>
        <v/>
      </c>
      <c r="S776" s="47" t="str">
        <f t="shared" ca="1" si="293"/>
        <v/>
      </c>
      <c r="T776" s="79" t="str">
        <f t="shared" ca="1" si="294"/>
        <v/>
      </c>
      <c r="AH776" s="172" t="str">
        <f t="shared" si="295"/>
        <v/>
      </c>
      <c r="AI776" s="172" t="str">
        <f t="shared" si="296"/>
        <v/>
      </c>
    </row>
    <row r="777" spans="1:35">
      <c r="A777" s="173" t="str">
        <f t="shared" ca="1" si="276"/>
        <v/>
      </c>
      <c r="B777" s="45" t="str">
        <f t="shared" ca="1" si="277"/>
        <v/>
      </c>
      <c r="C777" s="46" t="str">
        <f t="shared" ca="1" si="275"/>
        <v/>
      </c>
      <c r="D777" s="46" t="str">
        <f t="shared" ca="1" si="278"/>
        <v/>
      </c>
      <c r="E777" s="45" t="str">
        <f t="shared" ca="1" si="279"/>
        <v/>
      </c>
      <c r="F777" s="46" t="str">
        <f t="shared" ca="1" si="280"/>
        <v/>
      </c>
      <c r="G777" s="47" t="str">
        <f t="shared" ca="1" si="281"/>
        <v/>
      </c>
      <c r="H777" s="45" t="str">
        <f t="shared" ca="1" si="282"/>
        <v/>
      </c>
      <c r="I777" s="46" t="str">
        <f t="shared" ca="1" si="283"/>
        <v/>
      </c>
      <c r="J777" s="47" t="str">
        <f t="shared" ca="1" si="284"/>
        <v/>
      </c>
      <c r="K777" s="45" t="str">
        <f t="shared" ca="1" si="285"/>
        <v/>
      </c>
      <c r="L777" s="46" t="str">
        <f t="shared" ca="1" si="286"/>
        <v/>
      </c>
      <c r="M777" s="47" t="str">
        <f t="shared" ca="1" si="287"/>
        <v/>
      </c>
      <c r="N777" s="45" t="str">
        <f t="shared" ca="1" si="288"/>
        <v/>
      </c>
      <c r="O777" s="46" t="str">
        <f t="shared" ca="1" si="289"/>
        <v/>
      </c>
      <c r="P777" s="47" t="str">
        <f t="shared" ca="1" si="290"/>
        <v/>
      </c>
      <c r="Q777" s="45" t="str">
        <f t="shared" ca="1" si="291"/>
        <v/>
      </c>
      <c r="R777" s="46" t="str">
        <f t="shared" ca="1" si="292"/>
        <v/>
      </c>
      <c r="S777" s="47" t="str">
        <f t="shared" ca="1" si="293"/>
        <v/>
      </c>
      <c r="T777" s="79" t="str">
        <f t="shared" ca="1" si="294"/>
        <v/>
      </c>
      <c r="AH777" s="172" t="str">
        <f t="shared" si="295"/>
        <v/>
      </c>
      <c r="AI777" s="172" t="str">
        <f t="shared" si="296"/>
        <v/>
      </c>
    </row>
    <row r="778" spans="1:35">
      <c r="A778" s="173" t="str">
        <f t="shared" ca="1" si="276"/>
        <v/>
      </c>
      <c r="B778" s="45" t="str">
        <f t="shared" ca="1" si="277"/>
        <v/>
      </c>
      <c r="C778" s="46" t="str">
        <f t="shared" ca="1" si="275"/>
        <v/>
      </c>
      <c r="D778" s="46" t="str">
        <f t="shared" ca="1" si="278"/>
        <v/>
      </c>
      <c r="E778" s="45" t="str">
        <f t="shared" ca="1" si="279"/>
        <v/>
      </c>
      <c r="F778" s="46" t="str">
        <f t="shared" ca="1" si="280"/>
        <v/>
      </c>
      <c r="G778" s="47" t="str">
        <f t="shared" ca="1" si="281"/>
        <v/>
      </c>
      <c r="H778" s="45" t="str">
        <f t="shared" ca="1" si="282"/>
        <v/>
      </c>
      <c r="I778" s="46" t="str">
        <f t="shared" ca="1" si="283"/>
        <v/>
      </c>
      <c r="J778" s="47" t="str">
        <f t="shared" ca="1" si="284"/>
        <v/>
      </c>
      <c r="K778" s="45" t="str">
        <f t="shared" ca="1" si="285"/>
        <v/>
      </c>
      <c r="L778" s="46" t="str">
        <f t="shared" ca="1" si="286"/>
        <v/>
      </c>
      <c r="M778" s="47" t="str">
        <f t="shared" ca="1" si="287"/>
        <v/>
      </c>
      <c r="N778" s="45" t="str">
        <f t="shared" ca="1" si="288"/>
        <v/>
      </c>
      <c r="O778" s="46" t="str">
        <f t="shared" ca="1" si="289"/>
        <v/>
      </c>
      <c r="P778" s="47" t="str">
        <f t="shared" ca="1" si="290"/>
        <v/>
      </c>
      <c r="Q778" s="45" t="str">
        <f t="shared" ca="1" si="291"/>
        <v/>
      </c>
      <c r="R778" s="46" t="str">
        <f t="shared" ca="1" si="292"/>
        <v/>
      </c>
      <c r="S778" s="47" t="str">
        <f t="shared" ca="1" si="293"/>
        <v/>
      </c>
      <c r="T778" s="79" t="str">
        <f t="shared" ca="1" si="294"/>
        <v/>
      </c>
      <c r="AH778" s="172" t="str">
        <f t="shared" si="295"/>
        <v/>
      </c>
      <c r="AI778" s="172" t="str">
        <f t="shared" si="296"/>
        <v/>
      </c>
    </row>
    <row r="779" spans="1:35">
      <c r="A779" s="173" t="str">
        <f t="shared" ca="1" si="276"/>
        <v/>
      </c>
      <c r="B779" s="45" t="str">
        <f t="shared" ca="1" si="277"/>
        <v/>
      </c>
      <c r="C779" s="46" t="str">
        <f t="shared" ca="1" si="275"/>
        <v/>
      </c>
      <c r="D779" s="46" t="str">
        <f t="shared" ca="1" si="278"/>
        <v/>
      </c>
      <c r="E779" s="45" t="str">
        <f t="shared" ca="1" si="279"/>
        <v/>
      </c>
      <c r="F779" s="46" t="str">
        <f t="shared" ca="1" si="280"/>
        <v/>
      </c>
      <c r="G779" s="47" t="str">
        <f t="shared" ca="1" si="281"/>
        <v/>
      </c>
      <c r="H779" s="45" t="str">
        <f t="shared" ca="1" si="282"/>
        <v/>
      </c>
      <c r="I779" s="46" t="str">
        <f t="shared" ca="1" si="283"/>
        <v/>
      </c>
      <c r="J779" s="47" t="str">
        <f t="shared" ca="1" si="284"/>
        <v/>
      </c>
      <c r="K779" s="45" t="str">
        <f t="shared" ca="1" si="285"/>
        <v/>
      </c>
      <c r="L779" s="46" t="str">
        <f t="shared" ca="1" si="286"/>
        <v/>
      </c>
      <c r="M779" s="47" t="str">
        <f t="shared" ca="1" si="287"/>
        <v/>
      </c>
      <c r="N779" s="45" t="str">
        <f t="shared" ca="1" si="288"/>
        <v/>
      </c>
      <c r="O779" s="46" t="str">
        <f t="shared" ca="1" si="289"/>
        <v/>
      </c>
      <c r="P779" s="47" t="str">
        <f t="shared" ca="1" si="290"/>
        <v/>
      </c>
      <c r="Q779" s="45" t="str">
        <f t="shared" ca="1" si="291"/>
        <v/>
      </c>
      <c r="R779" s="46" t="str">
        <f t="shared" ca="1" si="292"/>
        <v/>
      </c>
      <c r="S779" s="47" t="str">
        <f t="shared" ca="1" si="293"/>
        <v/>
      </c>
      <c r="T779" s="79" t="str">
        <f t="shared" ca="1" si="294"/>
        <v/>
      </c>
      <c r="AH779" s="172" t="str">
        <f t="shared" si="295"/>
        <v/>
      </c>
      <c r="AI779" s="172" t="str">
        <f t="shared" si="296"/>
        <v/>
      </c>
    </row>
    <row r="780" spans="1:35">
      <c r="A780" s="173" t="str">
        <f t="shared" ca="1" si="276"/>
        <v/>
      </c>
      <c r="B780" s="45" t="str">
        <f t="shared" ca="1" si="277"/>
        <v/>
      </c>
      <c r="C780" s="46" t="str">
        <f t="shared" ca="1" si="275"/>
        <v/>
      </c>
      <c r="D780" s="46" t="str">
        <f t="shared" ca="1" si="278"/>
        <v/>
      </c>
      <c r="E780" s="45" t="str">
        <f t="shared" ca="1" si="279"/>
        <v/>
      </c>
      <c r="F780" s="46" t="str">
        <f t="shared" ca="1" si="280"/>
        <v/>
      </c>
      <c r="G780" s="47" t="str">
        <f t="shared" ca="1" si="281"/>
        <v/>
      </c>
      <c r="H780" s="45" t="str">
        <f t="shared" ca="1" si="282"/>
        <v/>
      </c>
      <c r="I780" s="46" t="str">
        <f t="shared" ca="1" si="283"/>
        <v/>
      </c>
      <c r="J780" s="47" t="str">
        <f t="shared" ca="1" si="284"/>
        <v/>
      </c>
      <c r="K780" s="45" t="str">
        <f t="shared" ca="1" si="285"/>
        <v/>
      </c>
      <c r="L780" s="46" t="str">
        <f t="shared" ca="1" si="286"/>
        <v/>
      </c>
      <c r="M780" s="47" t="str">
        <f t="shared" ca="1" si="287"/>
        <v/>
      </c>
      <c r="N780" s="45" t="str">
        <f t="shared" ca="1" si="288"/>
        <v/>
      </c>
      <c r="O780" s="46" t="str">
        <f t="shared" ca="1" si="289"/>
        <v/>
      </c>
      <c r="P780" s="47" t="str">
        <f t="shared" ca="1" si="290"/>
        <v/>
      </c>
      <c r="Q780" s="45" t="str">
        <f t="shared" ca="1" si="291"/>
        <v/>
      </c>
      <c r="R780" s="46" t="str">
        <f t="shared" ca="1" si="292"/>
        <v/>
      </c>
      <c r="S780" s="47" t="str">
        <f t="shared" ca="1" si="293"/>
        <v/>
      </c>
      <c r="T780" s="79" t="str">
        <f t="shared" ca="1" si="294"/>
        <v/>
      </c>
      <c r="AH780" s="172" t="str">
        <f t="shared" si="295"/>
        <v/>
      </c>
      <c r="AI780" s="172" t="str">
        <f t="shared" si="296"/>
        <v/>
      </c>
    </row>
    <row r="781" spans="1:35">
      <c r="A781" s="173" t="str">
        <f t="shared" ca="1" si="276"/>
        <v/>
      </c>
      <c r="B781" s="45" t="str">
        <f t="shared" ca="1" si="277"/>
        <v/>
      </c>
      <c r="C781" s="46" t="str">
        <f t="shared" ca="1" si="275"/>
        <v/>
      </c>
      <c r="D781" s="46" t="str">
        <f t="shared" ca="1" si="278"/>
        <v/>
      </c>
      <c r="E781" s="45" t="str">
        <f t="shared" ca="1" si="279"/>
        <v/>
      </c>
      <c r="F781" s="46" t="str">
        <f t="shared" ca="1" si="280"/>
        <v/>
      </c>
      <c r="G781" s="47" t="str">
        <f t="shared" ca="1" si="281"/>
        <v/>
      </c>
      <c r="H781" s="45" t="str">
        <f t="shared" ca="1" si="282"/>
        <v/>
      </c>
      <c r="I781" s="46" t="str">
        <f t="shared" ca="1" si="283"/>
        <v/>
      </c>
      <c r="J781" s="47" t="str">
        <f t="shared" ca="1" si="284"/>
        <v/>
      </c>
      <c r="K781" s="45" t="str">
        <f t="shared" ca="1" si="285"/>
        <v/>
      </c>
      <c r="L781" s="46" t="str">
        <f t="shared" ca="1" si="286"/>
        <v/>
      </c>
      <c r="M781" s="47" t="str">
        <f t="shared" ca="1" si="287"/>
        <v/>
      </c>
      <c r="N781" s="45" t="str">
        <f t="shared" ca="1" si="288"/>
        <v/>
      </c>
      <c r="O781" s="46" t="str">
        <f t="shared" ca="1" si="289"/>
        <v/>
      </c>
      <c r="P781" s="47" t="str">
        <f t="shared" ca="1" si="290"/>
        <v/>
      </c>
      <c r="Q781" s="45" t="str">
        <f t="shared" ca="1" si="291"/>
        <v/>
      </c>
      <c r="R781" s="46" t="str">
        <f t="shared" ca="1" si="292"/>
        <v/>
      </c>
      <c r="S781" s="47" t="str">
        <f t="shared" ca="1" si="293"/>
        <v/>
      </c>
      <c r="T781" s="79" t="str">
        <f t="shared" ca="1" si="294"/>
        <v/>
      </c>
      <c r="AH781" s="172" t="str">
        <f t="shared" si="295"/>
        <v/>
      </c>
      <c r="AI781" s="172" t="str">
        <f t="shared" si="296"/>
        <v/>
      </c>
    </row>
    <row r="782" spans="1:35">
      <c r="A782" s="173" t="str">
        <f t="shared" ca="1" si="276"/>
        <v/>
      </c>
      <c r="B782" s="45" t="str">
        <f t="shared" ca="1" si="277"/>
        <v/>
      </c>
      <c r="C782" s="46" t="str">
        <f t="shared" ca="1" si="275"/>
        <v/>
      </c>
      <c r="D782" s="46" t="str">
        <f t="shared" ca="1" si="278"/>
        <v/>
      </c>
      <c r="E782" s="45" t="str">
        <f t="shared" ca="1" si="279"/>
        <v/>
      </c>
      <c r="F782" s="46" t="str">
        <f t="shared" ca="1" si="280"/>
        <v/>
      </c>
      <c r="G782" s="47" t="str">
        <f t="shared" ca="1" si="281"/>
        <v/>
      </c>
      <c r="H782" s="45" t="str">
        <f t="shared" ca="1" si="282"/>
        <v/>
      </c>
      <c r="I782" s="46" t="str">
        <f t="shared" ca="1" si="283"/>
        <v/>
      </c>
      <c r="J782" s="47" t="str">
        <f t="shared" ca="1" si="284"/>
        <v/>
      </c>
      <c r="K782" s="45" t="str">
        <f t="shared" ca="1" si="285"/>
        <v/>
      </c>
      <c r="L782" s="46" t="str">
        <f t="shared" ca="1" si="286"/>
        <v/>
      </c>
      <c r="M782" s="47" t="str">
        <f t="shared" ca="1" si="287"/>
        <v/>
      </c>
      <c r="N782" s="45" t="str">
        <f t="shared" ca="1" si="288"/>
        <v/>
      </c>
      <c r="O782" s="46" t="str">
        <f t="shared" ca="1" si="289"/>
        <v/>
      </c>
      <c r="P782" s="47" t="str">
        <f t="shared" ca="1" si="290"/>
        <v/>
      </c>
      <c r="Q782" s="45" t="str">
        <f t="shared" ca="1" si="291"/>
        <v/>
      </c>
      <c r="R782" s="46" t="str">
        <f t="shared" ca="1" si="292"/>
        <v/>
      </c>
      <c r="S782" s="47" t="str">
        <f t="shared" ca="1" si="293"/>
        <v/>
      </c>
      <c r="T782" s="79" t="str">
        <f t="shared" ca="1" si="294"/>
        <v/>
      </c>
      <c r="AH782" s="172" t="str">
        <f t="shared" si="295"/>
        <v/>
      </c>
      <c r="AI782" s="172" t="str">
        <f t="shared" si="296"/>
        <v/>
      </c>
    </row>
    <row r="783" spans="1:35">
      <c r="A783" s="173" t="str">
        <f t="shared" ca="1" si="276"/>
        <v/>
      </c>
      <c r="B783" s="45" t="str">
        <f t="shared" ca="1" si="277"/>
        <v/>
      </c>
      <c r="C783" s="46" t="str">
        <f t="shared" ca="1" si="275"/>
        <v/>
      </c>
      <c r="D783" s="46" t="str">
        <f t="shared" ca="1" si="278"/>
        <v/>
      </c>
      <c r="E783" s="45" t="str">
        <f t="shared" ca="1" si="279"/>
        <v/>
      </c>
      <c r="F783" s="46" t="str">
        <f t="shared" ca="1" si="280"/>
        <v/>
      </c>
      <c r="G783" s="47" t="str">
        <f t="shared" ca="1" si="281"/>
        <v/>
      </c>
      <c r="H783" s="45" t="str">
        <f t="shared" ca="1" si="282"/>
        <v/>
      </c>
      <c r="I783" s="46" t="str">
        <f t="shared" ca="1" si="283"/>
        <v/>
      </c>
      <c r="J783" s="47" t="str">
        <f t="shared" ca="1" si="284"/>
        <v/>
      </c>
      <c r="K783" s="45" t="str">
        <f t="shared" ca="1" si="285"/>
        <v/>
      </c>
      <c r="L783" s="46" t="str">
        <f t="shared" ca="1" si="286"/>
        <v/>
      </c>
      <c r="M783" s="47" t="str">
        <f t="shared" ca="1" si="287"/>
        <v/>
      </c>
      <c r="N783" s="45" t="str">
        <f t="shared" ca="1" si="288"/>
        <v/>
      </c>
      <c r="O783" s="46" t="str">
        <f t="shared" ca="1" si="289"/>
        <v/>
      </c>
      <c r="P783" s="47" t="str">
        <f t="shared" ca="1" si="290"/>
        <v/>
      </c>
      <c r="Q783" s="45" t="str">
        <f t="shared" ca="1" si="291"/>
        <v/>
      </c>
      <c r="R783" s="46" t="str">
        <f t="shared" ca="1" si="292"/>
        <v/>
      </c>
      <c r="S783" s="47" t="str">
        <f t="shared" ca="1" si="293"/>
        <v/>
      </c>
      <c r="T783" s="79" t="str">
        <f t="shared" ca="1" si="294"/>
        <v/>
      </c>
      <c r="AH783" s="172" t="str">
        <f t="shared" si="295"/>
        <v/>
      </c>
      <c r="AI783" s="172" t="str">
        <f t="shared" si="296"/>
        <v/>
      </c>
    </row>
    <row r="784" spans="1:35">
      <c r="A784" s="173" t="str">
        <f t="shared" ca="1" si="276"/>
        <v/>
      </c>
      <c r="B784" s="45" t="str">
        <f t="shared" ca="1" si="277"/>
        <v/>
      </c>
      <c r="C784" s="46" t="str">
        <f t="shared" ref="C784:C847" ca="1" si="297">IF(ISERROR(B784-2),"",(B784/$B$14-1)*$B$5)</f>
        <v/>
      </c>
      <c r="D784" s="46" t="str">
        <f t="shared" ca="1" si="278"/>
        <v/>
      </c>
      <c r="E784" s="45" t="str">
        <f t="shared" ca="1" si="279"/>
        <v/>
      </c>
      <c r="F784" s="46" t="str">
        <f t="shared" ca="1" si="280"/>
        <v/>
      </c>
      <c r="G784" s="47" t="str">
        <f t="shared" ca="1" si="281"/>
        <v/>
      </c>
      <c r="H784" s="45" t="str">
        <f t="shared" ca="1" si="282"/>
        <v/>
      </c>
      <c r="I784" s="46" t="str">
        <f t="shared" ca="1" si="283"/>
        <v/>
      </c>
      <c r="J784" s="47" t="str">
        <f t="shared" ca="1" si="284"/>
        <v/>
      </c>
      <c r="K784" s="45" t="str">
        <f t="shared" ca="1" si="285"/>
        <v/>
      </c>
      <c r="L784" s="46" t="str">
        <f t="shared" ca="1" si="286"/>
        <v/>
      </c>
      <c r="M784" s="47" t="str">
        <f t="shared" ca="1" si="287"/>
        <v/>
      </c>
      <c r="N784" s="45" t="str">
        <f t="shared" ca="1" si="288"/>
        <v/>
      </c>
      <c r="O784" s="46" t="str">
        <f t="shared" ca="1" si="289"/>
        <v/>
      </c>
      <c r="P784" s="47" t="str">
        <f t="shared" ca="1" si="290"/>
        <v/>
      </c>
      <c r="Q784" s="45" t="str">
        <f t="shared" ca="1" si="291"/>
        <v/>
      </c>
      <c r="R784" s="46" t="str">
        <f t="shared" ca="1" si="292"/>
        <v/>
      </c>
      <c r="S784" s="47" t="str">
        <f t="shared" ca="1" si="293"/>
        <v/>
      </c>
      <c r="T784" s="79" t="str">
        <f t="shared" ca="1" si="294"/>
        <v/>
      </c>
      <c r="AH784" s="172" t="str">
        <f t="shared" si="295"/>
        <v/>
      </c>
      <c r="AI784" s="172" t="str">
        <f t="shared" si="296"/>
        <v/>
      </c>
    </row>
    <row r="785" spans="1:35">
      <c r="A785" s="173" t="str">
        <f t="shared" ca="1" si="276"/>
        <v/>
      </c>
      <c r="B785" s="45" t="str">
        <f t="shared" ca="1" si="277"/>
        <v/>
      </c>
      <c r="C785" s="46" t="str">
        <f t="shared" ca="1" si="297"/>
        <v/>
      </c>
      <c r="D785" s="46" t="str">
        <f t="shared" ca="1" si="278"/>
        <v/>
      </c>
      <c r="E785" s="45" t="str">
        <f t="shared" ca="1" si="279"/>
        <v/>
      </c>
      <c r="F785" s="46" t="str">
        <f t="shared" ca="1" si="280"/>
        <v/>
      </c>
      <c r="G785" s="47" t="str">
        <f t="shared" ca="1" si="281"/>
        <v/>
      </c>
      <c r="H785" s="45" t="str">
        <f t="shared" ca="1" si="282"/>
        <v/>
      </c>
      <c r="I785" s="46" t="str">
        <f t="shared" ca="1" si="283"/>
        <v/>
      </c>
      <c r="J785" s="47" t="str">
        <f t="shared" ca="1" si="284"/>
        <v/>
      </c>
      <c r="K785" s="45" t="str">
        <f t="shared" ca="1" si="285"/>
        <v/>
      </c>
      <c r="L785" s="46" t="str">
        <f t="shared" ca="1" si="286"/>
        <v/>
      </c>
      <c r="M785" s="47" t="str">
        <f t="shared" ca="1" si="287"/>
        <v/>
      </c>
      <c r="N785" s="45" t="str">
        <f t="shared" ca="1" si="288"/>
        <v/>
      </c>
      <c r="O785" s="46" t="str">
        <f t="shared" ca="1" si="289"/>
        <v/>
      </c>
      <c r="P785" s="47" t="str">
        <f t="shared" ca="1" si="290"/>
        <v/>
      </c>
      <c r="Q785" s="45" t="str">
        <f t="shared" ca="1" si="291"/>
        <v/>
      </c>
      <c r="R785" s="46" t="str">
        <f t="shared" ca="1" si="292"/>
        <v/>
      </c>
      <c r="S785" s="47" t="str">
        <f t="shared" ca="1" si="293"/>
        <v/>
      </c>
      <c r="T785" s="79" t="str">
        <f t="shared" ca="1" si="294"/>
        <v/>
      </c>
      <c r="AH785" s="172" t="str">
        <f t="shared" si="295"/>
        <v/>
      </c>
      <c r="AI785" s="172" t="str">
        <f t="shared" si="296"/>
        <v/>
      </c>
    </row>
    <row r="786" spans="1:35">
      <c r="A786" s="173" t="str">
        <f t="shared" ca="1" si="276"/>
        <v/>
      </c>
      <c r="B786" s="45" t="str">
        <f t="shared" ca="1" si="277"/>
        <v/>
      </c>
      <c r="C786" s="46" t="str">
        <f t="shared" ca="1" si="297"/>
        <v/>
      </c>
      <c r="D786" s="46" t="str">
        <f t="shared" ca="1" si="278"/>
        <v/>
      </c>
      <c r="E786" s="45" t="str">
        <f t="shared" ca="1" si="279"/>
        <v/>
      </c>
      <c r="F786" s="46" t="str">
        <f t="shared" ca="1" si="280"/>
        <v/>
      </c>
      <c r="G786" s="47" t="str">
        <f t="shared" ca="1" si="281"/>
        <v/>
      </c>
      <c r="H786" s="45" t="str">
        <f t="shared" ca="1" si="282"/>
        <v/>
      </c>
      <c r="I786" s="46" t="str">
        <f t="shared" ca="1" si="283"/>
        <v/>
      </c>
      <c r="J786" s="47" t="str">
        <f t="shared" ca="1" si="284"/>
        <v/>
      </c>
      <c r="K786" s="45" t="str">
        <f t="shared" ca="1" si="285"/>
        <v/>
      </c>
      <c r="L786" s="46" t="str">
        <f t="shared" ca="1" si="286"/>
        <v/>
      </c>
      <c r="M786" s="47" t="str">
        <f t="shared" ca="1" si="287"/>
        <v/>
      </c>
      <c r="N786" s="45" t="str">
        <f t="shared" ca="1" si="288"/>
        <v/>
      </c>
      <c r="O786" s="46" t="str">
        <f t="shared" ca="1" si="289"/>
        <v/>
      </c>
      <c r="P786" s="47" t="str">
        <f t="shared" ca="1" si="290"/>
        <v/>
      </c>
      <c r="Q786" s="45" t="str">
        <f t="shared" ca="1" si="291"/>
        <v/>
      </c>
      <c r="R786" s="46" t="str">
        <f t="shared" ca="1" si="292"/>
        <v/>
      </c>
      <c r="S786" s="47" t="str">
        <f t="shared" ca="1" si="293"/>
        <v/>
      </c>
      <c r="T786" s="79" t="str">
        <f t="shared" ca="1" si="294"/>
        <v/>
      </c>
      <c r="AH786" s="172" t="str">
        <f t="shared" si="295"/>
        <v/>
      </c>
      <c r="AI786" s="172" t="str">
        <f t="shared" si="296"/>
        <v/>
      </c>
    </row>
    <row r="787" spans="1:35">
      <c r="A787" s="173" t="str">
        <f t="shared" ca="1" si="276"/>
        <v/>
      </c>
      <c r="B787" s="45" t="str">
        <f t="shared" ca="1" si="277"/>
        <v/>
      </c>
      <c r="C787" s="46" t="str">
        <f t="shared" ca="1" si="297"/>
        <v/>
      </c>
      <c r="D787" s="46" t="str">
        <f t="shared" ca="1" si="278"/>
        <v/>
      </c>
      <c r="E787" s="45" t="str">
        <f t="shared" ca="1" si="279"/>
        <v/>
      </c>
      <c r="F787" s="46" t="str">
        <f t="shared" ca="1" si="280"/>
        <v/>
      </c>
      <c r="G787" s="47" t="str">
        <f t="shared" ca="1" si="281"/>
        <v/>
      </c>
      <c r="H787" s="45" t="str">
        <f t="shared" ca="1" si="282"/>
        <v/>
      </c>
      <c r="I787" s="46" t="str">
        <f t="shared" ca="1" si="283"/>
        <v/>
      </c>
      <c r="J787" s="47" t="str">
        <f t="shared" ca="1" si="284"/>
        <v/>
      </c>
      <c r="K787" s="45" t="str">
        <f t="shared" ca="1" si="285"/>
        <v/>
      </c>
      <c r="L787" s="46" t="str">
        <f t="shared" ca="1" si="286"/>
        <v/>
      </c>
      <c r="M787" s="47" t="str">
        <f t="shared" ca="1" si="287"/>
        <v/>
      </c>
      <c r="N787" s="45" t="str">
        <f t="shared" ca="1" si="288"/>
        <v/>
      </c>
      <c r="O787" s="46" t="str">
        <f t="shared" ca="1" si="289"/>
        <v/>
      </c>
      <c r="P787" s="47" t="str">
        <f t="shared" ca="1" si="290"/>
        <v/>
      </c>
      <c r="Q787" s="45" t="str">
        <f t="shared" ca="1" si="291"/>
        <v/>
      </c>
      <c r="R787" s="46" t="str">
        <f t="shared" ca="1" si="292"/>
        <v/>
      </c>
      <c r="S787" s="47" t="str">
        <f t="shared" ca="1" si="293"/>
        <v/>
      </c>
      <c r="T787" s="79" t="str">
        <f t="shared" ca="1" si="294"/>
        <v/>
      </c>
      <c r="AH787" s="172" t="str">
        <f t="shared" si="295"/>
        <v/>
      </c>
      <c r="AI787" s="172" t="str">
        <f t="shared" si="296"/>
        <v/>
      </c>
    </row>
    <row r="788" spans="1:35">
      <c r="A788" s="173" t="str">
        <f t="shared" ca="1" si="276"/>
        <v/>
      </c>
      <c r="B788" s="45" t="str">
        <f t="shared" ca="1" si="277"/>
        <v/>
      </c>
      <c r="C788" s="46" t="str">
        <f t="shared" ca="1" si="297"/>
        <v/>
      </c>
      <c r="D788" s="46" t="str">
        <f t="shared" ca="1" si="278"/>
        <v/>
      </c>
      <c r="E788" s="45" t="str">
        <f t="shared" ca="1" si="279"/>
        <v/>
      </c>
      <c r="F788" s="46" t="str">
        <f t="shared" ca="1" si="280"/>
        <v/>
      </c>
      <c r="G788" s="47" t="str">
        <f t="shared" ca="1" si="281"/>
        <v/>
      </c>
      <c r="H788" s="45" t="str">
        <f t="shared" ca="1" si="282"/>
        <v/>
      </c>
      <c r="I788" s="46" t="str">
        <f t="shared" ca="1" si="283"/>
        <v/>
      </c>
      <c r="J788" s="47" t="str">
        <f t="shared" ca="1" si="284"/>
        <v/>
      </c>
      <c r="K788" s="45" t="str">
        <f t="shared" ca="1" si="285"/>
        <v/>
      </c>
      <c r="L788" s="46" t="str">
        <f t="shared" ca="1" si="286"/>
        <v/>
      </c>
      <c r="M788" s="47" t="str">
        <f t="shared" ca="1" si="287"/>
        <v/>
      </c>
      <c r="N788" s="45" t="str">
        <f t="shared" ca="1" si="288"/>
        <v/>
      </c>
      <c r="O788" s="46" t="str">
        <f t="shared" ca="1" si="289"/>
        <v/>
      </c>
      <c r="P788" s="47" t="str">
        <f t="shared" ca="1" si="290"/>
        <v/>
      </c>
      <c r="Q788" s="45" t="str">
        <f t="shared" ca="1" si="291"/>
        <v/>
      </c>
      <c r="R788" s="46" t="str">
        <f t="shared" ca="1" si="292"/>
        <v/>
      </c>
      <c r="S788" s="47" t="str">
        <f t="shared" ca="1" si="293"/>
        <v/>
      </c>
      <c r="T788" s="79" t="str">
        <f t="shared" ca="1" si="294"/>
        <v/>
      </c>
      <c r="AH788" s="172" t="str">
        <f t="shared" si="295"/>
        <v/>
      </c>
      <c r="AI788" s="172" t="str">
        <f t="shared" si="296"/>
        <v/>
      </c>
    </row>
    <row r="789" spans="1:35">
      <c r="A789" s="173" t="str">
        <f t="shared" ca="1" si="276"/>
        <v/>
      </c>
      <c r="B789" s="45" t="str">
        <f t="shared" ca="1" si="277"/>
        <v/>
      </c>
      <c r="C789" s="46" t="str">
        <f t="shared" ca="1" si="297"/>
        <v/>
      </c>
      <c r="D789" s="46" t="str">
        <f t="shared" ca="1" si="278"/>
        <v/>
      </c>
      <c r="E789" s="45" t="str">
        <f t="shared" ca="1" si="279"/>
        <v/>
      </c>
      <c r="F789" s="46" t="str">
        <f t="shared" ca="1" si="280"/>
        <v/>
      </c>
      <c r="G789" s="47" t="str">
        <f t="shared" ca="1" si="281"/>
        <v/>
      </c>
      <c r="H789" s="45" t="str">
        <f t="shared" ca="1" si="282"/>
        <v/>
      </c>
      <c r="I789" s="46" t="str">
        <f t="shared" ca="1" si="283"/>
        <v/>
      </c>
      <c r="J789" s="47" t="str">
        <f t="shared" ca="1" si="284"/>
        <v/>
      </c>
      <c r="K789" s="45" t="str">
        <f t="shared" ca="1" si="285"/>
        <v/>
      </c>
      <c r="L789" s="46" t="str">
        <f t="shared" ca="1" si="286"/>
        <v/>
      </c>
      <c r="M789" s="47" t="str">
        <f t="shared" ca="1" si="287"/>
        <v/>
      </c>
      <c r="N789" s="45" t="str">
        <f t="shared" ca="1" si="288"/>
        <v/>
      </c>
      <c r="O789" s="46" t="str">
        <f t="shared" ca="1" si="289"/>
        <v/>
      </c>
      <c r="P789" s="47" t="str">
        <f t="shared" ca="1" si="290"/>
        <v/>
      </c>
      <c r="Q789" s="45" t="str">
        <f t="shared" ca="1" si="291"/>
        <v/>
      </c>
      <c r="R789" s="46" t="str">
        <f t="shared" ca="1" si="292"/>
        <v/>
      </c>
      <c r="S789" s="47" t="str">
        <f t="shared" ca="1" si="293"/>
        <v/>
      </c>
      <c r="T789" s="79" t="str">
        <f t="shared" ca="1" si="294"/>
        <v/>
      </c>
      <c r="AH789" s="172" t="str">
        <f t="shared" si="295"/>
        <v/>
      </c>
      <c r="AI789" s="172" t="str">
        <f t="shared" si="296"/>
        <v/>
      </c>
    </row>
    <row r="790" spans="1:35">
      <c r="A790" s="173" t="str">
        <f t="shared" ca="1" si="276"/>
        <v/>
      </c>
      <c r="B790" s="45" t="str">
        <f t="shared" ca="1" si="277"/>
        <v/>
      </c>
      <c r="C790" s="46" t="str">
        <f t="shared" ca="1" si="297"/>
        <v/>
      </c>
      <c r="D790" s="46" t="str">
        <f t="shared" ca="1" si="278"/>
        <v/>
      </c>
      <c r="E790" s="45" t="str">
        <f t="shared" ca="1" si="279"/>
        <v/>
      </c>
      <c r="F790" s="46" t="str">
        <f t="shared" ca="1" si="280"/>
        <v/>
      </c>
      <c r="G790" s="47" t="str">
        <f t="shared" ca="1" si="281"/>
        <v/>
      </c>
      <c r="H790" s="45" t="str">
        <f t="shared" ca="1" si="282"/>
        <v/>
      </c>
      <c r="I790" s="46" t="str">
        <f t="shared" ca="1" si="283"/>
        <v/>
      </c>
      <c r="J790" s="47" t="str">
        <f t="shared" ca="1" si="284"/>
        <v/>
      </c>
      <c r="K790" s="45" t="str">
        <f t="shared" ca="1" si="285"/>
        <v/>
      </c>
      <c r="L790" s="46" t="str">
        <f t="shared" ca="1" si="286"/>
        <v/>
      </c>
      <c r="M790" s="47" t="str">
        <f t="shared" ca="1" si="287"/>
        <v/>
      </c>
      <c r="N790" s="45" t="str">
        <f t="shared" ca="1" si="288"/>
        <v/>
      </c>
      <c r="O790" s="46" t="str">
        <f t="shared" ca="1" si="289"/>
        <v/>
      </c>
      <c r="P790" s="47" t="str">
        <f t="shared" ca="1" si="290"/>
        <v/>
      </c>
      <c r="Q790" s="45" t="str">
        <f t="shared" ca="1" si="291"/>
        <v/>
      </c>
      <c r="R790" s="46" t="str">
        <f t="shared" ca="1" si="292"/>
        <v/>
      </c>
      <c r="S790" s="47" t="str">
        <f t="shared" ca="1" si="293"/>
        <v/>
      </c>
      <c r="T790" s="79" t="str">
        <f t="shared" ca="1" si="294"/>
        <v/>
      </c>
      <c r="AH790" s="172" t="str">
        <f t="shared" si="295"/>
        <v/>
      </c>
      <c r="AI790" s="172" t="str">
        <f t="shared" si="296"/>
        <v/>
      </c>
    </row>
    <row r="791" spans="1:35">
      <c r="A791" s="173" t="str">
        <f t="shared" ca="1" si="276"/>
        <v/>
      </c>
      <c r="B791" s="45" t="str">
        <f t="shared" ca="1" si="277"/>
        <v/>
      </c>
      <c r="C791" s="46" t="str">
        <f t="shared" ca="1" si="297"/>
        <v/>
      </c>
      <c r="D791" s="46" t="str">
        <f t="shared" ca="1" si="278"/>
        <v/>
      </c>
      <c r="E791" s="45" t="str">
        <f t="shared" ca="1" si="279"/>
        <v/>
      </c>
      <c r="F791" s="46" t="str">
        <f t="shared" ca="1" si="280"/>
        <v/>
      </c>
      <c r="G791" s="47" t="str">
        <f t="shared" ca="1" si="281"/>
        <v/>
      </c>
      <c r="H791" s="45" t="str">
        <f t="shared" ca="1" si="282"/>
        <v/>
      </c>
      <c r="I791" s="46" t="str">
        <f t="shared" ca="1" si="283"/>
        <v/>
      </c>
      <c r="J791" s="47" t="str">
        <f t="shared" ca="1" si="284"/>
        <v/>
      </c>
      <c r="K791" s="45" t="str">
        <f t="shared" ca="1" si="285"/>
        <v/>
      </c>
      <c r="L791" s="46" t="str">
        <f t="shared" ca="1" si="286"/>
        <v/>
      </c>
      <c r="M791" s="47" t="str">
        <f t="shared" ca="1" si="287"/>
        <v/>
      </c>
      <c r="N791" s="45" t="str">
        <f t="shared" ca="1" si="288"/>
        <v/>
      </c>
      <c r="O791" s="46" t="str">
        <f t="shared" ca="1" si="289"/>
        <v/>
      </c>
      <c r="P791" s="47" t="str">
        <f t="shared" ca="1" si="290"/>
        <v/>
      </c>
      <c r="Q791" s="45" t="str">
        <f t="shared" ca="1" si="291"/>
        <v/>
      </c>
      <c r="R791" s="46" t="str">
        <f t="shared" ca="1" si="292"/>
        <v/>
      </c>
      <c r="S791" s="47" t="str">
        <f t="shared" ca="1" si="293"/>
        <v/>
      </c>
      <c r="T791" s="79" t="str">
        <f t="shared" ca="1" si="294"/>
        <v/>
      </c>
      <c r="AH791" s="172" t="str">
        <f t="shared" si="295"/>
        <v/>
      </c>
      <c r="AI791" s="172" t="str">
        <f t="shared" si="296"/>
        <v/>
      </c>
    </row>
    <row r="792" spans="1:35">
      <c r="A792" s="173" t="str">
        <f t="shared" ca="1" si="276"/>
        <v/>
      </c>
      <c r="B792" s="45" t="str">
        <f t="shared" ca="1" si="277"/>
        <v/>
      </c>
      <c r="C792" s="46" t="str">
        <f t="shared" ca="1" si="297"/>
        <v/>
      </c>
      <c r="D792" s="46" t="str">
        <f t="shared" ca="1" si="278"/>
        <v/>
      </c>
      <c r="E792" s="45" t="str">
        <f t="shared" ca="1" si="279"/>
        <v/>
      </c>
      <c r="F792" s="46" t="str">
        <f t="shared" ca="1" si="280"/>
        <v/>
      </c>
      <c r="G792" s="47" t="str">
        <f t="shared" ca="1" si="281"/>
        <v/>
      </c>
      <c r="H792" s="45" t="str">
        <f t="shared" ca="1" si="282"/>
        <v/>
      </c>
      <c r="I792" s="46" t="str">
        <f t="shared" ca="1" si="283"/>
        <v/>
      </c>
      <c r="J792" s="47" t="str">
        <f t="shared" ca="1" si="284"/>
        <v/>
      </c>
      <c r="K792" s="45" t="str">
        <f t="shared" ca="1" si="285"/>
        <v/>
      </c>
      <c r="L792" s="46" t="str">
        <f t="shared" ca="1" si="286"/>
        <v/>
      </c>
      <c r="M792" s="47" t="str">
        <f t="shared" ca="1" si="287"/>
        <v/>
      </c>
      <c r="N792" s="45" t="str">
        <f t="shared" ca="1" si="288"/>
        <v/>
      </c>
      <c r="O792" s="46" t="str">
        <f t="shared" ca="1" si="289"/>
        <v/>
      </c>
      <c r="P792" s="47" t="str">
        <f t="shared" ca="1" si="290"/>
        <v/>
      </c>
      <c r="Q792" s="45" t="str">
        <f t="shared" ca="1" si="291"/>
        <v/>
      </c>
      <c r="R792" s="46" t="str">
        <f t="shared" ca="1" si="292"/>
        <v/>
      </c>
      <c r="S792" s="47" t="str">
        <f t="shared" ca="1" si="293"/>
        <v/>
      </c>
      <c r="T792" s="79" t="str">
        <f t="shared" ca="1" si="294"/>
        <v/>
      </c>
      <c r="AH792" s="172" t="str">
        <f t="shared" si="295"/>
        <v/>
      </c>
      <c r="AI792" s="172" t="str">
        <f t="shared" si="296"/>
        <v/>
      </c>
    </row>
    <row r="793" spans="1:35">
      <c r="A793" s="173" t="str">
        <f t="shared" ca="1" si="276"/>
        <v/>
      </c>
      <c r="B793" s="45" t="str">
        <f t="shared" ca="1" si="277"/>
        <v/>
      </c>
      <c r="C793" s="46" t="str">
        <f t="shared" ca="1" si="297"/>
        <v/>
      </c>
      <c r="D793" s="46" t="str">
        <f t="shared" ca="1" si="278"/>
        <v/>
      </c>
      <c r="E793" s="45" t="str">
        <f t="shared" ca="1" si="279"/>
        <v/>
      </c>
      <c r="F793" s="46" t="str">
        <f t="shared" ca="1" si="280"/>
        <v/>
      </c>
      <c r="G793" s="47" t="str">
        <f t="shared" ca="1" si="281"/>
        <v/>
      </c>
      <c r="H793" s="45" t="str">
        <f t="shared" ca="1" si="282"/>
        <v/>
      </c>
      <c r="I793" s="46" t="str">
        <f t="shared" ca="1" si="283"/>
        <v/>
      </c>
      <c r="J793" s="47" t="str">
        <f t="shared" ca="1" si="284"/>
        <v/>
      </c>
      <c r="K793" s="45" t="str">
        <f t="shared" ca="1" si="285"/>
        <v/>
      </c>
      <c r="L793" s="46" t="str">
        <f t="shared" ca="1" si="286"/>
        <v/>
      </c>
      <c r="M793" s="47" t="str">
        <f t="shared" ca="1" si="287"/>
        <v/>
      </c>
      <c r="N793" s="45" t="str">
        <f t="shared" ca="1" si="288"/>
        <v/>
      </c>
      <c r="O793" s="46" t="str">
        <f t="shared" ca="1" si="289"/>
        <v/>
      </c>
      <c r="P793" s="47" t="str">
        <f t="shared" ca="1" si="290"/>
        <v/>
      </c>
      <c r="Q793" s="45" t="str">
        <f t="shared" ca="1" si="291"/>
        <v/>
      </c>
      <c r="R793" s="46" t="str">
        <f t="shared" ca="1" si="292"/>
        <v/>
      </c>
      <c r="S793" s="47" t="str">
        <f t="shared" ca="1" si="293"/>
        <v/>
      </c>
      <c r="T793" s="79" t="str">
        <f t="shared" ca="1" si="294"/>
        <v/>
      </c>
      <c r="AH793" s="172" t="str">
        <f t="shared" si="295"/>
        <v/>
      </c>
      <c r="AI793" s="172" t="str">
        <f t="shared" si="296"/>
        <v/>
      </c>
    </row>
    <row r="794" spans="1:35">
      <c r="A794" s="173" t="str">
        <f t="shared" ca="1" si="276"/>
        <v/>
      </c>
      <c r="B794" s="45" t="str">
        <f t="shared" ca="1" si="277"/>
        <v/>
      </c>
      <c r="C794" s="46" t="str">
        <f t="shared" ca="1" si="297"/>
        <v/>
      </c>
      <c r="D794" s="46" t="str">
        <f t="shared" ca="1" si="278"/>
        <v/>
      </c>
      <c r="E794" s="45" t="str">
        <f t="shared" ca="1" si="279"/>
        <v/>
      </c>
      <c r="F794" s="46" t="str">
        <f t="shared" ca="1" si="280"/>
        <v/>
      </c>
      <c r="G794" s="47" t="str">
        <f t="shared" ca="1" si="281"/>
        <v/>
      </c>
      <c r="H794" s="45" t="str">
        <f t="shared" ca="1" si="282"/>
        <v/>
      </c>
      <c r="I794" s="46" t="str">
        <f t="shared" ca="1" si="283"/>
        <v/>
      </c>
      <c r="J794" s="47" t="str">
        <f t="shared" ca="1" si="284"/>
        <v/>
      </c>
      <c r="K794" s="45" t="str">
        <f t="shared" ca="1" si="285"/>
        <v/>
      </c>
      <c r="L794" s="46" t="str">
        <f t="shared" ca="1" si="286"/>
        <v/>
      </c>
      <c r="M794" s="47" t="str">
        <f t="shared" ca="1" si="287"/>
        <v/>
      </c>
      <c r="N794" s="45" t="str">
        <f t="shared" ca="1" si="288"/>
        <v/>
      </c>
      <c r="O794" s="46" t="str">
        <f t="shared" ca="1" si="289"/>
        <v/>
      </c>
      <c r="P794" s="47" t="str">
        <f t="shared" ca="1" si="290"/>
        <v/>
      </c>
      <c r="Q794" s="45" t="str">
        <f t="shared" ca="1" si="291"/>
        <v/>
      </c>
      <c r="R794" s="46" t="str">
        <f t="shared" ca="1" si="292"/>
        <v/>
      </c>
      <c r="S794" s="47" t="str">
        <f t="shared" ca="1" si="293"/>
        <v/>
      </c>
      <c r="T794" s="79" t="str">
        <f t="shared" ca="1" si="294"/>
        <v/>
      </c>
      <c r="AH794" s="172" t="str">
        <f t="shared" si="295"/>
        <v/>
      </c>
      <c r="AI794" s="172" t="str">
        <f t="shared" si="296"/>
        <v/>
      </c>
    </row>
    <row r="795" spans="1:35">
      <c r="A795" s="173" t="str">
        <f t="shared" ca="1" si="276"/>
        <v/>
      </c>
      <c r="B795" s="45" t="str">
        <f t="shared" ca="1" si="277"/>
        <v/>
      </c>
      <c r="C795" s="46" t="str">
        <f t="shared" ca="1" si="297"/>
        <v/>
      </c>
      <c r="D795" s="46" t="str">
        <f t="shared" ca="1" si="278"/>
        <v/>
      </c>
      <c r="E795" s="45" t="str">
        <f t="shared" ca="1" si="279"/>
        <v/>
      </c>
      <c r="F795" s="46" t="str">
        <f t="shared" ca="1" si="280"/>
        <v/>
      </c>
      <c r="G795" s="47" t="str">
        <f t="shared" ca="1" si="281"/>
        <v/>
      </c>
      <c r="H795" s="45" t="str">
        <f t="shared" ca="1" si="282"/>
        <v/>
      </c>
      <c r="I795" s="46" t="str">
        <f t="shared" ca="1" si="283"/>
        <v/>
      </c>
      <c r="J795" s="47" t="str">
        <f t="shared" ca="1" si="284"/>
        <v/>
      </c>
      <c r="K795" s="45" t="str">
        <f t="shared" ca="1" si="285"/>
        <v/>
      </c>
      <c r="L795" s="46" t="str">
        <f t="shared" ca="1" si="286"/>
        <v/>
      </c>
      <c r="M795" s="47" t="str">
        <f t="shared" ca="1" si="287"/>
        <v/>
      </c>
      <c r="N795" s="45" t="str">
        <f t="shared" ca="1" si="288"/>
        <v/>
      </c>
      <c r="O795" s="46" t="str">
        <f t="shared" ca="1" si="289"/>
        <v/>
      </c>
      <c r="P795" s="47" t="str">
        <f t="shared" ca="1" si="290"/>
        <v/>
      </c>
      <c r="Q795" s="45" t="str">
        <f t="shared" ca="1" si="291"/>
        <v/>
      </c>
      <c r="R795" s="46" t="str">
        <f t="shared" ca="1" si="292"/>
        <v/>
      </c>
      <c r="S795" s="47" t="str">
        <f t="shared" ca="1" si="293"/>
        <v/>
      </c>
      <c r="T795" s="79" t="str">
        <f t="shared" ca="1" si="294"/>
        <v/>
      </c>
      <c r="AH795" s="172" t="str">
        <f t="shared" si="295"/>
        <v/>
      </c>
      <c r="AI795" s="172" t="str">
        <f t="shared" si="296"/>
        <v/>
      </c>
    </row>
    <row r="796" spans="1:35">
      <c r="A796" s="173" t="str">
        <f t="shared" ca="1" si="276"/>
        <v/>
      </c>
      <c r="B796" s="45" t="str">
        <f t="shared" ca="1" si="277"/>
        <v/>
      </c>
      <c r="C796" s="46" t="str">
        <f t="shared" ca="1" si="297"/>
        <v/>
      </c>
      <c r="D796" s="46" t="str">
        <f t="shared" ca="1" si="278"/>
        <v/>
      </c>
      <c r="E796" s="45" t="str">
        <f t="shared" ca="1" si="279"/>
        <v/>
      </c>
      <c r="F796" s="46" t="str">
        <f t="shared" ca="1" si="280"/>
        <v/>
      </c>
      <c r="G796" s="47" t="str">
        <f t="shared" ca="1" si="281"/>
        <v/>
      </c>
      <c r="H796" s="45" t="str">
        <f t="shared" ca="1" si="282"/>
        <v/>
      </c>
      <c r="I796" s="46" t="str">
        <f t="shared" ca="1" si="283"/>
        <v/>
      </c>
      <c r="J796" s="47" t="str">
        <f t="shared" ca="1" si="284"/>
        <v/>
      </c>
      <c r="K796" s="45" t="str">
        <f t="shared" ca="1" si="285"/>
        <v/>
      </c>
      <c r="L796" s="46" t="str">
        <f t="shared" ca="1" si="286"/>
        <v/>
      </c>
      <c r="M796" s="47" t="str">
        <f t="shared" ca="1" si="287"/>
        <v/>
      </c>
      <c r="N796" s="45" t="str">
        <f t="shared" ca="1" si="288"/>
        <v/>
      </c>
      <c r="O796" s="46" t="str">
        <f t="shared" ca="1" si="289"/>
        <v/>
      </c>
      <c r="P796" s="47" t="str">
        <f t="shared" ca="1" si="290"/>
        <v/>
      </c>
      <c r="Q796" s="45" t="str">
        <f t="shared" ca="1" si="291"/>
        <v/>
      </c>
      <c r="R796" s="46" t="str">
        <f t="shared" ca="1" si="292"/>
        <v/>
      </c>
      <c r="S796" s="47" t="str">
        <f t="shared" ca="1" si="293"/>
        <v/>
      </c>
      <c r="T796" s="79" t="str">
        <f t="shared" ca="1" si="294"/>
        <v/>
      </c>
      <c r="AH796" s="172" t="str">
        <f t="shared" si="295"/>
        <v/>
      </c>
      <c r="AI796" s="172" t="str">
        <f t="shared" si="296"/>
        <v/>
      </c>
    </row>
    <row r="797" spans="1:35">
      <c r="A797" s="173" t="str">
        <f t="shared" ca="1" si="276"/>
        <v/>
      </c>
      <c r="B797" s="45" t="str">
        <f t="shared" ca="1" si="277"/>
        <v/>
      </c>
      <c r="C797" s="46" t="str">
        <f t="shared" ca="1" si="297"/>
        <v/>
      </c>
      <c r="D797" s="46" t="str">
        <f t="shared" ca="1" si="278"/>
        <v/>
      </c>
      <c r="E797" s="45" t="str">
        <f t="shared" ca="1" si="279"/>
        <v/>
      </c>
      <c r="F797" s="46" t="str">
        <f t="shared" ca="1" si="280"/>
        <v/>
      </c>
      <c r="G797" s="47" t="str">
        <f t="shared" ca="1" si="281"/>
        <v/>
      </c>
      <c r="H797" s="45" t="str">
        <f t="shared" ca="1" si="282"/>
        <v/>
      </c>
      <c r="I797" s="46" t="str">
        <f t="shared" ca="1" si="283"/>
        <v/>
      </c>
      <c r="J797" s="47" t="str">
        <f t="shared" ca="1" si="284"/>
        <v/>
      </c>
      <c r="K797" s="45" t="str">
        <f t="shared" ca="1" si="285"/>
        <v/>
      </c>
      <c r="L797" s="46" t="str">
        <f t="shared" ca="1" si="286"/>
        <v/>
      </c>
      <c r="M797" s="47" t="str">
        <f t="shared" ca="1" si="287"/>
        <v/>
      </c>
      <c r="N797" s="45" t="str">
        <f t="shared" ca="1" si="288"/>
        <v/>
      </c>
      <c r="O797" s="46" t="str">
        <f t="shared" ca="1" si="289"/>
        <v/>
      </c>
      <c r="P797" s="47" t="str">
        <f t="shared" ca="1" si="290"/>
        <v/>
      </c>
      <c r="Q797" s="45" t="str">
        <f t="shared" ca="1" si="291"/>
        <v/>
      </c>
      <c r="R797" s="46" t="str">
        <f t="shared" ca="1" si="292"/>
        <v/>
      </c>
      <c r="S797" s="47" t="str">
        <f t="shared" ca="1" si="293"/>
        <v/>
      </c>
      <c r="T797" s="79" t="str">
        <f t="shared" ca="1" si="294"/>
        <v/>
      </c>
      <c r="AH797" s="172" t="str">
        <f t="shared" si="295"/>
        <v/>
      </c>
      <c r="AI797" s="172" t="str">
        <f t="shared" si="296"/>
        <v/>
      </c>
    </row>
    <row r="798" spans="1:35">
      <c r="A798" s="173" t="str">
        <f t="shared" ca="1" si="276"/>
        <v/>
      </c>
      <c r="B798" s="45" t="str">
        <f t="shared" ca="1" si="277"/>
        <v/>
      </c>
      <c r="C798" s="46" t="str">
        <f t="shared" ca="1" si="297"/>
        <v/>
      </c>
      <c r="D798" s="46" t="str">
        <f t="shared" ca="1" si="278"/>
        <v/>
      </c>
      <c r="E798" s="45" t="str">
        <f t="shared" ca="1" si="279"/>
        <v/>
      </c>
      <c r="F798" s="46" t="str">
        <f t="shared" ca="1" si="280"/>
        <v/>
      </c>
      <c r="G798" s="47" t="str">
        <f t="shared" ca="1" si="281"/>
        <v/>
      </c>
      <c r="H798" s="45" t="str">
        <f t="shared" ca="1" si="282"/>
        <v/>
      </c>
      <c r="I798" s="46" t="str">
        <f t="shared" ca="1" si="283"/>
        <v/>
      </c>
      <c r="J798" s="47" t="str">
        <f t="shared" ca="1" si="284"/>
        <v/>
      </c>
      <c r="K798" s="45" t="str">
        <f t="shared" ca="1" si="285"/>
        <v/>
      </c>
      <c r="L798" s="46" t="str">
        <f t="shared" ca="1" si="286"/>
        <v/>
      </c>
      <c r="M798" s="47" t="str">
        <f t="shared" ca="1" si="287"/>
        <v/>
      </c>
      <c r="N798" s="45" t="str">
        <f t="shared" ca="1" si="288"/>
        <v/>
      </c>
      <c r="O798" s="46" t="str">
        <f t="shared" ca="1" si="289"/>
        <v/>
      </c>
      <c r="P798" s="47" t="str">
        <f t="shared" ca="1" si="290"/>
        <v/>
      </c>
      <c r="Q798" s="45" t="str">
        <f t="shared" ca="1" si="291"/>
        <v/>
      </c>
      <c r="R798" s="46" t="str">
        <f t="shared" ca="1" si="292"/>
        <v/>
      </c>
      <c r="S798" s="47" t="str">
        <f t="shared" ca="1" si="293"/>
        <v/>
      </c>
      <c r="T798" s="79" t="str">
        <f t="shared" ca="1" si="294"/>
        <v/>
      </c>
      <c r="AH798" s="172" t="str">
        <f t="shared" si="295"/>
        <v/>
      </c>
      <c r="AI798" s="172" t="str">
        <f t="shared" si="296"/>
        <v/>
      </c>
    </row>
    <row r="799" spans="1:35">
      <c r="A799" s="173" t="str">
        <f t="shared" ca="1" si="276"/>
        <v/>
      </c>
      <c r="B799" s="45" t="str">
        <f t="shared" ca="1" si="277"/>
        <v/>
      </c>
      <c r="C799" s="46" t="str">
        <f t="shared" ca="1" si="297"/>
        <v/>
      </c>
      <c r="D799" s="46" t="str">
        <f t="shared" ca="1" si="278"/>
        <v/>
      </c>
      <c r="E799" s="45" t="str">
        <f t="shared" ca="1" si="279"/>
        <v/>
      </c>
      <c r="F799" s="46" t="str">
        <f t="shared" ca="1" si="280"/>
        <v/>
      </c>
      <c r="G799" s="47" t="str">
        <f t="shared" ca="1" si="281"/>
        <v/>
      </c>
      <c r="H799" s="45" t="str">
        <f t="shared" ca="1" si="282"/>
        <v/>
      </c>
      <c r="I799" s="46" t="str">
        <f t="shared" ca="1" si="283"/>
        <v/>
      </c>
      <c r="J799" s="47" t="str">
        <f t="shared" ca="1" si="284"/>
        <v/>
      </c>
      <c r="K799" s="45" t="str">
        <f t="shared" ca="1" si="285"/>
        <v/>
      </c>
      <c r="L799" s="46" t="str">
        <f t="shared" ca="1" si="286"/>
        <v/>
      </c>
      <c r="M799" s="47" t="str">
        <f t="shared" ca="1" si="287"/>
        <v/>
      </c>
      <c r="N799" s="45" t="str">
        <f t="shared" ca="1" si="288"/>
        <v/>
      </c>
      <c r="O799" s="46" t="str">
        <f t="shared" ca="1" si="289"/>
        <v/>
      </c>
      <c r="P799" s="47" t="str">
        <f t="shared" ca="1" si="290"/>
        <v/>
      </c>
      <c r="Q799" s="45" t="str">
        <f t="shared" ca="1" si="291"/>
        <v/>
      </c>
      <c r="R799" s="46" t="str">
        <f t="shared" ca="1" si="292"/>
        <v/>
      </c>
      <c r="S799" s="47" t="str">
        <f t="shared" ca="1" si="293"/>
        <v/>
      </c>
      <c r="T799" s="79" t="str">
        <f t="shared" ca="1" si="294"/>
        <v/>
      </c>
      <c r="AH799" s="172" t="str">
        <f t="shared" si="295"/>
        <v/>
      </c>
      <c r="AI799" s="172" t="str">
        <f t="shared" si="296"/>
        <v/>
      </c>
    </row>
    <row r="800" spans="1:35">
      <c r="A800" s="173" t="str">
        <f t="shared" ca="1" si="276"/>
        <v/>
      </c>
      <c r="B800" s="45" t="str">
        <f t="shared" ca="1" si="277"/>
        <v/>
      </c>
      <c r="C800" s="46" t="str">
        <f t="shared" ca="1" si="297"/>
        <v/>
      </c>
      <c r="D800" s="46" t="str">
        <f t="shared" ca="1" si="278"/>
        <v/>
      </c>
      <c r="E800" s="45" t="str">
        <f t="shared" ca="1" si="279"/>
        <v/>
      </c>
      <c r="F800" s="46" t="str">
        <f t="shared" ca="1" si="280"/>
        <v/>
      </c>
      <c r="G800" s="47" t="str">
        <f t="shared" ca="1" si="281"/>
        <v/>
      </c>
      <c r="H800" s="45" t="str">
        <f t="shared" ca="1" si="282"/>
        <v/>
      </c>
      <c r="I800" s="46" t="str">
        <f t="shared" ca="1" si="283"/>
        <v/>
      </c>
      <c r="J800" s="47" t="str">
        <f t="shared" ca="1" si="284"/>
        <v/>
      </c>
      <c r="K800" s="45" t="str">
        <f t="shared" ca="1" si="285"/>
        <v/>
      </c>
      <c r="L800" s="46" t="str">
        <f t="shared" ca="1" si="286"/>
        <v/>
      </c>
      <c r="M800" s="47" t="str">
        <f t="shared" ca="1" si="287"/>
        <v/>
      </c>
      <c r="N800" s="45" t="str">
        <f t="shared" ca="1" si="288"/>
        <v/>
      </c>
      <c r="O800" s="46" t="str">
        <f t="shared" ca="1" si="289"/>
        <v/>
      </c>
      <c r="P800" s="47" t="str">
        <f t="shared" ca="1" si="290"/>
        <v/>
      </c>
      <c r="Q800" s="45" t="str">
        <f t="shared" ca="1" si="291"/>
        <v/>
      </c>
      <c r="R800" s="46" t="str">
        <f t="shared" ca="1" si="292"/>
        <v/>
      </c>
      <c r="S800" s="47" t="str">
        <f t="shared" ca="1" si="293"/>
        <v/>
      </c>
      <c r="T800" s="79" t="str">
        <f t="shared" ca="1" si="294"/>
        <v/>
      </c>
      <c r="AH800" s="172" t="str">
        <f t="shared" si="295"/>
        <v/>
      </c>
      <c r="AI800" s="172" t="str">
        <f t="shared" si="296"/>
        <v/>
      </c>
    </row>
    <row r="801" spans="1:35">
      <c r="A801" s="173" t="str">
        <f t="shared" ca="1" si="276"/>
        <v/>
      </c>
      <c r="B801" s="45" t="str">
        <f t="shared" ca="1" si="277"/>
        <v/>
      </c>
      <c r="C801" s="46" t="str">
        <f t="shared" ca="1" si="297"/>
        <v/>
      </c>
      <c r="D801" s="46" t="str">
        <f t="shared" ca="1" si="278"/>
        <v/>
      </c>
      <c r="E801" s="45" t="str">
        <f t="shared" ca="1" si="279"/>
        <v/>
      </c>
      <c r="F801" s="46" t="str">
        <f t="shared" ca="1" si="280"/>
        <v/>
      </c>
      <c r="G801" s="47" t="str">
        <f t="shared" ca="1" si="281"/>
        <v/>
      </c>
      <c r="H801" s="45" t="str">
        <f t="shared" ca="1" si="282"/>
        <v/>
      </c>
      <c r="I801" s="46" t="str">
        <f t="shared" ca="1" si="283"/>
        <v/>
      </c>
      <c r="J801" s="47" t="str">
        <f t="shared" ca="1" si="284"/>
        <v/>
      </c>
      <c r="K801" s="45" t="str">
        <f t="shared" ca="1" si="285"/>
        <v/>
      </c>
      <c r="L801" s="46" t="str">
        <f t="shared" ca="1" si="286"/>
        <v/>
      </c>
      <c r="M801" s="47" t="str">
        <f t="shared" ca="1" si="287"/>
        <v/>
      </c>
      <c r="N801" s="45" t="str">
        <f t="shared" ca="1" si="288"/>
        <v/>
      </c>
      <c r="O801" s="46" t="str">
        <f t="shared" ca="1" si="289"/>
        <v/>
      </c>
      <c r="P801" s="47" t="str">
        <f t="shared" ca="1" si="290"/>
        <v/>
      </c>
      <c r="Q801" s="45" t="str">
        <f t="shared" ca="1" si="291"/>
        <v/>
      </c>
      <c r="R801" s="46" t="str">
        <f t="shared" ca="1" si="292"/>
        <v/>
      </c>
      <c r="S801" s="47" t="str">
        <f t="shared" ca="1" si="293"/>
        <v/>
      </c>
      <c r="T801" s="79" t="str">
        <f t="shared" ca="1" si="294"/>
        <v/>
      </c>
      <c r="AH801" s="172" t="str">
        <f t="shared" si="295"/>
        <v/>
      </c>
      <c r="AI801" s="172" t="str">
        <f t="shared" si="296"/>
        <v/>
      </c>
    </row>
    <row r="802" spans="1:35">
      <c r="A802" s="173" t="str">
        <f t="shared" ca="1" si="276"/>
        <v/>
      </c>
      <c r="B802" s="45" t="str">
        <f t="shared" ca="1" si="277"/>
        <v/>
      </c>
      <c r="C802" s="46" t="str">
        <f t="shared" ca="1" si="297"/>
        <v/>
      </c>
      <c r="D802" s="46" t="str">
        <f t="shared" ca="1" si="278"/>
        <v/>
      </c>
      <c r="E802" s="45" t="str">
        <f t="shared" ca="1" si="279"/>
        <v/>
      </c>
      <c r="F802" s="46" t="str">
        <f t="shared" ca="1" si="280"/>
        <v/>
      </c>
      <c r="G802" s="47" t="str">
        <f t="shared" ca="1" si="281"/>
        <v/>
      </c>
      <c r="H802" s="45" t="str">
        <f t="shared" ca="1" si="282"/>
        <v/>
      </c>
      <c r="I802" s="46" t="str">
        <f t="shared" ca="1" si="283"/>
        <v/>
      </c>
      <c r="J802" s="47" t="str">
        <f t="shared" ca="1" si="284"/>
        <v/>
      </c>
      <c r="K802" s="45" t="str">
        <f t="shared" ca="1" si="285"/>
        <v/>
      </c>
      <c r="L802" s="46" t="str">
        <f t="shared" ca="1" si="286"/>
        <v/>
      </c>
      <c r="M802" s="47" t="str">
        <f t="shared" ca="1" si="287"/>
        <v/>
      </c>
      <c r="N802" s="45" t="str">
        <f t="shared" ca="1" si="288"/>
        <v/>
      </c>
      <c r="O802" s="46" t="str">
        <f t="shared" ca="1" si="289"/>
        <v/>
      </c>
      <c r="P802" s="47" t="str">
        <f t="shared" ca="1" si="290"/>
        <v/>
      </c>
      <c r="Q802" s="45" t="str">
        <f t="shared" ca="1" si="291"/>
        <v/>
      </c>
      <c r="R802" s="46" t="str">
        <f t="shared" ca="1" si="292"/>
        <v/>
      </c>
      <c r="S802" s="47" t="str">
        <f t="shared" ca="1" si="293"/>
        <v/>
      </c>
      <c r="T802" s="79" t="str">
        <f t="shared" ca="1" si="294"/>
        <v/>
      </c>
      <c r="AH802" s="172" t="str">
        <f t="shared" si="295"/>
        <v/>
      </c>
      <c r="AI802" s="172" t="str">
        <f t="shared" si="296"/>
        <v/>
      </c>
    </row>
    <row r="803" spans="1:35">
      <c r="A803" s="173" t="str">
        <f t="shared" ca="1" si="276"/>
        <v/>
      </c>
      <c r="B803" s="45" t="str">
        <f t="shared" ca="1" si="277"/>
        <v/>
      </c>
      <c r="C803" s="46" t="str">
        <f t="shared" ca="1" si="297"/>
        <v/>
      </c>
      <c r="D803" s="46" t="str">
        <f t="shared" ca="1" si="278"/>
        <v/>
      </c>
      <c r="E803" s="45" t="str">
        <f t="shared" ca="1" si="279"/>
        <v/>
      </c>
      <c r="F803" s="46" t="str">
        <f t="shared" ca="1" si="280"/>
        <v/>
      </c>
      <c r="G803" s="47" t="str">
        <f t="shared" ca="1" si="281"/>
        <v/>
      </c>
      <c r="H803" s="45" t="str">
        <f t="shared" ca="1" si="282"/>
        <v/>
      </c>
      <c r="I803" s="46" t="str">
        <f t="shared" ca="1" si="283"/>
        <v/>
      </c>
      <c r="J803" s="47" t="str">
        <f t="shared" ca="1" si="284"/>
        <v/>
      </c>
      <c r="K803" s="45" t="str">
        <f t="shared" ca="1" si="285"/>
        <v/>
      </c>
      <c r="L803" s="46" t="str">
        <f t="shared" ca="1" si="286"/>
        <v/>
      </c>
      <c r="M803" s="47" t="str">
        <f t="shared" ca="1" si="287"/>
        <v/>
      </c>
      <c r="N803" s="45" t="str">
        <f t="shared" ca="1" si="288"/>
        <v/>
      </c>
      <c r="O803" s="46" t="str">
        <f t="shared" ca="1" si="289"/>
        <v/>
      </c>
      <c r="P803" s="47" t="str">
        <f t="shared" ca="1" si="290"/>
        <v/>
      </c>
      <c r="Q803" s="45" t="str">
        <f t="shared" ca="1" si="291"/>
        <v/>
      </c>
      <c r="R803" s="46" t="str">
        <f t="shared" ca="1" si="292"/>
        <v/>
      </c>
      <c r="S803" s="47" t="str">
        <f t="shared" ca="1" si="293"/>
        <v/>
      </c>
      <c r="T803" s="79" t="str">
        <f t="shared" ca="1" si="294"/>
        <v/>
      </c>
      <c r="AH803" s="172" t="str">
        <f t="shared" si="295"/>
        <v/>
      </c>
      <c r="AI803" s="172" t="str">
        <f t="shared" si="296"/>
        <v/>
      </c>
    </row>
    <row r="804" spans="1:35">
      <c r="A804" s="173" t="str">
        <f t="shared" ca="1" si="276"/>
        <v/>
      </c>
      <c r="B804" s="45" t="str">
        <f t="shared" ca="1" si="277"/>
        <v/>
      </c>
      <c r="C804" s="46" t="str">
        <f t="shared" ca="1" si="297"/>
        <v/>
      </c>
      <c r="D804" s="46" t="str">
        <f t="shared" ca="1" si="278"/>
        <v/>
      </c>
      <c r="E804" s="45" t="str">
        <f t="shared" ca="1" si="279"/>
        <v/>
      </c>
      <c r="F804" s="46" t="str">
        <f t="shared" ca="1" si="280"/>
        <v/>
      </c>
      <c r="G804" s="47" t="str">
        <f t="shared" ca="1" si="281"/>
        <v/>
      </c>
      <c r="H804" s="45" t="str">
        <f t="shared" ca="1" si="282"/>
        <v/>
      </c>
      <c r="I804" s="46" t="str">
        <f t="shared" ca="1" si="283"/>
        <v/>
      </c>
      <c r="J804" s="47" t="str">
        <f t="shared" ca="1" si="284"/>
        <v/>
      </c>
      <c r="K804" s="45" t="str">
        <f t="shared" ca="1" si="285"/>
        <v/>
      </c>
      <c r="L804" s="46" t="str">
        <f t="shared" ca="1" si="286"/>
        <v/>
      </c>
      <c r="M804" s="47" t="str">
        <f t="shared" ca="1" si="287"/>
        <v/>
      </c>
      <c r="N804" s="45" t="str">
        <f t="shared" ca="1" si="288"/>
        <v/>
      </c>
      <c r="O804" s="46" t="str">
        <f t="shared" ca="1" si="289"/>
        <v/>
      </c>
      <c r="P804" s="47" t="str">
        <f t="shared" ca="1" si="290"/>
        <v/>
      </c>
      <c r="Q804" s="45" t="str">
        <f t="shared" ca="1" si="291"/>
        <v/>
      </c>
      <c r="R804" s="46" t="str">
        <f t="shared" ca="1" si="292"/>
        <v/>
      </c>
      <c r="S804" s="47" t="str">
        <f t="shared" ca="1" si="293"/>
        <v/>
      </c>
      <c r="T804" s="79" t="str">
        <f t="shared" ca="1" si="294"/>
        <v/>
      </c>
      <c r="AH804" s="172" t="str">
        <f t="shared" si="295"/>
        <v/>
      </c>
      <c r="AI804" s="172" t="str">
        <f t="shared" si="296"/>
        <v/>
      </c>
    </row>
    <row r="805" spans="1:35">
      <c r="A805" s="173" t="str">
        <f t="shared" ca="1" si="276"/>
        <v/>
      </c>
      <c r="B805" s="45" t="str">
        <f t="shared" ca="1" si="277"/>
        <v/>
      </c>
      <c r="C805" s="46" t="str">
        <f t="shared" ca="1" si="297"/>
        <v/>
      </c>
      <c r="D805" s="46" t="str">
        <f t="shared" ca="1" si="278"/>
        <v/>
      </c>
      <c r="E805" s="45" t="str">
        <f t="shared" ca="1" si="279"/>
        <v/>
      </c>
      <c r="F805" s="46" t="str">
        <f t="shared" ca="1" si="280"/>
        <v/>
      </c>
      <c r="G805" s="47" t="str">
        <f t="shared" ca="1" si="281"/>
        <v/>
      </c>
      <c r="H805" s="45" t="str">
        <f t="shared" ca="1" si="282"/>
        <v/>
      </c>
      <c r="I805" s="46" t="str">
        <f t="shared" ca="1" si="283"/>
        <v/>
      </c>
      <c r="J805" s="47" t="str">
        <f t="shared" ca="1" si="284"/>
        <v/>
      </c>
      <c r="K805" s="45" t="str">
        <f t="shared" ca="1" si="285"/>
        <v/>
      </c>
      <c r="L805" s="46" t="str">
        <f t="shared" ca="1" si="286"/>
        <v/>
      </c>
      <c r="M805" s="47" t="str">
        <f t="shared" ca="1" si="287"/>
        <v/>
      </c>
      <c r="N805" s="45" t="str">
        <f t="shared" ca="1" si="288"/>
        <v/>
      </c>
      <c r="O805" s="46" t="str">
        <f t="shared" ca="1" si="289"/>
        <v/>
      </c>
      <c r="P805" s="47" t="str">
        <f t="shared" ca="1" si="290"/>
        <v/>
      </c>
      <c r="Q805" s="45" t="str">
        <f t="shared" ca="1" si="291"/>
        <v/>
      </c>
      <c r="R805" s="46" t="str">
        <f t="shared" ca="1" si="292"/>
        <v/>
      </c>
      <c r="S805" s="47" t="str">
        <f t="shared" ca="1" si="293"/>
        <v/>
      </c>
      <c r="T805" s="79" t="str">
        <f t="shared" ca="1" si="294"/>
        <v/>
      </c>
      <c r="AH805" s="172" t="str">
        <f t="shared" si="295"/>
        <v/>
      </c>
      <c r="AI805" s="172" t="str">
        <f t="shared" si="296"/>
        <v/>
      </c>
    </row>
    <row r="806" spans="1:35">
      <c r="A806" s="173" t="str">
        <f t="shared" ca="1" si="276"/>
        <v/>
      </c>
      <c r="B806" s="45" t="str">
        <f t="shared" ca="1" si="277"/>
        <v/>
      </c>
      <c r="C806" s="46" t="str">
        <f t="shared" ca="1" si="297"/>
        <v/>
      </c>
      <c r="D806" s="46" t="str">
        <f t="shared" ca="1" si="278"/>
        <v/>
      </c>
      <c r="E806" s="45" t="str">
        <f t="shared" ca="1" si="279"/>
        <v/>
      </c>
      <c r="F806" s="46" t="str">
        <f t="shared" ca="1" si="280"/>
        <v/>
      </c>
      <c r="G806" s="47" t="str">
        <f t="shared" ca="1" si="281"/>
        <v/>
      </c>
      <c r="H806" s="45" t="str">
        <f t="shared" ca="1" si="282"/>
        <v/>
      </c>
      <c r="I806" s="46" t="str">
        <f t="shared" ca="1" si="283"/>
        <v/>
      </c>
      <c r="J806" s="47" t="str">
        <f t="shared" ca="1" si="284"/>
        <v/>
      </c>
      <c r="K806" s="45" t="str">
        <f t="shared" ca="1" si="285"/>
        <v/>
      </c>
      <c r="L806" s="46" t="str">
        <f t="shared" ca="1" si="286"/>
        <v/>
      </c>
      <c r="M806" s="47" t="str">
        <f t="shared" ca="1" si="287"/>
        <v/>
      </c>
      <c r="N806" s="45" t="str">
        <f t="shared" ca="1" si="288"/>
        <v/>
      </c>
      <c r="O806" s="46" t="str">
        <f t="shared" ca="1" si="289"/>
        <v/>
      </c>
      <c r="P806" s="47" t="str">
        <f t="shared" ca="1" si="290"/>
        <v/>
      </c>
      <c r="Q806" s="45" t="str">
        <f t="shared" ca="1" si="291"/>
        <v/>
      </c>
      <c r="R806" s="46" t="str">
        <f t="shared" ca="1" si="292"/>
        <v/>
      </c>
      <c r="S806" s="47" t="str">
        <f t="shared" ca="1" si="293"/>
        <v/>
      </c>
      <c r="T806" s="79" t="str">
        <f t="shared" ca="1" si="294"/>
        <v/>
      </c>
      <c r="AH806" s="172" t="str">
        <f t="shared" si="295"/>
        <v/>
      </c>
      <c r="AI806" s="172" t="str">
        <f t="shared" si="296"/>
        <v/>
      </c>
    </row>
    <row r="807" spans="1:35">
      <c r="A807" s="173" t="str">
        <f t="shared" ca="1" si="276"/>
        <v/>
      </c>
      <c r="B807" s="45" t="str">
        <f t="shared" ca="1" si="277"/>
        <v/>
      </c>
      <c r="C807" s="46" t="str">
        <f t="shared" ca="1" si="297"/>
        <v/>
      </c>
      <c r="D807" s="46" t="str">
        <f t="shared" ca="1" si="278"/>
        <v/>
      </c>
      <c r="E807" s="45" t="str">
        <f t="shared" ca="1" si="279"/>
        <v/>
      </c>
      <c r="F807" s="46" t="str">
        <f t="shared" ca="1" si="280"/>
        <v/>
      </c>
      <c r="G807" s="47" t="str">
        <f t="shared" ca="1" si="281"/>
        <v/>
      </c>
      <c r="H807" s="45" t="str">
        <f t="shared" ca="1" si="282"/>
        <v/>
      </c>
      <c r="I807" s="46" t="str">
        <f t="shared" ca="1" si="283"/>
        <v/>
      </c>
      <c r="J807" s="47" t="str">
        <f t="shared" ca="1" si="284"/>
        <v/>
      </c>
      <c r="K807" s="45" t="str">
        <f t="shared" ca="1" si="285"/>
        <v/>
      </c>
      <c r="L807" s="46" t="str">
        <f t="shared" ca="1" si="286"/>
        <v/>
      </c>
      <c r="M807" s="47" t="str">
        <f t="shared" ca="1" si="287"/>
        <v/>
      </c>
      <c r="N807" s="45" t="str">
        <f t="shared" ca="1" si="288"/>
        <v/>
      </c>
      <c r="O807" s="46" t="str">
        <f t="shared" ca="1" si="289"/>
        <v/>
      </c>
      <c r="P807" s="47" t="str">
        <f t="shared" ca="1" si="290"/>
        <v/>
      </c>
      <c r="Q807" s="45" t="str">
        <f t="shared" ca="1" si="291"/>
        <v/>
      </c>
      <c r="R807" s="46" t="str">
        <f t="shared" ca="1" si="292"/>
        <v/>
      </c>
      <c r="S807" s="47" t="str">
        <f t="shared" ca="1" si="293"/>
        <v/>
      </c>
      <c r="T807" s="79" t="str">
        <f t="shared" ca="1" si="294"/>
        <v/>
      </c>
      <c r="AH807" s="172" t="str">
        <f t="shared" si="295"/>
        <v/>
      </c>
      <c r="AI807" s="172" t="str">
        <f t="shared" si="296"/>
        <v/>
      </c>
    </row>
    <row r="808" spans="1:35">
      <c r="A808" s="173" t="str">
        <f t="shared" ca="1" si="276"/>
        <v/>
      </c>
      <c r="B808" s="45" t="str">
        <f t="shared" ca="1" si="277"/>
        <v/>
      </c>
      <c r="C808" s="46" t="str">
        <f t="shared" ca="1" si="297"/>
        <v/>
      </c>
      <c r="D808" s="46" t="str">
        <f t="shared" ca="1" si="278"/>
        <v/>
      </c>
      <c r="E808" s="45" t="str">
        <f t="shared" ca="1" si="279"/>
        <v/>
      </c>
      <c r="F808" s="46" t="str">
        <f t="shared" ca="1" si="280"/>
        <v/>
      </c>
      <c r="G808" s="47" t="str">
        <f t="shared" ca="1" si="281"/>
        <v/>
      </c>
      <c r="H808" s="45" t="str">
        <f t="shared" ca="1" si="282"/>
        <v/>
      </c>
      <c r="I808" s="46" t="str">
        <f t="shared" ca="1" si="283"/>
        <v/>
      </c>
      <c r="J808" s="47" t="str">
        <f t="shared" ca="1" si="284"/>
        <v/>
      </c>
      <c r="K808" s="45" t="str">
        <f t="shared" ca="1" si="285"/>
        <v/>
      </c>
      <c r="L808" s="46" t="str">
        <f t="shared" ca="1" si="286"/>
        <v/>
      </c>
      <c r="M808" s="47" t="str">
        <f t="shared" ca="1" si="287"/>
        <v/>
      </c>
      <c r="N808" s="45" t="str">
        <f t="shared" ca="1" si="288"/>
        <v/>
      </c>
      <c r="O808" s="46" t="str">
        <f t="shared" ca="1" si="289"/>
        <v/>
      </c>
      <c r="P808" s="47" t="str">
        <f t="shared" ca="1" si="290"/>
        <v/>
      </c>
      <c r="Q808" s="45" t="str">
        <f t="shared" ca="1" si="291"/>
        <v/>
      </c>
      <c r="R808" s="46" t="str">
        <f t="shared" ca="1" si="292"/>
        <v/>
      </c>
      <c r="S808" s="47" t="str">
        <f t="shared" ca="1" si="293"/>
        <v/>
      </c>
      <c r="T808" s="79" t="str">
        <f t="shared" ca="1" si="294"/>
        <v/>
      </c>
      <c r="AH808" s="172" t="str">
        <f t="shared" si="295"/>
        <v/>
      </c>
      <c r="AI808" s="172" t="str">
        <f t="shared" si="296"/>
        <v/>
      </c>
    </row>
    <row r="809" spans="1:35">
      <c r="A809" s="173" t="str">
        <f t="shared" ca="1" si="276"/>
        <v/>
      </c>
      <c r="B809" s="45" t="str">
        <f t="shared" ca="1" si="277"/>
        <v/>
      </c>
      <c r="C809" s="46" t="str">
        <f t="shared" ca="1" si="297"/>
        <v/>
      </c>
      <c r="D809" s="46" t="str">
        <f t="shared" ca="1" si="278"/>
        <v/>
      </c>
      <c r="E809" s="45" t="str">
        <f t="shared" ca="1" si="279"/>
        <v/>
      </c>
      <c r="F809" s="46" t="str">
        <f t="shared" ca="1" si="280"/>
        <v/>
      </c>
      <c r="G809" s="47" t="str">
        <f t="shared" ca="1" si="281"/>
        <v/>
      </c>
      <c r="H809" s="45" t="str">
        <f t="shared" ca="1" si="282"/>
        <v/>
      </c>
      <c r="I809" s="46" t="str">
        <f t="shared" ca="1" si="283"/>
        <v/>
      </c>
      <c r="J809" s="47" t="str">
        <f t="shared" ca="1" si="284"/>
        <v/>
      </c>
      <c r="K809" s="45" t="str">
        <f t="shared" ca="1" si="285"/>
        <v/>
      </c>
      <c r="L809" s="46" t="str">
        <f t="shared" ca="1" si="286"/>
        <v/>
      </c>
      <c r="M809" s="47" t="str">
        <f t="shared" ca="1" si="287"/>
        <v/>
      </c>
      <c r="N809" s="45" t="str">
        <f t="shared" ca="1" si="288"/>
        <v/>
      </c>
      <c r="O809" s="46" t="str">
        <f t="shared" ca="1" si="289"/>
        <v/>
      </c>
      <c r="P809" s="47" t="str">
        <f t="shared" ca="1" si="290"/>
        <v/>
      </c>
      <c r="Q809" s="45" t="str">
        <f t="shared" ca="1" si="291"/>
        <v/>
      </c>
      <c r="R809" s="46" t="str">
        <f t="shared" ca="1" si="292"/>
        <v/>
      </c>
      <c r="S809" s="47" t="str">
        <f t="shared" ca="1" si="293"/>
        <v/>
      </c>
      <c r="T809" s="79" t="str">
        <f t="shared" ca="1" si="294"/>
        <v/>
      </c>
      <c r="AH809" s="172" t="str">
        <f t="shared" si="295"/>
        <v/>
      </c>
      <c r="AI809" s="172" t="str">
        <f t="shared" si="296"/>
        <v/>
      </c>
    </row>
    <row r="810" spans="1:35">
      <c r="A810" s="173" t="str">
        <f t="shared" ref="A810:A873" ca="1" si="298">IF(AND(ISBLANK(AJ799), A809 = $AJ$1),NOW(),IF(ISBLANK(AJ799),"",AJ799))</f>
        <v/>
      </c>
      <c r="B810" s="45" t="str">
        <f t="shared" ref="B810:B873" ca="1" si="299">IF(COUNTIF(V:V,A810)=1,VLOOKUP(A810,V:W,2), IF(COUNTIF(V:V,A810)=0,$B$10,""))</f>
        <v/>
      </c>
      <c r="C810" s="46" t="str">
        <f t="shared" ca="1" si="297"/>
        <v/>
      </c>
      <c r="D810" s="46" t="str">
        <f t="shared" ref="D810:D873" ca="1" si="300">IF(ISERROR(B810-2),"",-1*ROUNDUP(A810-$A$14,0)/360*$B$7*$B$5)</f>
        <v/>
      </c>
      <c r="E810" s="45" t="str">
        <f t="shared" ref="E810:E873" ca="1" si="301">IF(COUNTIF(V:V,A810)=1,VLOOKUP(A810,X:Y,2), IF(COUNTIF(V:V,A810)=0,$C$10,""))</f>
        <v/>
      </c>
      <c r="F810" s="46" t="str">
        <f t="shared" ref="F810:F873" ca="1" si="302">IF(ISERROR(B810-2),"",(E810-$E$14)/100*$C$5)</f>
        <v/>
      </c>
      <c r="G810" s="47" t="str">
        <f t="shared" ref="G810:G873" ca="1" si="303">IF(ISERROR(B810-2),"",ROUNDUP(A810-$A$14,0)/360*$C$6*$C$5-ROUNDUP(A810-$A$14,0)/360*$C$7*$C$5*$E$14/100)</f>
        <v/>
      </c>
      <c r="H810" s="45" t="str">
        <f t="shared" ref="H810:H873" ca="1" si="304">IF(COUNTIF(V:V,A810)=1,VLOOKUP(A810,Z:AA,2), IF(COUNTIF(V:V,A810)=0,$D$10,""))</f>
        <v/>
      </c>
      <c r="I810" s="46" t="str">
        <f t="shared" ref="I810:I873" ca="1" si="305">IF(ISERROR(B810-2),"",(H810-$H$14)/100*$D$5)</f>
        <v/>
      </c>
      <c r="J810" s="47" t="str">
        <f t="shared" ref="J810:J873" ca="1" si="306">IF(ISERROR(B810-2),"",ROUNDUP(A810-$A$14,0)/360*$D$6*$D$5-ROUNDUP(A810-$A$14,0)/360*$D$7*$D$5*$H$14/100)</f>
        <v/>
      </c>
      <c r="K810" s="45" t="str">
        <f t="shared" ref="K810:K873" ca="1" si="307">IF(COUNTIF(V:V,A810)=1,VLOOKUP(A810,AB:AC,2), IF(COUNTIF(V:V,A810)=0,$E$10,""))</f>
        <v/>
      </c>
      <c r="L810" s="46" t="str">
        <f t="shared" ref="L810:L873" ca="1" si="308">IF(ISERROR(B810-2),"",(K810-$K$14)/100*$E$5)</f>
        <v/>
      </c>
      <c r="M810" s="47" t="str">
        <f t="shared" ref="M810:M873" ca="1" si="309">IF(ISERROR(B810-2),"",ROUNDUP(A810-$A$14,0)/360*$E$6*$E$5-ROUNDUP(A810-$A$14,0)/360*$E$7*$E$5*$K$14/100)</f>
        <v/>
      </c>
      <c r="N810" s="45" t="str">
        <f t="shared" ref="N810:N873" ca="1" si="310">IF(COUNTIF(V:V,A810)=1,VLOOKUP(A810,AD:AE,2), IF(COUNTIF(V:V,A810)=0,$F$10,""))</f>
        <v/>
      </c>
      <c r="O810" s="46" t="str">
        <f t="shared" ref="O810:O873" ca="1" si="311">IF(ISERROR(B810-2),"",(N810/$N$14-1)*$F$5)</f>
        <v/>
      </c>
      <c r="P810" s="47" t="str">
        <f t="shared" ref="P810:P873" ca="1" si="312">IF(ISERROR(B810-2),"",-1*ROUNDUP(A810-$A$14,0)/360*$F$7*$F$5)</f>
        <v/>
      </c>
      <c r="Q810" s="45" t="str">
        <f t="shared" ref="Q810:Q873" ca="1" si="313">IF(COUNTIF(V:V,A810)=1,VLOOKUP(A810,AF:AG,2), IF(COUNTIF(V:V,A810)=0,$G$10,""))</f>
        <v/>
      </c>
      <c r="R810" s="46" t="str">
        <f t="shared" ref="R810:R873" ca="1" si="314">IF(ISERROR(B810-2),"",(Q810-$Q$14)/100*$G$5)</f>
        <v/>
      </c>
      <c r="S810" s="47" t="str">
        <f t="shared" ref="S810:S873" ca="1" si="315">IF(ISERROR(B810-2),"",ROUNDUP(A810-$A$14,0)/360*$G$6*$G$5-ROUNDUP(A810-$A$14,0)/360*$G$7*$G$5*$Q$14/100)</f>
        <v/>
      </c>
      <c r="T810" s="79" t="str">
        <f t="shared" ref="T810:T873" ca="1" si="316">IF(ISERROR(B810-2),"",C810+D810-F810-G810-I810-J810-L810-M810-O810-P810+R810+S810+$J$9+$N$9)</f>
        <v/>
      </c>
      <c r="AH810" s="172" t="str">
        <f t="shared" si="295"/>
        <v/>
      </c>
      <c r="AI810" s="172" t="str">
        <f t="shared" si="296"/>
        <v/>
      </c>
    </row>
    <row r="811" spans="1:35">
      <c r="A811" s="173" t="str">
        <f t="shared" ca="1" si="298"/>
        <v/>
      </c>
      <c r="B811" s="45" t="str">
        <f t="shared" ca="1" si="299"/>
        <v/>
      </c>
      <c r="C811" s="46" t="str">
        <f t="shared" ca="1" si="297"/>
        <v/>
      </c>
      <c r="D811" s="46" t="str">
        <f t="shared" ca="1" si="300"/>
        <v/>
      </c>
      <c r="E811" s="45" t="str">
        <f t="shared" ca="1" si="301"/>
        <v/>
      </c>
      <c r="F811" s="46" t="str">
        <f t="shared" ca="1" si="302"/>
        <v/>
      </c>
      <c r="G811" s="47" t="str">
        <f t="shared" ca="1" si="303"/>
        <v/>
      </c>
      <c r="H811" s="45" t="str">
        <f t="shared" ca="1" si="304"/>
        <v/>
      </c>
      <c r="I811" s="46" t="str">
        <f t="shared" ca="1" si="305"/>
        <v/>
      </c>
      <c r="J811" s="47" t="str">
        <f t="shared" ca="1" si="306"/>
        <v/>
      </c>
      <c r="K811" s="45" t="str">
        <f t="shared" ca="1" si="307"/>
        <v/>
      </c>
      <c r="L811" s="46" t="str">
        <f t="shared" ca="1" si="308"/>
        <v/>
      </c>
      <c r="M811" s="47" t="str">
        <f t="shared" ca="1" si="309"/>
        <v/>
      </c>
      <c r="N811" s="45" t="str">
        <f t="shared" ca="1" si="310"/>
        <v/>
      </c>
      <c r="O811" s="46" t="str">
        <f t="shared" ca="1" si="311"/>
        <v/>
      </c>
      <c r="P811" s="47" t="str">
        <f t="shared" ca="1" si="312"/>
        <v/>
      </c>
      <c r="Q811" s="45" t="str">
        <f t="shared" ca="1" si="313"/>
        <v/>
      </c>
      <c r="R811" s="46" t="str">
        <f t="shared" ca="1" si="314"/>
        <v/>
      </c>
      <c r="S811" s="47" t="str">
        <f t="shared" ca="1" si="315"/>
        <v/>
      </c>
      <c r="T811" s="79" t="str">
        <f t="shared" ca="1" si="316"/>
        <v/>
      </c>
      <c r="AH811" s="172" t="str">
        <f t="shared" si="295"/>
        <v/>
      </c>
      <c r="AI811" s="172" t="str">
        <f t="shared" si="296"/>
        <v/>
      </c>
    </row>
    <row r="812" spans="1:35">
      <c r="A812" s="173" t="str">
        <f t="shared" ca="1" si="298"/>
        <v/>
      </c>
      <c r="B812" s="45" t="str">
        <f t="shared" ca="1" si="299"/>
        <v/>
      </c>
      <c r="C812" s="46" t="str">
        <f t="shared" ca="1" si="297"/>
        <v/>
      </c>
      <c r="D812" s="46" t="str">
        <f t="shared" ca="1" si="300"/>
        <v/>
      </c>
      <c r="E812" s="45" t="str">
        <f t="shared" ca="1" si="301"/>
        <v/>
      </c>
      <c r="F812" s="46" t="str">
        <f t="shared" ca="1" si="302"/>
        <v/>
      </c>
      <c r="G812" s="47" t="str">
        <f t="shared" ca="1" si="303"/>
        <v/>
      </c>
      <c r="H812" s="45" t="str">
        <f t="shared" ca="1" si="304"/>
        <v/>
      </c>
      <c r="I812" s="46" t="str">
        <f t="shared" ca="1" si="305"/>
        <v/>
      </c>
      <c r="J812" s="47" t="str">
        <f t="shared" ca="1" si="306"/>
        <v/>
      </c>
      <c r="K812" s="45" t="str">
        <f t="shared" ca="1" si="307"/>
        <v/>
      </c>
      <c r="L812" s="46" t="str">
        <f t="shared" ca="1" si="308"/>
        <v/>
      </c>
      <c r="M812" s="47" t="str">
        <f t="shared" ca="1" si="309"/>
        <v/>
      </c>
      <c r="N812" s="45" t="str">
        <f t="shared" ca="1" si="310"/>
        <v/>
      </c>
      <c r="O812" s="46" t="str">
        <f t="shared" ca="1" si="311"/>
        <v/>
      </c>
      <c r="P812" s="47" t="str">
        <f t="shared" ca="1" si="312"/>
        <v/>
      </c>
      <c r="Q812" s="45" t="str">
        <f t="shared" ca="1" si="313"/>
        <v/>
      </c>
      <c r="R812" s="46" t="str">
        <f t="shared" ca="1" si="314"/>
        <v/>
      </c>
      <c r="S812" s="47" t="str">
        <f t="shared" ca="1" si="315"/>
        <v/>
      </c>
      <c r="T812" s="79" t="str">
        <f t="shared" ca="1" si="316"/>
        <v/>
      </c>
      <c r="AH812" s="172" t="str">
        <f t="shared" si="295"/>
        <v/>
      </c>
      <c r="AI812" s="172" t="str">
        <f t="shared" si="296"/>
        <v/>
      </c>
    </row>
    <row r="813" spans="1:35">
      <c r="A813" s="173" t="str">
        <f t="shared" ca="1" si="298"/>
        <v/>
      </c>
      <c r="B813" s="45" t="str">
        <f t="shared" ca="1" si="299"/>
        <v/>
      </c>
      <c r="C813" s="46" t="str">
        <f t="shared" ca="1" si="297"/>
        <v/>
      </c>
      <c r="D813" s="46" t="str">
        <f t="shared" ca="1" si="300"/>
        <v/>
      </c>
      <c r="E813" s="45" t="str">
        <f t="shared" ca="1" si="301"/>
        <v/>
      </c>
      <c r="F813" s="46" t="str">
        <f t="shared" ca="1" si="302"/>
        <v/>
      </c>
      <c r="G813" s="47" t="str">
        <f t="shared" ca="1" si="303"/>
        <v/>
      </c>
      <c r="H813" s="45" t="str">
        <f t="shared" ca="1" si="304"/>
        <v/>
      </c>
      <c r="I813" s="46" t="str">
        <f t="shared" ca="1" si="305"/>
        <v/>
      </c>
      <c r="J813" s="47" t="str">
        <f t="shared" ca="1" si="306"/>
        <v/>
      </c>
      <c r="K813" s="45" t="str">
        <f t="shared" ca="1" si="307"/>
        <v/>
      </c>
      <c r="L813" s="46" t="str">
        <f t="shared" ca="1" si="308"/>
        <v/>
      </c>
      <c r="M813" s="47" t="str">
        <f t="shared" ca="1" si="309"/>
        <v/>
      </c>
      <c r="N813" s="45" t="str">
        <f t="shared" ca="1" si="310"/>
        <v/>
      </c>
      <c r="O813" s="46" t="str">
        <f t="shared" ca="1" si="311"/>
        <v/>
      </c>
      <c r="P813" s="47" t="str">
        <f t="shared" ca="1" si="312"/>
        <v/>
      </c>
      <c r="Q813" s="45" t="str">
        <f t="shared" ca="1" si="313"/>
        <v/>
      </c>
      <c r="R813" s="46" t="str">
        <f t="shared" ca="1" si="314"/>
        <v/>
      </c>
      <c r="S813" s="47" t="str">
        <f t="shared" ca="1" si="315"/>
        <v/>
      </c>
      <c r="T813" s="79" t="str">
        <f t="shared" ca="1" si="316"/>
        <v/>
      </c>
      <c r="AH813" s="172" t="str">
        <f t="shared" si="295"/>
        <v/>
      </c>
      <c r="AI813" s="172" t="str">
        <f t="shared" si="296"/>
        <v/>
      </c>
    </row>
    <row r="814" spans="1:35">
      <c r="A814" s="173" t="str">
        <f t="shared" ca="1" si="298"/>
        <v/>
      </c>
      <c r="B814" s="45" t="str">
        <f t="shared" ca="1" si="299"/>
        <v/>
      </c>
      <c r="C814" s="46" t="str">
        <f t="shared" ca="1" si="297"/>
        <v/>
      </c>
      <c r="D814" s="46" t="str">
        <f t="shared" ca="1" si="300"/>
        <v/>
      </c>
      <c r="E814" s="45" t="str">
        <f t="shared" ca="1" si="301"/>
        <v/>
      </c>
      <c r="F814" s="46" t="str">
        <f t="shared" ca="1" si="302"/>
        <v/>
      </c>
      <c r="G814" s="47" t="str">
        <f t="shared" ca="1" si="303"/>
        <v/>
      </c>
      <c r="H814" s="45" t="str">
        <f t="shared" ca="1" si="304"/>
        <v/>
      </c>
      <c r="I814" s="46" t="str">
        <f t="shared" ca="1" si="305"/>
        <v/>
      </c>
      <c r="J814" s="47" t="str">
        <f t="shared" ca="1" si="306"/>
        <v/>
      </c>
      <c r="K814" s="45" t="str">
        <f t="shared" ca="1" si="307"/>
        <v/>
      </c>
      <c r="L814" s="46" t="str">
        <f t="shared" ca="1" si="308"/>
        <v/>
      </c>
      <c r="M814" s="47" t="str">
        <f t="shared" ca="1" si="309"/>
        <v/>
      </c>
      <c r="N814" s="45" t="str">
        <f t="shared" ca="1" si="310"/>
        <v/>
      </c>
      <c r="O814" s="46" t="str">
        <f t="shared" ca="1" si="311"/>
        <v/>
      </c>
      <c r="P814" s="47" t="str">
        <f t="shared" ca="1" si="312"/>
        <v/>
      </c>
      <c r="Q814" s="45" t="str">
        <f t="shared" ca="1" si="313"/>
        <v/>
      </c>
      <c r="R814" s="46" t="str">
        <f t="shared" ca="1" si="314"/>
        <v/>
      </c>
      <c r="S814" s="47" t="str">
        <f t="shared" ca="1" si="315"/>
        <v/>
      </c>
      <c r="T814" s="79" t="str">
        <f t="shared" ca="1" si="316"/>
        <v/>
      </c>
      <c r="AH814" s="172" t="str">
        <f t="shared" si="295"/>
        <v/>
      </c>
      <c r="AI814" s="172" t="str">
        <f t="shared" si="296"/>
        <v/>
      </c>
    </row>
    <row r="815" spans="1:35">
      <c r="A815" s="173" t="str">
        <f t="shared" ca="1" si="298"/>
        <v/>
      </c>
      <c r="B815" s="45" t="str">
        <f t="shared" ca="1" si="299"/>
        <v/>
      </c>
      <c r="C815" s="46" t="str">
        <f t="shared" ca="1" si="297"/>
        <v/>
      </c>
      <c r="D815" s="46" t="str">
        <f t="shared" ca="1" si="300"/>
        <v/>
      </c>
      <c r="E815" s="45" t="str">
        <f t="shared" ca="1" si="301"/>
        <v/>
      </c>
      <c r="F815" s="46" t="str">
        <f t="shared" ca="1" si="302"/>
        <v/>
      </c>
      <c r="G815" s="47" t="str">
        <f t="shared" ca="1" si="303"/>
        <v/>
      </c>
      <c r="H815" s="45" t="str">
        <f t="shared" ca="1" si="304"/>
        <v/>
      </c>
      <c r="I815" s="46" t="str">
        <f t="shared" ca="1" si="305"/>
        <v/>
      </c>
      <c r="J815" s="47" t="str">
        <f t="shared" ca="1" si="306"/>
        <v/>
      </c>
      <c r="K815" s="45" t="str">
        <f t="shared" ca="1" si="307"/>
        <v/>
      </c>
      <c r="L815" s="46" t="str">
        <f t="shared" ca="1" si="308"/>
        <v/>
      </c>
      <c r="M815" s="47" t="str">
        <f t="shared" ca="1" si="309"/>
        <v/>
      </c>
      <c r="N815" s="45" t="str">
        <f t="shared" ca="1" si="310"/>
        <v/>
      </c>
      <c r="O815" s="46" t="str">
        <f t="shared" ca="1" si="311"/>
        <v/>
      </c>
      <c r="P815" s="47" t="str">
        <f t="shared" ca="1" si="312"/>
        <v/>
      </c>
      <c r="Q815" s="45" t="str">
        <f t="shared" ca="1" si="313"/>
        <v/>
      </c>
      <c r="R815" s="46" t="str">
        <f t="shared" ca="1" si="314"/>
        <v/>
      </c>
      <c r="S815" s="47" t="str">
        <f t="shared" ca="1" si="315"/>
        <v/>
      </c>
      <c r="T815" s="79" t="str">
        <f t="shared" ca="1" si="316"/>
        <v/>
      </c>
      <c r="AH815" s="172" t="str">
        <f t="shared" si="295"/>
        <v/>
      </c>
      <c r="AI815" s="172" t="str">
        <f t="shared" si="296"/>
        <v/>
      </c>
    </row>
    <row r="816" spans="1:35">
      <c r="A816" s="173" t="str">
        <f t="shared" ca="1" si="298"/>
        <v/>
      </c>
      <c r="B816" s="45" t="str">
        <f t="shared" ca="1" si="299"/>
        <v/>
      </c>
      <c r="C816" s="46" t="str">
        <f t="shared" ca="1" si="297"/>
        <v/>
      </c>
      <c r="D816" s="46" t="str">
        <f t="shared" ca="1" si="300"/>
        <v/>
      </c>
      <c r="E816" s="45" t="str">
        <f t="shared" ca="1" si="301"/>
        <v/>
      </c>
      <c r="F816" s="46" t="str">
        <f t="shared" ca="1" si="302"/>
        <v/>
      </c>
      <c r="G816" s="47" t="str">
        <f t="shared" ca="1" si="303"/>
        <v/>
      </c>
      <c r="H816" s="45" t="str">
        <f t="shared" ca="1" si="304"/>
        <v/>
      </c>
      <c r="I816" s="46" t="str">
        <f t="shared" ca="1" si="305"/>
        <v/>
      </c>
      <c r="J816" s="47" t="str">
        <f t="shared" ca="1" si="306"/>
        <v/>
      </c>
      <c r="K816" s="45" t="str">
        <f t="shared" ca="1" si="307"/>
        <v/>
      </c>
      <c r="L816" s="46" t="str">
        <f t="shared" ca="1" si="308"/>
        <v/>
      </c>
      <c r="M816" s="47" t="str">
        <f t="shared" ca="1" si="309"/>
        <v/>
      </c>
      <c r="N816" s="45" t="str">
        <f t="shared" ca="1" si="310"/>
        <v/>
      </c>
      <c r="O816" s="46" t="str">
        <f t="shared" ca="1" si="311"/>
        <v/>
      </c>
      <c r="P816" s="47" t="str">
        <f t="shared" ca="1" si="312"/>
        <v/>
      </c>
      <c r="Q816" s="45" t="str">
        <f t="shared" ca="1" si="313"/>
        <v/>
      </c>
      <c r="R816" s="46" t="str">
        <f t="shared" ca="1" si="314"/>
        <v/>
      </c>
      <c r="S816" s="47" t="str">
        <f t="shared" ca="1" si="315"/>
        <v/>
      </c>
      <c r="T816" s="79" t="str">
        <f t="shared" ca="1" si="316"/>
        <v/>
      </c>
      <c r="AH816" s="172" t="str">
        <f t="shared" si="295"/>
        <v/>
      </c>
      <c r="AI816" s="172" t="str">
        <f t="shared" si="296"/>
        <v/>
      </c>
    </row>
    <row r="817" spans="1:35">
      <c r="A817" s="173" t="str">
        <f t="shared" ca="1" si="298"/>
        <v/>
      </c>
      <c r="B817" s="45" t="str">
        <f t="shared" ca="1" si="299"/>
        <v/>
      </c>
      <c r="C817" s="46" t="str">
        <f t="shared" ca="1" si="297"/>
        <v/>
      </c>
      <c r="D817" s="46" t="str">
        <f t="shared" ca="1" si="300"/>
        <v/>
      </c>
      <c r="E817" s="45" t="str">
        <f t="shared" ca="1" si="301"/>
        <v/>
      </c>
      <c r="F817" s="46" t="str">
        <f t="shared" ca="1" si="302"/>
        <v/>
      </c>
      <c r="G817" s="47" t="str">
        <f t="shared" ca="1" si="303"/>
        <v/>
      </c>
      <c r="H817" s="45" t="str">
        <f t="shared" ca="1" si="304"/>
        <v/>
      </c>
      <c r="I817" s="46" t="str">
        <f t="shared" ca="1" si="305"/>
        <v/>
      </c>
      <c r="J817" s="47" t="str">
        <f t="shared" ca="1" si="306"/>
        <v/>
      </c>
      <c r="K817" s="45" t="str">
        <f t="shared" ca="1" si="307"/>
        <v/>
      </c>
      <c r="L817" s="46" t="str">
        <f t="shared" ca="1" si="308"/>
        <v/>
      </c>
      <c r="M817" s="47" t="str">
        <f t="shared" ca="1" si="309"/>
        <v/>
      </c>
      <c r="N817" s="45" t="str">
        <f t="shared" ca="1" si="310"/>
        <v/>
      </c>
      <c r="O817" s="46" t="str">
        <f t="shared" ca="1" si="311"/>
        <v/>
      </c>
      <c r="P817" s="47" t="str">
        <f t="shared" ca="1" si="312"/>
        <v/>
      </c>
      <c r="Q817" s="45" t="str">
        <f t="shared" ca="1" si="313"/>
        <v/>
      </c>
      <c r="R817" s="46" t="str">
        <f t="shared" ca="1" si="314"/>
        <v/>
      </c>
      <c r="S817" s="47" t="str">
        <f t="shared" ca="1" si="315"/>
        <v/>
      </c>
      <c r="T817" s="79" t="str">
        <f t="shared" ca="1" si="316"/>
        <v/>
      </c>
      <c r="AH817" s="172" t="str">
        <f t="shared" si="295"/>
        <v/>
      </c>
      <c r="AI817" s="172" t="str">
        <f t="shared" si="296"/>
        <v/>
      </c>
    </row>
    <row r="818" spans="1:35">
      <c r="A818" s="173" t="str">
        <f t="shared" ca="1" si="298"/>
        <v/>
      </c>
      <c r="B818" s="45" t="str">
        <f t="shared" ca="1" si="299"/>
        <v/>
      </c>
      <c r="C818" s="46" t="str">
        <f t="shared" ca="1" si="297"/>
        <v/>
      </c>
      <c r="D818" s="46" t="str">
        <f t="shared" ca="1" si="300"/>
        <v/>
      </c>
      <c r="E818" s="45" t="str">
        <f t="shared" ca="1" si="301"/>
        <v/>
      </c>
      <c r="F818" s="46" t="str">
        <f t="shared" ca="1" si="302"/>
        <v/>
      </c>
      <c r="G818" s="47" t="str">
        <f t="shared" ca="1" si="303"/>
        <v/>
      </c>
      <c r="H818" s="45" t="str">
        <f t="shared" ca="1" si="304"/>
        <v/>
      </c>
      <c r="I818" s="46" t="str">
        <f t="shared" ca="1" si="305"/>
        <v/>
      </c>
      <c r="J818" s="47" t="str">
        <f t="shared" ca="1" si="306"/>
        <v/>
      </c>
      <c r="K818" s="45" t="str">
        <f t="shared" ca="1" si="307"/>
        <v/>
      </c>
      <c r="L818" s="46" t="str">
        <f t="shared" ca="1" si="308"/>
        <v/>
      </c>
      <c r="M818" s="47" t="str">
        <f t="shared" ca="1" si="309"/>
        <v/>
      </c>
      <c r="N818" s="45" t="str">
        <f t="shared" ca="1" si="310"/>
        <v/>
      </c>
      <c r="O818" s="46" t="str">
        <f t="shared" ca="1" si="311"/>
        <v/>
      </c>
      <c r="P818" s="47" t="str">
        <f t="shared" ca="1" si="312"/>
        <v/>
      </c>
      <c r="Q818" s="45" t="str">
        <f t="shared" ca="1" si="313"/>
        <v/>
      </c>
      <c r="R818" s="46" t="str">
        <f t="shared" ca="1" si="314"/>
        <v/>
      </c>
      <c r="S818" s="47" t="str">
        <f t="shared" ca="1" si="315"/>
        <v/>
      </c>
      <c r="T818" s="79" t="str">
        <f t="shared" ca="1" si="316"/>
        <v/>
      </c>
      <c r="AH818" s="172" t="str">
        <f t="shared" si="295"/>
        <v/>
      </c>
      <c r="AI818" s="172" t="str">
        <f t="shared" si="296"/>
        <v/>
      </c>
    </row>
    <row r="819" spans="1:35">
      <c r="A819" s="173" t="str">
        <f t="shared" ca="1" si="298"/>
        <v/>
      </c>
      <c r="B819" s="45" t="str">
        <f t="shared" ca="1" si="299"/>
        <v/>
      </c>
      <c r="C819" s="46" t="str">
        <f t="shared" ca="1" si="297"/>
        <v/>
      </c>
      <c r="D819" s="46" t="str">
        <f t="shared" ca="1" si="300"/>
        <v/>
      </c>
      <c r="E819" s="45" t="str">
        <f t="shared" ca="1" si="301"/>
        <v/>
      </c>
      <c r="F819" s="46" t="str">
        <f t="shared" ca="1" si="302"/>
        <v/>
      </c>
      <c r="G819" s="47" t="str">
        <f t="shared" ca="1" si="303"/>
        <v/>
      </c>
      <c r="H819" s="45" t="str">
        <f t="shared" ca="1" si="304"/>
        <v/>
      </c>
      <c r="I819" s="46" t="str">
        <f t="shared" ca="1" si="305"/>
        <v/>
      </c>
      <c r="J819" s="47" t="str">
        <f t="shared" ca="1" si="306"/>
        <v/>
      </c>
      <c r="K819" s="45" t="str">
        <f t="shared" ca="1" si="307"/>
        <v/>
      </c>
      <c r="L819" s="46" t="str">
        <f t="shared" ca="1" si="308"/>
        <v/>
      </c>
      <c r="M819" s="47" t="str">
        <f t="shared" ca="1" si="309"/>
        <v/>
      </c>
      <c r="N819" s="45" t="str">
        <f t="shared" ca="1" si="310"/>
        <v/>
      </c>
      <c r="O819" s="46" t="str">
        <f t="shared" ca="1" si="311"/>
        <v/>
      </c>
      <c r="P819" s="47" t="str">
        <f t="shared" ca="1" si="312"/>
        <v/>
      </c>
      <c r="Q819" s="45" t="str">
        <f t="shared" ca="1" si="313"/>
        <v/>
      </c>
      <c r="R819" s="46" t="str">
        <f t="shared" ca="1" si="314"/>
        <v/>
      </c>
      <c r="S819" s="47" t="str">
        <f t="shared" ca="1" si="315"/>
        <v/>
      </c>
      <c r="T819" s="79" t="str">
        <f t="shared" ca="1" si="316"/>
        <v/>
      </c>
      <c r="AH819" s="172" t="str">
        <f t="shared" si="295"/>
        <v/>
      </c>
      <c r="AI819" s="172" t="str">
        <f t="shared" si="296"/>
        <v/>
      </c>
    </row>
    <row r="820" spans="1:35">
      <c r="A820" s="173" t="str">
        <f t="shared" ca="1" si="298"/>
        <v/>
      </c>
      <c r="B820" s="45" t="str">
        <f t="shared" ca="1" si="299"/>
        <v/>
      </c>
      <c r="C820" s="46" t="str">
        <f t="shared" ca="1" si="297"/>
        <v/>
      </c>
      <c r="D820" s="46" t="str">
        <f t="shared" ca="1" si="300"/>
        <v/>
      </c>
      <c r="E820" s="45" t="str">
        <f t="shared" ca="1" si="301"/>
        <v/>
      </c>
      <c r="F820" s="46" t="str">
        <f t="shared" ca="1" si="302"/>
        <v/>
      </c>
      <c r="G820" s="47" t="str">
        <f t="shared" ca="1" si="303"/>
        <v/>
      </c>
      <c r="H820" s="45" t="str">
        <f t="shared" ca="1" si="304"/>
        <v/>
      </c>
      <c r="I820" s="46" t="str">
        <f t="shared" ca="1" si="305"/>
        <v/>
      </c>
      <c r="J820" s="47" t="str">
        <f t="shared" ca="1" si="306"/>
        <v/>
      </c>
      <c r="K820" s="45" t="str">
        <f t="shared" ca="1" si="307"/>
        <v/>
      </c>
      <c r="L820" s="46" t="str">
        <f t="shared" ca="1" si="308"/>
        <v/>
      </c>
      <c r="M820" s="47" t="str">
        <f t="shared" ca="1" si="309"/>
        <v/>
      </c>
      <c r="N820" s="45" t="str">
        <f t="shared" ca="1" si="310"/>
        <v/>
      </c>
      <c r="O820" s="46" t="str">
        <f t="shared" ca="1" si="311"/>
        <v/>
      </c>
      <c r="P820" s="47" t="str">
        <f t="shared" ca="1" si="312"/>
        <v/>
      </c>
      <c r="Q820" s="45" t="str">
        <f t="shared" ca="1" si="313"/>
        <v/>
      </c>
      <c r="R820" s="46" t="str">
        <f t="shared" ca="1" si="314"/>
        <v/>
      </c>
      <c r="S820" s="47" t="str">
        <f t="shared" ca="1" si="315"/>
        <v/>
      </c>
      <c r="T820" s="79" t="str">
        <f t="shared" ca="1" si="316"/>
        <v/>
      </c>
      <c r="AH820" s="172" t="str">
        <f t="shared" si="295"/>
        <v/>
      </c>
      <c r="AI820" s="172" t="str">
        <f t="shared" si="296"/>
        <v/>
      </c>
    </row>
    <row r="821" spans="1:35">
      <c r="A821" s="173" t="str">
        <f t="shared" ca="1" si="298"/>
        <v/>
      </c>
      <c r="B821" s="45" t="str">
        <f t="shared" ca="1" si="299"/>
        <v/>
      </c>
      <c r="C821" s="46" t="str">
        <f t="shared" ca="1" si="297"/>
        <v/>
      </c>
      <c r="D821" s="46" t="str">
        <f t="shared" ca="1" si="300"/>
        <v/>
      </c>
      <c r="E821" s="45" t="str">
        <f t="shared" ca="1" si="301"/>
        <v/>
      </c>
      <c r="F821" s="46" t="str">
        <f t="shared" ca="1" si="302"/>
        <v/>
      </c>
      <c r="G821" s="47" t="str">
        <f t="shared" ca="1" si="303"/>
        <v/>
      </c>
      <c r="H821" s="45" t="str">
        <f t="shared" ca="1" si="304"/>
        <v/>
      </c>
      <c r="I821" s="46" t="str">
        <f t="shared" ca="1" si="305"/>
        <v/>
      </c>
      <c r="J821" s="47" t="str">
        <f t="shared" ca="1" si="306"/>
        <v/>
      </c>
      <c r="K821" s="45" t="str">
        <f t="shared" ca="1" si="307"/>
        <v/>
      </c>
      <c r="L821" s="46" t="str">
        <f t="shared" ca="1" si="308"/>
        <v/>
      </c>
      <c r="M821" s="47" t="str">
        <f t="shared" ca="1" si="309"/>
        <v/>
      </c>
      <c r="N821" s="45" t="str">
        <f t="shared" ca="1" si="310"/>
        <v/>
      </c>
      <c r="O821" s="46" t="str">
        <f t="shared" ca="1" si="311"/>
        <v/>
      </c>
      <c r="P821" s="47" t="str">
        <f t="shared" ca="1" si="312"/>
        <v/>
      </c>
      <c r="Q821" s="45" t="str">
        <f t="shared" ca="1" si="313"/>
        <v/>
      </c>
      <c r="R821" s="46" t="str">
        <f t="shared" ca="1" si="314"/>
        <v/>
      </c>
      <c r="S821" s="47" t="str">
        <f t="shared" ca="1" si="315"/>
        <v/>
      </c>
      <c r="T821" s="79" t="str">
        <f t="shared" ca="1" si="316"/>
        <v/>
      </c>
      <c r="AH821" s="172" t="str">
        <f t="shared" si="295"/>
        <v/>
      </c>
      <c r="AI821" s="172" t="str">
        <f t="shared" si="296"/>
        <v/>
      </c>
    </row>
    <row r="822" spans="1:35">
      <c r="A822" s="173" t="str">
        <f t="shared" ca="1" si="298"/>
        <v/>
      </c>
      <c r="B822" s="45" t="str">
        <f t="shared" ca="1" si="299"/>
        <v/>
      </c>
      <c r="C822" s="46" t="str">
        <f t="shared" ca="1" si="297"/>
        <v/>
      </c>
      <c r="D822" s="46" t="str">
        <f t="shared" ca="1" si="300"/>
        <v/>
      </c>
      <c r="E822" s="45" t="str">
        <f t="shared" ca="1" si="301"/>
        <v/>
      </c>
      <c r="F822" s="46" t="str">
        <f t="shared" ca="1" si="302"/>
        <v/>
      </c>
      <c r="G822" s="47" t="str">
        <f t="shared" ca="1" si="303"/>
        <v/>
      </c>
      <c r="H822" s="45" t="str">
        <f t="shared" ca="1" si="304"/>
        <v/>
      </c>
      <c r="I822" s="46" t="str">
        <f t="shared" ca="1" si="305"/>
        <v/>
      </c>
      <c r="J822" s="47" t="str">
        <f t="shared" ca="1" si="306"/>
        <v/>
      </c>
      <c r="K822" s="45" t="str">
        <f t="shared" ca="1" si="307"/>
        <v/>
      </c>
      <c r="L822" s="46" t="str">
        <f t="shared" ca="1" si="308"/>
        <v/>
      </c>
      <c r="M822" s="47" t="str">
        <f t="shared" ca="1" si="309"/>
        <v/>
      </c>
      <c r="N822" s="45" t="str">
        <f t="shared" ca="1" si="310"/>
        <v/>
      </c>
      <c r="O822" s="46" t="str">
        <f t="shared" ca="1" si="311"/>
        <v/>
      </c>
      <c r="P822" s="47" t="str">
        <f t="shared" ca="1" si="312"/>
        <v/>
      </c>
      <c r="Q822" s="45" t="str">
        <f t="shared" ca="1" si="313"/>
        <v/>
      </c>
      <c r="R822" s="46" t="str">
        <f t="shared" ca="1" si="314"/>
        <v/>
      </c>
      <c r="S822" s="47" t="str">
        <f t="shared" ca="1" si="315"/>
        <v/>
      </c>
      <c r="T822" s="79" t="str">
        <f t="shared" ca="1" si="316"/>
        <v/>
      </c>
      <c r="AH822" s="172" t="str">
        <f t="shared" si="295"/>
        <v/>
      </c>
      <c r="AI822" s="172" t="str">
        <f t="shared" si="296"/>
        <v/>
      </c>
    </row>
    <row r="823" spans="1:35">
      <c r="A823" s="173" t="str">
        <f t="shared" ca="1" si="298"/>
        <v/>
      </c>
      <c r="B823" s="45" t="str">
        <f t="shared" ca="1" si="299"/>
        <v/>
      </c>
      <c r="C823" s="46" t="str">
        <f t="shared" ca="1" si="297"/>
        <v/>
      </c>
      <c r="D823" s="46" t="str">
        <f t="shared" ca="1" si="300"/>
        <v/>
      </c>
      <c r="E823" s="45" t="str">
        <f t="shared" ca="1" si="301"/>
        <v/>
      </c>
      <c r="F823" s="46" t="str">
        <f t="shared" ca="1" si="302"/>
        <v/>
      </c>
      <c r="G823" s="47" t="str">
        <f t="shared" ca="1" si="303"/>
        <v/>
      </c>
      <c r="H823" s="45" t="str">
        <f t="shared" ca="1" si="304"/>
        <v/>
      </c>
      <c r="I823" s="46" t="str">
        <f t="shared" ca="1" si="305"/>
        <v/>
      </c>
      <c r="J823" s="47" t="str">
        <f t="shared" ca="1" si="306"/>
        <v/>
      </c>
      <c r="K823" s="45" t="str">
        <f t="shared" ca="1" si="307"/>
        <v/>
      </c>
      <c r="L823" s="46" t="str">
        <f t="shared" ca="1" si="308"/>
        <v/>
      </c>
      <c r="M823" s="47" t="str">
        <f t="shared" ca="1" si="309"/>
        <v/>
      </c>
      <c r="N823" s="45" t="str">
        <f t="shared" ca="1" si="310"/>
        <v/>
      </c>
      <c r="O823" s="46" t="str">
        <f t="shared" ca="1" si="311"/>
        <v/>
      </c>
      <c r="P823" s="47" t="str">
        <f t="shared" ca="1" si="312"/>
        <v/>
      </c>
      <c r="Q823" s="45" t="str">
        <f t="shared" ca="1" si="313"/>
        <v/>
      </c>
      <c r="R823" s="46" t="str">
        <f t="shared" ca="1" si="314"/>
        <v/>
      </c>
      <c r="S823" s="47" t="str">
        <f t="shared" ca="1" si="315"/>
        <v/>
      </c>
      <c r="T823" s="79" t="str">
        <f t="shared" ca="1" si="316"/>
        <v/>
      </c>
      <c r="AH823" s="172" t="str">
        <f t="shared" si="295"/>
        <v/>
      </c>
      <c r="AI823" s="172" t="str">
        <f t="shared" si="296"/>
        <v/>
      </c>
    </row>
    <row r="824" spans="1:35">
      <c r="A824" s="173" t="str">
        <f t="shared" ca="1" si="298"/>
        <v/>
      </c>
      <c r="B824" s="45" t="str">
        <f t="shared" ca="1" si="299"/>
        <v/>
      </c>
      <c r="C824" s="46" t="str">
        <f t="shared" ca="1" si="297"/>
        <v/>
      </c>
      <c r="D824" s="46" t="str">
        <f t="shared" ca="1" si="300"/>
        <v/>
      </c>
      <c r="E824" s="45" t="str">
        <f t="shared" ca="1" si="301"/>
        <v/>
      </c>
      <c r="F824" s="46" t="str">
        <f t="shared" ca="1" si="302"/>
        <v/>
      </c>
      <c r="G824" s="47" t="str">
        <f t="shared" ca="1" si="303"/>
        <v/>
      </c>
      <c r="H824" s="45" t="str">
        <f t="shared" ca="1" si="304"/>
        <v/>
      </c>
      <c r="I824" s="46" t="str">
        <f t="shared" ca="1" si="305"/>
        <v/>
      </c>
      <c r="J824" s="47" t="str">
        <f t="shared" ca="1" si="306"/>
        <v/>
      </c>
      <c r="K824" s="45" t="str">
        <f t="shared" ca="1" si="307"/>
        <v/>
      </c>
      <c r="L824" s="46" t="str">
        <f t="shared" ca="1" si="308"/>
        <v/>
      </c>
      <c r="M824" s="47" t="str">
        <f t="shared" ca="1" si="309"/>
        <v/>
      </c>
      <c r="N824" s="45" t="str">
        <f t="shared" ca="1" si="310"/>
        <v/>
      </c>
      <c r="O824" s="46" t="str">
        <f t="shared" ca="1" si="311"/>
        <v/>
      </c>
      <c r="P824" s="47" t="str">
        <f t="shared" ca="1" si="312"/>
        <v/>
      </c>
      <c r="Q824" s="45" t="str">
        <f t="shared" ca="1" si="313"/>
        <v/>
      </c>
      <c r="R824" s="46" t="str">
        <f t="shared" ca="1" si="314"/>
        <v/>
      </c>
      <c r="S824" s="47" t="str">
        <f t="shared" ca="1" si="315"/>
        <v/>
      </c>
      <c r="T824" s="79" t="str">
        <f t="shared" ca="1" si="316"/>
        <v/>
      </c>
      <c r="AH824" s="172" t="str">
        <f t="shared" si="295"/>
        <v/>
      </c>
      <c r="AI824" s="172" t="str">
        <f t="shared" si="296"/>
        <v/>
      </c>
    </row>
    <row r="825" spans="1:35">
      <c r="A825" s="173" t="str">
        <f t="shared" ca="1" si="298"/>
        <v/>
      </c>
      <c r="B825" s="45" t="str">
        <f t="shared" ca="1" si="299"/>
        <v/>
      </c>
      <c r="C825" s="46" t="str">
        <f t="shared" ca="1" si="297"/>
        <v/>
      </c>
      <c r="D825" s="46" t="str">
        <f t="shared" ca="1" si="300"/>
        <v/>
      </c>
      <c r="E825" s="45" t="str">
        <f t="shared" ca="1" si="301"/>
        <v/>
      </c>
      <c r="F825" s="46" t="str">
        <f t="shared" ca="1" si="302"/>
        <v/>
      </c>
      <c r="G825" s="47" t="str">
        <f t="shared" ca="1" si="303"/>
        <v/>
      </c>
      <c r="H825" s="45" t="str">
        <f t="shared" ca="1" si="304"/>
        <v/>
      </c>
      <c r="I825" s="46" t="str">
        <f t="shared" ca="1" si="305"/>
        <v/>
      </c>
      <c r="J825" s="47" t="str">
        <f t="shared" ca="1" si="306"/>
        <v/>
      </c>
      <c r="K825" s="45" t="str">
        <f t="shared" ca="1" si="307"/>
        <v/>
      </c>
      <c r="L825" s="46" t="str">
        <f t="shared" ca="1" si="308"/>
        <v/>
      </c>
      <c r="M825" s="47" t="str">
        <f t="shared" ca="1" si="309"/>
        <v/>
      </c>
      <c r="N825" s="45" t="str">
        <f t="shared" ca="1" si="310"/>
        <v/>
      </c>
      <c r="O825" s="46" t="str">
        <f t="shared" ca="1" si="311"/>
        <v/>
      </c>
      <c r="P825" s="47" t="str">
        <f t="shared" ca="1" si="312"/>
        <v/>
      </c>
      <c r="Q825" s="45" t="str">
        <f t="shared" ca="1" si="313"/>
        <v/>
      </c>
      <c r="R825" s="46" t="str">
        <f t="shared" ca="1" si="314"/>
        <v/>
      </c>
      <c r="S825" s="47" t="str">
        <f t="shared" ca="1" si="315"/>
        <v/>
      </c>
      <c r="T825" s="79" t="str">
        <f t="shared" ca="1" si="316"/>
        <v/>
      </c>
      <c r="AH825" s="172" t="str">
        <f t="shared" si="295"/>
        <v/>
      </c>
      <c r="AI825" s="172" t="str">
        <f t="shared" si="296"/>
        <v/>
      </c>
    </row>
    <row r="826" spans="1:35">
      <c r="A826" s="173" t="str">
        <f t="shared" ca="1" si="298"/>
        <v/>
      </c>
      <c r="B826" s="45" t="str">
        <f t="shared" ca="1" si="299"/>
        <v/>
      </c>
      <c r="C826" s="46" t="str">
        <f t="shared" ca="1" si="297"/>
        <v/>
      </c>
      <c r="D826" s="46" t="str">
        <f t="shared" ca="1" si="300"/>
        <v/>
      </c>
      <c r="E826" s="45" t="str">
        <f t="shared" ca="1" si="301"/>
        <v/>
      </c>
      <c r="F826" s="46" t="str">
        <f t="shared" ca="1" si="302"/>
        <v/>
      </c>
      <c r="G826" s="47" t="str">
        <f t="shared" ca="1" si="303"/>
        <v/>
      </c>
      <c r="H826" s="45" t="str">
        <f t="shared" ca="1" si="304"/>
        <v/>
      </c>
      <c r="I826" s="46" t="str">
        <f t="shared" ca="1" si="305"/>
        <v/>
      </c>
      <c r="J826" s="47" t="str">
        <f t="shared" ca="1" si="306"/>
        <v/>
      </c>
      <c r="K826" s="45" t="str">
        <f t="shared" ca="1" si="307"/>
        <v/>
      </c>
      <c r="L826" s="46" t="str">
        <f t="shared" ca="1" si="308"/>
        <v/>
      </c>
      <c r="M826" s="47" t="str">
        <f t="shared" ca="1" si="309"/>
        <v/>
      </c>
      <c r="N826" s="45" t="str">
        <f t="shared" ca="1" si="310"/>
        <v/>
      </c>
      <c r="O826" s="46" t="str">
        <f t="shared" ca="1" si="311"/>
        <v/>
      </c>
      <c r="P826" s="47" t="str">
        <f t="shared" ca="1" si="312"/>
        <v/>
      </c>
      <c r="Q826" s="45" t="str">
        <f t="shared" ca="1" si="313"/>
        <v/>
      </c>
      <c r="R826" s="46" t="str">
        <f t="shared" ca="1" si="314"/>
        <v/>
      </c>
      <c r="S826" s="47" t="str">
        <f t="shared" ca="1" si="315"/>
        <v/>
      </c>
      <c r="T826" s="79" t="str">
        <f t="shared" ca="1" si="316"/>
        <v/>
      </c>
      <c r="AH826" s="172" t="str">
        <f t="shared" si="295"/>
        <v/>
      </c>
      <c r="AI826" s="172" t="str">
        <f t="shared" si="296"/>
        <v/>
      </c>
    </row>
    <row r="827" spans="1:35">
      <c r="A827" s="173" t="str">
        <f t="shared" ca="1" si="298"/>
        <v/>
      </c>
      <c r="B827" s="45" t="str">
        <f t="shared" ca="1" si="299"/>
        <v/>
      </c>
      <c r="C827" s="46" t="str">
        <f t="shared" ca="1" si="297"/>
        <v/>
      </c>
      <c r="D827" s="46" t="str">
        <f t="shared" ca="1" si="300"/>
        <v/>
      </c>
      <c r="E827" s="45" t="str">
        <f t="shared" ca="1" si="301"/>
        <v/>
      </c>
      <c r="F827" s="46" t="str">
        <f t="shared" ca="1" si="302"/>
        <v/>
      </c>
      <c r="G827" s="47" t="str">
        <f t="shared" ca="1" si="303"/>
        <v/>
      </c>
      <c r="H827" s="45" t="str">
        <f t="shared" ca="1" si="304"/>
        <v/>
      </c>
      <c r="I827" s="46" t="str">
        <f t="shared" ca="1" si="305"/>
        <v/>
      </c>
      <c r="J827" s="47" t="str">
        <f t="shared" ca="1" si="306"/>
        <v/>
      </c>
      <c r="K827" s="45" t="str">
        <f t="shared" ca="1" si="307"/>
        <v/>
      </c>
      <c r="L827" s="46" t="str">
        <f t="shared" ca="1" si="308"/>
        <v/>
      </c>
      <c r="M827" s="47" t="str">
        <f t="shared" ca="1" si="309"/>
        <v/>
      </c>
      <c r="N827" s="45" t="str">
        <f t="shared" ca="1" si="310"/>
        <v/>
      </c>
      <c r="O827" s="46" t="str">
        <f t="shared" ca="1" si="311"/>
        <v/>
      </c>
      <c r="P827" s="47" t="str">
        <f t="shared" ca="1" si="312"/>
        <v/>
      </c>
      <c r="Q827" s="45" t="str">
        <f t="shared" ca="1" si="313"/>
        <v/>
      </c>
      <c r="R827" s="46" t="str">
        <f t="shared" ca="1" si="314"/>
        <v/>
      </c>
      <c r="S827" s="47" t="str">
        <f t="shared" ca="1" si="315"/>
        <v/>
      </c>
      <c r="T827" s="79" t="str">
        <f t="shared" ca="1" si="316"/>
        <v/>
      </c>
      <c r="AH827" s="172" t="str">
        <f t="shared" si="295"/>
        <v/>
      </c>
      <c r="AI827" s="172" t="str">
        <f t="shared" si="296"/>
        <v/>
      </c>
    </row>
    <row r="828" spans="1:35">
      <c r="A828" s="173" t="str">
        <f t="shared" ca="1" si="298"/>
        <v/>
      </c>
      <c r="B828" s="45" t="str">
        <f t="shared" ca="1" si="299"/>
        <v/>
      </c>
      <c r="C828" s="46" t="str">
        <f t="shared" ca="1" si="297"/>
        <v/>
      </c>
      <c r="D828" s="46" t="str">
        <f t="shared" ca="1" si="300"/>
        <v/>
      </c>
      <c r="E828" s="45" t="str">
        <f t="shared" ca="1" si="301"/>
        <v/>
      </c>
      <c r="F828" s="46" t="str">
        <f t="shared" ca="1" si="302"/>
        <v/>
      </c>
      <c r="G828" s="47" t="str">
        <f t="shared" ca="1" si="303"/>
        <v/>
      </c>
      <c r="H828" s="45" t="str">
        <f t="shared" ca="1" si="304"/>
        <v/>
      </c>
      <c r="I828" s="46" t="str">
        <f t="shared" ca="1" si="305"/>
        <v/>
      </c>
      <c r="J828" s="47" t="str">
        <f t="shared" ca="1" si="306"/>
        <v/>
      </c>
      <c r="K828" s="45" t="str">
        <f t="shared" ca="1" si="307"/>
        <v/>
      </c>
      <c r="L828" s="46" t="str">
        <f t="shared" ca="1" si="308"/>
        <v/>
      </c>
      <c r="M828" s="47" t="str">
        <f t="shared" ca="1" si="309"/>
        <v/>
      </c>
      <c r="N828" s="45" t="str">
        <f t="shared" ca="1" si="310"/>
        <v/>
      </c>
      <c r="O828" s="46" t="str">
        <f t="shared" ca="1" si="311"/>
        <v/>
      </c>
      <c r="P828" s="47" t="str">
        <f t="shared" ca="1" si="312"/>
        <v/>
      </c>
      <c r="Q828" s="45" t="str">
        <f t="shared" ca="1" si="313"/>
        <v/>
      </c>
      <c r="R828" s="46" t="str">
        <f t="shared" ca="1" si="314"/>
        <v/>
      </c>
      <c r="S828" s="47" t="str">
        <f t="shared" ca="1" si="315"/>
        <v/>
      </c>
      <c r="T828" s="79" t="str">
        <f t="shared" ca="1" si="316"/>
        <v/>
      </c>
      <c r="AH828" s="172" t="str">
        <f t="shared" si="295"/>
        <v/>
      </c>
      <c r="AI828" s="172" t="str">
        <f t="shared" si="296"/>
        <v/>
      </c>
    </row>
    <row r="829" spans="1:35">
      <c r="A829" s="173" t="str">
        <f t="shared" ca="1" si="298"/>
        <v/>
      </c>
      <c r="B829" s="45" t="str">
        <f t="shared" ca="1" si="299"/>
        <v/>
      </c>
      <c r="C829" s="46" t="str">
        <f t="shared" ca="1" si="297"/>
        <v/>
      </c>
      <c r="D829" s="46" t="str">
        <f t="shared" ca="1" si="300"/>
        <v/>
      </c>
      <c r="E829" s="45" t="str">
        <f t="shared" ca="1" si="301"/>
        <v/>
      </c>
      <c r="F829" s="46" t="str">
        <f t="shared" ca="1" si="302"/>
        <v/>
      </c>
      <c r="G829" s="47" t="str">
        <f t="shared" ca="1" si="303"/>
        <v/>
      </c>
      <c r="H829" s="45" t="str">
        <f t="shared" ca="1" si="304"/>
        <v/>
      </c>
      <c r="I829" s="46" t="str">
        <f t="shared" ca="1" si="305"/>
        <v/>
      </c>
      <c r="J829" s="47" t="str">
        <f t="shared" ca="1" si="306"/>
        <v/>
      </c>
      <c r="K829" s="45" t="str">
        <f t="shared" ca="1" si="307"/>
        <v/>
      </c>
      <c r="L829" s="46" t="str">
        <f t="shared" ca="1" si="308"/>
        <v/>
      </c>
      <c r="M829" s="47" t="str">
        <f t="shared" ca="1" si="309"/>
        <v/>
      </c>
      <c r="N829" s="45" t="str">
        <f t="shared" ca="1" si="310"/>
        <v/>
      </c>
      <c r="O829" s="46" t="str">
        <f t="shared" ca="1" si="311"/>
        <v/>
      </c>
      <c r="P829" s="47" t="str">
        <f t="shared" ca="1" si="312"/>
        <v/>
      </c>
      <c r="Q829" s="45" t="str">
        <f t="shared" ca="1" si="313"/>
        <v/>
      </c>
      <c r="R829" s="46" t="str">
        <f t="shared" ca="1" si="314"/>
        <v/>
      </c>
      <c r="S829" s="47" t="str">
        <f t="shared" ca="1" si="315"/>
        <v/>
      </c>
      <c r="T829" s="79" t="str">
        <f t="shared" ca="1" si="316"/>
        <v/>
      </c>
      <c r="AH829" s="172" t="str">
        <f t="shared" si="295"/>
        <v/>
      </c>
      <c r="AI829" s="172" t="str">
        <f t="shared" si="296"/>
        <v/>
      </c>
    </row>
    <row r="830" spans="1:35">
      <c r="A830" s="173" t="str">
        <f t="shared" ca="1" si="298"/>
        <v/>
      </c>
      <c r="B830" s="45" t="str">
        <f t="shared" ca="1" si="299"/>
        <v/>
      </c>
      <c r="C830" s="46" t="str">
        <f t="shared" ca="1" si="297"/>
        <v/>
      </c>
      <c r="D830" s="46" t="str">
        <f t="shared" ca="1" si="300"/>
        <v/>
      </c>
      <c r="E830" s="45" t="str">
        <f t="shared" ca="1" si="301"/>
        <v/>
      </c>
      <c r="F830" s="46" t="str">
        <f t="shared" ca="1" si="302"/>
        <v/>
      </c>
      <c r="G830" s="47" t="str">
        <f t="shared" ca="1" si="303"/>
        <v/>
      </c>
      <c r="H830" s="45" t="str">
        <f t="shared" ca="1" si="304"/>
        <v/>
      </c>
      <c r="I830" s="46" t="str">
        <f t="shared" ca="1" si="305"/>
        <v/>
      </c>
      <c r="J830" s="47" t="str">
        <f t="shared" ca="1" si="306"/>
        <v/>
      </c>
      <c r="K830" s="45" t="str">
        <f t="shared" ca="1" si="307"/>
        <v/>
      </c>
      <c r="L830" s="46" t="str">
        <f t="shared" ca="1" si="308"/>
        <v/>
      </c>
      <c r="M830" s="47" t="str">
        <f t="shared" ca="1" si="309"/>
        <v/>
      </c>
      <c r="N830" s="45" t="str">
        <f t="shared" ca="1" si="310"/>
        <v/>
      </c>
      <c r="O830" s="46" t="str">
        <f t="shared" ca="1" si="311"/>
        <v/>
      </c>
      <c r="P830" s="47" t="str">
        <f t="shared" ca="1" si="312"/>
        <v/>
      </c>
      <c r="Q830" s="45" t="str">
        <f t="shared" ca="1" si="313"/>
        <v/>
      </c>
      <c r="R830" s="46" t="str">
        <f t="shared" ca="1" si="314"/>
        <v/>
      </c>
      <c r="S830" s="47" t="str">
        <f t="shared" ca="1" si="315"/>
        <v/>
      </c>
      <c r="T830" s="79" t="str">
        <f t="shared" ca="1" si="316"/>
        <v/>
      </c>
      <c r="AH830" s="172" t="str">
        <f t="shared" si="295"/>
        <v/>
      </c>
      <c r="AI830" s="172" t="str">
        <f t="shared" si="296"/>
        <v/>
      </c>
    </row>
    <row r="831" spans="1:35">
      <c r="A831" s="173" t="str">
        <f t="shared" ca="1" si="298"/>
        <v/>
      </c>
      <c r="B831" s="45" t="str">
        <f t="shared" ca="1" si="299"/>
        <v/>
      </c>
      <c r="C831" s="46" t="str">
        <f t="shared" ca="1" si="297"/>
        <v/>
      </c>
      <c r="D831" s="46" t="str">
        <f t="shared" ca="1" si="300"/>
        <v/>
      </c>
      <c r="E831" s="45" t="str">
        <f t="shared" ca="1" si="301"/>
        <v/>
      </c>
      <c r="F831" s="46" t="str">
        <f t="shared" ca="1" si="302"/>
        <v/>
      </c>
      <c r="G831" s="47" t="str">
        <f t="shared" ca="1" si="303"/>
        <v/>
      </c>
      <c r="H831" s="45" t="str">
        <f t="shared" ca="1" si="304"/>
        <v/>
      </c>
      <c r="I831" s="46" t="str">
        <f t="shared" ca="1" si="305"/>
        <v/>
      </c>
      <c r="J831" s="47" t="str">
        <f t="shared" ca="1" si="306"/>
        <v/>
      </c>
      <c r="K831" s="45" t="str">
        <f t="shared" ca="1" si="307"/>
        <v/>
      </c>
      <c r="L831" s="46" t="str">
        <f t="shared" ca="1" si="308"/>
        <v/>
      </c>
      <c r="M831" s="47" t="str">
        <f t="shared" ca="1" si="309"/>
        <v/>
      </c>
      <c r="N831" s="45" t="str">
        <f t="shared" ca="1" si="310"/>
        <v/>
      </c>
      <c r="O831" s="46" t="str">
        <f t="shared" ca="1" si="311"/>
        <v/>
      </c>
      <c r="P831" s="47" t="str">
        <f t="shared" ca="1" si="312"/>
        <v/>
      </c>
      <c r="Q831" s="45" t="str">
        <f t="shared" ca="1" si="313"/>
        <v/>
      </c>
      <c r="R831" s="46" t="str">
        <f t="shared" ca="1" si="314"/>
        <v/>
      </c>
      <c r="S831" s="47" t="str">
        <f t="shared" ca="1" si="315"/>
        <v/>
      </c>
      <c r="T831" s="79" t="str">
        <f t="shared" ca="1" si="316"/>
        <v/>
      </c>
      <c r="AH831" s="172" t="str">
        <f t="shared" si="295"/>
        <v/>
      </c>
      <c r="AI831" s="172" t="str">
        <f t="shared" si="296"/>
        <v/>
      </c>
    </row>
    <row r="832" spans="1:35">
      <c r="A832" s="173" t="str">
        <f t="shared" ca="1" si="298"/>
        <v/>
      </c>
      <c r="B832" s="45" t="str">
        <f t="shared" ca="1" si="299"/>
        <v/>
      </c>
      <c r="C832" s="46" t="str">
        <f t="shared" ca="1" si="297"/>
        <v/>
      </c>
      <c r="D832" s="46" t="str">
        <f t="shared" ca="1" si="300"/>
        <v/>
      </c>
      <c r="E832" s="45" t="str">
        <f t="shared" ca="1" si="301"/>
        <v/>
      </c>
      <c r="F832" s="46" t="str">
        <f t="shared" ca="1" si="302"/>
        <v/>
      </c>
      <c r="G832" s="47" t="str">
        <f t="shared" ca="1" si="303"/>
        <v/>
      </c>
      <c r="H832" s="45" t="str">
        <f t="shared" ca="1" si="304"/>
        <v/>
      </c>
      <c r="I832" s="46" t="str">
        <f t="shared" ca="1" si="305"/>
        <v/>
      </c>
      <c r="J832" s="47" t="str">
        <f t="shared" ca="1" si="306"/>
        <v/>
      </c>
      <c r="K832" s="45" t="str">
        <f t="shared" ca="1" si="307"/>
        <v/>
      </c>
      <c r="L832" s="46" t="str">
        <f t="shared" ca="1" si="308"/>
        <v/>
      </c>
      <c r="M832" s="47" t="str">
        <f t="shared" ca="1" si="309"/>
        <v/>
      </c>
      <c r="N832" s="45" t="str">
        <f t="shared" ca="1" si="310"/>
        <v/>
      </c>
      <c r="O832" s="46" t="str">
        <f t="shared" ca="1" si="311"/>
        <v/>
      </c>
      <c r="P832" s="47" t="str">
        <f t="shared" ca="1" si="312"/>
        <v/>
      </c>
      <c r="Q832" s="45" t="str">
        <f t="shared" ca="1" si="313"/>
        <v/>
      </c>
      <c r="R832" s="46" t="str">
        <f t="shared" ca="1" si="314"/>
        <v/>
      </c>
      <c r="S832" s="47" t="str">
        <f t="shared" ca="1" si="315"/>
        <v/>
      </c>
      <c r="T832" s="79" t="str">
        <f t="shared" ca="1" si="316"/>
        <v/>
      </c>
      <c r="AH832" s="172" t="str">
        <f t="shared" si="295"/>
        <v/>
      </c>
      <c r="AI832" s="172" t="str">
        <f t="shared" si="296"/>
        <v/>
      </c>
    </row>
    <row r="833" spans="1:35">
      <c r="A833" s="173" t="str">
        <f t="shared" ca="1" si="298"/>
        <v/>
      </c>
      <c r="B833" s="45" t="str">
        <f t="shared" ca="1" si="299"/>
        <v/>
      </c>
      <c r="C833" s="46" t="str">
        <f t="shared" ca="1" si="297"/>
        <v/>
      </c>
      <c r="D833" s="46" t="str">
        <f t="shared" ca="1" si="300"/>
        <v/>
      </c>
      <c r="E833" s="45" t="str">
        <f t="shared" ca="1" si="301"/>
        <v/>
      </c>
      <c r="F833" s="46" t="str">
        <f t="shared" ca="1" si="302"/>
        <v/>
      </c>
      <c r="G833" s="47" t="str">
        <f t="shared" ca="1" si="303"/>
        <v/>
      </c>
      <c r="H833" s="45" t="str">
        <f t="shared" ca="1" si="304"/>
        <v/>
      </c>
      <c r="I833" s="46" t="str">
        <f t="shared" ca="1" si="305"/>
        <v/>
      </c>
      <c r="J833" s="47" t="str">
        <f t="shared" ca="1" si="306"/>
        <v/>
      </c>
      <c r="K833" s="45" t="str">
        <f t="shared" ca="1" si="307"/>
        <v/>
      </c>
      <c r="L833" s="46" t="str">
        <f t="shared" ca="1" si="308"/>
        <v/>
      </c>
      <c r="M833" s="47" t="str">
        <f t="shared" ca="1" si="309"/>
        <v/>
      </c>
      <c r="N833" s="45" t="str">
        <f t="shared" ca="1" si="310"/>
        <v/>
      </c>
      <c r="O833" s="46" t="str">
        <f t="shared" ca="1" si="311"/>
        <v/>
      </c>
      <c r="P833" s="47" t="str">
        <f t="shared" ca="1" si="312"/>
        <v/>
      </c>
      <c r="Q833" s="45" t="str">
        <f t="shared" ca="1" si="313"/>
        <v/>
      </c>
      <c r="R833" s="46" t="str">
        <f t="shared" ca="1" si="314"/>
        <v/>
      </c>
      <c r="S833" s="47" t="str">
        <f t="shared" ca="1" si="315"/>
        <v/>
      </c>
      <c r="T833" s="79" t="str">
        <f t="shared" ca="1" si="316"/>
        <v/>
      </c>
      <c r="AH833" s="172" t="str">
        <f t="shared" si="295"/>
        <v/>
      </c>
      <c r="AI833" s="172" t="str">
        <f t="shared" si="296"/>
        <v/>
      </c>
    </row>
    <row r="834" spans="1:35">
      <c r="A834" s="173" t="str">
        <f t="shared" ca="1" si="298"/>
        <v/>
      </c>
      <c r="B834" s="45" t="str">
        <f t="shared" ca="1" si="299"/>
        <v/>
      </c>
      <c r="C834" s="46" t="str">
        <f t="shared" ca="1" si="297"/>
        <v/>
      </c>
      <c r="D834" s="46" t="str">
        <f t="shared" ca="1" si="300"/>
        <v/>
      </c>
      <c r="E834" s="45" t="str">
        <f t="shared" ca="1" si="301"/>
        <v/>
      </c>
      <c r="F834" s="46" t="str">
        <f t="shared" ca="1" si="302"/>
        <v/>
      </c>
      <c r="G834" s="47" t="str">
        <f t="shared" ca="1" si="303"/>
        <v/>
      </c>
      <c r="H834" s="45" t="str">
        <f t="shared" ca="1" si="304"/>
        <v/>
      </c>
      <c r="I834" s="46" t="str">
        <f t="shared" ca="1" si="305"/>
        <v/>
      </c>
      <c r="J834" s="47" t="str">
        <f t="shared" ca="1" si="306"/>
        <v/>
      </c>
      <c r="K834" s="45" t="str">
        <f t="shared" ca="1" si="307"/>
        <v/>
      </c>
      <c r="L834" s="46" t="str">
        <f t="shared" ca="1" si="308"/>
        <v/>
      </c>
      <c r="M834" s="47" t="str">
        <f t="shared" ca="1" si="309"/>
        <v/>
      </c>
      <c r="N834" s="45" t="str">
        <f t="shared" ca="1" si="310"/>
        <v/>
      </c>
      <c r="O834" s="46" t="str">
        <f t="shared" ca="1" si="311"/>
        <v/>
      </c>
      <c r="P834" s="47" t="str">
        <f t="shared" ca="1" si="312"/>
        <v/>
      </c>
      <c r="Q834" s="45" t="str">
        <f t="shared" ca="1" si="313"/>
        <v/>
      </c>
      <c r="R834" s="46" t="str">
        <f t="shared" ca="1" si="314"/>
        <v/>
      </c>
      <c r="S834" s="47" t="str">
        <f t="shared" ca="1" si="315"/>
        <v/>
      </c>
      <c r="T834" s="79" t="str">
        <f t="shared" ca="1" si="316"/>
        <v/>
      </c>
      <c r="AH834" s="172" t="str">
        <f t="shared" si="295"/>
        <v/>
      </c>
      <c r="AI834" s="172" t="str">
        <f t="shared" si="296"/>
        <v/>
      </c>
    </row>
    <row r="835" spans="1:35">
      <c r="A835" s="173" t="str">
        <f t="shared" ca="1" si="298"/>
        <v/>
      </c>
      <c r="B835" s="45" t="str">
        <f t="shared" ca="1" si="299"/>
        <v/>
      </c>
      <c r="C835" s="46" t="str">
        <f t="shared" ca="1" si="297"/>
        <v/>
      </c>
      <c r="D835" s="46" t="str">
        <f t="shared" ca="1" si="300"/>
        <v/>
      </c>
      <c r="E835" s="45" t="str">
        <f t="shared" ca="1" si="301"/>
        <v/>
      </c>
      <c r="F835" s="46" t="str">
        <f t="shared" ca="1" si="302"/>
        <v/>
      </c>
      <c r="G835" s="47" t="str">
        <f t="shared" ca="1" si="303"/>
        <v/>
      </c>
      <c r="H835" s="45" t="str">
        <f t="shared" ca="1" si="304"/>
        <v/>
      </c>
      <c r="I835" s="46" t="str">
        <f t="shared" ca="1" si="305"/>
        <v/>
      </c>
      <c r="J835" s="47" t="str">
        <f t="shared" ca="1" si="306"/>
        <v/>
      </c>
      <c r="K835" s="45" t="str">
        <f t="shared" ca="1" si="307"/>
        <v/>
      </c>
      <c r="L835" s="46" t="str">
        <f t="shared" ca="1" si="308"/>
        <v/>
      </c>
      <c r="M835" s="47" t="str">
        <f t="shared" ca="1" si="309"/>
        <v/>
      </c>
      <c r="N835" s="45" t="str">
        <f t="shared" ca="1" si="310"/>
        <v/>
      </c>
      <c r="O835" s="46" t="str">
        <f t="shared" ca="1" si="311"/>
        <v/>
      </c>
      <c r="P835" s="47" t="str">
        <f t="shared" ca="1" si="312"/>
        <v/>
      </c>
      <c r="Q835" s="45" t="str">
        <f t="shared" ca="1" si="313"/>
        <v/>
      </c>
      <c r="R835" s="46" t="str">
        <f t="shared" ca="1" si="314"/>
        <v/>
      </c>
      <c r="S835" s="47" t="str">
        <f t="shared" ca="1" si="315"/>
        <v/>
      </c>
      <c r="T835" s="79" t="str">
        <f t="shared" ca="1" si="316"/>
        <v/>
      </c>
      <c r="AH835" s="172" t="str">
        <f t="shared" si="295"/>
        <v/>
      </c>
      <c r="AI835" s="172" t="str">
        <f t="shared" si="296"/>
        <v/>
      </c>
    </row>
    <row r="836" spans="1:35">
      <c r="A836" s="173" t="str">
        <f t="shared" ca="1" si="298"/>
        <v/>
      </c>
      <c r="B836" s="45" t="str">
        <f t="shared" ca="1" si="299"/>
        <v/>
      </c>
      <c r="C836" s="46" t="str">
        <f t="shared" ca="1" si="297"/>
        <v/>
      </c>
      <c r="D836" s="46" t="str">
        <f t="shared" ca="1" si="300"/>
        <v/>
      </c>
      <c r="E836" s="45" t="str">
        <f t="shared" ca="1" si="301"/>
        <v/>
      </c>
      <c r="F836" s="46" t="str">
        <f t="shared" ca="1" si="302"/>
        <v/>
      </c>
      <c r="G836" s="47" t="str">
        <f t="shared" ca="1" si="303"/>
        <v/>
      </c>
      <c r="H836" s="45" t="str">
        <f t="shared" ca="1" si="304"/>
        <v/>
      </c>
      <c r="I836" s="46" t="str">
        <f t="shared" ca="1" si="305"/>
        <v/>
      </c>
      <c r="J836" s="47" t="str">
        <f t="shared" ca="1" si="306"/>
        <v/>
      </c>
      <c r="K836" s="45" t="str">
        <f t="shared" ca="1" si="307"/>
        <v/>
      </c>
      <c r="L836" s="46" t="str">
        <f t="shared" ca="1" si="308"/>
        <v/>
      </c>
      <c r="M836" s="47" t="str">
        <f t="shared" ca="1" si="309"/>
        <v/>
      </c>
      <c r="N836" s="45" t="str">
        <f t="shared" ca="1" si="310"/>
        <v/>
      </c>
      <c r="O836" s="46" t="str">
        <f t="shared" ca="1" si="311"/>
        <v/>
      </c>
      <c r="P836" s="47" t="str">
        <f t="shared" ca="1" si="312"/>
        <v/>
      </c>
      <c r="Q836" s="45" t="str">
        <f t="shared" ca="1" si="313"/>
        <v/>
      </c>
      <c r="R836" s="46" t="str">
        <f t="shared" ca="1" si="314"/>
        <v/>
      </c>
      <c r="S836" s="47" t="str">
        <f t="shared" ca="1" si="315"/>
        <v/>
      </c>
      <c r="T836" s="79" t="str">
        <f t="shared" ca="1" si="316"/>
        <v/>
      </c>
      <c r="AH836" s="172" t="str">
        <f t="shared" ref="AH836:AH899" si="317">IF(COUNTIF(X:X,V836)*COUNTIF(Z:Z,V836)*COUNTIF(AB:AB,V836)*COUNTIF(AD:AD,V836)*COUNTIF(AF:AF,V836),V836,"")</f>
        <v/>
      </c>
      <c r="AI836" s="172" t="str">
        <f t="shared" ref="AI836:AI899" si="318">IF(AH836&gt;$A$14,AH836,"")</f>
        <v/>
      </c>
    </row>
    <row r="837" spans="1:35">
      <c r="A837" s="173" t="str">
        <f t="shared" ca="1" si="298"/>
        <v/>
      </c>
      <c r="B837" s="45" t="str">
        <f t="shared" ca="1" si="299"/>
        <v/>
      </c>
      <c r="C837" s="46" t="str">
        <f t="shared" ca="1" si="297"/>
        <v/>
      </c>
      <c r="D837" s="46" t="str">
        <f t="shared" ca="1" si="300"/>
        <v/>
      </c>
      <c r="E837" s="45" t="str">
        <f t="shared" ca="1" si="301"/>
        <v/>
      </c>
      <c r="F837" s="46" t="str">
        <f t="shared" ca="1" si="302"/>
        <v/>
      </c>
      <c r="G837" s="47" t="str">
        <f t="shared" ca="1" si="303"/>
        <v/>
      </c>
      <c r="H837" s="45" t="str">
        <f t="shared" ca="1" si="304"/>
        <v/>
      </c>
      <c r="I837" s="46" t="str">
        <f t="shared" ca="1" si="305"/>
        <v/>
      </c>
      <c r="J837" s="47" t="str">
        <f t="shared" ca="1" si="306"/>
        <v/>
      </c>
      <c r="K837" s="45" t="str">
        <f t="shared" ca="1" si="307"/>
        <v/>
      </c>
      <c r="L837" s="46" t="str">
        <f t="shared" ca="1" si="308"/>
        <v/>
      </c>
      <c r="M837" s="47" t="str">
        <f t="shared" ca="1" si="309"/>
        <v/>
      </c>
      <c r="N837" s="45" t="str">
        <f t="shared" ca="1" si="310"/>
        <v/>
      </c>
      <c r="O837" s="46" t="str">
        <f t="shared" ca="1" si="311"/>
        <v/>
      </c>
      <c r="P837" s="47" t="str">
        <f t="shared" ca="1" si="312"/>
        <v/>
      </c>
      <c r="Q837" s="45" t="str">
        <f t="shared" ca="1" si="313"/>
        <v/>
      </c>
      <c r="R837" s="46" t="str">
        <f t="shared" ca="1" si="314"/>
        <v/>
      </c>
      <c r="S837" s="47" t="str">
        <f t="shared" ca="1" si="315"/>
        <v/>
      </c>
      <c r="T837" s="79" t="str">
        <f t="shared" ca="1" si="316"/>
        <v/>
      </c>
      <c r="AH837" s="172" t="str">
        <f t="shared" si="317"/>
        <v/>
      </c>
      <c r="AI837" s="172" t="str">
        <f t="shared" si="318"/>
        <v/>
      </c>
    </row>
    <row r="838" spans="1:35">
      <c r="A838" s="173" t="str">
        <f t="shared" ca="1" si="298"/>
        <v/>
      </c>
      <c r="B838" s="45" t="str">
        <f t="shared" ca="1" si="299"/>
        <v/>
      </c>
      <c r="C838" s="46" t="str">
        <f t="shared" ca="1" si="297"/>
        <v/>
      </c>
      <c r="D838" s="46" t="str">
        <f t="shared" ca="1" si="300"/>
        <v/>
      </c>
      <c r="E838" s="45" t="str">
        <f t="shared" ca="1" si="301"/>
        <v/>
      </c>
      <c r="F838" s="46" t="str">
        <f t="shared" ca="1" si="302"/>
        <v/>
      </c>
      <c r="G838" s="47" t="str">
        <f t="shared" ca="1" si="303"/>
        <v/>
      </c>
      <c r="H838" s="45" t="str">
        <f t="shared" ca="1" si="304"/>
        <v/>
      </c>
      <c r="I838" s="46" t="str">
        <f t="shared" ca="1" si="305"/>
        <v/>
      </c>
      <c r="J838" s="47" t="str">
        <f t="shared" ca="1" si="306"/>
        <v/>
      </c>
      <c r="K838" s="45" t="str">
        <f t="shared" ca="1" si="307"/>
        <v/>
      </c>
      <c r="L838" s="46" t="str">
        <f t="shared" ca="1" si="308"/>
        <v/>
      </c>
      <c r="M838" s="47" t="str">
        <f t="shared" ca="1" si="309"/>
        <v/>
      </c>
      <c r="N838" s="45" t="str">
        <f t="shared" ca="1" si="310"/>
        <v/>
      </c>
      <c r="O838" s="46" t="str">
        <f t="shared" ca="1" si="311"/>
        <v/>
      </c>
      <c r="P838" s="47" t="str">
        <f t="shared" ca="1" si="312"/>
        <v/>
      </c>
      <c r="Q838" s="45" t="str">
        <f t="shared" ca="1" si="313"/>
        <v/>
      </c>
      <c r="R838" s="46" t="str">
        <f t="shared" ca="1" si="314"/>
        <v/>
      </c>
      <c r="S838" s="47" t="str">
        <f t="shared" ca="1" si="315"/>
        <v/>
      </c>
      <c r="T838" s="79" t="str">
        <f t="shared" ca="1" si="316"/>
        <v/>
      </c>
      <c r="AH838" s="172" t="str">
        <f t="shared" si="317"/>
        <v/>
      </c>
      <c r="AI838" s="172" t="str">
        <f t="shared" si="318"/>
        <v/>
      </c>
    </row>
    <row r="839" spans="1:35">
      <c r="A839" s="173" t="str">
        <f t="shared" ca="1" si="298"/>
        <v/>
      </c>
      <c r="B839" s="45" t="str">
        <f t="shared" ca="1" si="299"/>
        <v/>
      </c>
      <c r="C839" s="46" t="str">
        <f t="shared" ca="1" si="297"/>
        <v/>
      </c>
      <c r="D839" s="46" t="str">
        <f t="shared" ca="1" si="300"/>
        <v/>
      </c>
      <c r="E839" s="45" t="str">
        <f t="shared" ca="1" si="301"/>
        <v/>
      </c>
      <c r="F839" s="46" t="str">
        <f t="shared" ca="1" si="302"/>
        <v/>
      </c>
      <c r="G839" s="47" t="str">
        <f t="shared" ca="1" si="303"/>
        <v/>
      </c>
      <c r="H839" s="45" t="str">
        <f t="shared" ca="1" si="304"/>
        <v/>
      </c>
      <c r="I839" s="46" t="str">
        <f t="shared" ca="1" si="305"/>
        <v/>
      </c>
      <c r="J839" s="47" t="str">
        <f t="shared" ca="1" si="306"/>
        <v/>
      </c>
      <c r="K839" s="45" t="str">
        <f t="shared" ca="1" si="307"/>
        <v/>
      </c>
      <c r="L839" s="46" t="str">
        <f t="shared" ca="1" si="308"/>
        <v/>
      </c>
      <c r="M839" s="47" t="str">
        <f t="shared" ca="1" si="309"/>
        <v/>
      </c>
      <c r="N839" s="45" t="str">
        <f t="shared" ca="1" si="310"/>
        <v/>
      </c>
      <c r="O839" s="46" t="str">
        <f t="shared" ca="1" si="311"/>
        <v/>
      </c>
      <c r="P839" s="47" t="str">
        <f t="shared" ca="1" si="312"/>
        <v/>
      </c>
      <c r="Q839" s="45" t="str">
        <f t="shared" ca="1" si="313"/>
        <v/>
      </c>
      <c r="R839" s="46" t="str">
        <f t="shared" ca="1" si="314"/>
        <v/>
      </c>
      <c r="S839" s="47" t="str">
        <f t="shared" ca="1" si="315"/>
        <v/>
      </c>
      <c r="T839" s="79" t="str">
        <f t="shared" ca="1" si="316"/>
        <v/>
      </c>
      <c r="AH839" s="172" t="str">
        <f t="shared" si="317"/>
        <v/>
      </c>
      <c r="AI839" s="172" t="str">
        <f t="shared" si="318"/>
        <v/>
      </c>
    </row>
    <row r="840" spans="1:35">
      <c r="A840" s="173" t="str">
        <f t="shared" ca="1" si="298"/>
        <v/>
      </c>
      <c r="B840" s="45" t="str">
        <f t="shared" ca="1" si="299"/>
        <v/>
      </c>
      <c r="C840" s="46" t="str">
        <f t="shared" ca="1" si="297"/>
        <v/>
      </c>
      <c r="D840" s="46" t="str">
        <f t="shared" ca="1" si="300"/>
        <v/>
      </c>
      <c r="E840" s="45" t="str">
        <f t="shared" ca="1" si="301"/>
        <v/>
      </c>
      <c r="F840" s="46" t="str">
        <f t="shared" ca="1" si="302"/>
        <v/>
      </c>
      <c r="G840" s="47" t="str">
        <f t="shared" ca="1" si="303"/>
        <v/>
      </c>
      <c r="H840" s="45" t="str">
        <f t="shared" ca="1" si="304"/>
        <v/>
      </c>
      <c r="I840" s="46" t="str">
        <f t="shared" ca="1" si="305"/>
        <v/>
      </c>
      <c r="J840" s="47" t="str">
        <f t="shared" ca="1" si="306"/>
        <v/>
      </c>
      <c r="K840" s="45" t="str">
        <f t="shared" ca="1" si="307"/>
        <v/>
      </c>
      <c r="L840" s="46" t="str">
        <f t="shared" ca="1" si="308"/>
        <v/>
      </c>
      <c r="M840" s="47" t="str">
        <f t="shared" ca="1" si="309"/>
        <v/>
      </c>
      <c r="N840" s="45" t="str">
        <f t="shared" ca="1" si="310"/>
        <v/>
      </c>
      <c r="O840" s="46" t="str">
        <f t="shared" ca="1" si="311"/>
        <v/>
      </c>
      <c r="P840" s="47" t="str">
        <f t="shared" ca="1" si="312"/>
        <v/>
      </c>
      <c r="Q840" s="45" t="str">
        <f t="shared" ca="1" si="313"/>
        <v/>
      </c>
      <c r="R840" s="46" t="str">
        <f t="shared" ca="1" si="314"/>
        <v/>
      </c>
      <c r="S840" s="47" t="str">
        <f t="shared" ca="1" si="315"/>
        <v/>
      </c>
      <c r="T840" s="79" t="str">
        <f t="shared" ca="1" si="316"/>
        <v/>
      </c>
      <c r="AH840" s="172" t="str">
        <f t="shared" si="317"/>
        <v/>
      </c>
      <c r="AI840" s="172" t="str">
        <f t="shared" si="318"/>
        <v/>
      </c>
    </row>
    <row r="841" spans="1:35">
      <c r="A841" s="173" t="str">
        <f t="shared" ca="1" si="298"/>
        <v/>
      </c>
      <c r="B841" s="45" t="str">
        <f t="shared" ca="1" si="299"/>
        <v/>
      </c>
      <c r="C841" s="46" t="str">
        <f t="shared" ca="1" si="297"/>
        <v/>
      </c>
      <c r="D841" s="46" t="str">
        <f t="shared" ca="1" si="300"/>
        <v/>
      </c>
      <c r="E841" s="45" t="str">
        <f t="shared" ca="1" si="301"/>
        <v/>
      </c>
      <c r="F841" s="46" t="str">
        <f t="shared" ca="1" si="302"/>
        <v/>
      </c>
      <c r="G841" s="47" t="str">
        <f t="shared" ca="1" si="303"/>
        <v/>
      </c>
      <c r="H841" s="45" t="str">
        <f t="shared" ca="1" si="304"/>
        <v/>
      </c>
      <c r="I841" s="46" t="str">
        <f t="shared" ca="1" si="305"/>
        <v/>
      </c>
      <c r="J841" s="47" t="str">
        <f t="shared" ca="1" si="306"/>
        <v/>
      </c>
      <c r="K841" s="45" t="str">
        <f t="shared" ca="1" si="307"/>
        <v/>
      </c>
      <c r="L841" s="46" t="str">
        <f t="shared" ca="1" si="308"/>
        <v/>
      </c>
      <c r="M841" s="47" t="str">
        <f t="shared" ca="1" si="309"/>
        <v/>
      </c>
      <c r="N841" s="45" t="str">
        <f t="shared" ca="1" si="310"/>
        <v/>
      </c>
      <c r="O841" s="46" t="str">
        <f t="shared" ca="1" si="311"/>
        <v/>
      </c>
      <c r="P841" s="47" t="str">
        <f t="shared" ca="1" si="312"/>
        <v/>
      </c>
      <c r="Q841" s="45" t="str">
        <f t="shared" ca="1" si="313"/>
        <v/>
      </c>
      <c r="R841" s="46" t="str">
        <f t="shared" ca="1" si="314"/>
        <v/>
      </c>
      <c r="S841" s="47" t="str">
        <f t="shared" ca="1" si="315"/>
        <v/>
      </c>
      <c r="T841" s="79" t="str">
        <f t="shared" ca="1" si="316"/>
        <v/>
      </c>
      <c r="AH841" s="172" t="str">
        <f t="shared" si="317"/>
        <v/>
      </c>
      <c r="AI841" s="172" t="str">
        <f t="shared" si="318"/>
        <v/>
      </c>
    </row>
    <row r="842" spans="1:35">
      <c r="A842" s="173" t="str">
        <f t="shared" ca="1" si="298"/>
        <v/>
      </c>
      <c r="B842" s="45" t="str">
        <f t="shared" ca="1" si="299"/>
        <v/>
      </c>
      <c r="C842" s="46" t="str">
        <f t="shared" ca="1" si="297"/>
        <v/>
      </c>
      <c r="D842" s="46" t="str">
        <f t="shared" ca="1" si="300"/>
        <v/>
      </c>
      <c r="E842" s="45" t="str">
        <f t="shared" ca="1" si="301"/>
        <v/>
      </c>
      <c r="F842" s="46" t="str">
        <f t="shared" ca="1" si="302"/>
        <v/>
      </c>
      <c r="G842" s="47" t="str">
        <f t="shared" ca="1" si="303"/>
        <v/>
      </c>
      <c r="H842" s="45" t="str">
        <f t="shared" ca="1" si="304"/>
        <v/>
      </c>
      <c r="I842" s="46" t="str">
        <f t="shared" ca="1" si="305"/>
        <v/>
      </c>
      <c r="J842" s="47" t="str">
        <f t="shared" ca="1" si="306"/>
        <v/>
      </c>
      <c r="K842" s="45" t="str">
        <f t="shared" ca="1" si="307"/>
        <v/>
      </c>
      <c r="L842" s="46" t="str">
        <f t="shared" ca="1" si="308"/>
        <v/>
      </c>
      <c r="M842" s="47" t="str">
        <f t="shared" ca="1" si="309"/>
        <v/>
      </c>
      <c r="N842" s="45" t="str">
        <f t="shared" ca="1" si="310"/>
        <v/>
      </c>
      <c r="O842" s="46" t="str">
        <f t="shared" ca="1" si="311"/>
        <v/>
      </c>
      <c r="P842" s="47" t="str">
        <f t="shared" ca="1" si="312"/>
        <v/>
      </c>
      <c r="Q842" s="45" t="str">
        <f t="shared" ca="1" si="313"/>
        <v/>
      </c>
      <c r="R842" s="46" t="str">
        <f t="shared" ca="1" si="314"/>
        <v/>
      </c>
      <c r="S842" s="47" t="str">
        <f t="shared" ca="1" si="315"/>
        <v/>
      </c>
      <c r="T842" s="79" t="str">
        <f t="shared" ca="1" si="316"/>
        <v/>
      </c>
      <c r="AH842" s="172" t="str">
        <f t="shared" si="317"/>
        <v/>
      </c>
      <c r="AI842" s="172" t="str">
        <f t="shared" si="318"/>
        <v/>
      </c>
    </row>
    <row r="843" spans="1:35">
      <c r="A843" s="173" t="str">
        <f t="shared" ca="1" si="298"/>
        <v/>
      </c>
      <c r="B843" s="45" t="str">
        <f t="shared" ca="1" si="299"/>
        <v/>
      </c>
      <c r="C843" s="46" t="str">
        <f t="shared" ca="1" si="297"/>
        <v/>
      </c>
      <c r="D843" s="46" t="str">
        <f t="shared" ca="1" si="300"/>
        <v/>
      </c>
      <c r="E843" s="45" t="str">
        <f t="shared" ca="1" si="301"/>
        <v/>
      </c>
      <c r="F843" s="46" t="str">
        <f t="shared" ca="1" si="302"/>
        <v/>
      </c>
      <c r="G843" s="47" t="str">
        <f t="shared" ca="1" si="303"/>
        <v/>
      </c>
      <c r="H843" s="45" t="str">
        <f t="shared" ca="1" si="304"/>
        <v/>
      </c>
      <c r="I843" s="46" t="str">
        <f t="shared" ca="1" si="305"/>
        <v/>
      </c>
      <c r="J843" s="47" t="str">
        <f t="shared" ca="1" si="306"/>
        <v/>
      </c>
      <c r="K843" s="45" t="str">
        <f t="shared" ca="1" si="307"/>
        <v/>
      </c>
      <c r="L843" s="46" t="str">
        <f t="shared" ca="1" si="308"/>
        <v/>
      </c>
      <c r="M843" s="47" t="str">
        <f t="shared" ca="1" si="309"/>
        <v/>
      </c>
      <c r="N843" s="45" t="str">
        <f t="shared" ca="1" si="310"/>
        <v/>
      </c>
      <c r="O843" s="46" t="str">
        <f t="shared" ca="1" si="311"/>
        <v/>
      </c>
      <c r="P843" s="47" t="str">
        <f t="shared" ca="1" si="312"/>
        <v/>
      </c>
      <c r="Q843" s="45" t="str">
        <f t="shared" ca="1" si="313"/>
        <v/>
      </c>
      <c r="R843" s="46" t="str">
        <f t="shared" ca="1" si="314"/>
        <v/>
      </c>
      <c r="S843" s="47" t="str">
        <f t="shared" ca="1" si="315"/>
        <v/>
      </c>
      <c r="T843" s="79" t="str">
        <f t="shared" ca="1" si="316"/>
        <v/>
      </c>
      <c r="AH843" s="172" t="str">
        <f t="shared" si="317"/>
        <v/>
      </c>
      <c r="AI843" s="172" t="str">
        <f t="shared" si="318"/>
        <v/>
      </c>
    </row>
    <row r="844" spans="1:35">
      <c r="A844" s="173" t="str">
        <f t="shared" ca="1" si="298"/>
        <v/>
      </c>
      <c r="B844" s="45" t="str">
        <f t="shared" ca="1" si="299"/>
        <v/>
      </c>
      <c r="C844" s="46" t="str">
        <f t="shared" ca="1" si="297"/>
        <v/>
      </c>
      <c r="D844" s="46" t="str">
        <f t="shared" ca="1" si="300"/>
        <v/>
      </c>
      <c r="E844" s="45" t="str">
        <f t="shared" ca="1" si="301"/>
        <v/>
      </c>
      <c r="F844" s="46" t="str">
        <f t="shared" ca="1" si="302"/>
        <v/>
      </c>
      <c r="G844" s="47" t="str">
        <f t="shared" ca="1" si="303"/>
        <v/>
      </c>
      <c r="H844" s="45" t="str">
        <f t="shared" ca="1" si="304"/>
        <v/>
      </c>
      <c r="I844" s="46" t="str">
        <f t="shared" ca="1" si="305"/>
        <v/>
      </c>
      <c r="J844" s="47" t="str">
        <f t="shared" ca="1" si="306"/>
        <v/>
      </c>
      <c r="K844" s="45" t="str">
        <f t="shared" ca="1" si="307"/>
        <v/>
      </c>
      <c r="L844" s="46" t="str">
        <f t="shared" ca="1" si="308"/>
        <v/>
      </c>
      <c r="M844" s="47" t="str">
        <f t="shared" ca="1" si="309"/>
        <v/>
      </c>
      <c r="N844" s="45" t="str">
        <f t="shared" ca="1" si="310"/>
        <v/>
      </c>
      <c r="O844" s="46" t="str">
        <f t="shared" ca="1" si="311"/>
        <v/>
      </c>
      <c r="P844" s="47" t="str">
        <f t="shared" ca="1" si="312"/>
        <v/>
      </c>
      <c r="Q844" s="45" t="str">
        <f t="shared" ca="1" si="313"/>
        <v/>
      </c>
      <c r="R844" s="46" t="str">
        <f t="shared" ca="1" si="314"/>
        <v/>
      </c>
      <c r="S844" s="47" t="str">
        <f t="shared" ca="1" si="315"/>
        <v/>
      </c>
      <c r="T844" s="79" t="str">
        <f t="shared" ca="1" si="316"/>
        <v/>
      </c>
      <c r="AH844" s="172" t="str">
        <f t="shared" si="317"/>
        <v/>
      </c>
      <c r="AI844" s="172" t="str">
        <f t="shared" si="318"/>
        <v/>
      </c>
    </row>
    <row r="845" spans="1:35">
      <c r="A845" s="173" t="str">
        <f t="shared" ca="1" si="298"/>
        <v/>
      </c>
      <c r="B845" s="45" t="str">
        <f t="shared" ca="1" si="299"/>
        <v/>
      </c>
      <c r="C845" s="46" t="str">
        <f t="shared" ca="1" si="297"/>
        <v/>
      </c>
      <c r="D845" s="46" t="str">
        <f t="shared" ca="1" si="300"/>
        <v/>
      </c>
      <c r="E845" s="45" t="str">
        <f t="shared" ca="1" si="301"/>
        <v/>
      </c>
      <c r="F845" s="46" t="str">
        <f t="shared" ca="1" si="302"/>
        <v/>
      </c>
      <c r="G845" s="47" t="str">
        <f t="shared" ca="1" si="303"/>
        <v/>
      </c>
      <c r="H845" s="45" t="str">
        <f t="shared" ca="1" si="304"/>
        <v/>
      </c>
      <c r="I845" s="46" t="str">
        <f t="shared" ca="1" si="305"/>
        <v/>
      </c>
      <c r="J845" s="47" t="str">
        <f t="shared" ca="1" si="306"/>
        <v/>
      </c>
      <c r="K845" s="45" t="str">
        <f t="shared" ca="1" si="307"/>
        <v/>
      </c>
      <c r="L845" s="46" t="str">
        <f t="shared" ca="1" si="308"/>
        <v/>
      </c>
      <c r="M845" s="47" t="str">
        <f t="shared" ca="1" si="309"/>
        <v/>
      </c>
      <c r="N845" s="45" t="str">
        <f t="shared" ca="1" si="310"/>
        <v/>
      </c>
      <c r="O845" s="46" t="str">
        <f t="shared" ca="1" si="311"/>
        <v/>
      </c>
      <c r="P845" s="47" t="str">
        <f t="shared" ca="1" si="312"/>
        <v/>
      </c>
      <c r="Q845" s="45" t="str">
        <f t="shared" ca="1" si="313"/>
        <v/>
      </c>
      <c r="R845" s="46" t="str">
        <f t="shared" ca="1" si="314"/>
        <v/>
      </c>
      <c r="S845" s="47" t="str">
        <f t="shared" ca="1" si="315"/>
        <v/>
      </c>
      <c r="T845" s="79" t="str">
        <f t="shared" ca="1" si="316"/>
        <v/>
      </c>
      <c r="AH845" s="172" t="str">
        <f t="shared" si="317"/>
        <v/>
      </c>
      <c r="AI845" s="172" t="str">
        <f t="shared" si="318"/>
        <v/>
      </c>
    </row>
    <row r="846" spans="1:35">
      <c r="A846" s="173" t="str">
        <f t="shared" ca="1" si="298"/>
        <v/>
      </c>
      <c r="B846" s="45" t="str">
        <f t="shared" ca="1" si="299"/>
        <v/>
      </c>
      <c r="C846" s="46" t="str">
        <f t="shared" ca="1" si="297"/>
        <v/>
      </c>
      <c r="D846" s="46" t="str">
        <f t="shared" ca="1" si="300"/>
        <v/>
      </c>
      <c r="E846" s="45" t="str">
        <f t="shared" ca="1" si="301"/>
        <v/>
      </c>
      <c r="F846" s="46" t="str">
        <f t="shared" ca="1" si="302"/>
        <v/>
      </c>
      <c r="G846" s="47" t="str">
        <f t="shared" ca="1" si="303"/>
        <v/>
      </c>
      <c r="H846" s="45" t="str">
        <f t="shared" ca="1" si="304"/>
        <v/>
      </c>
      <c r="I846" s="46" t="str">
        <f t="shared" ca="1" si="305"/>
        <v/>
      </c>
      <c r="J846" s="47" t="str">
        <f t="shared" ca="1" si="306"/>
        <v/>
      </c>
      <c r="K846" s="45" t="str">
        <f t="shared" ca="1" si="307"/>
        <v/>
      </c>
      <c r="L846" s="46" t="str">
        <f t="shared" ca="1" si="308"/>
        <v/>
      </c>
      <c r="M846" s="47" t="str">
        <f t="shared" ca="1" si="309"/>
        <v/>
      </c>
      <c r="N846" s="45" t="str">
        <f t="shared" ca="1" si="310"/>
        <v/>
      </c>
      <c r="O846" s="46" t="str">
        <f t="shared" ca="1" si="311"/>
        <v/>
      </c>
      <c r="P846" s="47" t="str">
        <f t="shared" ca="1" si="312"/>
        <v/>
      </c>
      <c r="Q846" s="45" t="str">
        <f t="shared" ca="1" si="313"/>
        <v/>
      </c>
      <c r="R846" s="46" t="str">
        <f t="shared" ca="1" si="314"/>
        <v/>
      </c>
      <c r="S846" s="47" t="str">
        <f t="shared" ca="1" si="315"/>
        <v/>
      </c>
      <c r="T846" s="79" t="str">
        <f t="shared" ca="1" si="316"/>
        <v/>
      </c>
      <c r="AH846" s="172" t="str">
        <f t="shared" si="317"/>
        <v/>
      </c>
      <c r="AI846" s="172" t="str">
        <f t="shared" si="318"/>
        <v/>
      </c>
    </row>
    <row r="847" spans="1:35">
      <c r="A847" s="173" t="str">
        <f t="shared" ca="1" si="298"/>
        <v/>
      </c>
      <c r="B847" s="45" t="str">
        <f t="shared" ca="1" si="299"/>
        <v/>
      </c>
      <c r="C847" s="46" t="str">
        <f t="shared" ca="1" si="297"/>
        <v/>
      </c>
      <c r="D847" s="46" t="str">
        <f t="shared" ca="1" si="300"/>
        <v/>
      </c>
      <c r="E847" s="45" t="str">
        <f t="shared" ca="1" si="301"/>
        <v/>
      </c>
      <c r="F847" s="46" t="str">
        <f t="shared" ca="1" si="302"/>
        <v/>
      </c>
      <c r="G847" s="47" t="str">
        <f t="shared" ca="1" si="303"/>
        <v/>
      </c>
      <c r="H847" s="45" t="str">
        <f t="shared" ca="1" si="304"/>
        <v/>
      </c>
      <c r="I847" s="46" t="str">
        <f t="shared" ca="1" si="305"/>
        <v/>
      </c>
      <c r="J847" s="47" t="str">
        <f t="shared" ca="1" si="306"/>
        <v/>
      </c>
      <c r="K847" s="45" t="str">
        <f t="shared" ca="1" si="307"/>
        <v/>
      </c>
      <c r="L847" s="46" t="str">
        <f t="shared" ca="1" si="308"/>
        <v/>
      </c>
      <c r="M847" s="47" t="str">
        <f t="shared" ca="1" si="309"/>
        <v/>
      </c>
      <c r="N847" s="45" t="str">
        <f t="shared" ca="1" si="310"/>
        <v/>
      </c>
      <c r="O847" s="46" t="str">
        <f t="shared" ca="1" si="311"/>
        <v/>
      </c>
      <c r="P847" s="47" t="str">
        <f t="shared" ca="1" si="312"/>
        <v/>
      </c>
      <c r="Q847" s="45" t="str">
        <f t="shared" ca="1" si="313"/>
        <v/>
      </c>
      <c r="R847" s="46" t="str">
        <f t="shared" ca="1" si="314"/>
        <v/>
      </c>
      <c r="S847" s="47" t="str">
        <f t="shared" ca="1" si="315"/>
        <v/>
      </c>
      <c r="T847" s="79" t="str">
        <f t="shared" ca="1" si="316"/>
        <v/>
      </c>
      <c r="AH847" s="172" t="str">
        <f t="shared" si="317"/>
        <v/>
      </c>
      <c r="AI847" s="172" t="str">
        <f t="shared" si="318"/>
        <v/>
      </c>
    </row>
    <row r="848" spans="1:35">
      <c r="A848" s="173" t="str">
        <f t="shared" ca="1" si="298"/>
        <v/>
      </c>
      <c r="B848" s="45" t="str">
        <f t="shared" ca="1" si="299"/>
        <v/>
      </c>
      <c r="C848" s="46" t="str">
        <f t="shared" ref="C848:C911" ca="1" si="319">IF(ISERROR(B848-2),"",(B848/$B$14-1)*$B$5)</f>
        <v/>
      </c>
      <c r="D848" s="46" t="str">
        <f t="shared" ca="1" si="300"/>
        <v/>
      </c>
      <c r="E848" s="45" t="str">
        <f t="shared" ca="1" si="301"/>
        <v/>
      </c>
      <c r="F848" s="46" t="str">
        <f t="shared" ca="1" si="302"/>
        <v/>
      </c>
      <c r="G848" s="47" t="str">
        <f t="shared" ca="1" si="303"/>
        <v/>
      </c>
      <c r="H848" s="45" t="str">
        <f t="shared" ca="1" si="304"/>
        <v/>
      </c>
      <c r="I848" s="46" t="str">
        <f t="shared" ca="1" si="305"/>
        <v/>
      </c>
      <c r="J848" s="47" t="str">
        <f t="shared" ca="1" si="306"/>
        <v/>
      </c>
      <c r="K848" s="45" t="str">
        <f t="shared" ca="1" si="307"/>
        <v/>
      </c>
      <c r="L848" s="46" t="str">
        <f t="shared" ca="1" si="308"/>
        <v/>
      </c>
      <c r="M848" s="47" t="str">
        <f t="shared" ca="1" si="309"/>
        <v/>
      </c>
      <c r="N848" s="45" t="str">
        <f t="shared" ca="1" si="310"/>
        <v/>
      </c>
      <c r="O848" s="46" t="str">
        <f t="shared" ca="1" si="311"/>
        <v/>
      </c>
      <c r="P848" s="47" t="str">
        <f t="shared" ca="1" si="312"/>
        <v/>
      </c>
      <c r="Q848" s="45" t="str">
        <f t="shared" ca="1" si="313"/>
        <v/>
      </c>
      <c r="R848" s="46" t="str">
        <f t="shared" ca="1" si="314"/>
        <v/>
      </c>
      <c r="S848" s="47" t="str">
        <f t="shared" ca="1" si="315"/>
        <v/>
      </c>
      <c r="T848" s="79" t="str">
        <f t="shared" ca="1" si="316"/>
        <v/>
      </c>
      <c r="AH848" s="172" t="str">
        <f t="shared" si="317"/>
        <v/>
      </c>
      <c r="AI848" s="172" t="str">
        <f t="shared" si="318"/>
        <v/>
      </c>
    </row>
    <row r="849" spans="1:35">
      <c r="A849" s="173" t="str">
        <f t="shared" ca="1" si="298"/>
        <v/>
      </c>
      <c r="B849" s="45" t="str">
        <f t="shared" ca="1" si="299"/>
        <v/>
      </c>
      <c r="C849" s="46" t="str">
        <f t="shared" ca="1" si="319"/>
        <v/>
      </c>
      <c r="D849" s="46" t="str">
        <f t="shared" ca="1" si="300"/>
        <v/>
      </c>
      <c r="E849" s="45" t="str">
        <f t="shared" ca="1" si="301"/>
        <v/>
      </c>
      <c r="F849" s="46" t="str">
        <f t="shared" ca="1" si="302"/>
        <v/>
      </c>
      <c r="G849" s="47" t="str">
        <f t="shared" ca="1" si="303"/>
        <v/>
      </c>
      <c r="H849" s="45" t="str">
        <f t="shared" ca="1" si="304"/>
        <v/>
      </c>
      <c r="I849" s="46" t="str">
        <f t="shared" ca="1" si="305"/>
        <v/>
      </c>
      <c r="J849" s="47" t="str">
        <f t="shared" ca="1" si="306"/>
        <v/>
      </c>
      <c r="K849" s="45" t="str">
        <f t="shared" ca="1" si="307"/>
        <v/>
      </c>
      <c r="L849" s="46" t="str">
        <f t="shared" ca="1" si="308"/>
        <v/>
      </c>
      <c r="M849" s="47" t="str">
        <f t="shared" ca="1" si="309"/>
        <v/>
      </c>
      <c r="N849" s="45" t="str">
        <f t="shared" ca="1" si="310"/>
        <v/>
      </c>
      <c r="O849" s="46" t="str">
        <f t="shared" ca="1" si="311"/>
        <v/>
      </c>
      <c r="P849" s="47" t="str">
        <f t="shared" ca="1" si="312"/>
        <v/>
      </c>
      <c r="Q849" s="45" t="str">
        <f t="shared" ca="1" si="313"/>
        <v/>
      </c>
      <c r="R849" s="46" t="str">
        <f t="shared" ca="1" si="314"/>
        <v/>
      </c>
      <c r="S849" s="47" t="str">
        <f t="shared" ca="1" si="315"/>
        <v/>
      </c>
      <c r="T849" s="79" t="str">
        <f t="shared" ca="1" si="316"/>
        <v/>
      </c>
      <c r="AH849" s="172" t="str">
        <f t="shared" si="317"/>
        <v/>
      </c>
      <c r="AI849" s="172" t="str">
        <f t="shared" si="318"/>
        <v/>
      </c>
    </row>
    <row r="850" spans="1:35">
      <c r="A850" s="173" t="str">
        <f t="shared" ca="1" si="298"/>
        <v/>
      </c>
      <c r="B850" s="45" t="str">
        <f t="shared" ca="1" si="299"/>
        <v/>
      </c>
      <c r="C850" s="46" t="str">
        <f t="shared" ca="1" si="319"/>
        <v/>
      </c>
      <c r="D850" s="46" t="str">
        <f t="shared" ca="1" si="300"/>
        <v/>
      </c>
      <c r="E850" s="45" t="str">
        <f t="shared" ca="1" si="301"/>
        <v/>
      </c>
      <c r="F850" s="46" t="str">
        <f t="shared" ca="1" si="302"/>
        <v/>
      </c>
      <c r="G850" s="47" t="str">
        <f t="shared" ca="1" si="303"/>
        <v/>
      </c>
      <c r="H850" s="45" t="str">
        <f t="shared" ca="1" si="304"/>
        <v/>
      </c>
      <c r="I850" s="46" t="str">
        <f t="shared" ca="1" si="305"/>
        <v/>
      </c>
      <c r="J850" s="47" t="str">
        <f t="shared" ca="1" si="306"/>
        <v/>
      </c>
      <c r="K850" s="45" t="str">
        <f t="shared" ca="1" si="307"/>
        <v/>
      </c>
      <c r="L850" s="46" t="str">
        <f t="shared" ca="1" si="308"/>
        <v/>
      </c>
      <c r="M850" s="47" t="str">
        <f t="shared" ca="1" si="309"/>
        <v/>
      </c>
      <c r="N850" s="45" t="str">
        <f t="shared" ca="1" si="310"/>
        <v/>
      </c>
      <c r="O850" s="46" t="str">
        <f t="shared" ca="1" si="311"/>
        <v/>
      </c>
      <c r="P850" s="47" t="str">
        <f t="shared" ca="1" si="312"/>
        <v/>
      </c>
      <c r="Q850" s="45" t="str">
        <f t="shared" ca="1" si="313"/>
        <v/>
      </c>
      <c r="R850" s="46" t="str">
        <f t="shared" ca="1" si="314"/>
        <v/>
      </c>
      <c r="S850" s="47" t="str">
        <f t="shared" ca="1" si="315"/>
        <v/>
      </c>
      <c r="T850" s="79" t="str">
        <f t="shared" ca="1" si="316"/>
        <v/>
      </c>
      <c r="AH850" s="172" t="str">
        <f t="shared" si="317"/>
        <v/>
      </c>
      <c r="AI850" s="172" t="str">
        <f t="shared" si="318"/>
        <v/>
      </c>
    </row>
    <row r="851" spans="1:35">
      <c r="A851" s="173" t="str">
        <f t="shared" ca="1" si="298"/>
        <v/>
      </c>
      <c r="B851" s="45" t="str">
        <f t="shared" ca="1" si="299"/>
        <v/>
      </c>
      <c r="C851" s="46" t="str">
        <f t="shared" ca="1" si="319"/>
        <v/>
      </c>
      <c r="D851" s="46" t="str">
        <f t="shared" ca="1" si="300"/>
        <v/>
      </c>
      <c r="E851" s="45" t="str">
        <f t="shared" ca="1" si="301"/>
        <v/>
      </c>
      <c r="F851" s="46" t="str">
        <f t="shared" ca="1" si="302"/>
        <v/>
      </c>
      <c r="G851" s="47" t="str">
        <f t="shared" ca="1" si="303"/>
        <v/>
      </c>
      <c r="H851" s="45" t="str">
        <f t="shared" ca="1" si="304"/>
        <v/>
      </c>
      <c r="I851" s="46" t="str">
        <f t="shared" ca="1" si="305"/>
        <v/>
      </c>
      <c r="J851" s="47" t="str">
        <f t="shared" ca="1" si="306"/>
        <v/>
      </c>
      <c r="K851" s="45" t="str">
        <f t="shared" ca="1" si="307"/>
        <v/>
      </c>
      <c r="L851" s="46" t="str">
        <f t="shared" ca="1" si="308"/>
        <v/>
      </c>
      <c r="M851" s="47" t="str">
        <f t="shared" ca="1" si="309"/>
        <v/>
      </c>
      <c r="N851" s="45" t="str">
        <f t="shared" ca="1" si="310"/>
        <v/>
      </c>
      <c r="O851" s="46" t="str">
        <f t="shared" ca="1" si="311"/>
        <v/>
      </c>
      <c r="P851" s="47" t="str">
        <f t="shared" ca="1" si="312"/>
        <v/>
      </c>
      <c r="Q851" s="45" t="str">
        <f t="shared" ca="1" si="313"/>
        <v/>
      </c>
      <c r="R851" s="46" t="str">
        <f t="shared" ca="1" si="314"/>
        <v/>
      </c>
      <c r="S851" s="47" t="str">
        <f t="shared" ca="1" si="315"/>
        <v/>
      </c>
      <c r="T851" s="79" t="str">
        <f t="shared" ca="1" si="316"/>
        <v/>
      </c>
      <c r="AH851" s="172" t="str">
        <f t="shared" si="317"/>
        <v/>
      </c>
      <c r="AI851" s="172" t="str">
        <f t="shared" si="318"/>
        <v/>
      </c>
    </row>
    <row r="852" spans="1:35">
      <c r="A852" s="173" t="str">
        <f t="shared" ca="1" si="298"/>
        <v/>
      </c>
      <c r="B852" s="45" t="str">
        <f t="shared" ca="1" si="299"/>
        <v/>
      </c>
      <c r="C852" s="46" t="str">
        <f t="shared" ca="1" si="319"/>
        <v/>
      </c>
      <c r="D852" s="46" t="str">
        <f t="shared" ca="1" si="300"/>
        <v/>
      </c>
      <c r="E852" s="45" t="str">
        <f t="shared" ca="1" si="301"/>
        <v/>
      </c>
      <c r="F852" s="46" t="str">
        <f t="shared" ca="1" si="302"/>
        <v/>
      </c>
      <c r="G852" s="47" t="str">
        <f t="shared" ca="1" si="303"/>
        <v/>
      </c>
      <c r="H852" s="45" t="str">
        <f t="shared" ca="1" si="304"/>
        <v/>
      </c>
      <c r="I852" s="46" t="str">
        <f t="shared" ca="1" si="305"/>
        <v/>
      </c>
      <c r="J852" s="47" t="str">
        <f t="shared" ca="1" si="306"/>
        <v/>
      </c>
      <c r="K852" s="45" t="str">
        <f t="shared" ca="1" si="307"/>
        <v/>
      </c>
      <c r="L852" s="46" t="str">
        <f t="shared" ca="1" si="308"/>
        <v/>
      </c>
      <c r="M852" s="47" t="str">
        <f t="shared" ca="1" si="309"/>
        <v/>
      </c>
      <c r="N852" s="45" t="str">
        <f t="shared" ca="1" si="310"/>
        <v/>
      </c>
      <c r="O852" s="46" t="str">
        <f t="shared" ca="1" si="311"/>
        <v/>
      </c>
      <c r="P852" s="47" t="str">
        <f t="shared" ca="1" si="312"/>
        <v/>
      </c>
      <c r="Q852" s="45" t="str">
        <f t="shared" ca="1" si="313"/>
        <v/>
      </c>
      <c r="R852" s="46" t="str">
        <f t="shared" ca="1" si="314"/>
        <v/>
      </c>
      <c r="S852" s="47" t="str">
        <f t="shared" ca="1" si="315"/>
        <v/>
      </c>
      <c r="T852" s="79" t="str">
        <f t="shared" ca="1" si="316"/>
        <v/>
      </c>
      <c r="AH852" s="172" t="str">
        <f t="shared" si="317"/>
        <v/>
      </c>
      <c r="AI852" s="172" t="str">
        <f t="shared" si="318"/>
        <v/>
      </c>
    </row>
    <row r="853" spans="1:35">
      <c r="A853" s="173" t="str">
        <f t="shared" ca="1" si="298"/>
        <v/>
      </c>
      <c r="B853" s="45" t="str">
        <f t="shared" ca="1" si="299"/>
        <v/>
      </c>
      <c r="C853" s="46" t="str">
        <f t="shared" ca="1" si="319"/>
        <v/>
      </c>
      <c r="D853" s="46" t="str">
        <f t="shared" ca="1" si="300"/>
        <v/>
      </c>
      <c r="E853" s="45" t="str">
        <f t="shared" ca="1" si="301"/>
        <v/>
      </c>
      <c r="F853" s="46" t="str">
        <f t="shared" ca="1" si="302"/>
        <v/>
      </c>
      <c r="G853" s="47" t="str">
        <f t="shared" ca="1" si="303"/>
        <v/>
      </c>
      <c r="H853" s="45" t="str">
        <f t="shared" ca="1" si="304"/>
        <v/>
      </c>
      <c r="I853" s="46" t="str">
        <f t="shared" ca="1" si="305"/>
        <v/>
      </c>
      <c r="J853" s="47" t="str">
        <f t="shared" ca="1" si="306"/>
        <v/>
      </c>
      <c r="K853" s="45" t="str">
        <f t="shared" ca="1" si="307"/>
        <v/>
      </c>
      <c r="L853" s="46" t="str">
        <f t="shared" ca="1" si="308"/>
        <v/>
      </c>
      <c r="M853" s="47" t="str">
        <f t="shared" ca="1" si="309"/>
        <v/>
      </c>
      <c r="N853" s="45" t="str">
        <f t="shared" ca="1" si="310"/>
        <v/>
      </c>
      <c r="O853" s="46" t="str">
        <f t="shared" ca="1" si="311"/>
        <v/>
      </c>
      <c r="P853" s="47" t="str">
        <f t="shared" ca="1" si="312"/>
        <v/>
      </c>
      <c r="Q853" s="45" t="str">
        <f t="shared" ca="1" si="313"/>
        <v/>
      </c>
      <c r="R853" s="46" t="str">
        <f t="shared" ca="1" si="314"/>
        <v/>
      </c>
      <c r="S853" s="47" t="str">
        <f t="shared" ca="1" si="315"/>
        <v/>
      </c>
      <c r="T853" s="79" t="str">
        <f t="shared" ca="1" si="316"/>
        <v/>
      </c>
      <c r="AH853" s="172" t="str">
        <f t="shared" si="317"/>
        <v/>
      </c>
      <c r="AI853" s="172" t="str">
        <f t="shared" si="318"/>
        <v/>
      </c>
    </row>
    <row r="854" spans="1:35">
      <c r="A854" s="173" t="str">
        <f t="shared" ca="1" si="298"/>
        <v/>
      </c>
      <c r="B854" s="45" t="str">
        <f t="shared" ca="1" si="299"/>
        <v/>
      </c>
      <c r="C854" s="46" t="str">
        <f t="shared" ca="1" si="319"/>
        <v/>
      </c>
      <c r="D854" s="46" t="str">
        <f t="shared" ca="1" si="300"/>
        <v/>
      </c>
      <c r="E854" s="45" t="str">
        <f t="shared" ca="1" si="301"/>
        <v/>
      </c>
      <c r="F854" s="46" t="str">
        <f t="shared" ca="1" si="302"/>
        <v/>
      </c>
      <c r="G854" s="47" t="str">
        <f t="shared" ca="1" si="303"/>
        <v/>
      </c>
      <c r="H854" s="45" t="str">
        <f t="shared" ca="1" si="304"/>
        <v/>
      </c>
      <c r="I854" s="46" t="str">
        <f t="shared" ca="1" si="305"/>
        <v/>
      </c>
      <c r="J854" s="47" t="str">
        <f t="shared" ca="1" si="306"/>
        <v/>
      </c>
      <c r="K854" s="45" t="str">
        <f t="shared" ca="1" si="307"/>
        <v/>
      </c>
      <c r="L854" s="46" t="str">
        <f t="shared" ca="1" si="308"/>
        <v/>
      </c>
      <c r="M854" s="47" t="str">
        <f t="shared" ca="1" si="309"/>
        <v/>
      </c>
      <c r="N854" s="45" t="str">
        <f t="shared" ca="1" si="310"/>
        <v/>
      </c>
      <c r="O854" s="46" t="str">
        <f t="shared" ca="1" si="311"/>
        <v/>
      </c>
      <c r="P854" s="47" t="str">
        <f t="shared" ca="1" si="312"/>
        <v/>
      </c>
      <c r="Q854" s="45" t="str">
        <f t="shared" ca="1" si="313"/>
        <v/>
      </c>
      <c r="R854" s="46" t="str">
        <f t="shared" ca="1" si="314"/>
        <v/>
      </c>
      <c r="S854" s="47" t="str">
        <f t="shared" ca="1" si="315"/>
        <v/>
      </c>
      <c r="T854" s="79" t="str">
        <f t="shared" ca="1" si="316"/>
        <v/>
      </c>
      <c r="AH854" s="172" t="str">
        <f t="shared" si="317"/>
        <v/>
      </c>
      <c r="AI854" s="172" t="str">
        <f t="shared" si="318"/>
        <v/>
      </c>
    </row>
    <row r="855" spans="1:35">
      <c r="A855" s="173" t="str">
        <f t="shared" ca="1" si="298"/>
        <v/>
      </c>
      <c r="B855" s="45" t="str">
        <f t="shared" ca="1" si="299"/>
        <v/>
      </c>
      <c r="C855" s="46" t="str">
        <f t="shared" ca="1" si="319"/>
        <v/>
      </c>
      <c r="D855" s="46" t="str">
        <f t="shared" ca="1" si="300"/>
        <v/>
      </c>
      <c r="E855" s="45" t="str">
        <f t="shared" ca="1" si="301"/>
        <v/>
      </c>
      <c r="F855" s="46" t="str">
        <f t="shared" ca="1" si="302"/>
        <v/>
      </c>
      <c r="G855" s="47" t="str">
        <f t="shared" ca="1" si="303"/>
        <v/>
      </c>
      <c r="H855" s="45" t="str">
        <f t="shared" ca="1" si="304"/>
        <v/>
      </c>
      <c r="I855" s="46" t="str">
        <f t="shared" ca="1" si="305"/>
        <v/>
      </c>
      <c r="J855" s="47" t="str">
        <f t="shared" ca="1" si="306"/>
        <v/>
      </c>
      <c r="K855" s="45" t="str">
        <f t="shared" ca="1" si="307"/>
        <v/>
      </c>
      <c r="L855" s="46" t="str">
        <f t="shared" ca="1" si="308"/>
        <v/>
      </c>
      <c r="M855" s="47" t="str">
        <f t="shared" ca="1" si="309"/>
        <v/>
      </c>
      <c r="N855" s="45" t="str">
        <f t="shared" ca="1" si="310"/>
        <v/>
      </c>
      <c r="O855" s="46" t="str">
        <f t="shared" ca="1" si="311"/>
        <v/>
      </c>
      <c r="P855" s="47" t="str">
        <f t="shared" ca="1" si="312"/>
        <v/>
      </c>
      <c r="Q855" s="45" t="str">
        <f t="shared" ca="1" si="313"/>
        <v/>
      </c>
      <c r="R855" s="46" t="str">
        <f t="shared" ca="1" si="314"/>
        <v/>
      </c>
      <c r="S855" s="47" t="str">
        <f t="shared" ca="1" si="315"/>
        <v/>
      </c>
      <c r="T855" s="79" t="str">
        <f t="shared" ca="1" si="316"/>
        <v/>
      </c>
      <c r="AH855" s="172" t="str">
        <f t="shared" si="317"/>
        <v/>
      </c>
      <c r="AI855" s="172" t="str">
        <f t="shared" si="318"/>
        <v/>
      </c>
    </row>
    <row r="856" spans="1:35">
      <c r="A856" s="173" t="str">
        <f t="shared" ca="1" si="298"/>
        <v/>
      </c>
      <c r="B856" s="45" t="str">
        <f t="shared" ca="1" si="299"/>
        <v/>
      </c>
      <c r="C856" s="46" t="str">
        <f t="shared" ca="1" si="319"/>
        <v/>
      </c>
      <c r="D856" s="46" t="str">
        <f t="shared" ca="1" si="300"/>
        <v/>
      </c>
      <c r="E856" s="45" t="str">
        <f t="shared" ca="1" si="301"/>
        <v/>
      </c>
      <c r="F856" s="46" t="str">
        <f t="shared" ca="1" si="302"/>
        <v/>
      </c>
      <c r="G856" s="47" t="str">
        <f t="shared" ca="1" si="303"/>
        <v/>
      </c>
      <c r="H856" s="45" t="str">
        <f t="shared" ca="1" si="304"/>
        <v/>
      </c>
      <c r="I856" s="46" t="str">
        <f t="shared" ca="1" si="305"/>
        <v/>
      </c>
      <c r="J856" s="47" t="str">
        <f t="shared" ca="1" si="306"/>
        <v/>
      </c>
      <c r="K856" s="45" t="str">
        <f t="shared" ca="1" si="307"/>
        <v/>
      </c>
      <c r="L856" s="46" t="str">
        <f t="shared" ca="1" si="308"/>
        <v/>
      </c>
      <c r="M856" s="47" t="str">
        <f t="shared" ca="1" si="309"/>
        <v/>
      </c>
      <c r="N856" s="45" t="str">
        <f t="shared" ca="1" si="310"/>
        <v/>
      </c>
      <c r="O856" s="46" t="str">
        <f t="shared" ca="1" si="311"/>
        <v/>
      </c>
      <c r="P856" s="47" t="str">
        <f t="shared" ca="1" si="312"/>
        <v/>
      </c>
      <c r="Q856" s="45" t="str">
        <f t="shared" ca="1" si="313"/>
        <v/>
      </c>
      <c r="R856" s="46" t="str">
        <f t="shared" ca="1" si="314"/>
        <v/>
      </c>
      <c r="S856" s="47" t="str">
        <f t="shared" ca="1" si="315"/>
        <v/>
      </c>
      <c r="T856" s="79" t="str">
        <f t="shared" ca="1" si="316"/>
        <v/>
      </c>
      <c r="AH856" s="172" t="str">
        <f t="shared" si="317"/>
        <v/>
      </c>
      <c r="AI856" s="172" t="str">
        <f t="shared" si="318"/>
        <v/>
      </c>
    </row>
    <row r="857" spans="1:35">
      <c r="A857" s="173" t="str">
        <f t="shared" ca="1" si="298"/>
        <v/>
      </c>
      <c r="B857" s="45" t="str">
        <f t="shared" ca="1" si="299"/>
        <v/>
      </c>
      <c r="C857" s="46" t="str">
        <f t="shared" ca="1" si="319"/>
        <v/>
      </c>
      <c r="D857" s="46" t="str">
        <f t="shared" ca="1" si="300"/>
        <v/>
      </c>
      <c r="E857" s="45" t="str">
        <f t="shared" ca="1" si="301"/>
        <v/>
      </c>
      <c r="F857" s="46" t="str">
        <f t="shared" ca="1" si="302"/>
        <v/>
      </c>
      <c r="G857" s="47" t="str">
        <f t="shared" ca="1" si="303"/>
        <v/>
      </c>
      <c r="H857" s="45" t="str">
        <f t="shared" ca="1" si="304"/>
        <v/>
      </c>
      <c r="I857" s="46" t="str">
        <f t="shared" ca="1" si="305"/>
        <v/>
      </c>
      <c r="J857" s="47" t="str">
        <f t="shared" ca="1" si="306"/>
        <v/>
      </c>
      <c r="K857" s="45" t="str">
        <f t="shared" ca="1" si="307"/>
        <v/>
      </c>
      <c r="L857" s="46" t="str">
        <f t="shared" ca="1" si="308"/>
        <v/>
      </c>
      <c r="M857" s="47" t="str">
        <f t="shared" ca="1" si="309"/>
        <v/>
      </c>
      <c r="N857" s="45" t="str">
        <f t="shared" ca="1" si="310"/>
        <v/>
      </c>
      <c r="O857" s="46" t="str">
        <f t="shared" ca="1" si="311"/>
        <v/>
      </c>
      <c r="P857" s="47" t="str">
        <f t="shared" ca="1" si="312"/>
        <v/>
      </c>
      <c r="Q857" s="45" t="str">
        <f t="shared" ca="1" si="313"/>
        <v/>
      </c>
      <c r="R857" s="46" t="str">
        <f t="shared" ca="1" si="314"/>
        <v/>
      </c>
      <c r="S857" s="47" t="str">
        <f t="shared" ca="1" si="315"/>
        <v/>
      </c>
      <c r="T857" s="79" t="str">
        <f t="shared" ca="1" si="316"/>
        <v/>
      </c>
      <c r="AH857" s="172" t="str">
        <f t="shared" si="317"/>
        <v/>
      </c>
      <c r="AI857" s="172" t="str">
        <f t="shared" si="318"/>
        <v/>
      </c>
    </row>
    <row r="858" spans="1:35">
      <c r="A858" s="173" t="str">
        <f t="shared" ca="1" si="298"/>
        <v/>
      </c>
      <c r="B858" s="45" t="str">
        <f t="shared" ca="1" si="299"/>
        <v/>
      </c>
      <c r="C858" s="46" t="str">
        <f t="shared" ca="1" si="319"/>
        <v/>
      </c>
      <c r="D858" s="46" t="str">
        <f t="shared" ca="1" si="300"/>
        <v/>
      </c>
      <c r="E858" s="45" t="str">
        <f t="shared" ca="1" si="301"/>
        <v/>
      </c>
      <c r="F858" s="46" t="str">
        <f t="shared" ca="1" si="302"/>
        <v/>
      </c>
      <c r="G858" s="47" t="str">
        <f t="shared" ca="1" si="303"/>
        <v/>
      </c>
      <c r="H858" s="45" t="str">
        <f t="shared" ca="1" si="304"/>
        <v/>
      </c>
      <c r="I858" s="46" t="str">
        <f t="shared" ca="1" si="305"/>
        <v/>
      </c>
      <c r="J858" s="47" t="str">
        <f t="shared" ca="1" si="306"/>
        <v/>
      </c>
      <c r="K858" s="45" t="str">
        <f t="shared" ca="1" si="307"/>
        <v/>
      </c>
      <c r="L858" s="46" t="str">
        <f t="shared" ca="1" si="308"/>
        <v/>
      </c>
      <c r="M858" s="47" t="str">
        <f t="shared" ca="1" si="309"/>
        <v/>
      </c>
      <c r="N858" s="45" t="str">
        <f t="shared" ca="1" si="310"/>
        <v/>
      </c>
      <c r="O858" s="46" t="str">
        <f t="shared" ca="1" si="311"/>
        <v/>
      </c>
      <c r="P858" s="47" t="str">
        <f t="shared" ca="1" si="312"/>
        <v/>
      </c>
      <c r="Q858" s="45" t="str">
        <f t="shared" ca="1" si="313"/>
        <v/>
      </c>
      <c r="R858" s="46" t="str">
        <f t="shared" ca="1" si="314"/>
        <v/>
      </c>
      <c r="S858" s="47" t="str">
        <f t="shared" ca="1" si="315"/>
        <v/>
      </c>
      <c r="T858" s="79" t="str">
        <f t="shared" ca="1" si="316"/>
        <v/>
      </c>
      <c r="AH858" s="172" t="str">
        <f t="shared" si="317"/>
        <v/>
      </c>
      <c r="AI858" s="172" t="str">
        <f t="shared" si="318"/>
        <v/>
      </c>
    </row>
    <row r="859" spans="1:35">
      <c r="A859" s="173" t="str">
        <f t="shared" ca="1" si="298"/>
        <v/>
      </c>
      <c r="B859" s="45" t="str">
        <f t="shared" ca="1" si="299"/>
        <v/>
      </c>
      <c r="C859" s="46" t="str">
        <f t="shared" ca="1" si="319"/>
        <v/>
      </c>
      <c r="D859" s="46" t="str">
        <f t="shared" ca="1" si="300"/>
        <v/>
      </c>
      <c r="E859" s="45" t="str">
        <f t="shared" ca="1" si="301"/>
        <v/>
      </c>
      <c r="F859" s="46" t="str">
        <f t="shared" ca="1" si="302"/>
        <v/>
      </c>
      <c r="G859" s="47" t="str">
        <f t="shared" ca="1" si="303"/>
        <v/>
      </c>
      <c r="H859" s="45" t="str">
        <f t="shared" ca="1" si="304"/>
        <v/>
      </c>
      <c r="I859" s="46" t="str">
        <f t="shared" ca="1" si="305"/>
        <v/>
      </c>
      <c r="J859" s="47" t="str">
        <f t="shared" ca="1" si="306"/>
        <v/>
      </c>
      <c r="K859" s="45" t="str">
        <f t="shared" ca="1" si="307"/>
        <v/>
      </c>
      <c r="L859" s="46" t="str">
        <f t="shared" ca="1" si="308"/>
        <v/>
      </c>
      <c r="M859" s="47" t="str">
        <f t="shared" ca="1" si="309"/>
        <v/>
      </c>
      <c r="N859" s="45" t="str">
        <f t="shared" ca="1" si="310"/>
        <v/>
      </c>
      <c r="O859" s="46" t="str">
        <f t="shared" ca="1" si="311"/>
        <v/>
      </c>
      <c r="P859" s="47" t="str">
        <f t="shared" ca="1" si="312"/>
        <v/>
      </c>
      <c r="Q859" s="45" t="str">
        <f t="shared" ca="1" si="313"/>
        <v/>
      </c>
      <c r="R859" s="46" t="str">
        <f t="shared" ca="1" si="314"/>
        <v/>
      </c>
      <c r="S859" s="47" t="str">
        <f t="shared" ca="1" si="315"/>
        <v/>
      </c>
      <c r="T859" s="79" t="str">
        <f t="shared" ca="1" si="316"/>
        <v/>
      </c>
      <c r="AH859" s="172" t="str">
        <f t="shared" si="317"/>
        <v/>
      </c>
      <c r="AI859" s="172" t="str">
        <f t="shared" si="318"/>
        <v/>
      </c>
    </row>
    <row r="860" spans="1:35">
      <c r="A860" s="173" t="str">
        <f t="shared" ca="1" si="298"/>
        <v/>
      </c>
      <c r="B860" s="45" t="str">
        <f t="shared" ca="1" si="299"/>
        <v/>
      </c>
      <c r="C860" s="46" t="str">
        <f t="shared" ca="1" si="319"/>
        <v/>
      </c>
      <c r="D860" s="46" t="str">
        <f t="shared" ca="1" si="300"/>
        <v/>
      </c>
      <c r="E860" s="45" t="str">
        <f t="shared" ca="1" si="301"/>
        <v/>
      </c>
      <c r="F860" s="46" t="str">
        <f t="shared" ca="1" si="302"/>
        <v/>
      </c>
      <c r="G860" s="47" t="str">
        <f t="shared" ca="1" si="303"/>
        <v/>
      </c>
      <c r="H860" s="45" t="str">
        <f t="shared" ca="1" si="304"/>
        <v/>
      </c>
      <c r="I860" s="46" t="str">
        <f t="shared" ca="1" si="305"/>
        <v/>
      </c>
      <c r="J860" s="47" t="str">
        <f t="shared" ca="1" si="306"/>
        <v/>
      </c>
      <c r="K860" s="45" t="str">
        <f t="shared" ca="1" si="307"/>
        <v/>
      </c>
      <c r="L860" s="46" t="str">
        <f t="shared" ca="1" si="308"/>
        <v/>
      </c>
      <c r="M860" s="47" t="str">
        <f t="shared" ca="1" si="309"/>
        <v/>
      </c>
      <c r="N860" s="45" t="str">
        <f t="shared" ca="1" si="310"/>
        <v/>
      </c>
      <c r="O860" s="46" t="str">
        <f t="shared" ca="1" si="311"/>
        <v/>
      </c>
      <c r="P860" s="47" t="str">
        <f t="shared" ca="1" si="312"/>
        <v/>
      </c>
      <c r="Q860" s="45" t="str">
        <f t="shared" ca="1" si="313"/>
        <v/>
      </c>
      <c r="R860" s="46" t="str">
        <f t="shared" ca="1" si="314"/>
        <v/>
      </c>
      <c r="S860" s="47" t="str">
        <f t="shared" ca="1" si="315"/>
        <v/>
      </c>
      <c r="T860" s="79" t="str">
        <f t="shared" ca="1" si="316"/>
        <v/>
      </c>
      <c r="AH860" s="172" t="str">
        <f t="shared" si="317"/>
        <v/>
      </c>
      <c r="AI860" s="172" t="str">
        <f t="shared" si="318"/>
        <v/>
      </c>
    </row>
    <row r="861" spans="1:35">
      <c r="A861" s="173" t="str">
        <f t="shared" ca="1" si="298"/>
        <v/>
      </c>
      <c r="B861" s="45" t="str">
        <f t="shared" ca="1" si="299"/>
        <v/>
      </c>
      <c r="C861" s="46" t="str">
        <f t="shared" ca="1" si="319"/>
        <v/>
      </c>
      <c r="D861" s="46" t="str">
        <f t="shared" ca="1" si="300"/>
        <v/>
      </c>
      <c r="E861" s="45" t="str">
        <f t="shared" ca="1" si="301"/>
        <v/>
      </c>
      <c r="F861" s="46" t="str">
        <f t="shared" ca="1" si="302"/>
        <v/>
      </c>
      <c r="G861" s="47" t="str">
        <f t="shared" ca="1" si="303"/>
        <v/>
      </c>
      <c r="H861" s="45" t="str">
        <f t="shared" ca="1" si="304"/>
        <v/>
      </c>
      <c r="I861" s="46" t="str">
        <f t="shared" ca="1" si="305"/>
        <v/>
      </c>
      <c r="J861" s="47" t="str">
        <f t="shared" ca="1" si="306"/>
        <v/>
      </c>
      <c r="K861" s="45" t="str">
        <f t="shared" ca="1" si="307"/>
        <v/>
      </c>
      <c r="L861" s="46" t="str">
        <f t="shared" ca="1" si="308"/>
        <v/>
      </c>
      <c r="M861" s="47" t="str">
        <f t="shared" ca="1" si="309"/>
        <v/>
      </c>
      <c r="N861" s="45" t="str">
        <f t="shared" ca="1" si="310"/>
        <v/>
      </c>
      <c r="O861" s="46" t="str">
        <f t="shared" ca="1" si="311"/>
        <v/>
      </c>
      <c r="P861" s="47" t="str">
        <f t="shared" ca="1" si="312"/>
        <v/>
      </c>
      <c r="Q861" s="45" t="str">
        <f t="shared" ca="1" si="313"/>
        <v/>
      </c>
      <c r="R861" s="46" t="str">
        <f t="shared" ca="1" si="314"/>
        <v/>
      </c>
      <c r="S861" s="47" t="str">
        <f t="shared" ca="1" si="315"/>
        <v/>
      </c>
      <c r="T861" s="79" t="str">
        <f t="shared" ca="1" si="316"/>
        <v/>
      </c>
      <c r="AH861" s="172" t="str">
        <f t="shared" si="317"/>
        <v/>
      </c>
      <c r="AI861" s="172" t="str">
        <f t="shared" si="318"/>
        <v/>
      </c>
    </row>
    <row r="862" spans="1:35">
      <c r="A862" s="173" t="str">
        <f t="shared" ca="1" si="298"/>
        <v/>
      </c>
      <c r="B862" s="45" t="str">
        <f t="shared" ca="1" si="299"/>
        <v/>
      </c>
      <c r="C862" s="46" t="str">
        <f t="shared" ca="1" si="319"/>
        <v/>
      </c>
      <c r="D862" s="46" t="str">
        <f t="shared" ca="1" si="300"/>
        <v/>
      </c>
      <c r="E862" s="45" t="str">
        <f t="shared" ca="1" si="301"/>
        <v/>
      </c>
      <c r="F862" s="46" t="str">
        <f t="shared" ca="1" si="302"/>
        <v/>
      </c>
      <c r="G862" s="47" t="str">
        <f t="shared" ca="1" si="303"/>
        <v/>
      </c>
      <c r="H862" s="45" t="str">
        <f t="shared" ca="1" si="304"/>
        <v/>
      </c>
      <c r="I862" s="46" t="str">
        <f t="shared" ca="1" si="305"/>
        <v/>
      </c>
      <c r="J862" s="47" t="str">
        <f t="shared" ca="1" si="306"/>
        <v/>
      </c>
      <c r="K862" s="45" t="str">
        <f t="shared" ca="1" si="307"/>
        <v/>
      </c>
      <c r="L862" s="46" t="str">
        <f t="shared" ca="1" si="308"/>
        <v/>
      </c>
      <c r="M862" s="47" t="str">
        <f t="shared" ca="1" si="309"/>
        <v/>
      </c>
      <c r="N862" s="45" t="str">
        <f t="shared" ca="1" si="310"/>
        <v/>
      </c>
      <c r="O862" s="46" t="str">
        <f t="shared" ca="1" si="311"/>
        <v/>
      </c>
      <c r="P862" s="47" t="str">
        <f t="shared" ca="1" si="312"/>
        <v/>
      </c>
      <c r="Q862" s="45" t="str">
        <f t="shared" ca="1" si="313"/>
        <v/>
      </c>
      <c r="R862" s="46" t="str">
        <f t="shared" ca="1" si="314"/>
        <v/>
      </c>
      <c r="S862" s="47" t="str">
        <f t="shared" ca="1" si="315"/>
        <v/>
      </c>
      <c r="T862" s="79" t="str">
        <f t="shared" ca="1" si="316"/>
        <v/>
      </c>
      <c r="AH862" s="172" t="str">
        <f t="shared" si="317"/>
        <v/>
      </c>
      <c r="AI862" s="172" t="str">
        <f t="shared" si="318"/>
        <v/>
      </c>
    </row>
    <row r="863" spans="1:35">
      <c r="A863" s="173" t="str">
        <f t="shared" ca="1" si="298"/>
        <v/>
      </c>
      <c r="B863" s="45" t="str">
        <f t="shared" ca="1" si="299"/>
        <v/>
      </c>
      <c r="C863" s="46" t="str">
        <f t="shared" ca="1" si="319"/>
        <v/>
      </c>
      <c r="D863" s="46" t="str">
        <f t="shared" ca="1" si="300"/>
        <v/>
      </c>
      <c r="E863" s="45" t="str">
        <f t="shared" ca="1" si="301"/>
        <v/>
      </c>
      <c r="F863" s="46" t="str">
        <f t="shared" ca="1" si="302"/>
        <v/>
      </c>
      <c r="G863" s="47" t="str">
        <f t="shared" ca="1" si="303"/>
        <v/>
      </c>
      <c r="H863" s="45" t="str">
        <f t="shared" ca="1" si="304"/>
        <v/>
      </c>
      <c r="I863" s="46" t="str">
        <f t="shared" ca="1" si="305"/>
        <v/>
      </c>
      <c r="J863" s="47" t="str">
        <f t="shared" ca="1" si="306"/>
        <v/>
      </c>
      <c r="K863" s="45" t="str">
        <f t="shared" ca="1" si="307"/>
        <v/>
      </c>
      <c r="L863" s="46" t="str">
        <f t="shared" ca="1" si="308"/>
        <v/>
      </c>
      <c r="M863" s="47" t="str">
        <f t="shared" ca="1" si="309"/>
        <v/>
      </c>
      <c r="N863" s="45" t="str">
        <f t="shared" ca="1" si="310"/>
        <v/>
      </c>
      <c r="O863" s="46" t="str">
        <f t="shared" ca="1" si="311"/>
        <v/>
      </c>
      <c r="P863" s="47" t="str">
        <f t="shared" ca="1" si="312"/>
        <v/>
      </c>
      <c r="Q863" s="45" t="str">
        <f t="shared" ca="1" si="313"/>
        <v/>
      </c>
      <c r="R863" s="46" t="str">
        <f t="shared" ca="1" si="314"/>
        <v/>
      </c>
      <c r="S863" s="47" t="str">
        <f t="shared" ca="1" si="315"/>
        <v/>
      </c>
      <c r="T863" s="79" t="str">
        <f t="shared" ca="1" si="316"/>
        <v/>
      </c>
      <c r="AH863" s="172" t="str">
        <f t="shared" si="317"/>
        <v/>
      </c>
      <c r="AI863" s="172" t="str">
        <f t="shared" si="318"/>
        <v/>
      </c>
    </row>
    <row r="864" spans="1:35">
      <c r="A864" s="173" t="str">
        <f t="shared" ca="1" si="298"/>
        <v/>
      </c>
      <c r="B864" s="45" t="str">
        <f t="shared" ca="1" si="299"/>
        <v/>
      </c>
      <c r="C864" s="46" t="str">
        <f t="shared" ca="1" si="319"/>
        <v/>
      </c>
      <c r="D864" s="46" t="str">
        <f t="shared" ca="1" si="300"/>
        <v/>
      </c>
      <c r="E864" s="45" t="str">
        <f t="shared" ca="1" si="301"/>
        <v/>
      </c>
      <c r="F864" s="46" t="str">
        <f t="shared" ca="1" si="302"/>
        <v/>
      </c>
      <c r="G864" s="47" t="str">
        <f t="shared" ca="1" si="303"/>
        <v/>
      </c>
      <c r="H864" s="45" t="str">
        <f t="shared" ca="1" si="304"/>
        <v/>
      </c>
      <c r="I864" s="46" t="str">
        <f t="shared" ca="1" si="305"/>
        <v/>
      </c>
      <c r="J864" s="47" t="str">
        <f t="shared" ca="1" si="306"/>
        <v/>
      </c>
      <c r="K864" s="45" t="str">
        <f t="shared" ca="1" si="307"/>
        <v/>
      </c>
      <c r="L864" s="46" t="str">
        <f t="shared" ca="1" si="308"/>
        <v/>
      </c>
      <c r="M864" s="47" t="str">
        <f t="shared" ca="1" si="309"/>
        <v/>
      </c>
      <c r="N864" s="45" t="str">
        <f t="shared" ca="1" si="310"/>
        <v/>
      </c>
      <c r="O864" s="46" t="str">
        <f t="shared" ca="1" si="311"/>
        <v/>
      </c>
      <c r="P864" s="47" t="str">
        <f t="shared" ca="1" si="312"/>
        <v/>
      </c>
      <c r="Q864" s="45" t="str">
        <f t="shared" ca="1" si="313"/>
        <v/>
      </c>
      <c r="R864" s="46" t="str">
        <f t="shared" ca="1" si="314"/>
        <v/>
      </c>
      <c r="S864" s="47" t="str">
        <f t="shared" ca="1" si="315"/>
        <v/>
      </c>
      <c r="T864" s="79" t="str">
        <f t="shared" ca="1" si="316"/>
        <v/>
      </c>
      <c r="AH864" s="172" t="str">
        <f t="shared" si="317"/>
        <v/>
      </c>
      <c r="AI864" s="172" t="str">
        <f t="shared" si="318"/>
        <v/>
      </c>
    </row>
    <row r="865" spans="1:35">
      <c r="A865" s="173" t="str">
        <f t="shared" ca="1" si="298"/>
        <v/>
      </c>
      <c r="B865" s="45" t="str">
        <f t="shared" ca="1" si="299"/>
        <v/>
      </c>
      <c r="C865" s="46" t="str">
        <f t="shared" ca="1" si="319"/>
        <v/>
      </c>
      <c r="D865" s="46" t="str">
        <f t="shared" ca="1" si="300"/>
        <v/>
      </c>
      <c r="E865" s="45" t="str">
        <f t="shared" ca="1" si="301"/>
        <v/>
      </c>
      <c r="F865" s="46" t="str">
        <f t="shared" ca="1" si="302"/>
        <v/>
      </c>
      <c r="G865" s="47" t="str">
        <f t="shared" ca="1" si="303"/>
        <v/>
      </c>
      <c r="H865" s="45" t="str">
        <f t="shared" ca="1" si="304"/>
        <v/>
      </c>
      <c r="I865" s="46" t="str">
        <f t="shared" ca="1" si="305"/>
        <v/>
      </c>
      <c r="J865" s="47" t="str">
        <f t="shared" ca="1" si="306"/>
        <v/>
      </c>
      <c r="K865" s="45" t="str">
        <f t="shared" ca="1" si="307"/>
        <v/>
      </c>
      <c r="L865" s="46" t="str">
        <f t="shared" ca="1" si="308"/>
        <v/>
      </c>
      <c r="M865" s="47" t="str">
        <f t="shared" ca="1" si="309"/>
        <v/>
      </c>
      <c r="N865" s="45" t="str">
        <f t="shared" ca="1" si="310"/>
        <v/>
      </c>
      <c r="O865" s="46" t="str">
        <f t="shared" ca="1" si="311"/>
        <v/>
      </c>
      <c r="P865" s="47" t="str">
        <f t="shared" ca="1" si="312"/>
        <v/>
      </c>
      <c r="Q865" s="45" t="str">
        <f t="shared" ca="1" si="313"/>
        <v/>
      </c>
      <c r="R865" s="46" t="str">
        <f t="shared" ca="1" si="314"/>
        <v/>
      </c>
      <c r="S865" s="47" t="str">
        <f t="shared" ca="1" si="315"/>
        <v/>
      </c>
      <c r="T865" s="79" t="str">
        <f t="shared" ca="1" si="316"/>
        <v/>
      </c>
      <c r="AH865" s="172" t="str">
        <f t="shared" si="317"/>
        <v/>
      </c>
      <c r="AI865" s="172" t="str">
        <f t="shared" si="318"/>
        <v/>
      </c>
    </row>
    <row r="866" spans="1:35">
      <c r="A866" s="173" t="str">
        <f t="shared" ca="1" si="298"/>
        <v/>
      </c>
      <c r="B866" s="45" t="str">
        <f t="shared" ca="1" si="299"/>
        <v/>
      </c>
      <c r="C866" s="46" t="str">
        <f t="shared" ca="1" si="319"/>
        <v/>
      </c>
      <c r="D866" s="46" t="str">
        <f t="shared" ca="1" si="300"/>
        <v/>
      </c>
      <c r="E866" s="45" t="str">
        <f t="shared" ca="1" si="301"/>
        <v/>
      </c>
      <c r="F866" s="46" t="str">
        <f t="shared" ca="1" si="302"/>
        <v/>
      </c>
      <c r="G866" s="47" t="str">
        <f t="shared" ca="1" si="303"/>
        <v/>
      </c>
      <c r="H866" s="45" t="str">
        <f t="shared" ca="1" si="304"/>
        <v/>
      </c>
      <c r="I866" s="46" t="str">
        <f t="shared" ca="1" si="305"/>
        <v/>
      </c>
      <c r="J866" s="47" t="str">
        <f t="shared" ca="1" si="306"/>
        <v/>
      </c>
      <c r="K866" s="45" t="str">
        <f t="shared" ca="1" si="307"/>
        <v/>
      </c>
      <c r="L866" s="46" t="str">
        <f t="shared" ca="1" si="308"/>
        <v/>
      </c>
      <c r="M866" s="47" t="str">
        <f t="shared" ca="1" si="309"/>
        <v/>
      </c>
      <c r="N866" s="45" t="str">
        <f t="shared" ca="1" si="310"/>
        <v/>
      </c>
      <c r="O866" s="46" t="str">
        <f t="shared" ca="1" si="311"/>
        <v/>
      </c>
      <c r="P866" s="47" t="str">
        <f t="shared" ca="1" si="312"/>
        <v/>
      </c>
      <c r="Q866" s="45" t="str">
        <f t="shared" ca="1" si="313"/>
        <v/>
      </c>
      <c r="R866" s="46" t="str">
        <f t="shared" ca="1" si="314"/>
        <v/>
      </c>
      <c r="S866" s="47" t="str">
        <f t="shared" ca="1" si="315"/>
        <v/>
      </c>
      <c r="T866" s="79" t="str">
        <f t="shared" ca="1" si="316"/>
        <v/>
      </c>
      <c r="AH866" s="172" t="str">
        <f t="shared" si="317"/>
        <v/>
      </c>
      <c r="AI866" s="172" t="str">
        <f t="shared" si="318"/>
        <v/>
      </c>
    </row>
    <row r="867" spans="1:35">
      <c r="A867" s="173" t="str">
        <f t="shared" ca="1" si="298"/>
        <v/>
      </c>
      <c r="B867" s="45" t="str">
        <f t="shared" ca="1" si="299"/>
        <v/>
      </c>
      <c r="C867" s="46" t="str">
        <f t="shared" ca="1" si="319"/>
        <v/>
      </c>
      <c r="D867" s="46" t="str">
        <f t="shared" ca="1" si="300"/>
        <v/>
      </c>
      <c r="E867" s="45" t="str">
        <f t="shared" ca="1" si="301"/>
        <v/>
      </c>
      <c r="F867" s="46" t="str">
        <f t="shared" ca="1" si="302"/>
        <v/>
      </c>
      <c r="G867" s="47" t="str">
        <f t="shared" ca="1" si="303"/>
        <v/>
      </c>
      <c r="H867" s="45" t="str">
        <f t="shared" ca="1" si="304"/>
        <v/>
      </c>
      <c r="I867" s="46" t="str">
        <f t="shared" ca="1" si="305"/>
        <v/>
      </c>
      <c r="J867" s="47" t="str">
        <f t="shared" ca="1" si="306"/>
        <v/>
      </c>
      <c r="K867" s="45" t="str">
        <f t="shared" ca="1" si="307"/>
        <v/>
      </c>
      <c r="L867" s="46" t="str">
        <f t="shared" ca="1" si="308"/>
        <v/>
      </c>
      <c r="M867" s="47" t="str">
        <f t="shared" ca="1" si="309"/>
        <v/>
      </c>
      <c r="N867" s="45" t="str">
        <f t="shared" ca="1" si="310"/>
        <v/>
      </c>
      <c r="O867" s="46" t="str">
        <f t="shared" ca="1" si="311"/>
        <v/>
      </c>
      <c r="P867" s="47" t="str">
        <f t="shared" ca="1" si="312"/>
        <v/>
      </c>
      <c r="Q867" s="45" t="str">
        <f t="shared" ca="1" si="313"/>
        <v/>
      </c>
      <c r="R867" s="46" t="str">
        <f t="shared" ca="1" si="314"/>
        <v/>
      </c>
      <c r="S867" s="47" t="str">
        <f t="shared" ca="1" si="315"/>
        <v/>
      </c>
      <c r="T867" s="79" t="str">
        <f t="shared" ca="1" si="316"/>
        <v/>
      </c>
      <c r="AH867" s="172" t="str">
        <f t="shared" si="317"/>
        <v/>
      </c>
      <c r="AI867" s="172" t="str">
        <f t="shared" si="318"/>
        <v/>
      </c>
    </row>
    <row r="868" spans="1:35">
      <c r="A868" s="173" t="str">
        <f t="shared" ca="1" si="298"/>
        <v/>
      </c>
      <c r="B868" s="45" t="str">
        <f t="shared" ca="1" si="299"/>
        <v/>
      </c>
      <c r="C868" s="46" t="str">
        <f t="shared" ca="1" si="319"/>
        <v/>
      </c>
      <c r="D868" s="46" t="str">
        <f t="shared" ca="1" si="300"/>
        <v/>
      </c>
      <c r="E868" s="45" t="str">
        <f t="shared" ca="1" si="301"/>
        <v/>
      </c>
      <c r="F868" s="46" t="str">
        <f t="shared" ca="1" si="302"/>
        <v/>
      </c>
      <c r="G868" s="47" t="str">
        <f t="shared" ca="1" si="303"/>
        <v/>
      </c>
      <c r="H868" s="45" t="str">
        <f t="shared" ca="1" si="304"/>
        <v/>
      </c>
      <c r="I868" s="46" t="str">
        <f t="shared" ca="1" si="305"/>
        <v/>
      </c>
      <c r="J868" s="47" t="str">
        <f t="shared" ca="1" si="306"/>
        <v/>
      </c>
      <c r="K868" s="45" t="str">
        <f t="shared" ca="1" si="307"/>
        <v/>
      </c>
      <c r="L868" s="46" t="str">
        <f t="shared" ca="1" si="308"/>
        <v/>
      </c>
      <c r="M868" s="47" t="str">
        <f t="shared" ca="1" si="309"/>
        <v/>
      </c>
      <c r="N868" s="45" t="str">
        <f t="shared" ca="1" si="310"/>
        <v/>
      </c>
      <c r="O868" s="46" t="str">
        <f t="shared" ca="1" si="311"/>
        <v/>
      </c>
      <c r="P868" s="47" t="str">
        <f t="shared" ca="1" si="312"/>
        <v/>
      </c>
      <c r="Q868" s="45" t="str">
        <f t="shared" ca="1" si="313"/>
        <v/>
      </c>
      <c r="R868" s="46" t="str">
        <f t="shared" ca="1" si="314"/>
        <v/>
      </c>
      <c r="S868" s="47" t="str">
        <f t="shared" ca="1" si="315"/>
        <v/>
      </c>
      <c r="T868" s="79" t="str">
        <f t="shared" ca="1" si="316"/>
        <v/>
      </c>
      <c r="AH868" s="172" t="str">
        <f t="shared" si="317"/>
        <v/>
      </c>
      <c r="AI868" s="172" t="str">
        <f t="shared" si="318"/>
        <v/>
      </c>
    </row>
    <row r="869" spans="1:35">
      <c r="A869" s="173" t="str">
        <f t="shared" ca="1" si="298"/>
        <v/>
      </c>
      <c r="B869" s="45" t="str">
        <f t="shared" ca="1" si="299"/>
        <v/>
      </c>
      <c r="C869" s="46" t="str">
        <f t="shared" ca="1" si="319"/>
        <v/>
      </c>
      <c r="D869" s="46" t="str">
        <f t="shared" ca="1" si="300"/>
        <v/>
      </c>
      <c r="E869" s="45" t="str">
        <f t="shared" ca="1" si="301"/>
        <v/>
      </c>
      <c r="F869" s="46" t="str">
        <f t="shared" ca="1" si="302"/>
        <v/>
      </c>
      <c r="G869" s="47" t="str">
        <f t="shared" ca="1" si="303"/>
        <v/>
      </c>
      <c r="H869" s="45" t="str">
        <f t="shared" ca="1" si="304"/>
        <v/>
      </c>
      <c r="I869" s="46" t="str">
        <f t="shared" ca="1" si="305"/>
        <v/>
      </c>
      <c r="J869" s="47" t="str">
        <f t="shared" ca="1" si="306"/>
        <v/>
      </c>
      <c r="K869" s="45" t="str">
        <f t="shared" ca="1" si="307"/>
        <v/>
      </c>
      <c r="L869" s="46" t="str">
        <f t="shared" ca="1" si="308"/>
        <v/>
      </c>
      <c r="M869" s="47" t="str">
        <f t="shared" ca="1" si="309"/>
        <v/>
      </c>
      <c r="N869" s="45" t="str">
        <f t="shared" ca="1" si="310"/>
        <v/>
      </c>
      <c r="O869" s="46" t="str">
        <f t="shared" ca="1" si="311"/>
        <v/>
      </c>
      <c r="P869" s="47" t="str">
        <f t="shared" ca="1" si="312"/>
        <v/>
      </c>
      <c r="Q869" s="45" t="str">
        <f t="shared" ca="1" si="313"/>
        <v/>
      </c>
      <c r="R869" s="46" t="str">
        <f t="shared" ca="1" si="314"/>
        <v/>
      </c>
      <c r="S869" s="47" t="str">
        <f t="shared" ca="1" si="315"/>
        <v/>
      </c>
      <c r="T869" s="79" t="str">
        <f t="shared" ca="1" si="316"/>
        <v/>
      </c>
      <c r="AH869" s="172" t="str">
        <f t="shared" si="317"/>
        <v/>
      </c>
      <c r="AI869" s="172" t="str">
        <f t="shared" si="318"/>
        <v/>
      </c>
    </row>
    <row r="870" spans="1:35">
      <c r="A870" s="173" t="str">
        <f t="shared" ca="1" si="298"/>
        <v/>
      </c>
      <c r="B870" s="45" t="str">
        <f t="shared" ca="1" si="299"/>
        <v/>
      </c>
      <c r="C870" s="46" t="str">
        <f t="shared" ca="1" si="319"/>
        <v/>
      </c>
      <c r="D870" s="46" t="str">
        <f t="shared" ca="1" si="300"/>
        <v/>
      </c>
      <c r="E870" s="45" t="str">
        <f t="shared" ca="1" si="301"/>
        <v/>
      </c>
      <c r="F870" s="46" t="str">
        <f t="shared" ca="1" si="302"/>
        <v/>
      </c>
      <c r="G870" s="47" t="str">
        <f t="shared" ca="1" si="303"/>
        <v/>
      </c>
      <c r="H870" s="45" t="str">
        <f t="shared" ca="1" si="304"/>
        <v/>
      </c>
      <c r="I870" s="46" t="str">
        <f t="shared" ca="1" si="305"/>
        <v/>
      </c>
      <c r="J870" s="47" t="str">
        <f t="shared" ca="1" si="306"/>
        <v/>
      </c>
      <c r="K870" s="45" t="str">
        <f t="shared" ca="1" si="307"/>
        <v/>
      </c>
      <c r="L870" s="46" t="str">
        <f t="shared" ca="1" si="308"/>
        <v/>
      </c>
      <c r="M870" s="47" t="str">
        <f t="shared" ca="1" si="309"/>
        <v/>
      </c>
      <c r="N870" s="45" t="str">
        <f t="shared" ca="1" si="310"/>
        <v/>
      </c>
      <c r="O870" s="46" t="str">
        <f t="shared" ca="1" si="311"/>
        <v/>
      </c>
      <c r="P870" s="47" t="str">
        <f t="shared" ca="1" si="312"/>
        <v/>
      </c>
      <c r="Q870" s="45" t="str">
        <f t="shared" ca="1" si="313"/>
        <v/>
      </c>
      <c r="R870" s="46" t="str">
        <f t="shared" ca="1" si="314"/>
        <v/>
      </c>
      <c r="S870" s="47" t="str">
        <f t="shared" ca="1" si="315"/>
        <v/>
      </c>
      <c r="T870" s="79" t="str">
        <f t="shared" ca="1" si="316"/>
        <v/>
      </c>
      <c r="AH870" s="172" t="str">
        <f t="shared" si="317"/>
        <v/>
      </c>
      <c r="AI870" s="172" t="str">
        <f t="shared" si="318"/>
        <v/>
      </c>
    </row>
    <row r="871" spans="1:35">
      <c r="A871" s="173" t="str">
        <f t="shared" ca="1" si="298"/>
        <v/>
      </c>
      <c r="B871" s="45" t="str">
        <f t="shared" ca="1" si="299"/>
        <v/>
      </c>
      <c r="C871" s="46" t="str">
        <f t="shared" ca="1" si="319"/>
        <v/>
      </c>
      <c r="D871" s="46" t="str">
        <f t="shared" ca="1" si="300"/>
        <v/>
      </c>
      <c r="E871" s="45" t="str">
        <f t="shared" ca="1" si="301"/>
        <v/>
      </c>
      <c r="F871" s="46" t="str">
        <f t="shared" ca="1" si="302"/>
        <v/>
      </c>
      <c r="G871" s="47" t="str">
        <f t="shared" ca="1" si="303"/>
        <v/>
      </c>
      <c r="H871" s="45" t="str">
        <f t="shared" ca="1" si="304"/>
        <v/>
      </c>
      <c r="I871" s="46" t="str">
        <f t="shared" ca="1" si="305"/>
        <v/>
      </c>
      <c r="J871" s="47" t="str">
        <f t="shared" ca="1" si="306"/>
        <v/>
      </c>
      <c r="K871" s="45" t="str">
        <f t="shared" ca="1" si="307"/>
        <v/>
      </c>
      <c r="L871" s="46" t="str">
        <f t="shared" ca="1" si="308"/>
        <v/>
      </c>
      <c r="M871" s="47" t="str">
        <f t="shared" ca="1" si="309"/>
        <v/>
      </c>
      <c r="N871" s="45" t="str">
        <f t="shared" ca="1" si="310"/>
        <v/>
      </c>
      <c r="O871" s="46" t="str">
        <f t="shared" ca="1" si="311"/>
        <v/>
      </c>
      <c r="P871" s="47" t="str">
        <f t="shared" ca="1" si="312"/>
        <v/>
      </c>
      <c r="Q871" s="45" t="str">
        <f t="shared" ca="1" si="313"/>
        <v/>
      </c>
      <c r="R871" s="46" t="str">
        <f t="shared" ca="1" si="314"/>
        <v/>
      </c>
      <c r="S871" s="47" t="str">
        <f t="shared" ca="1" si="315"/>
        <v/>
      </c>
      <c r="T871" s="79" t="str">
        <f t="shared" ca="1" si="316"/>
        <v/>
      </c>
      <c r="AH871" s="172" t="str">
        <f t="shared" si="317"/>
        <v/>
      </c>
      <c r="AI871" s="172" t="str">
        <f t="shared" si="318"/>
        <v/>
      </c>
    </row>
    <row r="872" spans="1:35">
      <c r="A872" s="173" t="str">
        <f t="shared" ca="1" si="298"/>
        <v/>
      </c>
      <c r="B872" s="45" t="str">
        <f t="shared" ca="1" si="299"/>
        <v/>
      </c>
      <c r="C872" s="46" t="str">
        <f t="shared" ca="1" si="319"/>
        <v/>
      </c>
      <c r="D872" s="46" t="str">
        <f t="shared" ca="1" si="300"/>
        <v/>
      </c>
      <c r="E872" s="45" t="str">
        <f t="shared" ca="1" si="301"/>
        <v/>
      </c>
      <c r="F872" s="46" t="str">
        <f t="shared" ca="1" si="302"/>
        <v/>
      </c>
      <c r="G872" s="47" t="str">
        <f t="shared" ca="1" si="303"/>
        <v/>
      </c>
      <c r="H872" s="45" t="str">
        <f t="shared" ca="1" si="304"/>
        <v/>
      </c>
      <c r="I872" s="46" t="str">
        <f t="shared" ca="1" si="305"/>
        <v/>
      </c>
      <c r="J872" s="47" t="str">
        <f t="shared" ca="1" si="306"/>
        <v/>
      </c>
      <c r="K872" s="45" t="str">
        <f t="shared" ca="1" si="307"/>
        <v/>
      </c>
      <c r="L872" s="46" t="str">
        <f t="shared" ca="1" si="308"/>
        <v/>
      </c>
      <c r="M872" s="47" t="str">
        <f t="shared" ca="1" si="309"/>
        <v/>
      </c>
      <c r="N872" s="45" t="str">
        <f t="shared" ca="1" si="310"/>
        <v/>
      </c>
      <c r="O872" s="46" t="str">
        <f t="shared" ca="1" si="311"/>
        <v/>
      </c>
      <c r="P872" s="47" t="str">
        <f t="shared" ca="1" si="312"/>
        <v/>
      </c>
      <c r="Q872" s="45" t="str">
        <f t="shared" ca="1" si="313"/>
        <v/>
      </c>
      <c r="R872" s="46" t="str">
        <f t="shared" ca="1" si="314"/>
        <v/>
      </c>
      <c r="S872" s="47" t="str">
        <f t="shared" ca="1" si="315"/>
        <v/>
      </c>
      <c r="T872" s="79" t="str">
        <f t="shared" ca="1" si="316"/>
        <v/>
      </c>
      <c r="AH872" s="172" t="str">
        <f t="shared" si="317"/>
        <v/>
      </c>
      <c r="AI872" s="172" t="str">
        <f t="shared" si="318"/>
        <v/>
      </c>
    </row>
    <row r="873" spans="1:35">
      <c r="A873" s="173" t="str">
        <f t="shared" ca="1" si="298"/>
        <v/>
      </c>
      <c r="B873" s="45" t="str">
        <f t="shared" ca="1" si="299"/>
        <v/>
      </c>
      <c r="C873" s="46" t="str">
        <f t="shared" ca="1" si="319"/>
        <v/>
      </c>
      <c r="D873" s="46" t="str">
        <f t="shared" ca="1" si="300"/>
        <v/>
      </c>
      <c r="E873" s="45" t="str">
        <f t="shared" ca="1" si="301"/>
        <v/>
      </c>
      <c r="F873" s="46" t="str">
        <f t="shared" ca="1" si="302"/>
        <v/>
      </c>
      <c r="G873" s="47" t="str">
        <f t="shared" ca="1" si="303"/>
        <v/>
      </c>
      <c r="H873" s="45" t="str">
        <f t="shared" ca="1" si="304"/>
        <v/>
      </c>
      <c r="I873" s="46" t="str">
        <f t="shared" ca="1" si="305"/>
        <v/>
      </c>
      <c r="J873" s="47" t="str">
        <f t="shared" ca="1" si="306"/>
        <v/>
      </c>
      <c r="K873" s="45" t="str">
        <f t="shared" ca="1" si="307"/>
        <v/>
      </c>
      <c r="L873" s="46" t="str">
        <f t="shared" ca="1" si="308"/>
        <v/>
      </c>
      <c r="M873" s="47" t="str">
        <f t="shared" ca="1" si="309"/>
        <v/>
      </c>
      <c r="N873" s="45" t="str">
        <f t="shared" ca="1" si="310"/>
        <v/>
      </c>
      <c r="O873" s="46" t="str">
        <f t="shared" ca="1" si="311"/>
        <v/>
      </c>
      <c r="P873" s="47" t="str">
        <f t="shared" ca="1" si="312"/>
        <v/>
      </c>
      <c r="Q873" s="45" t="str">
        <f t="shared" ca="1" si="313"/>
        <v/>
      </c>
      <c r="R873" s="46" t="str">
        <f t="shared" ca="1" si="314"/>
        <v/>
      </c>
      <c r="S873" s="47" t="str">
        <f t="shared" ca="1" si="315"/>
        <v/>
      </c>
      <c r="T873" s="79" t="str">
        <f t="shared" ca="1" si="316"/>
        <v/>
      </c>
      <c r="AH873" s="172" t="str">
        <f t="shared" si="317"/>
        <v/>
      </c>
      <c r="AI873" s="172" t="str">
        <f t="shared" si="318"/>
        <v/>
      </c>
    </row>
    <row r="874" spans="1:35">
      <c r="A874" s="173" t="str">
        <f t="shared" ref="A874:A937" ca="1" si="320">IF(AND(ISBLANK(AJ863), A873 = $AJ$1),NOW(),IF(ISBLANK(AJ863),"",AJ863))</f>
        <v/>
      </c>
      <c r="B874" s="45" t="str">
        <f t="shared" ref="B874:B937" ca="1" si="321">IF(COUNTIF(V:V,A874)=1,VLOOKUP(A874,V:W,2), IF(COUNTIF(V:V,A874)=0,$B$10,""))</f>
        <v/>
      </c>
      <c r="C874" s="46" t="str">
        <f t="shared" ca="1" si="319"/>
        <v/>
      </c>
      <c r="D874" s="46" t="str">
        <f t="shared" ref="D874:D937" ca="1" si="322">IF(ISERROR(B874-2),"",-1*ROUNDUP(A874-$A$14,0)/360*$B$7*$B$5)</f>
        <v/>
      </c>
      <c r="E874" s="45" t="str">
        <f t="shared" ref="E874:E937" ca="1" si="323">IF(COUNTIF(V:V,A874)=1,VLOOKUP(A874,X:Y,2), IF(COUNTIF(V:V,A874)=0,$C$10,""))</f>
        <v/>
      </c>
      <c r="F874" s="46" t="str">
        <f t="shared" ref="F874:F937" ca="1" si="324">IF(ISERROR(B874-2),"",(E874-$E$14)/100*$C$5)</f>
        <v/>
      </c>
      <c r="G874" s="47" t="str">
        <f t="shared" ref="G874:G937" ca="1" si="325">IF(ISERROR(B874-2),"",ROUNDUP(A874-$A$14,0)/360*$C$6*$C$5-ROUNDUP(A874-$A$14,0)/360*$C$7*$C$5*$E$14/100)</f>
        <v/>
      </c>
      <c r="H874" s="45" t="str">
        <f t="shared" ref="H874:H937" ca="1" si="326">IF(COUNTIF(V:V,A874)=1,VLOOKUP(A874,Z:AA,2), IF(COUNTIF(V:V,A874)=0,$D$10,""))</f>
        <v/>
      </c>
      <c r="I874" s="46" t="str">
        <f t="shared" ref="I874:I937" ca="1" si="327">IF(ISERROR(B874-2),"",(H874-$H$14)/100*$D$5)</f>
        <v/>
      </c>
      <c r="J874" s="47" t="str">
        <f t="shared" ref="J874:J937" ca="1" si="328">IF(ISERROR(B874-2),"",ROUNDUP(A874-$A$14,0)/360*$D$6*$D$5-ROUNDUP(A874-$A$14,0)/360*$D$7*$D$5*$H$14/100)</f>
        <v/>
      </c>
      <c r="K874" s="45" t="str">
        <f t="shared" ref="K874:K937" ca="1" si="329">IF(COUNTIF(V:V,A874)=1,VLOOKUP(A874,AB:AC,2), IF(COUNTIF(V:V,A874)=0,$E$10,""))</f>
        <v/>
      </c>
      <c r="L874" s="46" t="str">
        <f t="shared" ref="L874:L937" ca="1" si="330">IF(ISERROR(B874-2),"",(K874-$K$14)/100*$E$5)</f>
        <v/>
      </c>
      <c r="M874" s="47" t="str">
        <f t="shared" ref="M874:M937" ca="1" si="331">IF(ISERROR(B874-2),"",ROUNDUP(A874-$A$14,0)/360*$E$6*$E$5-ROUNDUP(A874-$A$14,0)/360*$E$7*$E$5*$K$14/100)</f>
        <v/>
      </c>
      <c r="N874" s="45" t="str">
        <f t="shared" ref="N874:N937" ca="1" si="332">IF(COUNTIF(V:V,A874)=1,VLOOKUP(A874,AD:AE,2), IF(COUNTIF(V:V,A874)=0,$F$10,""))</f>
        <v/>
      </c>
      <c r="O874" s="46" t="str">
        <f t="shared" ref="O874:O937" ca="1" si="333">IF(ISERROR(B874-2),"",(N874/$N$14-1)*$F$5)</f>
        <v/>
      </c>
      <c r="P874" s="47" t="str">
        <f t="shared" ref="P874:P937" ca="1" si="334">IF(ISERROR(B874-2),"",-1*ROUNDUP(A874-$A$14,0)/360*$F$7*$F$5)</f>
        <v/>
      </c>
      <c r="Q874" s="45" t="str">
        <f t="shared" ref="Q874:Q937" ca="1" si="335">IF(COUNTIF(V:V,A874)=1,VLOOKUP(A874,AF:AG,2), IF(COUNTIF(V:V,A874)=0,$G$10,""))</f>
        <v/>
      </c>
      <c r="R874" s="46" t="str">
        <f t="shared" ref="R874:R937" ca="1" si="336">IF(ISERROR(B874-2),"",(Q874-$Q$14)/100*$G$5)</f>
        <v/>
      </c>
      <c r="S874" s="47" t="str">
        <f t="shared" ref="S874:S937" ca="1" si="337">IF(ISERROR(B874-2),"",ROUNDUP(A874-$A$14,0)/360*$G$6*$G$5-ROUNDUP(A874-$A$14,0)/360*$G$7*$G$5*$Q$14/100)</f>
        <v/>
      </c>
      <c r="T874" s="79" t="str">
        <f t="shared" ref="T874:T937" ca="1" si="338">IF(ISERROR(B874-2),"",C874+D874-F874-G874-I874-J874-L874-M874-O874-P874+R874+S874+$J$9+$N$9)</f>
        <v/>
      </c>
      <c r="AH874" s="172" t="str">
        <f t="shared" si="317"/>
        <v/>
      </c>
      <c r="AI874" s="172" t="str">
        <f t="shared" si="318"/>
        <v/>
      </c>
    </row>
    <row r="875" spans="1:35">
      <c r="A875" s="173" t="str">
        <f t="shared" ca="1" si="320"/>
        <v/>
      </c>
      <c r="B875" s="45" t="str">
        <f t="shared" ca="1" si="321"/>
        <v/>
      </c>
      <c r="C875" s="46" t="str">
        <f t="shared" ca="1" si="319"/>
        <v/>
      </c>
      <c r="D875" s="46" t="str">
        <f t="shared" ca="1" si="322"/>
        <v/>
      </c>
      <c r="E875" s="45" t="str">
        <f t="shared" ca="1" si="323"/>
        <v/>
      </c>
      <c r="F875" s="46" t="str">
        <f t="shared" ca="1" si="324"/>
        <v/>
      </c>
      <c r="G875" s="47" t="str">
        <f t="shared" ca="1" si="325"/>
        <v/>
      </c>
      <c r="H875" s="45" t="str">
        <f t="shared" ca="1" si="326"/>
        <v/>
      </c>
      <c r="I875" s="46" t="str">
        <f t="shared" ca="1" si="327"/>
        <v/>
      </c>
      <c r="J875" s="47" t="str">
        <f t="shared" ca="1" si="328"/>
        <v/>
      </c>
      <c r="K875" s="45" t="str">
        <f t="shared" ca="1" si="329"/>
        <v/>
      </c>
      <c r="L875" s="46" t="str">
        <f t="shared" ca="1" si="330"/>
        <v/>
      </c>
      <c r="M875" s="47" t="str">
        <f t="shared" ca="1" si="331"/>
        <v/>
      </c>
      <c r="N875" s="45" t="str">
        <f t="shared" ca="1" si="332"/>
        <v/>
      </c>
      <c r="O875" s="46" t="str">
        <f t="shared" ca="1" si="333"/>
        <v/>
      </c>
      <c r="P875" s="47" t="str">
        <f t="shared" ca="1" si="334"/>
        <v/>
      </c>
      <c r="Q875" s="45" t="str">
        <f t="shared" ca="1" si="335"/>
        <v/>
      </c>
      <c r="R875" s="46" t="str">
        <f t="shared" ca="1" si="336"/>
        <v/>
      </c>
      <c r="S875" s="47" t="str">
        <f t="shared" ca="1" si="337"/>
        <v/>
      </c>
      <c r="T875" s="79" t="str">
        <f t="shared" ca="1" si="338"/>
        <v/>
      </c>
      <c r="AH875" s="172" t="str">
        <f t="shared" si="317"/>
        <v/>
      </c>
      <c r="AI875" s="172" t="str">
        <f t="shared" si="318"/>
        <v/>
      </c>
    </row>
    <row r="876" spans="1:35">
      <c r="A876" s="173" t="str">
        <f t="shared" ca="1" si="320"/>
        <v/>
      </c>
      <c r="B876" s="45" t="str">
        <f t="shared" ca="1" si="321"/>
        <v/>
      </c>
      <c r="C876" s="46" t="str">
        <f t="shared" ca="1" si="319"/>
        <v/>
      </c>
      <c r="D876" s="46" t="str">
        <f t="shared" ca="1" si="322"/>
        <v/>
      </c>
      <c r="E876" s="45" t="str">
        <f t="shared" ca="1" si="323"/>
        <v/>
      </c>
      <c r="F876" s="46" t="str">
        <f t="shared" ca="1" si="324"/>
        <v/>
      </c>
      <c r="G876" s="47" t="str">
        <f t="shared" ca="1" si="325"/>
        <v/>
      </c>
      <c r="H876" s="45" t="str">
        <f t="shared" ca="1" si="326"/>
        <v/>
      </c>
      <c r="I876" s="46" t="str">
        <f t="shared" ca="1" si="327"/>
        <v/>
      </c>
      <c r="J876" s="47" t="str">
        <f t="shared" ca="1" si="328"/>
        <v/>
      </c>
      <c r="K876" s="45" t="str">
        <f t="shared" ca="1" si="329"/>
        <v/>
      </c>
      <c r="L876" s="46" t="str">
        <f t="shared" ca="1" si="330"/>
        <v/>
      </c>
      <c r="M876" s="47" t="str">
        <f t="shared" ca="1" si="331"/>
        <v/>
      </c>
      <c r="N876" s="45" t="str">
        <f t="shared" ca="1" si="332"/>
        <v/>
      </c>
      <c r="O876" s="46" t="str">
        <f t="shared" ca="1" si="333"/>
        <v/>
      </c>
      <c r="P876" s="47" t="str">
        <f t="shared" ca="1" si="334"/>
        <v/>
      </c>
      <c r="Q876" s="45" t="str">
        <f t="shared" ca="1" si="335"/>
        <v/>
      </c>
      <c r="R876" s="46" t="str">
        <f t="shared" ca="1" si="336"/>
        <v/>
      </c>
      <c r="S876" s="47" t="str">
        <f t="shared" ca="1" si="337"/>
        <v/>
      </c>
      <c r="T876" s="79" t="str">
        <f t="shared" ca="1" si="338"/>
        <v/>
      </c>
      <c r="AH876" s="172" t="str">
        <f t="shared" si="317"/>
        <v/>
      </c>
      <c r="AI876" s="172" t="str">
        <f t="shared" si="318"/>
        <v/>
      </c>
    </row>
    <row r="877" spans="1:35">
      <c r="A877" s="173" t="str">
        <f t="shared" ca="1" si="320"/>
        <v/>
      </c>
      <c r="B877" s="45" t="str">
        <f t="shared" ca="1" si="321"/>
        <v/>
      </c>
      <c r="C877" s="46" t="str">
        <f t="shared" ca="1" si="319"/>
        <v/>
      </c>
      <c r="D877" s="46" t="str">
        <f t="shared" ca="1" si="322"/>
        <v/>
      </c>
      <c r="E877" s="45" t="str">
        <f t="shared" ca="1" si="323"/>
        <v/>
      </c>
      <c r="F877" s="46" t="str">
        <f t="shared" ca="1" si="324"/>
        <v/>
      </c>
      <c r="G877" s="47" t="str">
        <f t="shared" ca="1" si="325"/>
        <v/>
      </c>
      <c r="H877" s="45" t="str">
        <f t="shared" ca="1" si="326"/>
        <v/>
      </c>
      <c r="I877" s="46" t="str">
        <f t="shared" ca="1" si="327"/>
        <v/>
      </c>
      <c r="J877" s="47" t="str">
        <f t="shared" ca="1" si="328"/>
        <v/>
      </c>
      <c r="K877" s="45" t="str">
        <f t="shared" ca="1" si="329"/>
        <v/>
      </c>
      <c r="L877" s="46" t="str">
        <f t="shared" ca="1" si="330"/>
        <v/>
      </c>
      <c r="M877" s="47" t="str">
        <f t="shared" ca="1" si="331"/>
        <v/>
      </c>
      <c r="N877" s="45" t="str">
        <f t="shared" ca="1" si="332"/>
        <v/>
      </c>
      <c r="O877" s="46" t="str">
        <f t="shared" ca="1" si="333"/>
        <v/>
      </c>
      <c r="P877" s="47" t="str">
        <f t="shared" ca="1" si="334"/>
        <v/>
      </c>
      <c r="Q877" s="45" t="str">
        <f t="shared" ca="1" si="335"/>
        <v/>
      </c>
      <c r="R877" s="46" t="str">
        <f t="shared" ca="1" si="336"/>
        <v/>
      </c>
      <c r="S877" s="47" t="str">
        <f t="shared" ca="1" si="337"/>
        <v/>
      </c>
      <c r="T877" s="79" t="str">
        <f t="shared" ca="1" si="338"/>
        <v/>
      </c>
      <c r="AH877" s="172" t="str">
        <f t="shared" si="317"/>
        <v/>
      </c>
      <c r="AI877" s="172" t="str">
        <f t="shared" si="318"/>
        <v/>
      </c>
    </row>
    <row r="878" spans="1:35">
      <c r="A878" s="173" t="str">
        <f t="shared" ca="1" si="320"/>
        <v/>
      </c>
      <c r="B878" s="45" t="str">
        <f t="shared" ca="1" si="321"/>
        <v/>
      </c>
      <c r="C878" s="46" t="str">
        <f t="shared" ca="1" si="319"/>
        <v/>
      </c>
      <c r="D878" s="46" t="str">
        <f t="shared" ca="1" si="322"/>
        <v/>
      </c>
      <c r="E878" s="45" t="str">
        <f t="shared" ca="1" si="323"/>
        <v/>
      </c>
      <c r="F878" s="46" t="str">
        <f t="shared" ca="1" si="324"/>
        <v/>
      </c>
      <c r="G878" s="47" t="str">
        <f t="shared" ca="1" si="325"/>
        <v/>
      </c>
      <c r="H878" s="45" t="str">
        <f t="shared" ca="1" si="326"/>
        <v/>
      </c>
      <c r="I878" s="46" t="str">
        <f t="shared" ca="1" si="327"/>
        <v/>
      </c>
      <c r="J878" s="47" t="str">
        <f t="shared" ca="1" si="328"/>
        <v/>
      </c>
      <c r="K878" s="45" t="str">
        <f t="shared" ca="1" si="329"/>
        <v/>
      </c>
      <c r="L878" s="46" t="str">
        <f t="shared" ca="1" si="330"/>
        <v/>
      </c>
      <c r="M878" s="47" t="str">
        <f t="shared" ca="1" si="331"/>
        <v/>
      </c>
      <c r="N878" s="45" t="str">
        <f t="shared" ca="1" si="332"/>
        <v/>
      </c>
      <c r="O878" s="46" t="str">
        <f t="shared" ca="1" si="333"/>
        <v/>
      </c>
      <c r="P878" s="47" t="str">
        <f t="shared" ca="1" si="334"/>
        <v/>
      </c>
      <c r="Q878" s="45" t="str">
        <f t="shared" ca="1" si="335"/>
        <v/>
      </c>
      <c r="R878" s="46" t="str">
        <f t="shared" ca="1" si="336"/>
        <v/>
      </c>
      <c r="S878" s="47" t="str">
        <f t="shared" ca="1" si="337"/>
        <v/>
      </c>
      <c r="T878" s="79" t="str">
        <f t="shared" ca="1" si="338"/>
        <v/>
      </c>
      <c r="AH878" s="172" t="str">
        <f t="shared" si="317"/>
        <v/>
      </c>
      <c r="AI878" s="172" t="str">
        <f t="shared" si="318"/>
        <v/>
      </c>
    </row>
    <row r="879" spans="1:35">
      <c r="A879" s="173" t="str">
        <f t="shared" ca="1" si="320"/>
        <v/>
      </c>
      <c r="B879" s="45" t="str">
        <f t="shared" ca="1" si="321"/>
        <v/>
      </c>
      <c r="C879" s="46" t="str">
        <f t="shared" ca="1" si="319"/>
        <v/>
      </c>
      <c r="D879" s="46" t="str">
        <f t="shared" ca="1" si="322"/>
        <v/>
      </c>
      <c r="E879" s="45" t="str">
        <f t="shared" ca="1" si="323"/>
        <v/>
      </c>
      <c r="F879" s="46" t="str">
        <f t="shared" ca="1" si="324"/>
        <v/>
      </c>
      <c r="G879" s="47" t="str">
        <f t="shared" ca="1" si="325"/>
        <v/>
      </c>
      <c r="H879" s="45" t="str">
        <f t="shared" ca="1" si="326"/>
        <v/>
      </c>
      <c r="I879" s="46" t="str">
        <f t="shared" ca="1" si="327"/>
        <v/>
      </c>
      <c r="J879" s="47" t="str">
        <f t="shared" ca="1" si="328"/>
        <v/>
      </c>
      <c r="K879" s="45" t="str">
        <f t="shared" ca="1" si="329"/>
        <v/>
      </c>
      <c r="L879" s="46" t="str">
        <f t="shared" ca="1" si="330"/>
        <v/>
      </c>
      <c r="M879" s="47" t="str">
        <f t="shared" ca="1" si="331"/>
        <v/>
      </c>
      <c r="N879" s="45" t="str">
        <f t="shared" ca="1" si="332"/>
        <v/>
      </c>
      <c r="O879" s="46" t="str">
        <f t="shared" ca="1" si="333"/>
        <v/>
      </c>
      <c r="P879" s="47" t="str">
        <f t="shared" ca="1" si="334"/>
        <v/>
      </c>
      <c r="Q879" s="45" t="str">
        <f t="shared" ca="1" si="335"/>
        <v/>
      </c>
      <c r="R879" s="46" t="str">
        <f t="shared" ca="1" si="336"/>
        <v/>
      </c>
      <c r="S879" s="47" t="str">
        <f t="shared" ca="1" si="337"/>
        <v/>
      </c>
      <c r="T879" s="79" t="str">
        <f t="shared" ca="1" si="338"/>
        <v/>
      </c>
      <c r="AH879" s="172" t="str">
        <f t="shared" si="317"/>
        <v/>
      </c>
      <c r="AI879" s="172" t="str">
        <f t="shared" si="318"/>
        <v/>
      </c>
    </row>
    <row r="880" spans="1:35">
      <c r="A880" s="173" t="str">
        <f t="shared" ca="1" si="320"/>
        <v/>
      </c>
      <c r="B880" s="45" t="str">
        <f t="shared" ca="1" si="321"/>
        <v/>
      </c>
      <c r="C880" s="46" t="str">
        <f t="shared" ca="1" si="319"/>
        <v/>
      </c>
      <c r="D880" s="46" t="str">
        <f t="shared" ca="1" si="322"/>
        <v/>
      </c>
      <c r="E880" s="45" t="str">
        <f t="shared" ca="1" si="323"/>
        <v/>
      </c>
      <c r="F880" s="46" t="str">
        <f t="shared" ca="1" si="324"/>
        <v/>
      </c>
      <c r="G880" s="47" t="str">
        <f t="shared" ca="1" si="325"/>
        <v/>
      </c>
      <c r="H880" s="45" t="str">
        <f t="shared" ca="1" si="326"/>
        <v/>
      </c>
      <c r="I880" s="46" t="str">
        <f t="shared" ca="1" si="327"/>
        <v/>
      </c>
      <c r="J880" s="47" t="str">
        <f t="shared" ca="1" si="328"/>
        <v/>
      </c>
      <c r="K880" s="45" t="str">
        <f t="shared" ca="1" si="329"/>
        <v/>
      </c>
      <c r="L880" s="46" t="str">
        <f t="shared" ca="1" si="330"/>
        <v/>
      </c>
      <c r="M880" s="47" t="str">
        <f t="shared" ca="1" si="331"/>
        <v/>
      </c>
      <c r="N880" s="45" t="str">
        <f t="shared" ca="1" si="332"/>
        <v/>
      </c>
      <c r="O880" s="46" t="str">
        <f t="shared" ca="1" si="333"/>
        <v/>
      </c>
      <c r="P880" s="47" t="str">
        <f t="shared" ca="1" si="334"/>
        <v/>
      </c>
      <c r="Q880" s="45" t="str">
        <f t="shared" ca="1" si="335"/>
        <v/>
      </c>
      <c r="R880" s="46" t="str">
        <f t="shared" ca="1" si="336"/>
        <v/>
      </c>
      <c r="S880" s="47" t="str">
        <f t="shared" ca="1" si="337"/>
        <v/>
      </c>
      <c r="T880" s="79" t="str">
        <f t="shared" ca="1" si="338"/>
        <v/>
      </c>
      <c r="AH880" s="172" t="str">
        <f t="shared" si="317"/>
        <v/>
      </c>
      <c r="AI880" s="172" t="str">
        <f t="shared" si="318"/>
        <v/>
      </c>
    </row>
    <row r="881" spans="1:35">
      <c r="A881" s="173" t="str">
        <f t="shared" ca="1" si="320"/>
        <v/>
      </c>
      <c r="B881" s="45" t="str">
        <f t="shared" ca="1" si="321"/>
        <v/>
      </c>
      <c r="C881" s="46" t="str">
        <f t="shared" ca="1" si="319"/>
        <v/>
      </c>
      <c r="D881" s="46" t="str">
        <f t="shared" ca="1" si="322"/>
        <v/>
      </c>
      <c r="E881" s="45" t="str">
        <f t="shared" ca="1" si="323"/>
        <v/>
      </c>
      <c r="F881" s="46" t="str">
        <f t="shared" ca="1" si="324"/>
        <v/>
      </c>
      <c r="G881" s="47" t="str">
        <f t="shared" ca="1" si="325"/>
        <v/>
      </c>
      <c r="H881" s="45" t="str">
        <f t="shared" ca="1" si="326"/>
        <v/>
      </c>
      <c r="I881" s="46" t="str">
        <f t="shared" ca="1" si="327"/>
        <v/>
      </c>
      <c r="J881" s="47" t="str">
        <f t="shared" ca="1" si="328"/>
        <v/>
      </c>
      <c r="K881" s="45" t="str">
        <f t="shared" ca="1" si="329"/>
        <v/>
      </c>
      <c r="L881" s="46" t="str">
        <f t="shared" ca="1" si="330"/>
        <v/>
      </c>
      <c r="M881" s="47" t="str">
        <f t="shared" ca="1" si="331"/>
        <v/>
      </c>
      <c r="N881" s="45" t="str">
        <f t="shared" ca="1" si="332"/>
        <v/>
      </c>
      <c r="O881" s="46" t="str">
        <f t="shared" ca="1" si="333"/>
        <v/>
      </c>
      <c r="P881" s="47" t="str">
        <f t="shared" ca="1" si="334"/>
        <v/>
      </c>
      <c r="Q881" s="45" t="str">
        <f t="shared" ca="1" si="335"/>
        <v/>
      </c>
      <c r="R881" s="46" t="str">
        <f t="shared" ca="1" si="336"/>
        <v/>
      </c>
      <c r="S881" s="47" t="str">
        <f t="shared" ca="1" si="337"/>
        <v/>
      </c>
      <c r="T881" s="79" t="str">
        <f t="shared" ca="1" si="338"/>
        <v/>
      </c>
      <c r="AH881" s="172" t="str">
        <f t="shared" si="317"/>
        <v/>
      </c>
      <c r="AI881" s="172" t="str">
        <f t="shared" si="318"/>
        <v/>
      </c>
    </row>
    <row r="882" spans="1:35">
      <c r="A882" s="173" t="str">
        <f t="shared" ca="1" si="320"/>
        <v/>
      </c>
      <c r="B882" s="45" t="str">
        <f t="shared" ca="1" si="321"/>
        <v/>
      </c>
      <c r="C882" s="46" t="str">
        <f t="shared" ca="1" si="319"/>
        <v/>
      </c>
      <c r="D882" s="46" t="str">
        <f t="shared" ca="1" si="322"/>
        <v/>
      </c>
      <c r="E882" s="45" t="str">
        <f t="shared" ca="1" si="323"/>
        <v/>
      </c>
      <c r="F882" s="46" t="str">
        <f t="shared" ca="1" si="324"/>
        <v/>
      </c>
      <c r="G882" s="47" t="str">
        <f t="shared" ca="1" si="325"/>
        <v/>
      </c>
      <c r="H882" s="45" t="str">
        <f t="shared" ca="1" si="326"/>
        <v/>
      </c>
      <c r="I882" s="46" t="str">
        <f t="shared" ca="1" si="327"/>
        <v/>
      </c>
      <c r="J882" s="47" t="str">
        <f t="shared" ca="1" si="328"/>
        <v/>
      </c>
      <c r="K882" s="45" t="str">
        <f t="shared" ca="1" si="329"/>
        <v/>
      </c>
      <c r="L882" s="46" t="str">
        <f t="shared" ca="1" si="330"/>
        <v/>
      </c>
      <c r="M882" s="47" t="str">
        <f t="shared" ca="1" si="331"/>
        <v/>
      </c>
      <c r="N882" s="45" t="str">
        <f t="shared" ca="1" si="332"/>
        <v/>
      </c>
      <c r="O882" s="46" t="str">
        <f t="shared" ca="1" si="333"/>
        <v/>
      </c>
      <c r="P882" s="47" t="str">
        <f t="shared" ca="1" si="334"/>
        <v/>
      </c>
      <c r="Q882" s="45" t="str">
        <f t="shared" ca="1" si="335"/>
        <v/>
      </c>
      <c r="R882" s="46" t="str">
        <f t="shared" ca="1" si="336"/>
        <v/>
      </c>
      <c r="S882" s="47" t="str">
        <f t="shared" ca="1" si="337"/>
        <v/>
      </c>
      <c r="T882" s="79" t="str">
        <f t="shared" ca="1" si="338"/>
        <v/>
      </c>
      <c r="AH882" s="172" t="str">
        <f t="shared" si="317"/>
        <v/>
      </c>
      <c r="AI882" s="172" t="str">
        <f t="shared" si="318"/>
        <v/>
      </c>
    </row>
    <row r="883" spans="1:35">
      <c r="A883" s="173" t="str">
        <f t="shared" ca="1" si="320"/>
        <v/>
      </c>
      <c r="B883" s="45" t="str">
        <f t="shared" ca="1" si="321"/>
        <v/>
      </c>
      <c r="C883" s="46" t="str">
        <f t="shared" ca="1" si="319"/>
        <v/>
      </c>
      <c r="D883" s="46" t="str">
        <f t="shared" ca="1" si="322"/>
        <v/>
      </c>
      <c r="E883" s="45" t="str">
        <f t="shared" ca="1" si="323"/>
        <v/>
      </c>
      <c r="F883" s="46" t="str">
        <f t="shared" ca="1" si="324"/>
        <v/>
      </c>
      <c r="G883" s="47" t="str">
        <f t="shared" ca="1" si="325"/>
        <v/>
      </c>
      <c r="H883" s="45" t="str">
        <f t="shared" ca="1" si="326"/>
        <v/>
      </c>
      <c r="I883" s="46" t="str">
        <f t="shared" ca="1" si="327"/>
        <v/>
      </c>
      <c r="J883" s="47" t="str">
        <f t="shared" ca="1" si="328"/>
        <v/>
      </c>
      <c r="K883" s="45" t="str">
        <f t="shared" ca="1" si="329"/>
        <v/>
      </c>
      <c r="L883" s="46" t="str">
        <f t="shared" ca="1" si="330"/>
        <v/>
      </c>
      <c r="M883" s="47" t="str">
        <f t="shared" ca="1" si="331"/>
        <v/>
      </c>
      <c r="N883" s="45" t="str">
        <f t="shared" ca="1" si="332"/>
        <v/>
      </c>
      <c r="O883" s="46" t="str">
        <f t="shared" ca="1" si="333"/>
        <v/>
      </c>
      <c r="P883" s="47" t="str">
        <f t="shared" ca="1" si="334"/>
        <v/>
      </c>
      <c r="Q883" s="45" t="str">
        <f t="shared" ca="1" si="335"/>
        <v/>
      </c>
      <c r="R883" s="46" t="str">
        <f t="shared" ca="1" si="336"/>
        <v/>
      </c>
      <c r="S883" s="47" t="str">
        <f t="shared" ca="1" si="337"/>
        <v/>
      </c>
      <c r="T883" s="79" t="str">
        <f t="shared" ca="1" si="338"/>
        <v/>
      </c>
      <c r="AH883" s="172" t="str">
        <f t="shared" si="317"/>
        <v/>
      </c>
      <c r="AI883" s="172" t="str">
        <f t="shared" si="318"/>
        <v/>
      </c>
    </row>
    <row r="884" spans="1:35">
      <c r="A884" s="173" t="str">
        <f t="shared" ca="1" si="320"/>
        <v/>
      </c>
      <c r="B884" s="45" t="str">
        <f t="shared" ca="1" si="321"/>
        <v/>
      </c>
      <c r="C884" s="46" t="str">
        <f t="shared" ca="1" si="319"/>
        <v/>
      </c>
      <c r="D884" s="46" t="str">
        <f t="shared" ca="1" si="322"/>
        <v/>
      </c>
      <c r="E884" s="45" t="str">
        <f t="shared" ca="1" si="323"/>
        <v/>
      </c>
      <c r="F884" s="46" t="str">
        <f t="shared" ca="1" si="324"/>
        <v/>
      </c>
      <c r="G884" s="47" t="str">
        <f t="shared" ca="1" si="325"/>
        <v/>
      </c>
      <c r="H884" s="45" t="str">
        <f t="shared" ca="1" si="326"/>
        <v/>
      </c>
      <c r="I884" s="46" t="str">
        <f t="shared" ca="1" si="327"/>
        <v/>
      </c>
      <c r="J884" s="47" t="str">
        <f t="shared" ca="1" si="328"/>
        <v/>
      </c>
      <c r="K884" s="45" t="str">
        <f t="shared" ca="1" si="329"/>
        <v/>
      </c>
      <c r="L884" s="46" t="str">
        <f t="shared" ca="1" si="330"/>
        <v/>
      </c>
      <c r="M884" s="47" t="str">
        <f t="shared" ca="1" si="331"/>
        <v/>
      </c>
      <c r="N884" s="45" t="str">
        <f t="shared" ca="1" si="332"/>
        <v/>
      </c>
      <c r="O884" s="46" t="str">
        <f t="shared" ca="1" si="333"/>
        <v/>
      </c>
      <c r="P884" s="47" t="str">
        <f t="shared" ca="1" si="334"/>
        <v/>
      </c>
      <c r="Q884" s="45" t="str">
        <f t="shared" ca="1" si="335"/>
        <v/>
      </c>
      <c r="R884" s="46" t="str">
        <f t="shared" ca="1" si="336"/>
        <v/>
      </c>
      <c r="S884" s="47" t="str">
        <f t="shared" ca="1" si="337"/>
        <v/>
      </c>
      <c r="T884" s="79" t="str">
        <f t="shared" ca="1" si="338"/>
        <v/>
      </c>
      <c r="AH884" s="172" t="str">
        <f t="shared" si="317"/>
        <v/>
      </c>
      <c r="AI884" s="172" t="str">
        <f t="shared" si="318"/>
        <v/>
      </c>
    </row>
    <row r="885" spans="1:35">
      <c r="A885" s="173" t="str">
        <f t="shared" ca="1" si="320"/>
        <v/>
      </c>
      <c r="B885" s="45" t="str">
        <f t="shared" ca="1" si="321"/>
        <v/>
      </c>
      <c r="C885" s="46" t="str">
        <f t="shared" ca="1" si="319"/>
        <v/>
      </c>
      <c r="D885" s="46" t="str">
        <f t="shared" ca="1" si="322"/>
        <v/>
      </c>
      <c r="E885" s="45" t="str">
        <f t="shared" ca="1" si="323"/>
        <v/>
      </c>
      <c r="F885" s="46" t="str">
        <f t="shared" ca="1" si="324"/>
        <v/>
      </c>
      <c r="G885" s="47" t="str">
        <f t="shared" ca="1" si="325"/>
        <v/>
      </c>
      <c r="H885" s="45" t="str">
        <f t="shared" ca="1" si="326"/>
        <v/>
      </c>
      <c r="I885" s="46" t="str">
        <f t="shared" ca="1" si="327"/>
        <v/>
      </c>
      <c r="J885" s="47" t="str">
        <f t="shared" ca="1" si="328"/>
        <v/>
      </c>
      <c r="K885" s="45" t="str">
        <f t="shared" ca="1" si="329"/>
        <v/>
      </c>
      <c r="L885" s="46" t="str">
        <f t="shared" ca="1" si="330"/>
        <v/>
      </c>
      <c r="M885" s="47" t="str">
        <f t="shared" ca="1" si="331"/>
        <v/>
      </c>
      <c r="N885" s="45" t="str">
        <f t="shared" ca="1" si="332"/>
        <v/>
      </c>
      <c r="O885" s="46" t="str">
        <f t="shared" ca="1" si="333"/>
        <v/>
      </c>
      <c r="P885" s="47" t="str">
        <f t="shared" ca="1" si="334"/>
        <v/>
      </c>
      <c r="Q885" s="45" t="str">
        <f t="shared" ca="1" si="335"/>
        <v/>
      </c>
      <c r="R885" s="46" t="str">
        <f t="shared" ca="1" si="336"/>
        <v/>
      </c>
      <c r="S885" s="47" t="str">
        <f t="shared" ca="1" si="337"/>
        <v/>
      </c>
      <c r="T885" s="79" t="str">
        <f t="shared" ca="1" si="338"/>
        <v/>
      </c>
      <c r="AH885" s="172" t="str">
        <f t="shared" si="317"/>
        <v/>
      </c>
      <c r="AI885" s="172" t="str">
        <f t="shared" si="318"/>
        <v/>
      </c>
    </row>
    <row r="886" spans="1:35">
      <c r="A886" s="173" t="str">
        <f t="shared" ca="1" si="320"/>
        <v/>
      </c>
      <c r="B886" s="45" t="str">
        <f t="shared" ca="1" si="321"/>
        <v/>
      </c>
      <c r="C886" s="46" t="str">
        <f t="shared" ca="1" si="319"/>
        <v/>
      </c>
      <c r="D886" s="46" t="str">
        <f t="shared" ca="1" si="322"/>
        <v/>
      </c>
      <c r="E886" s="45" t="str">
        <f t="shared" ca="1" si="323"/>
        <v/>
      </c>
      <c r="F886" s="46" t="str">
        <f t="shared" ca="1" si="324"/>
        <v/>
      </c>
      <c r="G886" s="47" t="str">
        <f t="shared" ca="1" si="325"/>
        <v/>
      </c>
      <c r="H886" s="45" t="str">
        <f t="shared" ca="1" si="326"/>
        <v/>
      </c>
      <c r="I886" s="46" t="str">
        <f t="shared" ca="1" si="327"/>
        <v/>
      </c>
      <c r="J886" s="47" t="str">
        <f t="shared" ca="1" si="328"/>
        <v/>
      </c>
      <c r="K886" s="45" t="str">
        <f t="shared" ca="1" si="329"/>
        <v/>
      </c>
      <c r="L886" s="46" t="str">
        <f t="shared" ca="1" si="330"/>
        <v/>
      </c>
      <c r="M886" s="47" t="str">
        <f t="shared" ca="1" si="331"/>
        <v/>
      </c>
      <c r="N886" s="45" t="str">
        <f t="shared" ca="1" si="332"/>
        <v/>
      </c>
      <c r="O886" s="46" t="str">
        <f t="shared" ca="1" si="333"/>
        <v/>
      </c>
      <c r="P886" s="47" t="str">
        <f t="shared" ca="1" si="334"/>
        <v/>
      </c>
      <c r="Q886" s="45" t="str">
        <f t="shared" ca="1" si="335"/>
        <v/>
      </c>
      <c r="R886" s="46" t="str">
        <f t="shared" ca="1" si="336"/>
        <v/>
      </c>
      <c r="S886" s="47" t="str">
        <f t="shared" ca="1" si="337"/>
        <v/>
      </c>
      <c r="T886" s="79" t="str">
        <f t="shared" ca="1" si="338"/>
        <v/>
      </c>
      <c r="AH886" s="172" t="str">
        <f t="shared" si="317"/>
        <v/>
      </c>
      <c r="AI886" s="172" t="str">
        <f t="shared" si="318"/>
        <v/>
      </c>
    </row>
    <row r="887" spans="1:35">
      <c r="A887" s="173" t="str">
        <f t="shared" ca="1" si="320"/>
        <v/>
      </c>
      <c r="B887" s="45" t="str">
        <f t="shared" ca="1" si="321"/>
        <v/>
      </c>
      <c r="C887" s="46" t="str">
        <f t="shared" ca="1" si="319"/>
        <v/>
      </c>
      <c r="D887" s="46" t="str">
        <f t="shared" ca="1" si="322"/>
        <v/>
      </c>
      <c r="E887" s="45" t="str">
        <f t="shared" ca="1" si="323"/>
        <v/>
      </c>
      <c r="F887" s="46" t="str">
        <f t="shared" ca="1" si="324"/>
        <v/>
      </c>
      <c r="G887" s="47" t="str">
        <f t="shared" ca="1" si="325"/>
        <v/>
      </c>
      <c r="H887" s="45" t="str">
        <f t="shared" ca="1" si="326"/>
        <v/>
      </c>
      <c r="I887" s="46" t="str">
        <f t="shared" ca="1" si="327"/>
        <v/>
      </c>
      <c r="J887" s="47" t="str">
        <f t="shared" ca="1" si="328"/>
        <v/>
      </c>
      <c r="K887" s="45" t="str">
        <f t="shared" ca="1" si="329"/>
        <v/>
      </c>
      <c r="L887" s="46" t="str">
        <f t="shared" ca="1" si="330"/>
        <v/>
      </c>
      <c r="M887" s="47" t="str">
        <f t="shared" ca="1" si="331"/>
        <v/>
      </c>
      <c r="N887" s="45" t="str">
        <f t="shared" ca="1" si="332"/>
        <v/>
      </c>
      <c r="O887" s="46" t="str">
        <f t="shared" ca="1" si="333"/>
        <v/>
      </c>
      <c r="P887" s="47" t="str">
        <f t="shared" ca="1" si="334"/>
        <v/>
      </c>
      <c r="Q887" s="45" t="str">
        <f t="shared" ca="1" si="335"/>
        <v/>
      </c>
      <c r="R887" s="46" t="str">
        <f t="shared" ca="1" si="336"/>
        <v/>
      </c>
      <c r="S887" s="47" t="str">
        <f t="shared" ca="1" si="337"/>
        <v/>
      </c>
      <c r="T887" s="79" t="str">
        <f t="shared" ca="1" si="338"/>
        <v/>
      </c>
      <c r="AH887" s="172" t="str">
        <f t="shared" si="317"/>
        <v/>
      </c>
      <c r="AI887" s="172" t="str">
        <f t="shared" si="318"/>
        <v/>
      </c>
    </row>
    <row r="888" spans="1:35">
      <c r="A888" s="173" t="str">
        <f t="shared" ca="1" si="320"/>
        <v/>
      </c>
      <c r="B888" s="45" t="str">
        <f t="shared" ca="1" si="321"/>
        <v/>
      </c>
      <c r="C888" s="46" t="str">
        <f t="shared" ca="1" si="319"/>
        <v/>
      </c>
      <c r="D888" s="46" t="str">
        <f t="shared" ca="1" si="322"/>
        <v/>
      </c>
      <c r="E888" s="45" t="str">
        <f t="shared" ca="1" si="323"/>
        <v/>
      </c>
      <c r="F888" s="46" t="str">
        <f t="shared" ca="1" si="324"/>
        <v/>
      </c>
      <c r="G888" s="47" t="str">
        <f t="shared" ca="1" si="325"/>
        <v/>
      </c>
      <c r="H888" s="45" t="str">
        <f t="shared" ca="1" si="326"/>
        <v/>
      </c>
      <c r="I888" s="46" t="str">
        <f t="shared" ca="1" si="327"/>
        <v/>
      </c>
      <c r="J888" s="47" t="str">
        <f t="shared" ca="1" si="328"/>
        <v/>
      </c>
      <c r="K888" s="45" t="str">
        <f t="shared" ca="1" si="329"/>
        <v/>
      </c>
      <c r="L888" s="46" t="str">
        <f t="shared" ca="1" si="330"/>
        <v/>
      </c>
      <c r="M888" s="47" t="str">
        <f t="shared" ca="1" si="331"/>
        <v/>
      </c>
      <c r="N888" s="45" t="str">
        <f t="shared" ca="1" si="332"/>
        <v/>
      </c>
      <c r="O888" s="46" t="str">
        <f t="shared" ca="1" si="333"/>
        <v/>
      </c>
      <c r="P888" s="47" t="str">
        <f t="shared" ca="1" si="334"/>
        <v/>
      </c>
      <c r="Q888" s="45" t="str">
        <f t="shared" ca="1" si="335"/>
        <v/>
      </c>
      <c r="R888" s="46" t="str">
        <f t="shared" ca="1" si="336"/>
        <v/>
      </c>
      <c r="S888" s="47" t="str">
        <f t="shared" ca="1" si="337"/>
        <v/>
      </c>
      <c r="T888" s="79" t="str">
        <f t="shared" ca="1" si="338"/>
        <v/>
      </c>
      <c r="AH888" s="172" t="str">
        <f t="shared" si="317"/>
        <v/>
      </c>
      <c r="AI888" s="172" t="str">
        <f t="shared" si="318"/>
        <v/>
      </c>
    </row>
    <row r="889" spans="1:35">
      <c r="A889" s="173" t="str">
        <f t="shared" ca="1" si="320"/>
        <v/>
      </c>
      <c r="B889" s="45" t="str">
        <f t="shared" ca="1" si="321"/>
        <v/>
      </c>
      <c r="C889" s="46" t="str">
        <f t="shared" ca="1" si="319"/>
        <v/>
      </c>
      <c r="D889" s="46" t="str">
        <f t="shared" ca="1" si="322"/>
        <v/>
      </c>
      <c r="E889" s="45" t="str">
        <f t="shared" ca="1" si="323"/>
        <v/>
      </c>
      <c r="F889" s="46" t="str">
        <f t="shared" ca="1" si="324"/>
        <v/>
      </c>
      <c r="G889" s="47" t="str">
        <f t="shared" ca="1" si="325"/>
        <v/>
      </c>
      <c r="H889" s="45" t="str">
        <f t="shared" ca="1" si="326"/>
        <v/>
      </c>
      <c r="I889" s="46" t="str">
        <f t="shared" ca="1" si="327"/>
        <v/>
      </c>
      <c r="J889" s="47" t="str">
        <f t="shared" ca="1" si="328"/>
        <v/>
      </c>
      <c r="K889" s="45" t="str">
        <f t="shared" ca="1" si="329"/>
        <v/>
      </c>
      <c r="L889" s="46" t="str">
        <f t="shared" ca="1" si="330"/>
        <v/>
      </c>
      <c r="M889" s="47" t="str">
        <f t="shared" ca="1" si="331"/>
        <v/>
      </c>
      <c r="N889" s="45" t="str">
        <f t="shared" ca="1" si="332"/>
        <v/>
      </c>
      <c r="O889" s="46" t="str">
        <f t="shared" ca="1" si="333"/>
        <v/>
      </c>
      <c r="P889" s="47" t="str">
        <f t="shared" ca="1" si="334"/>
        <v/>
      </c>
      <c r="Q889" s="45" t="str">
        <f t="shared" ca="1" si="335"/>
        <v/>
      </c>
      <c r="R889" s="46" t="str">
        <f t="shared" ca="1" si="336"/>
        <v/>
      </c>
      <c r="S889" s="47" t="str">
        <f t="shared" ca="1" si="337"/>
        <v/>
      </c>
      <c r="T889" s="79" t="str">
        <f t="shared" ca="1" si="338"/>
        <v/>
      </c>
      <c r="AH889" s="172" t="str">
        <f t="shared" si="317"/>
        <v/>
      </c>
      <c r="AI889" s="172" t="str">
        <f t="shared" si="318"/>
        <v/>
      </c>
    </row>
    <row r="890" spans="1:35">
      <c r="A890" s="173" t="str">
        <f t="shared" ca="1" si="320"/>
        <v/>
      </c>
      <c r="B890" s="45" t="str">
        <f t="shared" ca="1" si="321"/>
        <v/>
      </c>
      <c r="C890" s="46" t="str">
        <f t="shared" ca="1" si="319"/>
        <v/>
      </c>
      <c r="D890" s="46" t="str">
        <f t="shared" ca="1" si="322"/>
        <v/>
      </c>
      <c r="E890" s="45" t="str">
        <f t="shared" ca="1" si="323"/>
        <v/>
      </c>
      <c r="F890" s="46" t="str">
        <f t="shared" ca="1" si="324"/>
        <v/>
      </c>
      <c r="G890" s="47" t="str">
        <f t="shared" ca="1" si="325"/>
        <v/>
      </c>
      <c r="H890" s="45" t="str">
        <f t="shared" ca="1" si="326"/>
        <v/>
      </c>
      <c r="I890" s="46" t="str">
        <f t="shared" ca="1" si="327"/>
        <v/>
      </c>
      <c r="J890" s="47" t="str">
        <f t="shared" ca="1" si="328"/>
        <v/>
      </c>
      <c r="K890" s="45" t="str">
        <f t="shared" ca="1" si="329"/>
        <v/>
      </c>
      <c r="L890" s="46" t="str">
        <f t="shared" ca="1" si="330"/>
        <v/>
      </c>
      <c r="M890" s="47" t="str">
        <f t="shared" ca="1" si="331"/>
        <v/>
      </c>
      <c r="N890" s="45" t="str">
        <f t="shared" ca="1" si="332"/>
        <v/>
      </c>
      <c r="O890" s="46" t="str">
        <f t="shared" ca="1" si="333"/>
        <v/>
      </c>
      <c r="P890" s="47" t="str">
        <f t="shared" ca="1" si="334"/>
        <v/>
      </c>
      <c r="Q890" s="45" t="str">
        <f t="shared" ca="1" si="335"/>
        <v/>
      </c>
      <c r="R890" s="46" t="str">
        <f t="shared" ca="1" si="336"/>
        <v/>
      </c>
      <c r="S890" s="47" t="str">
        <f t="shared" ca="1" si="337"/>
        <v/>
      </c>
      <c r="T890" s="79" t="str">
        <f t="shared" ca="1" si="338"/>
        <v/>
      </c>
      <c r="AH890" s="172" t="str">
        <f t="shared" si="317"/>
        <v/>
      </c>
      <c r="AI890" s="172" t="str">
        <f t="shared" si="318"/>
        <v/>
      </c>
    </row>
    <row r="891" spans="1:35">
      <c r="A891" s="173" t="str">
        <f t="shared" ca="1" si="320"/>
        <v/>
      </c>
      <c r="B891" s="45" t="str">
        <f t="shared" ca="1" si="321"/>
        <v/>
      </c>
      <c r="C891" s="46" t="str">
        <f t="shared" ca="1" si="319"/>
        <v/>
      </c>
      <c r="D891" s="46" t="str">
        <f t="shared" ca="1" si="322"/>
        <v/>
      </c>
      <c r="E891" s="45" t="str">
        <f t="shared" ca="1" si="323"/>
        <v/>
      </c>
      <c r="F891" s="46" t="str">
        <f t="shared" ca="1" si="324"/>
        <v/>
      </c>
      <c r="G891" s="47" t="str">
        <f t="shared" ca="1" si="325"/>
        <v/>
      </c>
      <c r="H891" s="45" t="str">
        <f t="shared" ca="1" si="326"/>
        <v/>
      </c>
      <c r="I891" s="46" t="str">
        <f t="shared" ca="1" si="327"/>
        <v/>
      </c>
      <c r="J891" s="47" t="str">
        <f t="shared" ca="1" si="328"/>
        <v/>
      </c>
      <c r="K891" s="45" t="str">
        <f t="shared" ca="1" si="329"/>
        <v/>
      </c>
      <c r="L891" s="46" t="str">
        <f t="shared" ca="1" si="330"/>
        <v/>
      </c>
      <c r="M891" s="47" t="str">
        <f t="shared" ca="1" si="331"/>
        <v/>
      </c>
      <c r="N891" s="45" t="str">
        <f t="shared" ca="1" si="332"/>
        <v/>
      </c>
      <c r="O891" s="46" t="str">
        <f t="shared" ca="1" si="333"/>
        <v/>
      </c>
      <c r="P891" s="47" t="str">
        <f t="shared" ca="1" si="334"/>
        <v/>
      </c>
      <c r="Q891" s="45" t="str">
        <f t="shared" ca="1" si="335"/>
        <v/>
      </c>
      <c r="R891" s="46" t="str">
        <f t="shared" ca="1" si="336"/>
        <v/>
      </c>
      <c r="S891" s="47" t="str">
        <f t="shared" ca="1" si="337"/>
        <v/>
      </c>
      <c r="T891" s="79" t="str">
        <f t="shared" ca="1" si="338"/>
        <v/>
      </c>
      <c r="AH891" s="172" t="str">
        <f t="shared" si="317"/>
        <v/>
      </c>
      <c r="AI891" s="172" t="str">
        <f t="shared" si="318"/>
        <v/>
      </c>
    </row>
    <row r="892" spans="1:35">
      <c r="A892" s="173" t="str">
        <f t="shared" ca="1" si="320"/>
        <v/>
      </c>
      <c r="B892" s="45" t="str">
        <f t="shared" ca="1" si="321"/>
        <v/>
      </c>
      <c r="C892" s="46" t="str">
        <f t="shared" ca="1" si="319"/>
        <v/>
      </c>
      <c r="D892" s="46" t="str">
        <f t="shared" ca="1" si="322"/>
        <v/>
      </c>
      <c r="E892" s="45" t="str">
        <f t="shared" ca="1" si="323"/>
        <v/>
      </c>
      <c r="F892" s="46" t="str">
        <f t="shared" ca="1" si="324"/>
        <v/>
      </c>
      <c r="G892" s="47" t="str">
        <f t="shared" ca="1" si="325"/>
        <v/>
      </c>
      <c r="H892" s="45" t="str">
        <f t="shared" ca="1" si="326"/>
        <v/>
      </c>
      <c r="I892" s="46" t="str">
        <f t="shared" ca="1" si="327"/>
        <v/>
      </c>
      <c r="J892" s="47" t="str">
        <f t="shared" ca="1" si="328"/>
        <v/>
      </c>
      <c r="K892" s="45" t="str">
        <f t="shared" ca="1" si="329"/>
        <v/>
      </c>
      <c r="L892" s="46" t="str">
        <f t="shared" ca="1" si="330"/>
        <v/>
      </c>
      <c r="M892" s="47" t="str">
        <f t="shared" ca="1" si="331"/>
        <v/>
      </c>
      <c r="N892" s="45" t="str">
        <f t="shared" ca="1" si="332"/>
        <v/>
      </c>
      <c r="O892" s="46" t="str">
        <f t="shared" ca="1" si="333"/>
        <v/>
      </c>
      <c r="P892" s="47" t="str">
        <f t="shared" ca="1" si="334"/>
        <v/>
      </c>
      <c r="Q892" s="45" t="str">
        <f t="shared" ca="1" si="335"/>
        <v/>
      </c>
      <c r="R892" s="46" t="str">
        <f t="shared" ca="1" si="336"/>
        <v/>
      </c>
      <c r="S892" s="47" t="str">
        <f t="shared" ca="1" si="337"/>
        <v/>
      </c>
      <c r="T892" s="79" t="str">
        <f t="shared" ca="1" si="338"/>
        <v/>
      </c>
      <c r="AH892" s="172" t="str">
        <f t="shared" si="317"/>
        <v/>
      </c>
      <c r="AI892" s="172" t="str">
        <f t="shared" si="318"/>
        <v/>
      </c>
    </row>
    <row r="893" spans="1:35">
      <c r="A893" s="173" t="str">
        <f t="shared" ca="1" si="320"/>
        <v/>
      </c>
      <c r="B893" s="45" t="str">
        <f t="shared" ca="1" si="321"/>
        <v/>
      </c>
      <c r="C893" s="46" t="str">
        <f t="shared" ca="1" si="319"/>
        <v/>
      </c>
      <c r="D893" s="46" t="str">
        <f t="shared" ca="1" si="322"/>
        <v/>
      </c>
      <c r="E893" s="45" t="str">
        <f t="shared" ca="1" si="323"/>
        <v/>
      </c>
      <c r="F893" s="46" t="str">
        <f t="shared" ca="1" si="324"/>
        <v/>
      </c>
      <c r="G893" s="47" t="str">
        <f t="shared" ca="1" si="325"/>
        <v/>
      </c>
      <c r="H893" s="45" t="str">
        <f t="shared" ca="1" si="326"/>
        <v/>
      </c>
      <c r="I893" s="46" t="str">
        <f t="shared" ca="1" si="327"/>
        <v/>
      </c>
      <c r="J893" s="47" t="str">
        <f t="shared" ca="1" si="328"/>
        <v/>
      </c>
      <c r="K893" s="45" t="str">
        <f t="shared" ca="1" si="329"/>
        <v/>
      </c>
      <c r="L893" s="46" t="str">
        <f t="shared" ca="1" si="330"/>
        <v/>
      </c>
      <c r="M893" s="47" t="str">
        <f t="shared" ca="1" si="331"/>
        <v/>
      </c>
      <c r="N893" s="45" t="str">
        <f t="shared" ca="1" si="332"/>
        <v/>
      </c>
      <c r="O893" s="46" t="str">
        <f t="shared" ca="1" si="333"/>
        <v/>
      </c>
      <c r="P893" s="47" t="str">
        <f t="shared" ca="1" si="334"/>
        <v/>
      </c>
      <c r="Q893" s="45" t="str">
        <f t="shared" ca="1" si="335"/>
        <v/>
      </c>
      <c r="R893" s="46" t="str">
        <f t="shared" ca="1" si="336"/>
        <v/>
      </c>
      <c r="S893" s="47" t="str">
        <f t="shared" ca="1" si="337"/>
        <v/>
      </c>
      <c r="T893" s="79" t="str">
        <f t="shared" ca="1" si="338"/>
        <v/>
      </c>
      <c r="AH893" s="172" t="str">
        <f t="shared" si="317"/>
        <v/>
      </c>
      <c r="AI893" s="172" t="str">
        <f t="shared" si="318"/>
        <v/>
      </c>
    </row>
    <row r="894" spans="1:35">
      <c r="A894" s="173" t="str">
        <f t="shared" ca="1" si="320"/>
        <v/>
      </c>
      <c r="B894" s="45" t="str">
        <f t="shared" ca="1" si="321"/>
        <v/>
      </c>
      <c r="C894" s="46" t="str">
        <f t="shared" ca="1" si="319"/>
        <v/>
      </c>
      <c r="D894" s="46" t="str">
        <f t="shared" ca="1" si="322"/>
        <v/>
      </c>
      <c r="E894" s="45" t="str">
        <f t="shared" ca="1" si="323"/>
        <v/>
      </c>
      <c r="F894" s="46" t="str">
        <f t="shared" ca="1" si="324"/>
        <v/>
      </c>
      <c r="G894" s="47" t="str">
        <f t="shared" ca="1" si="325"/>
        <v/>
      </c>
      <c r="H894" s="45" t="str">
        <f t="shared" ca="1" si="326"/>
        <v/>
      </c>
      <c r="I894" s="46" t="str">
        <f t="shared" ca="1" si="327"/>
        <v/>
      </c>
      <c r="J894" s="47" t="str">
        <f t="shared" ca="1" si="328"/>
        <v/>
      </c>
      <c r="K894" s="45" t="str">
        <f t="shared" ca="1" si="329"/>
        <v/>
      </c>
      <c r="L894" s="46" t="str">
        <f t="shared" ca="1" si="330"/>
        <v/>
      </c>
      <c r="M894" s="47" t="str">
        <f t="shared" ca="1" si="331"/>
        <v/>
      </c>
      <c r="N894" s="45" t="str">
        <f t="shared" ca="1" si="332"/>
        <v/>
      </c>
      <c r="O894" s="46" t="str">
        <f t="shared" ca="1" si="333"/>
        <v/>
      </c>
      <c r="P894" s="47" t="str">
        <f t="shared" ca="1" si="334"/>
        <v/>
      </c>
      <c r="Q894" s="45" t="str">
        <f t="shared" ca="1" si="335"/>
        <v/>
      </c>
      <c r="R894" s="46" t="str">
        <f t="shared" ca="1" si="336"/>
        <v/>
      </c>
      <c r="S894" s="47" t="str">
        <f t="shared" ca="1" si="337"/>
        <v/>
      </c>
      <c r="T894" s="79" t="str">
        <f t="shared" ca="1" si="338"/>
        <v/>
      </c>
      <c r="AH894" s="172" t="str">
        <f t="shared" si="317"/>
        <v/>
      </c>
      <c r="AI894" s="172" t="str">
        <f t="shared" si="318"/>
        <v/>
      </c>
    </row>
    <row r="895" spans="1:35">
      <c r="A895" s="173" t="str">
        <f t="shared" ca="1" si="320"/>
        <v/>
      </c>
      <c r="B895" s="45" t="str">
        <f t="shared" ca="1" si="321"/>
        <v/>
      </c>
      <c r="C895" s="46" t="str">
        <f t="shared" ca="1" si="319"/>
        <v/>
      </c>
      <c r="D895" s="46" t="str">
        <f t="shared" ca="1" si="322"/>
        <v/>
      </c>
      <c r="E895" s="45" t="str">
        <f t="shared" ca="1" si="323"/>
        <v/>
      </c>
      <c r="F895" s="46" t="str">
        <f t="shared" ca="1" si="324"/>
        <v/>
      </c>
      <c r="G895" s="47" t="str">
        <f t="shared" ca="1" si="325"/>
        <v/>
      </c>
      <c r="H895" s="45" t="str">
        <f t="shared" ca="1" si="326"/>
        <v/>
      </c>
      <c r="I895" s="46" t="str">
        <f t="shared" ca="1" si="327"/>
        <v/>
      </c>
      <c r="J895" s="47" t="str">
        <f t="shared" ca="1" si="328"/>
        <v/>
      </c>
      <c r="K895" s="45" t="str">
        <f t="shared" ca="1" si="329"/>
        <v/>
      </c>
      <c r="L895" s="46" t="str">
        <f t="shared" ca="1" si="330"/>
        <v/>
      </c>
      <c r="M895" s="47" t="str">
        <f t="shared" ca="1" si="331"/>
        <v/>
      </c>
      <c r="N895" s="45" t="str">
        <f t="shared" ca="1" si="332"/>
        <v/>
      </c>
      <c r="O895" s="46" t="str">
        <f t="shared" ca="1" si="333"/>
        <v/>
      </c>
      <c r="P895" s="47" t="str">
        <f t="shared" ca="1" si="334"/>
        <v/>
      </c>
      <c r="Q895" s="45" t="str">
        <f t="shared" ca="1" si="335"/>
        <v/>
      </c>
      <c r="R895" s="46" t="str">
        <f t="shared" ca="1" si="336"/>
        <v/>
      </c>
      <c r="S895" s="47" t="str">
        <f t="shared" ca="1" si="337"/>
        <v/>
      </c>
      <c r="T895" s="79" t="str">
        <f t="shared" ca="1" si="338"/>
        <v/>
      </c>
      <c r="AH895" s="172" t="str">
        <f t="shared" si="317"/>
        <v/>
      </c>
      <c r="AI895" s="172" t="str">
        <f t="shared" si="318"/>
        <v/>
      </c>
    </row>
    <row r="896" spans="1:35">
      <c r="A896" s="173" t="str">
        <f t="shared" ca="1" si="320"/>
        <v/>
      </c>
      <c r="B896" s="45" t="str">
        <f t="shared" ca="1" si="321"/>
        <v/>
      </c>
      <c r="C896" s="46" t="str">
        <f t="shared" ca="1" si="319"/>
        <v/>
      </c>
      <c r="D896" s="46" t="str">
        <f t="shared" ca="1" si="322"/>
        <v/>
      </c>
      <c r="E896" s="45" t="str">
        <f t="shared" ca="1" si="323"/>
        <v/>
      </c>
      <c r="F896" s="46" t="str">
        <f t="shared" ca="1" si="324"/>
        <v/>
      </c>
      <c r="G896" s="47" t="str">
        <f t="shared" ca="1" si="325"/>
        <v/>
      </c>
      <c r="H896" s="45" t="str">
        <f t="shared" ca="1" si="326"/>
        <v/>
      </c>
      <c r="I896" s="46" t="str">
        <f t="shared" ca="1" si="327"/>
        <v/>
      </c>
      <c r="J896" s="47" t="str">
        <f t="shared" ca="1" si="328"/>
        <v/>
      </c>
      <c r="K896" s="45" t="str">
        <f t="shared" ca="1" si="329"/>
        <v/>
      </c>
      <c r="L896" s="46" t="str">
        <f t="shared" ca="1" si="330"/>
        <v/>
      </c>
      <c r="M896" s="47" t="str">
        <f t="shared" ca="1" si="331"/>
        <v/>
      </c>
      <c r="N896" s="45" t="str">
        <f t="shared" ca="1" si="332"/>
        <v/>
      </c>
      <c r="O896" s="46" t="str">
        <f t="shared" ca="1" si="333"/>
        <v/>
      </c>
      <c r="P896" s="47" t="str">
        <f t="shared" ca="1" si="334"/>
        <v/>
      </c>
      <c r="Q896" s="45" t="str">
        <f t="shared" ca="1" si="335"/>
        <v/>
      </c>
      <c r="R896" s="46" t="str">
        <f t="shared" ca="1" si="336"/>
        <v/>
      </c>
      <c r="S896" s="47" t="str">
        <f t="shared" ca="1" si="337"/>
        <v/>
      </c>
      <c r="T896" s="79" t="str">
        <f t="shared" ca="1" si="338"/>
        <v/>
      </c>
      <c r="AH896" s="172" t="str">
        <f t="shared" si="317"/>
        <v/>
      </c>
      <c r="AI896" s="172" t="str">
        <f t="shared" si="318"/>
        <v/>
      </c>
    </row>
    <row r="897" spans="1:35">
      <c r="A897" s="173" t="str">
        <f t="shared" ca="1" si="320"/>
        <v/>
      </c>
      <c r="B897" s="45" t="str">
        <f t="shared" ca="1" si="321"/>
        <v/>
      </c>
      <c r="C897" s="46" t="str">
        <f t="shared" ca="1" si="319"/>
        <v/>
      </c>
      <c r="D897" s="46" t="str">
        <f t="shared" ca="1" si="322"/>
        <v/>
      </c>
      <c r="E897" s="45" t="str">
        <f t="shared" ca="1" si="323"/>
        <v/>
      </c>
      <c r="F897" s="46" t="str">
        <f t="shared" ca="1" si="324"/>
        <v/>
      </c>
      <c r="G897" s="47" t="str">
        <f t="shared" ca="1" si="325"/>
        <v/>
      </c>
      <c r="H897" s="45" t="str">
        <f t="shared" ca="1" si="326"/>
        <v/>
      </c>
      <c r="I897" s="46" t="str">
        <f t="shared" ca="1" si="327"/>
        <v/>
      </c>
      <c r="J897" s="47" t="str">
        <f t="shared" ca="1" si="328"/>
        <v/>
      </c>
      <c r="K897" s="45" t="str">
        <f t="shared" ca="1" si="329"/>
        <v/>
      </c>
      <c r="L897" s="46" t="str">
        <f t="shared" ca="1" si="330"/>
        <v/>
      </c>
      <c r="M897" s="47" t="str">
        <f t="shared" ca="1" si="331"/>
        <v/>
      </c>
      <c r="N897" s="45" t="str">
        <f t="shared" ca="1" si="332"/>
        <v/>
      </c>
      <c r="O897" s="46" t="str">
        <f t="shared" ca="1" si="333"/>
        <v/>
      </c>
      <c r="P897" s="47" t="str">
        <f t="shared" ca="1" si="334"/>
        <v/>
      </c>
      <c r="Q897" s="45" t="str">
        <f t="shared" ca="1" si="335"/>
        <v/>
      </c>
      <c r="R897" s="46" t="str">
        <f t="shared" ca="1" si="336"/>
        <v/>
      </c>
      <c r="S897" s="47" t="str">
        <f t="shared" ca="1" si="337"/>
        <v/>
      </c>
      <c r="T897" s="79" t="str">
        <f t="shared" ca="1" si="338"/>
        <v/>
      </c>
      <c r="AH897" s="172" t="str">
        <f t="shared" si="317"/>
        <v/>
      </c>
      <c r="AI897" s="172" t="str">
        <f t="shared" si="318"/>
        <v/>
      </c>
    </row>
    <row r="898" spans="1:35">
      <c r="A898" s="173" t="str">
        <f t="shared" ca="1" si="320"/>
        <v/>
      </c>
      <c r="B898" s="45" t="str">
        <f t="shared" ca="1" si="321"/>
        <v/>
      </c>
      <c r="C898" s="46" t="str">
        <f t="shared" ca="1" si="319"/>
        <v/>
      </c>
      <c r="D898" s="46" t="str">
        <f t="shared" ca="1" si="322"/>
        <v/>
      </c>
      <c r="E898" s="45" t="str">
        <f t="shared" ca="1" si="323"/>
        <v/>
      </c>
      <c r="F898" s="46" t="str">
        <f t="shared" ca="1" si="324"/>
        <v/>
      </c>
      <c r="G898" s="47" t="str">
        <f t="shared" ca="1" si="325"/>
        <v/>
      </c>
      <c r="H898" s="45" t="str">
        <f t="shared" ca="1" si="326"/>
        <v/>
      </c>
      <c r="I898" s="46" t="str">
        <f t="shared" ca="1" si="327"/>
        <v/>
      </c>
      <c r="J898" s="47" t="str">
        <f t="shared" ca="1" si="328"/>
        <v/>
      </c>
      <c r="K898" s="45" t="str">
        <f t="shared" ca="1" si="329"/>
        <v/>
      </c>
      <c r="L898" s="46" t="str">
        <f t="shared" ca="1" si="330"/>
        <v/>
      </c>
      <c r="M898" s="47" t="str">
        <f t="shared" ca="1" si="331"/>
        <v/>
      </c>
      <c r="N898" s="45" t="str">
        <f t="shared" ca="1" si="332"/>
        <v/>
      </c>
      <c r="O898" s="46" t="str">
        <f t="shared" ca="1" si="333"/>
        <v/>
      </c>
      <c r="P898" s="47" t="str">
        <f t="shared" ca="1" si="334"/>
        <v/>
      </c>
      <c r="Q898" s="45" t="str">
        <f t="shared" ca="1" si="335"/>
        <v/>
      </c>
      <c r="R898" s="46" t="str">
        <f t="shared" ca="1" si="336"/>
        <v/>
      </c>
      <c r="S898" s="47" t="str">
        <f t="shared" ca="1" si="337"/>
        <v/>
      </c>
      <c r="T898" s="79" t="str">
        <f t="shared" ca="1" si="338"/>
        <v/>
      </c>
      <c r="AH898" s="172" t="str">
        <f t="shared" si="317"/>
        <v/>
      </c>
      <c r="AI898" s="172" t="str">
        <f t="shared" si="318"/>
        <v/>
      </c>
    </row>
    <row r="899" spans="1:35">
      <c r="A899" s="173" t="str">
        <f t="shared" ca="1" si="320"/>
        <v/>
      </c>
      <c r="B899" s="45" t="str">
        <f t="shared" ca="1" si="321"/>
        <v/>
      </c>
      <c r="C899" s="46" t="str">
        <f t="shared" ca="1" si="319"/>
        <v/>
      </c>
      <c r="D899" s="46" t="str">
        <f t="shared" ca="1" si="322"/>
        <v/>
      </c>
      <c r="E899" s="45" t="str">
        <f t="shared" ca="1" si="323"/>
        <v/>
      </c>
      <c r="F899" s="46" t="str">
        <f t="shared" ca="1" si="324"/>
        <v/>
      </c>
      <c r="G899" s="47" t="str">
        <f t="shared" ca="1" si="325"/>
        <v/>
      </c>
      <c r="H899" s="45" t="str">
        <f t="shared" ca="1" si="326"/>
        <v/>
      </c>
      <c r="I899" s="46" t="str">
        <f t="shared" ca="1" si="327"/>
        <v/>
      </c>
      <c r="J899" s="47" t="str">
        <f t="shared" ca="1" si="328"/>
        <v/>
      </c>
      <c r="K899" s="45" t="str">
        <f t="shared" ca="1" si="329"/>
        <v/>
      </c>
      <c r="L899" s="46" t="str">
        <f t="shared" ca="1" si="330"/>
        <v/>
      </c>
      <c r="M899" s="47" t="str">
        <f t="shared" ca="1" si="331"/>
        <v/>
      </c>
      <c r="N899" s="45" t="str">
        <f t="shared" ca="1" si="332"/>
        <v/>
      </c>
      <c r="O899" s="46" t="str">
        <f t="shared" ca="1" si="333"/>
        <v/>
      </c>
      <c r="P899" s="47" t="str">
        <f t="shared" ca="1" si="334"/>
        <v/>
      </c>
      <c r="Q899" s="45" t="str">
        <f t="shared" ca="1" si="335"/>
        <v/>
      </c>
      <c r="R899" s="46" t="str">
        <f t="shared" ca="1" si="336"/>
        <v/>
      </c>
      <c r="S899" s="47" t="str">
        <f t="shared" ca="1" si="337"/>
        <v/>
      </c>
      <c r="T899" s="79" t="str">
        <f t="shared" ca="1" si="338"/>
        <v/>
      </c>
      <c r="AH899" s="172" t="str">
        <f t="shared" si="317"/>
        <v/>
      </c>
      <c r="AI899" s="172" t="str">
        <f t="shared" si="318"/>
        <v/>
      </c>
    </row>
    <row r="900" spans="1:35">
      <c r="A900" s="173" t="str">
        <f t="shared" ca="1" si="320"/>
        <v/>
      </c>
      <c r="B900" s="45" t="str">
        <f t="shared" ca="1" si="321"/>
        <v/>
      </c>
      <c r="C900" s="46" t="str">
        <f t="shared" ca="1" si="319"/>
        <v/>
      </c>
      <c r="D900" s="46" t="str">
        <f t="shared" ca="1" si="322"/>
        <v/>
      </c>
      <c r="E900" s="45" t="str">
        <f t="shared" ca="1" si="323"/>
        <v/>
      </c>
      <c r="F900" s="46" t="str">
        <f t="shared" ca="1" si="324"/>
        <v/>
      </c>
      <c r="G900" s="47" t="str">
        <f t="shared" ca="1" si="325"/>
        <v/>
      </c>
      <c r="H900" s="45" t="str">
        <f t="shared" ca="1" si="326"/>
        <v/>
      </c>
      <c r="I900" s="46" t="str">
        <f t="shared" ca="1" si="327"/>
        <v/>
      </c>
      <c r="J900" s="47" t="str">
        <f t="shared" ca="1" si="328"/>
        <v/>
      </c>
      <c r="K900" s="45" t="str">
        <f t="shared" ca="1" si="329"/>
        <v/>
      </c>
      <c r="L900" s="46" t="str">
        <f t="shared" ca="1" si="330"/>
        <v/>
      </c>
      <c r="M900" s="47" t="str">
        <f t="shared" ca="1" si="331"/>
        <v/>
      </c>
      <c r="N900" s="45" t="str">
        <f t="shared" ca="1" si="332"/>
        <v/>
      </c>
      <c r="O900" s="46" t="str">
        <f t="shared" ca="1" si="333"/>
        <v/>
      </c>
      <c r="P900" s="47" t="str">
        <f t="shared" ca="1" si="334"/>
        <v/>
      </c>
      <c r="Q900" s="45" t="str">
        <f t="shared" ca="1" si="335"/>
        <v/>
      </c>
      <c r="R900" s="46" t="str">
        <f t="shared" ca="1" si="336"/>
        <v/>
      </c>
      <c r="S900" s="47" t="str">
        <f t="shared" ca="1" si="337"/>
        <v/>
      </c>
      <c r="T900" s="79" t="str">
        <f t="shared" ca="1" si="338"/>
        <v/>
      </c>
      <c r="AH900" s="172" t="str">
        <f t="shared" ref="AH900:AH963" si="339">IF(COUNTIF(X:X,V900)*COUNTIF(Z:Z,V900)*COUNTIF(AB:AB,V900)*COUNTIF(AD:AD,V900)*COUNTIF(AF:AF,V900),V900,"")</f>
        <v/>
      </c>
      <c r="AI900" s="172" t="str">
        <f t="shared" ref="AI900:AI963" si="340">IF(AH900&gt;$A$14,AH900,"")</f>
        <v/>
      </c>
    </row>
    <row r="901" spans="1:35">
      <c r="A901" s="173" t="str">
        <f t="shared" ca="1" si="320"/>
        <v/>
      </c>
      <c r="B901" s="45" t="str">
        <f t="shared" ca="1" si="321"/>
        <v/>
      </c>
      <c r="C901" s="46" t="str">
        <f t="shared" ca="1" si="319"/>
        <v/>
      </c>
      <c r="D901" s="46" t="str">
        <f t="shared" ca="1" si="322"/>
        <v/>
      </c>
      <c r="E901" s="45" t="str">
        <f t="shared" ca="1" si="323"/>
        <v/>
      </c>
      <c r="F901" s="46" t="str">
        <f t="shared" ca="1" si="324"/>
        <v/>
      </c>
      <c r="G901" s="47" t="str">
        <f t="shared" ca="1" si="325"/>
        <v/>
      </c>
      <c r="H901" s="45" t="str">
        <f t="shared" ca="1" si="326"/>
        <v/>
      </c>
      <c r="I901" s="46" t="str">
        <f t="shared" ca="1" si="327"/>
        <v/>
      </c>
      <c r="J901" s="47" t="str">
        <f t="shared" ca="1" si="328"/>
        <v/>
      </c>
      <c r="K901" s="45" t="str">
        <f t="shared" ca="1" si="329"/>
        <v/>
      </c>
      <c r="L901" s="46" t="str">
        <f t="shared" ca="1" si="330"/>
        <v/>
      </c>
      <c r="M901" s="47" t="str">
        <f t="shared" ca="1" si="331"/>
        <v/>
      </c>
      <c r="N901" s="45" t="str">
        <f t="shared" ca="1" si="332"/>
        <v/>
      </c>
      <c r="O901" s="46" t="str">
        <f t="shared" ca="1" si="333"/>
        <v/>
      </c>
      <c r="P901" s="47" t="str">
        <f t="shared" ca="1" si="334"/>
        <v/>
      </c>
      <c r="Q901" s="45" t="str">
        <f t="shared" ca="1" si="335"/>
        <v/>
      </c>
      <c r="R901" s="46" t="str">
        <f t="shared" ca="1" si="336"/>
        <v/>
      </c>
      <c r="S901" s="47" t="str">
        <f t="shared" ca="1" si="337"/>
        <v/>
      </c>
      <c r="T901" s="79" t="str">
        <f t="shared" ca="1" si="338"/>
        <v/>
      </c>
      <c r="AH901" s="172" t="str">
        <f t="shared" si="339"/>
        <v/>
      </c>
      <c r="AI901" s="172" t="str">
        <f t="shared" si="340"/>
        <v/>
      </c>
    </row>
    <row r="902" spans="1:35">
      <c r="A902" s="173" t="str">
        <f t="shared" ca="1" si="320"/>
        <v/>
      </c>
      <c r="B902" s="45" t="str">
        <f t="shared" ca="1" si="321"/>
        <v/>
      </c>
      <c r="C902" s="46" t="str">
        <f t="shared" ca="1" si="319"/>
        <v/>
      </c>
      <c r="D902" s="46" t="str">
        <f t="shared" ca="1" si="322"/>
        <v/>
      </c>
      <c r="E902" s="45" t="str">
        <f t="shared" ca="1" si="323"/>
        <v/>
      </c>
      <c r="F902" s="46" t="str">
        <f t="shared" ca="1" si="324"/>
        <v/>
      </c>
      <c r="G902" s="47" t="str">
        <f t="shared" ca="1" si="325"/>
        <v/>
      </c>
      <c r="H902" s="45" t="str">
        <f t="shared" ca="1" si="326"/>
        <v/>
      </c>
      <c r="I902" s="46" t="str">
        <f t="shared" ca="1" si="327"/>
        <v/>
      </c>
      <c r="J902" s="47" t="str">
        <f t="shared" ca="1" si="328"/>
        <v/>
      </c>
      <c r="K902" s="45" t="str">
        <f t="shared" ca="1" si="329"/>
        <v/>
      </c>
      <c r="L902" s="46" t="str">
        <f t="shared" ca="1" si="330"/>
        <v/>
      </c>
      <c r="M902" s="47" t="str">
        <f t="shared" ca="1" si="331"/>
        <v/>
      </c>
      <c r="N902" s="45" t="str">
        <f t="shared" ca="1" si="332"/>
        <v/>
      </c>
      <c r="O902" s="46" t="str">
        <f t="shared" ca="1" si="333"/>
        <v/>
      </c>
      <c r="P902" s="47" t="str">
        <f t="shared" ca="1" si="334"/>
        <v/>
      </c>
      <c r="Q902" s="45" t="str">
        <f t="shared" ca="1" si="335"/>
        <v/>
      </c>
      <c r="R902" s="46" t="str">
        <f t="shared" ca="1" si="336"/>
        <v/>
      </c>
      <c r="S902" s="47" t="str">
        <f t="shared" ca="1" si="337"/>
        <v/>
      </c>
      <c r="T902" s="79" t="str">
        <f t="shared" ca="1" si="338"/>
        <v/>
      </c>
      <c r="AH902" s="172" t="str">
        <f t="shared" si="339"/>
        <v/>
      </c>
      <c r="AI902" s="172" t="str">
        <f t="shared" si="340"/>
        <v/>
      </c>
    </row>
    <row r="903" spans="1:35">
      <c r="A903" s="173" t="str">
        <f t="shared" ca="1" si="320"/>
        <v/>
      </c>
      <c r="B903" s="45" t="str">
        <f t="shared" ca="1" si="321"/>
        <v/>
      </c>
      <c r="C903" s="46" t="str">
        <f t="shared" ca="1" si="319"/>
        <v/>
      </c>
      <c r="D903" s="46" t="str">
        <f t="shared" ca="1" si="322"/>
        <v/>
      </c>
      <c r="E903" s="45" t="str">
        <f t="shared" ca="1" si="323"/>
        <v/>
      </c>
      <c r="F903" s="46" t="str">
        <f t="shared" ca="1" si="324"/>
        <v/>
      </c>
      <c r="G903" s="47" t="str">
        <f t="shared" ca="1" si="325"/>
        <v/>
      </c>
      <c r="H903" s="45" t="str">
        <f t="shared" ca="1" si="326"/>
        <v/>
      </c>
      <c r="I903" s="46" t="str">
        <f t="shared" ca="1" si="327"/>
        <v/>
      </c>
      <c r="J903" s="47" t="str">
        <f t="shared" ca="1" si="328"/>
        <v/>
      </c>
      <c r="K903" s="45" t="str">
        <f t="shared" ca="1" si="329"/>
        <v/>
      </c>
      <c r="L903" s="46" t="str">
        <f t="shared" ca="1" si="330"/>
        <v/>
      </c>
      <c r="M903" s="47" t="str">
        <f t="shared" ca="1" si="331"/>
        <v/>
      </c>
      <c r="N903" s="45" t="str">
        <f t="shared" ca="1" si="332"/>
        <v/>
      </c>
      <c r="O903" s="46" t="str">
        <f t="shared" ca="1" si="333"/>
        <v/>
      </c>
      <c r="P903" s="47" t="str">
        <f t="shared" ca="1" si="334"/>
        <v/>
      </c>
      <c r="Q903" s="45" t="str">
        <f t="shared" ca="1" si="335"/>
        <v/>
      </c>
      <c r="R903" s="46" t="str">
        <f t="shared" ca="1" si="336"/>
        <v/>
      </c>
      <c r="S903" s="47" t="str">
        <f t="shared" ca="1" si="337"/>
        <v/>
      </c>
      <c r="T903" s="79" t="str">
        <f t="shared" ca="1" si="338"/>
        <v/>
      </c>
      <c r="AH903" s="172" t="str">
        <f t="shared" si="339"/>
        <v/>
      </c>
      <c r="AI903" s="172" t="str">
        <f t="shared" si="340"/>
        <v/>
      </c>
    </row>
    <row r="904" spans="1:35">
      <c r="A904" s="173" t="str">
        <f t="shared" ca="1" si="320"/>
        <v/>
      </c>
      <c r="B904" s="45" t="str">
        <f t="shared" ca="1" si="321"/>
        <v/>
      </c>
      <c r="C904" s="46" t="str">
        <f t="shared" ca="1" si="319"/>
        <v/>
      </c>
      <c r="D904" s="46" t="str">
        <f t="shared" ca="1" si="322"/>
        <v/>
      </c>
      <c r="E904" s="45" t="str">
        <f t="shared" ca="1" si="323"/>
        <v/>
      </c>
      <c r="F904" s="46" t="str">
        <f t="shared" ca="1" si="324"/>
        <v/>
      </c>
      <c r="G904" s="47" t="str">
        <f t="shared" ca="1" si="325"/>
        <v/>
      </c>
      <c r="H904" s="45" t="str">
        <f t="shared" ca="1" si="326"/>
        <v/>
      </c>
      <c r="I904" s="46" t="str">
        <f t="shared" ca="1" si="327"/>
        <v/>
      </c>
      <c r="J904" s="47" t="str">
        <f t="shared" ca="1" si="328"/>
        <v/>
      </c>
      <c r="K904" s="45" t="str">
        <f t="shared" ca="1" si="329"/>
        <v/>
      </c>
      <c r="L904" s="46" t="str">
        <f t="shared" ca="1" si="330"/>
        <v/>
      </c>
      <c r="M904" s="47" t="str">
        <f t="shared" ca="1" si="331"/>
        <v/>
      </c>
      <c r="N904" s="45" t="str">
        <f t="shared" ca="1" si="332"/>
        <v/>
      </c>
      <c r="O904" s="46" t="str">
        <f t="shared" ca="1" si="333"/>
        <v/>
      </c>
      <c r="P904" s="47" t="str">
        <f t="shared" ca="1" si="334"/>
        <v/>
      </c>
      <c r="Q904" s="45" t="str">
        <f t="shared" ca="1" si="335"/>
        <v/>
      </c>
      <c r="R904" s="46" t="str">
        <f t="shared" ca="1" si="336"/>
        <v/>
      </c>
      <c r="S904" s="47" t="str">
        <f t="shared" ca="1" si="337"/>
        <v/>
      </c>
      <c r="T904" s="79" t="str">
        <f t="shared" ca="1" si="338"/>
        <v/>
      </c>
      <c r="AH904" s="172" t="str">
        <f t="shared" si="339"/>
        <v/>
      </c>
      <c r="AI904" s="172" t="str">
        <f t="shared" si="340"/>
        <v/>
      </c>
    </row>
    <row r="905" spans="1:35">
      <c r="A905" s="173" t="str">
        <f t="shared" ca="1" si="320"/>
        <v/>
      </c>
      <c r="B905" s="45" t="str">
        <f t="shared" ca="1" si="321"/>
        <v/>
      </c>
      <c r="C905" s="46" t="str">
        <f t="shared" ca="1" si="319"/>
        <v/>
      </c>
      <c r="D905" s="46" t="str">
        <f t="shared" ca="1" si="322"/>
        <v/>
      </c>
      <c r="E905" s="45" t="str">
        <f t="shared" ca="1" si="323"/>
        <v/>
      </c>
      <c r="F905" s="46" t="str">
        <f t="shared" ca="1" si="324"/>
        <v/>
      </c>
      <c r="G905" s="47" t="str">
        <f t="shared" ca="1" si="325"/>
        <v/>
      </c>
      <c r="H905" s="45" t="str">
        <f t="shared" ca="1" si="326"/>
        <v/>
      </c>
      <c r="I905" s="46" t="str">
        <f t="shared" ca="1" si="327"/>
        <v/>
      </c>
      <c r="J905" s="47" t="str">
        <f t="shared" ca="1" si="328"/>
        <v/>
      </c>
      <c r="K905" s="45" t="str">
        <f t="shared" ca="1" si="329"/>
        <v/>
      </c>
      <c r="L905" s="46" t="str">
        <f t="shared" ca="1" si="330"/>
        <v/>
      </c>
      <c r="M905" s="47" t="str">
        <f t="shared" ca="1" si="331"/>
        <v/>
      </c>
      <c r="N905" s="45" t="str">
        <f t="shared" ca="1" si="332"/>
        <v/>
      </c>
      <c r="O905" s="46" t="str">
        <f t="shared" ca="1" si="333"/>
        <v/>
      </c>
      <c r="P905" s="47" t="str">
        <f t="shared" ca="1" si="334"/>
        <v/>
      </c>
      <c r="Q905" s="45" t="str">
        <f t="shared" ca="1" si="335"/>
        <v/>
      </c>
      <c r="R905" s="46" t="str">
        <f t="shared" ca="1" si="336"/>
        <v/>
      </c>
      <c r="S905" s="47" t="str">
        <f t="shared" ca="1" si="337"/>
        <v/>
      </c>
      <c r="T905" s="79" t="str">
        <f t="shared" ca="1" si="338"/>
        <v/>
      </c>
      <c r="AH905" s="172" t="str">
        <f t="shared" si="339"/>
        <v/>
      </c>
      <c r="AI905" s="172" t="str">
        <f t="shared" si="340"/>
        <v/>
      </c>
    </row>
    <row r="906" spans="1:35">
      <c r="A906" s="173" t="str">
        <f t="shared" ca="1" si="320"/>
        <v/>
      </c>
      <c r="B906" s="45" t="str">
        <f t="shared" ca="1" si="321"/>
        <v/>
      </c>
      <c r="C906" s="46" t="str">
        <f t="shared" ca="1" si="319"/>
        <v/>
      </c>
      <c r="D906" s="46" t="str">
        <f t="shared" ca="1" si="322"/>
        <v/>
      </c>
      <c r="E906" s="45" t="str">
        <f t="shared" ca="1" si="323"/>
        <v/>
      </c>
      <c r="F906" s="46" t="str">
        <f t="shared" ca="1" si="324"/>
        <v/>
      </c>
      <c r="G906" s="47" t="str">
        <f t="shared" ca="1" si="325"/>
        <v/>
      </c>
      <c r="H906" s="45" t="str">
        <f t="shared" ca="1" si="326"/>
        <v/>
      </c>
      <c r="I906" s="46" t="str">
        <f t="shared" ca="1" si="327"/>
        <v/>
      </c>
      <c r="J906" s="47" t="str">
        <f t="shared" ca="1" si="328"/>
        <v/>
      </c>
      <c r="K906" s="45" t="str">
        <f t="shared" ca="1" si="329"/>
        <v/>
      </c>
      <c r="L906" s="46" t="str">
        <f t="shared" ca="1" si="330"/>
        <v/>
      </c>
      <c r="M906" s="47" t="str">
        <f t="shared" ca="1" si="331"/>
        <v/>
      </c>
      <c r="N906" s="45" t="str">
        <f t="shared" ca="1" si="332"/>
        <v/>
      </c>
      <c r="O906" s="46" t="str">
        <f t="shared" ca="1" si="333"/>
        <v/>
      </c>
      <c r="P906" s="47" t="str">
        <f t="shared" ca="1" si="334"/>
        <v/>
      </c>
      <c r="Q906" s="45" t="str">
        <f t="shared" ca="1" si="335"/>
        <v/>
      </c>
      <c r="R906" s="46" t="str">
        <f t="shared" ca="1" si="336"/>
        <v/>
      </c>
      <c r="S906" s="47" t="str">
        <f t="shared" ca="1" si="337"/>
        <v/>
      </c>
      <c r="T906" s="79" t="str">
        <f t="shared" ca="1" si="338"/>
        <v/>
      </c>
      <c r="AH906" s="172" t="str">
        <f t="shared" si="339"/>
        <v/>
      </c>
      <c r="AI906" s="172" t="str">
        <f t="shared" si="340"/>
        <v/>
      </c>
    </row>
    <row r="907" spans="1:35">
      <c r="A907" s="173" t="str">
        <f t="shared" ca="1" si="320"/>
        <v/>
      </c>
      <c r="B907" s="45" t="str">
        <f t="shared" ca="1" si="321"/>
        <v/>
      </c>
      <c r="C907" s="46" t="str">
        <f t="shared" ca="1" si="319"/>
        <v/>
      </c>
      <c r="D907" s="46" t="str">
        <f t="shared" ca="1" si="322"/>
        <v/>
      </c>
      <c r="E907" s="45" t="str">
        <f t="shared" ca="1" si="323"/>
        <v/>
      </c>
      <c r="F907" s="46" t="str">
        <f t="shared" ca="1" si="324"/>
        <v/>
      </c>
      <c r="G907" s="47" t="str">
        <f t="shared" ca="1" si="325"/>
        <v/>
      </c>
      <c r="H907" s="45" t="str">
        <f t="shared" ca="1" si="326"/>
        <v/>
      </c>
      <c r="I907" s="46" t="str">
        <f t="shared" ca="1" si="327"/>
        <v/>
      </c>
      <c r="J907" s="47" t="str">
        <f t="shared" ca="1" si="328"/>
        <v/>
      </c>
      <c r="K907" s="45" t="str">
        <f t="shared" ca="1" si="329"/>
        <v/>
      </c>
      <c r="L907" s="46" t="str">
        <f t="shared" ca="1" si="330"/>
        <v/>
      </c>
      <c r="M907" s="47" t="str">
        <f t="shared" ca="1" si="331"/>
        <v/>
      </c>
      <c r="N907" s="45" t="str">
        <f t="shared" ca="1" si="332"/>
        <v/>
      </c>
      <c r="O907" s="46" t="str">
        <f t="shared" ca="1" si="333"/>
        <v/>
      </c>
      <c r="P907" s="47" t="str">
        <f t="shared" ca="1" si="334"/>
        <v/>
      </c>
      <c r="Q907" s="45" t="str">
        <f t="shared" ca="1" si="335"/>
        <v/>
      </c>
      <c r="R907" s="46" t="str">
        <f t="shared" ca="1" si="336"/>
        <v/>
      </c>
      <c r="S907" s="47" t="str">
        <f t="shared" ca="1" si="337"/>
        <v/>
      </c>
      <c r="T907" s="79" t="str">
        <f t="shared" ca="1" si="338"/>
        <v/>
      </c>
      <c r="AH907" s="172" t="str">
        <f t="shared" si="339"/>
        <v/>
      </c>
      <c r="AI907" s="172" t="str">
        <f t="shared" si="340"/>
        <v/>
      </c>
    </row>
    <row r="908" spans="1:35">
      <c r="A908" s="173" t="str">
        <f t="shared" ca="1" si="320"/>
        <v/>
      </c>
      <c r="B908" s="45" t="str">
        <f t="shared" ca="1" si="321"/>
        <v/>
      </c>
      <c r="C908" s="46" t="str">
        <f t="shared" ca="1" si="319"/>
        <v/>
      </c>
      <c r="D908" s="46" t="str">
        <f t="shared" ca="1" si="322"/>
        <v/>
      </c>
      <c r="E908" s="45" t="str">
        <f t="shared" ca="1" si="323"/>
        <v/>
      </c>
      <c r="F908" s="46" t="str">
        <f t="shared" ca="1" si="324"/>
        <v/>
      </c>
      <c r="G908" s="47" t="str">
        <f t="shared" ca="1" si="325"/>
        <v/>
      </c>
      <c r="H908" s="45" t="str">
        <f t="shared" ca="1" si="326"/>
        <v/>
      </c>
      <c r="I908" s="46" t="str">
        <f t="shared" ca="1" si="327"/>
        <v/>
      </c>
      <c r="J908" s="47" t="str">
        <f t="shared" ca="1" si="328"/>
        <v/>
      </c>
      <c r="K908" s="45" t="str">
        <f t="shared" ca="1" si="329"/>
        <v/>
      </c>
      <c r="L908" s="46" t="str">
        <f t="shared" ca="1" si="330"/>
        <v/>
      </c>
      <c r="M908" s="47" t="str">
        <f t="shared" ca="1" si="331"/>
        <v/>
      </c>
      <c r="N908" s="45" t="str">
        <f t="shared" ca="1" si="332"/>
        <v/>
      </c>
      <c r="O908" s="46" t="str">
        <f t="shared" ca="1" si="333"/>
        <v/>
      </c>
      <c r="P908" s="47" t="str">
        <f t="shared" ca="1" si="334"/>
        <v/>
      </c>
      <c r="Q908" s="45" t="str">
        <f t="shared" ca="1" si="335"/>
        <v/>
      </c>
      <c r="R908" s="46" t="str">
        <f t="shared" ca="1" si="336"/>
        <v/>
      </c>
      <c r="S908" s="47" t="str">
        <f t="shared" ca="1" si="337"/>
        <v/>
      </c>
      <c r="T908" s="79" t="str">
        <f t="shared" ca="1" si="338"/>
        <v/>
      </c>
      <c r="AH908" s="172" t="str">
        <f t="shared" si="339"/>
        <v/>
      </c>
      <c r="AI908" s="172" t="str">
        <f t="shared" si="340"/>
        <v/>
      </c>
    </row>
    <row r="909" spans="1:35">
      <c r="A909" s="173" t="str">
        <f t="shared" ca="1" si="320"/>
        <v/>
      </c>
      <c r="B909" s="45" t="str">
        <f t="shared" ca="1" si="321"/>
        <v/>
      </c>
      <c r="C909" s="46" t="str">
        <f t="shared" ca="1" si="319"/>
        <v/>
      </c>
      <c r="D909" s="46" t="str">
        <f t="shared" ca="1" si="322"/>
        <v/>
      </c>
      <c r="E909" s="45" t="str">
        <f t="shared" ca="1" si="323"/>
        <v/>
      </c>
      <c r="F909" s="46" t="str">
        <f t="shared" ca="1" si="324"/>
        <v/>
      </c>
      <c r="G909" s="47" t="str">
        <f t="shared" ca="1" si="325"/>
        <v/>
      </c>
      <c r="H909" s="45" t="str">
        <f t="shared" ca="1" si="326"/>
        <v/>
      </c>
      <c r="I909" s="46" t="str">
        <f t="shared" ca="1" si="327"/>
        <v/>
      </c>
      <c r="J909" s="47" t="str">
        <f t="shared" ca="1" si="328"/>
        <v/>
      </c>
      <c r="K909" s="45" t="str">
        <f t="shared" ca="1" si="329"/>
        <v/>
      </c>
      <c r="L909" s="46" t="str">
        <f t="shared" ca="1" si="330"/>
        <v/>
      </c>
      <c r="M909" s="47" t="str">
        <f t="shared" ca="1" si="331"/>
        <v/>
      </c>
      <c r="N909" s="45" t="str">
        <f t="shared" ca="1" si="332"/>
        <v/>
      </c>
      <c r="O909" s="46" t="str">
        <f t="shared" ca="1" si="333"/>
        <v/>
      </c>
      <c r="P909" s="47" t="str">
        <f t="shared" ca="1" si="334"/>
        <v/>
      </c>
      <c r="Q909" s="45" t="str">
        <f t="shared" ca="1" si="335"/>
        <v/>
      </c>
      <c r="R909" s="46" t="str">
        <f t="shared" ca="1" si="336"/>
        <v/>
      </c>
      <c r="S909" s="47" t="str">
        <f t="shared" ca="1" si="337"/>
        <v/>
      </c>
      <c r="T909" s="79" t="str">
        <f t="shared" ca="1" si="338"/>
        <v/>
      </c>
      <c r="AH909" s="172" t="str">
        <f t="shared" si="339"/>
        <v/>
      </c>
      <c r="AI909" s="172" t="str">
        <f t="shared" si="340"/>
        <v/>
      </c>
    </row>
    <row r="910" spans="1:35">
      <c r="A910" s="173" t="str">
        <f t="shared" ca="1" si="320"/>
        <v/>
      </c>
      <c r="B910" s="45" t="str">
        <f t="shared" ca="1" si="321"/>
        <v/>
      </c>
      <c r="C910" s="46" t="str">
        <f t="shared" ca="1" si="319"/>
        <v/>
      </c>
      <c r="D910" s="46" t="str">
        <f t="shared" ca="1" si="322"/>
        <v/>
      </c>
      <c r="E910" s="45" t="str">
        <f t="shared" ca="1" si="323"/>
        <v/>
      </c>
      <c r="F910" s="46" t="str">
        <f t="shared" ca="1" si="324"/>
        <v/>
      </c>
      <c r="G910" s="47" t="str">
        <f t="shared" ca="1" si="325"/>
        <v/>
      </c>
      <c r="H910" s="45" t="str">
        <f t="shared" ca="1" si="326"/>
        <v/>
      </c>
      <c r="I910" s="46" t="str">
        <f t="shared" ca="1" si="327"/>
        <v/>
      </c>
      <c r="J910" s="47" t="str">
        <f t="shared" ca="1" si="328"/>
        <v/>
      </c>
      <c r="K910" s="45" t="str">
        <f t="shared" ca="1" si="329"/>
        <v/>
      </c>
      <c r="L910" s="46" t="str">
        <f t="shared" ca="1" si="330"/>
        <v/>
      </c>
      <c r="M910" s="47" t="str">
        <f t="shared" ca="1" si="331"/>
        <v/>
      </c>
      <c r="N910" s="45" t="str">
        <f t="shared" ca="1" si="332"/>
        <v/>
      </c>
      <c r="O910" s="46" t="str">
        <f t="shared" ca="1" si="333"/>
        <v/>
      </c>
      <c r="P910" s="47" t="str">
        <f t="shared" ca="1" si="334"/>
        <v/>
      </c>
      <c r="Q910" s="45" t="str">
        <f t="shared" ca="1" si="335"/>
        <v/>
      </c>
      <c r="R910" s="46" t="str">
        <f t="shared" ca="1" si="336"/>
        <v/>
      </c>
      <c r="S910" s="47" t="str">
        <f t="shared" ca="1" si="337"/>
        <v/>
      </c>
      <c r="T910" s="79" t="str">
        <f t="shared" ca="1" si="338"/>
        <v/>
      </c>
      <c r="AH910" s="172" t="str">
        <f t="shared" si="339"/>
        <v/>
      </c>
      <c r="AI910" s="172" t="str">
        <f t="shared" si="340"/>
        <v/>
      </c>
    </row>
    <row r="911" spans="1:35">
      <c r="A911" s="173" t="str">
        <f t="shared" ca="1" si="320"/>
        <v/>
      </c>
      <c r="B911" s="45" t="str">
        <f t="shared" ca="1" si="321"/>
        <v/>
      </c>
      <c r="C911" s="46" t="str">
        <f t="shared" ca="1" si="319"/>
        <v/>
      </c>
      <c r="D911" s="46" t="str">
        <f t="shared" ca="1" si="322"/>
        <v/>
      </c>
      <c r="E911" s="45" t="str">
        <f t="shared" ca="1" si="323"/>
        <v/>
      </c>
      <c r="F911" s="46" t="str">
        <f t="shared" ca="1" si="324"/>
        <v/>
      </c>
      <c r="G911" s="47" t="str">
        <f t="shared" ca="1" si="325"/>
        <v/>
      </c>
      <c r="H911" s="45" t="str">
        <f t="shared" ca="1" si="326"/>
        <v/>
      </c>
      <c r="I911" s="46" t="str">
        <f t="shared" ca="1" si="327"/>
        <v/>
      </c>
      <c r="J911" s="47" t="str">
        <f t="shared" ca="1" si="328"/>
        <v/>
      </c>
      <c r="K911" s="45" t="str">
        <f t="shared" ca="1" si="329"/>
        <v/>
      </c>
      <c r="L911" s="46" t="str">
        <f t="shared" ca="1" si="330"/>
        <v/>
      </c>
      <c r="M911" s="47" t="str">
        <f t="shared" ca="1" si="331"/>
        <v/>
      </c>
      <c r="N911" s="45" t="str">
        <f t="shared" ca="1" si="332"/>
        <v/>
      </c>
      <c r="O911" s="46" t="str">
        <f t="shared" ca="1" si="333"/>
        <v/>
      </c>
      <c r="P911" s="47" t="str">
        <f t="shared" ca="1" si="334"/>
        <v/>
      </c>
      <c r="Q911" s="45" t="str">
        <f t="shared" ca="1" si="335"/>
        <v/>
      </c>
      <c r="R911" s="46" t="str">
        <f t="shared" ca="1" si="336"/>
        <v/>
      </c>
      <c r="S911" s="47" t="str">
        <f t="shared" ca="1" si="337"/>
        <v/>
      </c>
      <c r="T911" s="79" t="str">
        <f t="shared" ca="1" si="338"/>
        <v/>
      </c>
      <c r="AH911" s="172" t="str">
        <f t="shared" si="339"/>
        <v/>
      </c>
      <c r="AI911" s="172" t="str">
        <f t="shared" si="340"/>
        <v/>
      </c>
    </row>
    <row r="912" spans="1:35">
      <c r="A912" s="173" t="str">
        <f t="shared" ca="1" si="320"/>
        <v/>
      </c>
      <c r="B912" s="45" t="str">
        <f t="shared" ca="1" si="321"/>
        <v/>
      </c>
      <c r="C912" s="46" t="str">
        <f t="shared" ref="C912:C975" ca="1" si="341">IF(ISERROR(B912-2),"",(B912/$B$14-1)*$B$5)</f>
        <v/>
      </c>
      <c r="D912" s="46" t="str">
        <f t="shared" ca="1" si="322"/>
        <v/>
      </c>
      <c r="E912" s="45" t="str">
        <f t="shared" ca="1" si="323"/>
        <v/>
      </c>
      <c r="F912" s="46" t="str">
        <f t="shared" ca="1" si="324"/>
        <v/>
      </c>
      <c r="G912" s="47" t="str">
        <f t="shared" ca="1" si="325"/>
        <v/>
      </c>
      <c r="H912" s="45" t="str">
        <f t="shared" ca="1" si="326"/>
        <v/>
      </c>
      <c r="I912" s="46" t="str">
        <f t="shared" ca="1" si="327"/>
        <v/>
      </c>
      <c r="J912" s="47" t="str">
        <f t="shared" ca="1" si="328"/>
        <v/>
      </c>
      <c r="K912" s="45" t="str">
        <f t="shared" ca="1" si="329"/>
        <v/>
      </c>
      <c r="L912" s="46" t="str">
        <f t="shared" ca="1" si="330"/>
        <v/>
      </c>
      <c r="M912" s="47" t="str">
        <f t="shared" ca="1" si="331"/>
        <v/>
      </c>
      <c r="N912" s="45" t="str">
        <f t="shared" ca="1" si="332"/>
        <v/>
      </c>
      <c r="O912" s="46" t="str">
        <f t="shared" ca="1" si="333"/>
        <v/>
      </c>
      <c r="P912" s="47" t="str">
        <f t="shared" ca="1" si="334"/>
        <v/>
      </c>
      <c r="Q912" s="45" t="str">
        <f t="shared" ca="1" si="335"/>
        <v/>
      </c>
      <c r="R912" s="46" t="str">
        <f t="shared" ca="1" si="336"/>
        <v/>
      </c>
      <c r="S912" s="47" t="str">
        <f t="shared" ca="1" si="337"/>
        <v/>
      </c>
      <c r="T912" s="79" t="str">
        <f t="shared" ca="1" si="338"/>
        <v/>
      </c>
      <c r="AH912" s="172" t="str">
        <f t="shared" si="339"/>
        <v/>
      </c>
      <c r="AI912" s="172" t="str">
        <f t="shared" si="340"/>
        <v/>
      </c>
    </row>
    <row r="913" spans="1:35">
      <c r="A913" s="173" t="str">
        <f t="shared" ca="1" si="320"/>
        <v/>
      </c>
      <c r="B913" s="45" t="str">
        <f t="shared" ca="1" si="321"/>
        <v/>
      </c>
      <c r="C913" s="46" t="str">
        <f t="shared" ca="1" si="341"/>
        <v/>
      </c>
      <c r="D913" s="46" t="str">
        <f t="shared" ca="1" si="322"/>
        <v/>
      </c>
      <c r="E913" s="45" t="str">
        <f t="shared" ca="1" si="323"/>
        <v/>
      </c>
      <c r="F913" s="46" t="str">
        <f t="shared" ca="1" si="324"/>
        <v/>
      </c>
      <c r="G913" s="47" t="str">
        <f t="shared" ca="1" si="325"/>
        <v/>
      </c>
      <c r="H913" s="45" t="str">
        <f t="shared" ca="1" si="326"/>
        <v/>
      </c>
      <c r="I913" s="46" t="str">
        <f t="shared" ca="1" si="327"/>
        <v/>
      </c>
      <c r="J913" s="47" t="str">
        <f t="shared" ca="1" si="328"/>
        <v/>
      </c>
      <c r="K913" s="45" t="str">
        <f t="shared" ca="1" si="329"/>
        <v/>
      </c>
      <c r="L913" s="46" t="str">
        <f t="shared" ca="1" si="330"/>
        <v/>
      </c>
      <c r="M913" s="47" t="str">
        <f t="shared" ca="1" si="331"/>
        <v/>
      </c>
      <c r="N913" s="45" t="str">
        <f t="shared" ca="1" si="332"/>
        <v/>
      </c>
      <c r="O913" s="46" t="str">
        <f t="shared" ca="1" si="333"/>
        <v/>
      </c>
      <c r="P913" s="47" t="str">
        <f t="shared" ca="1" si="334"/>
        <v/>
      </c>
      <c r="Q913" s="45" t="str">
        <f t="shared" ca="1" si="335"/>
        <v/>
      </c>
      <c r="R913" s="46" t="str">
        <f t="shared" ca="1" si="336"/>
        <v/>
      </c>
      <c r="S913" s="47" t="str">
        <f t="shared" ca="1" si="337"/>
        <v/>
      </c>
      <c r="T913" s="79" t="str">
        <f t="shared" ca="1" si="338"/>
        <v/>
      </c>
      <c r="AH913" s="172" t="str">
        <f t="shared" si="339"/>
        <v/>
      </c>
      <c r="AI913" s="172" t="str">
        <f t="shared" si="340"/>
        <v/>
      </c>
    </row>
    <row r="914" spans="1:35">
      <c r="A914" s="173" t="str">
        <f t="shared" ca="1" si="320"/>
        <v/>
      </c>
      <c r="B914" s="45" t="str">
        <f t="shared" ca="1" si="321"/>
        <v/>
      </c>
      <c r="C914" s="46" t="str">
        <f t="shared" ca="1" si="341"/>
        <v/>
      </c>
      <c r="D914" s="46" t="str">
        <f t="shared" ca="1" si="322"/>
        <v/>
      </c>
      <c r="E914" s="45" t="str">
        <f t="shared" ca="1" si="323"/>
        <v/>
      </c>
      <c r="F914" s="46" t="str">
        <f t="shared" ca="1" si="324"/>
        <v/>
      </c>
      <c r="G914" s="47" t="str">
        <f t="shared" ca="1" si="325"/>
        <v/>
      </c>
      <c r="H914" s="45" t="str">
        <f t="shared" ca="1" si="326"/>
        <v/>
      </c>
      <c r="I914" s="46" t="str">
        <f t="shared" ca="1" si="327"/>
        <v/>
      </c>
      <c r="J914" s="47" t="str">
        <f t="shared" ca="1" si="328"/>
        <v/>
      </c>
      <c r="K914" s="45" t="str">
        <f t="shared" ca="1" si="329"/>
        <v/>
      </c>
      <c r="L914" s="46" t="str">
        <f t="shared" ca="1" si="330"/>
        <v/>
      </c>
      <c r="M914" s="47" t="str">
        <f t="shared" ca="1" si="331"/>
        <v/>
      </c>
      <c r="N914" s="45" t="str">
        <f t="shared" ca="1" si="332"/>
        <v/>
      </c>
      <c r="O914" s="46" t="str">
        <f t="shared" ca="1" si="333"/>
        <v/>
      </c>
      <c r="P914" s="47" t="str">
        <f t="shared" ca="1" si="334"/>
        <v/>
      </c>
      <c r="Q914" s="45" t="str">
        <f t="shared" ca="1" si="335"/>
        <v/>
      </c>
      <c r="R914" s="46" t="str">
        <f t="shared" ca="1" si="336"/>
        <v/>
      </c>
      <c r="S914" s="47" t="str">
        <f t="shared" ca="1" si="337"/>
        <v/>
      </c>
      <c r="T914" s="79" t="str">
        <f t="shared" ca="1" si="338"/>
        <v/>
      </c>
      <c r="AH914" s="172" t="str">
        <f t="shared" si="339"/>
        <v/>
      </c>
      <c r="AI914" s="172" t="str">
        <f t="shared" si="340"/>
        <v/>
      </c>
    </row>
    <row r="915" spans="1:35">
      <c r="A915" s="173" t="str">
        <f t="shared" ca="1" si="320"/>
        <v/>
      </c>
      <c r="B915" s="45" t="str">
        <f t="shared" ca="1" si="321"/>
        <v/>
      </c>
      <c r="C915" s="46" t="str">
        <f t="shared" ca="1" si="341"/>
        <v/>
      </c>
      <c r="D915" s="46" t="str">
        <f t="shared" ca="1" si="322"/>
        <v/>
      </c>
      <c r="E915" s="45" t="str">
        <f t="shared" ca="1" si="323"/>
        <v/>
      </c>
      <c r="F915" s="46" t="str">
        <f t="shared" ca="1" si="324"/>
        <v/>
      </c>
      <c r="G915" s="47" t="str">
        <f t="shared" ca="1" si="325"/>
        <v/>
      </c>
      <c r="H915" s="45" t="str">
        <f t="shared" ca="1" si="326"/>
        <v/>
      </c>
      <c r="I915" s="46" t="str">
        <f t="shared" ca="1" si="327"/>
        <v/>
      </c>
      <c r="J915" s="47" t="str">
        <f t="shared" ca="1" si="328"/>
        <v/>
      </c>
      <c r="K915" s="45" t="str">
        <f t="shared" ca="1" si="329"/>
        <v/>
      </c>
      <c r="L915" s="46" t="str">
        <f t="shared" ca="1" si="330"/>
        <v/>
      </c>
      <c r="M915" s="47" t="str">
        <f t="shared" ca="1" si="331"/>
        <v/>
      </c>
      <c r="N915" s="45" t="str">
        <f t="shared" ca="1" si="332"/>
        <v/>
      </c>
      <c r="O915" s="46" t="str">
        <f t="shared" ca="1" si="333"/>
        <v/>
      </c>
      <c r="P915" s="47" t="str">
        <f t="shared" ca="1" si="334"/>
        <v/>
      </c>
      <c r="Q915" s="45" t="str">
        <f t="shared" ca="1" si="335"/>
        <v/>
      </c>
      <c r="R915" s="46" t="str">
        <f t="shared" ca="1" si="336"/>
        <v/>
      </c>
      <c r="S915" s="47" t="str">
        <f t="shared" ca="1" si="337"/>
        <v/>
      </c>
      <c r="T915" s="79" t="str">
        <f t="shared" ca="1" si="338"/>
        <v/>
      </c>
      <c r="AH915" s="172" t="str">
        <f t="shared" si="339"/>
        <v/>
      </c>
      <c r="AI915" s="172" t="str">
        <f t="shared" si="340"/>
        <v/>
      </c>
    </row>
    <row r="916" spans="1:35">
      <c r="A916" s="173" t="str">
        <f t="shared" ca="1" si="320"/>
        <v/>
      </c>
      <c r="B916" s="45" t="str">
        <f t="shared" ca="1" si="321"/>
        <v/>
      </c>
      <c r="C916" s="46" t="str">
        <f t="shared" ca="1" si="341"/>
        <v/>
      </c>
      <c r="D916" s="46" t="str">
        <f t="shared" ca="1" si="322"/>
        <v/>
      </c>
      <c r="E916" s="45" t="str">
        <f t="shared" ca="1" si="323"/>
        <v/>
      </c>
      <c r="F916" s="46" t="str">
        <f t="shared" ca="1" si="324"/>
        <v/>
      </c>
      <c r="G916" s="47" t="str">
        <f t="shared" ca="1" si="325"/>
        <v/>
      </c>
      <c r="H916" s="45" t="str">
        <f t="shared" ca="1" si="326"/>
        <v/>
      </c>
      <c r="I916" s="46" t="str">
        <f t="shared" ca="1" si="327"/>
        <v/>
      </c>
      <c r="J916" s="47" t="str">
        <f t="shared" ca="1" si="328"/>
        <v/>
      </c>
      <c r="K916" s="45" t="str">
        <f t="shared" ca="1" si="329"/>
        <v/>
      </c>
      <c r="L916" s="46" t="str">
        <f t="shared" ca="1" si="330"/>
        <v/>
      </c>
      <c r="M916" s="47" t="str">
        <f t="shared" ca="1" si="331"/>
        <v/>
      </c>
      <c r="N916" s="45" t="str">
        <f t="shared" ca="1" si="332"/>
        <v/>
      </c>
      <c r="O916" s="46" t="str">
        <f t="shared" ca="1" si="333"/>
        <v/>
      </c>
      <c r="P916" s="47" t="str">
        <f t="shared" ca="1" si="334"/>
        <v/>
      </c>
      <c r="Q916" s="45" t="str">
        <f t="shared" ca="1" si="335"/>
        <v/>
      </c>
      <c r="R916" s="46" t="str">
        <f t="shared" ca="1" si="336"/>
        <v/>
      </c>
      <c r="S916" s="47" t="str">
        <f t="shared" ca="1" si="337"/>
        <v/>
      </c>
      <c r="T916" s="79" t="str">
        <f t="shared" ca="1" si="338"/>
        <v/>
      </c>
      <c r="AH916" s="172" t="str">
        <f t="shared" si="339"/>
        <v/>
      </c>
      <c r="AI916" s="172" t="str">
        <f t="shared" si="340"/>
        <v/>
      </c>
    </row>
    <row r="917" spans="1:35">
      <c r="A917" s="173" t="str">
        <f t="shared" ca="1" si="320"/>
        <v/>
      </c>
      <c r="B917" s="45" t="str">
        <f t="shared" ca="1" si="321"/>
        <v/>
      </c>
      <c r="C917" s="46" t="str">
        <f t="shared" ca="1" si="341"/>
        <v/>
      </c>
      <c r="D917" s="46" t="str">
        <f t="shared" ca="1" si="322"/>
        <v/>
      </c>
      <c r="E917" s="45" t="str">
        <f t="shared" ca="1" si="323"/>
        <v/>
      </c>
      <c r="F917" s="46" t="str">
        <f t="shared" ca="1" si="324"/>
        <v/>
      </c>
      <c r="G917" s="47" t="str">
        <f t="shared" ca="1" si="325"/>
        <v/>
      </c>
      <c r="H917" s="45" t="str">
        <f t="shared" ca="1" si="326"/>
        <v/>
      </c>
      <c r="I917" s="46" t="str">
        <f t="shared" ca="1" si="327"/>
        <v/>
      </c>
      <c r="J917" s="47" t="str">
        <f t="shared" ca="1" si="328"/>
        <v/>
      </c>
      <c r="K917" s="45" t="str">
        <f t="shared" ca="1" si="329"/>
        <v/>
      </c>
      <c r="L917" s="46" t="str">
        <f t="shared" ca="1" si="330"/>
        <v/>
      </c>
      <c r="M917" s="47" t="str">
        <f t="shared" ca="1" si="331"/>
        <v/>
      </c>
      <c r="N917" s="45" t="str">
        <f t="shared" ca="1" si="332"/>
        <v/>
      </c>
      <c r="O917" s="46" t="str">
        <f t="shared" ca="1" si="333"/>
        <v/>
      </c>
      <c r="P917" s="47" t="str">
        <f t="shared" ca="1" si="334"/>
        <v/>
      </c>
      <c r="Q917" s="45" t="str">
        <f t="shared" ca="1" si="335"/>
        <v/>
      </c>
      <c r="R917" s="46" t="str">
        <f t="shared" ca="1" si="336"/>
        <v/>
      </c>
      <c r="S917" s="47" t="str">
        <f t="shared" ca="1" si="337"/>
        <v/>
      </c>
      <c r="T917" s="79" t="str">
        <f t="shared" ca="1" si="338"/>
        <v/>
      </c>
      <c r="AH917" s="172" t="str">
        <f t="shared" si="339"/>
        <v/>
      </c>
      <c r="AI917" s="172" t="str">
        <f t="shared" si="340"/>
        <v/>
      </c>
    </row>
    <row r="918" spans="1:35">
      <c r="A918" s="173" t="str">
        <f t="shared" ca="1" si="320"/>
        <v/>
      </c>
      <c r="B918" s="45" t="str">
        <f t="shared" ca="1" si="321"/>
        <v/>
      </c>
      <c r="C918" s="46" t="str">
        <f t="shared" ca="1" si="341"/>
        <v/>
      </c>
      <c r="D918" s="46" t="str">
        <f t="shared" ca="1" si="322"/>
        <v/>
      </c>
      <c r="E918" s="45" t="str">
        <f t="shared" ca="1" si="323"/>
        <v/>
      </c>
      <c r="F918" s="46" t="str">
        <f t="shared" ca="1" si="324"/>
        <v/>
      </c>
      <c r="G918" s="47" t="str">
        <f t="shared" ca="1" si="325"/>
        <v/>
      </c>
      <c r="H918" s="45" t="str">
        <f t="shared" ca="1" si="326"/>
        <v/>
      </c>
      <c r="I918" s="46" t="str">
        <f t="shared" ca="1" si="327"/>
        <v/>
      </c>
      <c r="J918" s="47" t="str">
        <f t="shared" ca="1" si="328"/>
        <v/>
      </c>
      <c r="K918" s="45" t="str">
        <f t="shared" ca="1" si="329"/>
        <v/>
      </c>
      <c r="L918" s="46" t="str">
        <f t="shared" ca="1" si="330"/>
        <v/>
      </c>
      <c r="M918" s="47" t="str">
        <f t="shared" ca="1" si="331"/>
        <v/>
      </c>
      <c r="N918" s="45" t="str">
        <f t="shared" ca="1" si="332"/>
        <v/>
      </c>
      <c r="O918" s="46" t="str">
        <f t="shared" ca="1" si="333"/>
        <v/>
      </c>
      <c r="P918" s="47" t="str">
        <f t="shared" ca="1" si="334"/>
        <v/>
      </c>
      <c r="Q918" s="45" t="str">
        <f t="shared" ca="1" si="335"/>
        <v/>
      </c>
      <c r="R918" s="46" t="str">
        <f t="shared" ca="1" si="336"/>
        <v/>
      </c>
      <c r="S918" s="47" t="str">
        <f t="shared" ca="1" si="337"/>
        <v/>
      </c>
      <c r="T918" s="79" t="str">
        <f t="shared" ca="1" si="338"/>
        <v/>
      </c>
      <c r="AH918" s="172" t="str">
        <f t="shared" si="339"/>
        <v/>
      </c>
      <c r="AI918" s="172" t="str">
        <f t="shared" si="340"/>
        <v/>
      </c>
    </row>
    <row r="919" spans="1:35">
      <c r="A919" s="173" t="str">
        <f t="shared" ca="1" si="320"/>
        <v/>
      </c>
      <c r="B919" s="45" t="str">
        <f t="shared" ca="1" si="321"/>
        <v/>
      </c>
      <c r="C919" s="46" t="str">
        <f t="shared" ca="1" si="341"/>
        <v/>
      </c>
      <c r="D919" s="46" t="str">
        <f t="shared" ca="1" si="322"/>
        <v/>
      </c>
      <c r="E919" s="45" t="str">
        <f t="shared" ca="1" si="323"/>
        <v/>
      </c>
      <c r="F919" s="46" t="str">
        <f t="shared" ca="1" si="324"/>
        <v/>
      </c>
      <c r="G919" s="47" t="str">
        <f t="shared" ca="1" si="325"/>
        <v/>
      </c>
      <c r="H919" s="45" t="str">
        <f t="shared" ca="1" si="326"/>
        <v/>
      </c>
      <c r="I919" s="46" t="str">
        <f t="shared" ca="1" si="327"/>
        <v/>
      </c>
      <c r="J919" s="47" t="str">
        <f t="shared" ca="1" si="328"/>
        <v/>
      </c>
      <c r="K919" s="45" t="str">
        <f t="shared" ca="1" si="329"/>
        <v/>
      </c>
      <c r="L919" s="46" t="str">
        <f t="shared" ca="1" si="330"/>
        <v/>
      </c>
      <c r="M919" s="47" t="str">
        <f t="shared" ca="1" si="331"/>
        <v/>
      </c>
      <c r="N919" s="45" t="str">
        <f t="shared" ca="1" si="332"/>
        <v/>
      </c>
      <c r="O919" s="46" t="str">
        <f t="shared" ca="1" si="333"/>
        <v/>
      </c>
      <c r="P919" s="47" t="str">
        <f t="shared" ca="1" si="334"/>
        <v/>
      </c>
      <c r="Q919" s="45" t="str">
        <f t="shared" ca="1" si="335"/>
        <v/>
      </c>
      <c r="R919" s="46" t="str">
        <f t="shared" ca="1" si="336"/>
        <v/>
      </c>
      <c r="S919" s="47" t="str">
        <f t="shared" ca="1" si="337"/>
        <v/>
      </c>
      <c r="T919" s="79" t="str">
        <f t="shared" ca="1" si="338"/>
        <v/>
      </c>
      <c r="AH919" s="172" t="str">
        <f t="shared" si="339"/>
        <v/>
      </c>
      <c r="AI919" s="172" t="str">
        <f t="shared" si="340"/>
        <v/>
      </c>
    </row>
    <row r="920" spans="1:35">
      <c r="A920" s="173" t="str">
        <f t="shared" ca="1" si="320"/>
        <v/>
      </c>
      <c r="B920" s="45" t="str">
        <f t="shared" ca="1" si="321"/>
        <v/>
      </c>
      <c r="C920" s="46" t="str">
        <f t="shared" ca="1" si="341"/>
        <v/>
      </c>
      <c r="D920" s="46" t="str">
        <f t="shared" ca="1" si="322"/>
        <v/>
      </c>
      <c r="E920" s="45" t="str">
        <f t="shared" ca="1" si="323"/>
        <v/>
      </c>
      <c r="F920" s="46" t="str">
        <f t="shared" ca="1" si="324"/>
        <v/>
      </c>
      <c r="G920" s="47" t="str">
        <f t="shared" ca="1" si="325"/>
        <v/>
      </c>
      <c r="H920" s="45" t="str">
        <f t="shared" ca="1" si="326"/>
        <v/>
      </c>
      <c r="I920" s="46" t="str">
        <f t="shared" ca="1" si="327"/>
        <v/>
      </c>
      <c r="J920" s="47" t="str">
        <f t="shared" ca="1" si="328"/>
        <v/>
      </c>
      <c r="K920" s="45" t="str">
        <f t="shared" ca="1" si="329"/>
        <v/>
      </c>
      <c r="L920" s="46" t="str">
        <f t="shared" ca="1" si="330"/>
        <v/>
      </c>
      <c r="M920" s="47" t="str">
        <f t="shared" ca="1" si="331"/>
        <v/>
      </c>
      <c r="N920" s="45" t="str">
        <f t="shared" ca="1" si="332"/>
        <v/>
      </c>
      <c r="O920" s="46" t="str">
        <f t="shared" ca="1" si="333"/>
        <v/>
      </c>
      <c r="P920" s="47" t="str">
        <f t="shared" ca="1" si="334"/>
        <v/>
      </c>
      <c r="Q920" s="45" t="str">
        <f t="shared" ca="1" si="335"/>
        <v/>
      </c>
      <c r="R920" s="46" t="str">
        <f t="shared" ca="1" si="336"/>
        <v/>
      </c>
      <c r="S920" s="47" t="str">
        <f t="shared" ca="1" si="337"/>
        <v/>
      </c>
      <c r="T920" s="79" t="str">
        <f t="shared" ca="1" si="338"/>
        <v/>
      </c>
      <c r="AH920" s="172" t="str">
        <f t="shared" si="339"/>
        <v/>
      </c>
      <c r="AI920" s="172" t="str">
        <f t="shared" si="340"/>
        <v/>
      </c>
    </row>
    <row r="921" spans="1:35">
      <c r="A921" s="173" t="str">
        <f t="shared" ca="1" si="320"/>
        <v/>
      </c>
      <c r="B921" s="45" t="str">
        <f t="shared" ca="1" si="321"/>
        <v/>
      </c>
      <c r="C921" s="46" t="str">
        <f t="shared" ca="1" si="341"/>
        <v/>
      </c>
      <c r="D921" s="46" t="str">
        <f t="shared" ca="1" si="322"/>
        <v/>
      </c>
      <c r="E921" s="45" t="str">
        <f t="shared" ca="1" si="323"/>
        <v/>
      </c>
      <c r="F921" s="46" t="str">
        <f t="shared" ca="1" si="324"/>
        <v/>
      </c>
      <c r="G921" s="47" t="str">
        <f t="shared" ca="1" si="325"/>
        <v/>
      </c>
      <c r="H921" s="45" t="str">
        <f t="shared" ca="1" si="326"/>
        <v/>
      </c>
      <c r="I921" s="46" t="str">
        <f t="shared" ca="1" si="327"/>
        <v/>
      </c>
      <c r="J921" s="47" t="str">
        <f t="shared" ca="1" si="328"/>
        <v/>
      </c>
      <c r="K921" s="45" t="str">
        <f t="shared" ca="1" si="329"/>
        <v/>
      </c>
      <c r="L921" s="46" t="str">
        <f t="shared" ca="1" si="330"/>
        <v/>
      </c>
      <c r="M921" s="47" t="str">
        <f t="shared" ca="1" si="331"/>
        <v/>
      </c>
      <c r="N921" s="45" t="str">
        <f t="shared" ca="1" si="332"/>
        <v/>
      </c>
      <c r="O921" s="46" t="str">
        <f t="shared" ca="1" si="333"/>
        <v/>
      </c>
      <c r="P921" s="47" t="str">
        <f t="shared" ca="1" si="334"/>
        <v/>
      </c>
      <c r="Q921" s="45" t="str">
        <f t="shared" ca="1" si="335"/>
        <v/>
      </c>
      <c r="R921" s="46" t="str">
        <f t="shared" ca="1" si="336"/>
        <v/>
      </c>
      <c r="S921" s="47" t="str">
        <f t="shared" ca="1" si="337"/>
        <v/>
      </c>
      <c r="T921" s="79" t="str">
        <f t="shared" ca="1" si="338"/>
        <v/>
      </c>
      <c r="AH921" s="172" t="str">
        <f t="shared" si="339"/>
        <v/>
      </c>
      <c r="AI921" s="172" t="str">
        <f t="shared" si="340"/>
        <v/>
      </c>
    </row>
    <row r="922" spans="1:35">
      <c r="A922" s="173" t="str">
        <f t="shared" ca="1" si="320"/>
        <v/>
      </c>
      <c r="B922" s="45" t="str">
        <f t="shared" ca="1" si="321"/>
        <v/>
      </c>
      <c r="C922" s="46" t="str">
        <f t="shared" ca="1" si="341"/>
        <v/>
      </c>
      <c r="D922" s="46" t="str">
        <f t="shared" ca="1" si="322"/>
        <v/>
      </c>
      <c r="E922" s="45" t="str">
        <f t="shared" ca="1" si="323"/>
        <v/>
      </c>
      <c r="F922" s="46" t="str">
        <f t="shared" ca="1" si="324"/>
        <v/>
      </c>
      <c r="G922" s="47" t="str">
        <f t="shared" ca="1" si="325"/>
        <v/>
      </c>
      <c r="H922" s="45" t="str">
        <f t="shared" ca="1" si="326"/>
        <v/>
      </c>
      <c r="I922" s="46" t="str">
        <f t="shared" ca="1" si="327"/>
        <v/>
      </c>
      <c r="J922" s="47" t="str">
        <f t="shared" ca="1" si="328"/>
        <v/>
      </c>
      <c r="K922" s="45" t="str">
        <f t="shared" ca="1" si="329"/>
        <v/>
      </c>
      <c r="L922" s="46" t="str">
        <f t="shared" ca="1" si="330"/>
        <v/>
      </c>
      <c r="M922" s="47" t="str">
        <f t="shared" ca="1" si="331"/>
        <v/>
      </c>
      <c r="N922" s="45" t="str">
        <f t="shared" ca="1" si="332"/>
        <v/>
      </c>
      <c r="O922" s="46" t="str">
        <f t="shared" ca="1" si="333"/>
        <v/>
      </c>
      <c r="P922" s="47" t="str">
        <f t="shared" ca="1" si="334"/>
        <v/>
      </c>
      <c r="Q922" s="45" t="str">
        <f t="shared" ca="1" si="335"/>
        <v/>
      </c>
      <c r="R922" s="46" t="str">
        <f t="shared" ca="1" si="336"/>
        <v/>
      </c>
      <c r="S922" s="47" t="str">
        <f t="shared" ca="1" si="337"/>
        <v/>
      </c>
      <c r="T922" s="79" t="str">
        <f t="shared" ca="1" si="338"/>
        <v/>
      </c>
      <c r="AH922" s="172" t="str">
        <f t="shared" si="339"/>
        <v/>
      </c>
      <c r="AI922" s="172" t="str">
        <f t="shared" si="340"/>
        <v/>
      </c>
    </row>
    <row r="923" spans="1:35">
      <c r="A923" s="173" t="str">
        <f t="shared" ca="1" si="320"/>
        <v/>
      </c>
      <c r="B923" s="45" t="str">
        <f t="shared" ca="1" si="321"/>
        <v/>
      </c>
      <c r="C923" s="46" t="str">
        <f t="shared" ca="1" si="341"/>
        <v/>
      </c>
      <c r="D923" s="46" t="str">
        <f t="shared" ca="1" si="322"/>
        <v/>
      </c>
      <c r="E923" s="45" t="str">
        <f t="shared" ca="1" si="323"/>
        <v/>
      </c>
      <c r="F923" s="46" t="str">
        <f t="shared" ca="1" si="324"/>
        <v/>
      </c>
      <c r="G923" s="47" t="str">
        <f t="shared" ca="1" si="325"/>
        <v/>
      </c>
      <c r="H923" s="45" t="str">
        <f t="shared" ca="1" si="326"/>
        <v/>
      </c>
      <c r="I923" s="46" t="str">
        <f t="shared" ca="1" si="327"/>
        <v/>
      </c>
      <c r="J923" s="47" t="str">
        <f t="shared" ca="1" si="328"/>
        <v/>
      </c>
      <c r="K923" s="45" t="str">
        <f t="shared" ca="1" si="329"/>
        <v/>
      </c>
      <c r="L923" s="46" t="str">
        <f t="shared" ca="1" si="330"/>
        <v/>
      </c>
      <c r="M923" s="47" t="str">
        <f t="shared" ca="1" si="331"/>
        <v/>
      </c>
      <c r="N923" s="45" t="str">
        <f t="shared" ca="1" si="332"/>
        <v/>
      </c>
      <c r="O923" s="46" t="str">
        <f t="shared" ca="1" si="333"/>
        <v/>
      </c>
      <c r="P923" s="47" t="str">
        <f t="shared" ca="1" si="334"/>
        <v/>
      </c>
      <c r="Q923" s="45" t="str">
        <f t="shared" ca="1" si="335"/>
        <v/>
      </c>
      <c r="R923" s="46" t="str">
        <f t="shared" ca="1" si="336"/>
        <v/>
      </c>
      <c r="S923" s="47" t="str">
        <f t="shared" ca="1" si="337"/>
        <v/>
      </c>
      <c r="T923" s="79" t="str">
        <f t="shared" ca="1" si="338"/>
        <v/>
      </c>
      <c r="AH923" s="172" t="str">
        <f t="shared" si="339"/>
        <v/>
      </c>
      <c r="AI923" s="172" t="str">
        <f t="shared" si="340"/>
        <v/>
      </c>
    </row>
    <row r="924" spans="1:35">
      <c r="A924" s="173" t="str">
        <f t="shared" ca="1" si="320"/>
        <v/>
      </c>
      <c r="B924" s="45" t="str">
        <f t="shared" ca="1" si="321"/>
        <v/>
      </c>
      <c r="C924" s="46" t="str">
        <f t="shared" ca="1" si="341"/>
        <v/>
      </c>
      <c r="D924" s="46" t="str">
        <f t="shared" ca="1" si="322"/>
        <v/>
      </c>
      <c r="E924" s="45" t="str">
        <f t="shared" ca="1" si="323"/>
        <v/>
      </c>
      <c r="F924" s="46" t="str">
        <f t="shared" ca="1" si="324"/>
        <v/>
      </c>
      <c r="G924" s="47" t="str">
        <f t="shared" ca="1" si="325"/>
        <v/>
      </c>
      <c r="H924" s="45" t="str">
        <f t="shared" ca="1" si="326"/>
        <v/>
      </c>
      <c r="I924" s="46" t="str">
        <f t="shared" ca="1" si="327"/>
        <v/>
      </c>
      <c r="J924" s="47" t="str">
        <f t="shared" ca="1" si="328"/>
        <v/>
      </c>
      <c r="K924" s="45" t="str">
        <f t="shared" ca="1" si="329"/>
        <v/>
      </c>
      <c r="L924" s="46" t="str">
        <f t="shared" ca="1" si="330"/>
        <v/>
      </c>
      <c r="M924" s="47" t="str">
        <f t="shared" ca="1" si="331"/>
        <v/>
      </c>
      <c r="N924" s="45" t="str">
        <f t="shared" ca="1" si="332"/>
        <v/>
      </c>
      <c r="O924" s="46" t="str">
        <f t="shared" ca="1" si="333"/>
        <v/>
      </c>
      <c r="P924" s="47" t="str">
        <f t="shared" ca="1" si="334"/>
        <v/>
      </c>
      <c r="Q924" s="45" t="str">
        <f t="shared" ca="1" si="335"/>
        <v/>
      </c>
      <c r="R924" s="46" t="str">
        <f t="shared" ca="1" si="336"/>
        <v/>
      </c>
      <c r="S924" s="47" t="str">
        <f t="shared" ca="1" si="337"/>
        <v/>
      </c>
      <c r="T924" s="79" t="str">
        <f t="shared" ca="1" si="338"/>
        <v/>
      </c>
      <c r="AH924" s="172" t="str">
        <f t="shared" si="339"/>
        <v/>
      </c>
      <c r="AI924" s="172" t="str">
        <f t="shared" si="340"/>
        <v/>
      </c>
    </row>
    <row r="925" spans="1:35">
      <c r="A925" s="173" t="str">
        <f t="shared" ca="1" si="320"/>
        <v/>
      </c>
      <c r="B925" s="45" t="str">
        <f t="shared" ca="1" si="321"/>
        <v/>
      </c>
      <c r="C925" s="46" t="str">
        <f t="shared" ca="1" si="341"/>
        <v/>
      </c>
      <c r="D925" s="46" t="str">
        <f t="shared" ca="1" si="322"/>
        <v/>
      </c>
      <c r="E925" s="45" t="str">
        <f t="shared" ca="1" si="323"/>
        <v/>
      </c>
      <c r="F925" s="46" t="str">
        <f t="shared" ca="1" si="324"/>
        <v/>
      </c>
      <c r="G925" s="47" t="str">
        <f t="shared" ca="1" si="325"/>
        <v/>
      </c>
      <c r="H925" s="45" t="str">
        <f t="shared" ca="1" si="326"/>
        <v/>
      </c>
      <c r="I925" s="46" t="str">
        <f t="shared" ca="1" si="327"/>
        <v/>
      </c>
      <c r="J925" s="47" t="str">
        <f t="shared" ca="1" si="328"/>
        <v/>
      </c>
      <c r="K925" s="45" t="str">
        <f t="shared" ca="1" si="329"/>
        <v/>
      </c>
      <c r="L925" s="46" t="str">
        <f t="shared" ca="1" si="330"/>
        <v/>
      </c>
      <c r="M925" s="47" t="str">
        <f t="shared" ca="1" si="331"/>
        <v/>
      </c>
      <c r="N925" s="45" t="str">
        <f t="shared" ca="1" si="332"/>
        <v/>
      </c>
      <c r="O925" s="46" t="str">
        <f t="shared" ca="1" si="333"/>
        <v/>
      </c>
      <c r="P925" s="47" t="str">
        <f t="shared" ca="1" si="334"/>
        <v/>
      </c>
      <c r="Q925" s="45" t="str">
        <f t="shared" ca="1" si="335"/>
        <v/>
      </c>
      <c r="R925" s="46" t="str">
        <f t="shared" ca="1" si="336"/>
        <v/>
      </c>
      <c r="S925" s="47" t="str">
        <f t="shared" ca="1" si="337"/>
        <v/>
      </c>
      <c r="T925" s="79" t="str">
        <f t="shared" ca="1" si="338"/>
        <v/>
      </c>
      <c r="AH925" s="172" t="str">
        <f t="shared" si="339"/>
        <v/>
      </c>
      <c r="AI925" s="172" t="str">
        <f t="shared" si="340"/>
        <v/>
      </c>
    </row>
    <row r="926" spans="1:35">
      <c r="A926" s="173" t="str">
        <f t="shared" ca="1" si="320"/>
        <v/>
      </c>
      <c r="B926" s="45" t="str">
        <f t="shared" ca="1" si="321"/>
        <v/>
      </c>
      <c r="C926" s="46" t="str">
        <f t="shared" ca="1" si="341"/>
        <v/>
      </c>
      <c r="D926" s="46" t="str">
        <f t="shared" ca="1" si="322"/>
        <v/>
      </c>
      <c r="E926" s="45" t="str">
        <f t="shared" ca="1" si="323"/>
        <v/>
      </c>
      <c r="F926" s="46" t="str">
        <f t="shared" ca="1" si="324"/>
        <v/>
      </c>
      <c r="G926" s="47" t="str">
        <f t="shared" ca="1" si="325"/>
        <v/>
      </c>
      <c r="H926" s="45" t="str">
        <f t="shared" ca="1" si="326"/>
        <v/>
      </c>
      <c r="I926" s="46" t="str">
        <f t="shared" ca="1" si="327"/>
        <v/>
      </c>
      <c r="J926" s="47" t="str">
        <f t="shared" ca="1" si="328"/>
        <v/>
      </c>
      <c r="K926" s="45" t="str">
        <f t="shared" ca="1" si="329"/>
        <v/>
      </c>
      <c r="L926" s="46" t="str">
        <f t="shared" ca="1" si="330"/>
        <v/>
      </c>
      <c r="M926" s="47" t="str">
        <f t="shared" ca="1" si="331"/>
        <v/>
      </c>
      <c r="N926" s="45" t="str">
        <f t="shared" ca="1" si="332"/>
        <v/>
      </c>
      <c r="O926" s="46" t="str">
        <f t="shared" ca="1" si="333"/>
        <v/>
      </c>
      <c r="P926" s="47" t="str">
        <f t="shared" ca="1" si="334"/>
        <v/>
      </c>
      <c r="Q926" s="45" t="str">
        <f t="shared" ca="1" si="335"/>
        <v/>
      </c>
      <c r="R926" s="46" t="str">
        <f t="shared" ca="1" si="336"/>
        <v/>
      </c>
      <c r="S926" s="47" t="str">
        <f t="shared" ca="1" si="337"/>
        <v/>
      </c>
      <c r="T926" s="79" t="str">
        <f t="shared" ca="1" si="338"/>
        <v/>
      </c>
      <c r="AH926" s="172" t="str">
        <f t="shared" si="339"/>
        <v/>
      </c>
      <c r="AI926" s="172" t="str">
        <f t="shared" si="340"/>
        <v/>
      </c>
    </row>
    <row r="927" spans="1:35">
      <c r="A927" s="173" t="str">
        <f t="shared" ca="1" si="320"/>
        <v/>
      </c>
      <c r="B927" s="45" t="str">
        <f t="shared" ca="1" si="321"/>
        <v/>
      </c>
      <c r="C927" s="46" t="str">
        <f t="shared" ca="1" si="341"/>
        <v/>
      </c>
      <c r="D927" s="46" t="str">
        <f t="shared" ca="1" si="322"/>
        <v/>
      </c>
      <c r="E927" s="45" t="str">
        <f t="shared" ca="1" si="323"/>
        <v/>
      </c>
      <c r="F927" s="46" t="str">
        <f t="shared" ca="1" si="324"/>
        <v/>
      </c>
      <c r="G927" s="47" t="str">
        <f t="shared" ca="1" si="325"/>
        <v/>
      </c>
      <c r="H927" s="45" t="str">
        <f t="shared" ca="1" si="326"/>
        <v/>
      </c>
      <c r="I927" s="46" t="str">
        <f t="shared" ca="1" si="327"/>
        <v/>
      </c>
      <c r="J927" s="47" t="str">
        <f t="shared" ca="1" si="328"/>
        <v/>
      </c>
      <c r="K927" s="45" t="str">
        <f t="shared" ca="1" si="329"/>
        <v/>
      </c>
      <c r="L927" s="46" t="str">
        <f t="shared" ca="1" si="330"/>
        <v/>
      </c>
      <c r="M927" s="47" t="str">
        <f t="shared" ca="1" si="331"/>
        <v/>
      </c>
      <c r="N927" s="45" t="str">
        <f t="shared" ca="1" si="332"/>
        <v/>
      </c>
      <c r="O927" s="46" t="str">
        <f t="shared" ca="1" si="333"/>
        <v/>
      </c>
      <c r="P927" s="47" t="str">
        <f t="shared" ca="1" si="334"/>
        <v/>
      </c>
      <c r="Q927" s="45" t="str">
        <f t="shared" ca="1" si="335"/>
        <v/>
      </c>
      <c r="R927" s="46" t="str">
        <f t="shared" ca="1" si="336"/>
        <v/>
      </c>
      <c r="S927" s="47" t="str">
        <f t="shared" ca="1" si="337"/>
        <v/>
      </c>
      <c r="T927" s="79" t="str">
        <f t="shared" ca="1" si="338"/>
        <v/>
      </c>
      <c r="AH927" s="172" t="str">
        <f t="shared" si="339"/>
        <v/>
      </c>
      <c r="AI927" s="172" t="str">
        <f t="shared" si="340"/>
        <v/>
      </c>
    </row>
    <row r="928" spans="1:35">
      <c r="A928" s="173" t="str">
        <f t="shared" ca="1" si="320"/>
        <v/>
      </c>
      <c r="B928" s="45" t="str">
        <f t="shared" ca="1" si="321"/>
        <v/>
      </c>
      <c r="C928" s="46" t="str">
        <f t="shared" ca="1" si="341"/>
        <v/>
      </c>
      <c r="D928" s="46" t="str">
        <f t="shared" ca="1" si="322"/>
        <v/>
      </c>
      <c r="E928" s="45" t="str">
        <f t="shared" ca="1" si="323"/>
        <v/>
      </c>
      <c r="F928" s="46" t="str">
        <f t="shared" ca="1" si="324"/>
        <v/>
      </c>
      <c r="G928" s="47" t="str">
        <f t="shared" ca="1" si="325"/>
        <v/>
      </c>
      <c r="H928" s="45" t="str">
        <f t="shared" ca="1" si="326"/>
        <v/>
      </c>
      <c r="I928" s="46" t="str">
        <f t="shared" ca="1" si="327"/>
        <v/>
      </c>
      <c r="J928" s="47" t="str">
        <f t="shared" ca="1" si="328"/>
        <v/>
      </c>
      <c r="K928" s="45" t="str">
        <f t="shared" ca="1" si="329"/>
        <v/>
      </c>
      <c r="L928" s="46" t="str">
        <f t="shared" ca="1" si="330"/>
        <v/>
      </c>
      <c r="M928" s="47" t="str">
        <f t="shared" ca="1" si="331"/>
        <v/>
      </c>
      <c r="N928" s="45" t="str">
        <f t="shared" ca="1" si="332"/>
        <v/>
      </c>
      <c r="O928" s="46" t="str">
        <f t="shared" ca="1" si="333"/>
        <v/>
      </c>
      <c r="P928" s="47" t="str">
        <f t="shared" ca="1" si="334"/>
        <v/>
      </c>
      <c r="Q928" s="45" t="str">
        <f t="shared" ca="1" si="335"/>
        <v/>
      </c>
      <c r="R928" s="46" t="str">
        <f t="shared" ca="1" si="336"/>
        <v/>
      </c>
      <c r="S928" s="47" t="str">
        <f t="shared" ca="1" si="337"/>
        <v/>
      </c>
      <c r="T928" s="79" t="str">
        <f t="shared" ca="1" si="338"/>
        <v/>
      </c>
      <c r="AH928" s="172" t="str">
        <f t="shared" si="339"/>
        <v/>
      </c>
      <c r="AI928" s="172" t="str">
        <f t="shared" si="340"/>
        <v/>
      </c>
    </row>
    <row r="929" spans="1:35">
      <c r="A929" s="173" t="str">
        <f t="shared" ca="1" si="320"/>
        <v/>
      </c>
      <c r="B929" s="45" t="str">
        <f t="shared" ca="1" si="321"/>
        <v/>
      </c>
      <c r="C929" s="46" t="str">
        <f t="shared" ca="1" si="341"/>
        <v/>
      </c>
      <c r="D929" s="46" t="str">
        <f t="shared" ca="1" si="322"/>
        <v/>
      </c>
      <c r="E929" s="45" t="str">
        <f t="shared" ca="1" si="323"/>
        <v/>
      </c>
      <c r="F929" s="46" t="str">
        <f t="shared" ca="1" si="324"/>
        <v/>
      </c>
      <c r="G929" s="47" t="str">
        <f t="shared" ca="1" si="325"/>
        <v/>
      </c>
      <c r="H929" s="45" t="str">
        <f t="shared" ca="1" si="326"/>
        <v/>
      </c>
      <c r="I929" s="46" t="str">
        <f t="shared" ca="1" si="327"/>
        <v/>
      </c>
      <c r="J929" s="47" t="str">
        <f t="shared" ca="1" si="328"/>
        <v/>
      </c>
      <c r="K929" s="45" t="str">
        <f t="shared" ca="1" si="329"/>
        <v/>
      </c>
      <c r="L929" s="46" t="str">
        <f t="shared" ca="1" si="330"/>
        <v/>
      </c>
      <c r="M929" s="47" t="str">
        <f t="shared" ca="1" si="331"/>
        <v/>
      </c>
      <c r="N929" s="45" t="str">
        <f t="shared" ca="1" si="332"/>
        <v/>
      </c>
      <c r="O929" s="46" t="str">
        <f t="shared" ca="1" si="333"/>
        <v/>
      </c>
      <c r="P929" s="47" t="str">
        <f t="shared" ca="1" si="334"/>
        <v/>
      </c>
      <c r="Q929" s="45" t="str">
        <f t="shared" ca="1" si="335"/>
        <v/>
      </c>
      <c r="R929" s="46" t="str">
        <f t="shared" ca="1" si="336"/>
        <v/>
      </c>
      <c r="S929" s="47" t="str">
        <f t="shared" ca="1" si="337"/>
        <v/>
      </c>
      <c r="T929" s="79" t="str">
        <f t="shared" ca="1" si="338"/>
        <v/>
      </c>
      <c r="AH929" s="172" t="str">
        <f t="shared" si="339"/>
        <v/>
      </c>
      <c r="AI929" s="172" t="str">
        <f t="shared" si="340"/>
        <v/>
      </c>
    </row>
    <row r="930" spans="1:35">
      <c r="A930" s="173" t="str">
        <f t="shared" ca="1" si="320"/>
        <v/>
      </c>
      <c r="B930" s="45" t="str">
        <f t="shared" ca="1" si="321"/>
        <v/>
      </c>
      <c r="C930" s="46" t="str">
        <f t="shared" ca="1" si="341"/>
        <v/>
      </c>
      <c r="D930" s="46" t="str">
        <f t="shared" ca="1" si="322"/>
        <v/>
      </c>
      <c r="E930" s="45" t="str">
        <f t="shared" ca="1" si="323"/>
        <v/>
      </c>
      <c r="F930" s="46" t="str">
        <f t="shared" ca="1" si="324"/>
        <v/>
      </c>
      <c r="G930" s="47" t="str">
        <f t="shared" ca="1" si="325"/>
        <v/>
      </c>
      <c r="H930" s="45" t="str">
        <f t="shared" ca="1" si="326"/>
        <v/>
      </c>
      <c r="I930" s="46" t="str">
        <f t="shared" ca="1" si="327"/>
        <v/>
      </c>
      <c r="J930" s="47" t="str">
        <f t="shared" ca="1" si="328"/>
        <v/>
      </c>
      <c r="K930" s="45" t="str">
        <f t="shared" ca="1" si="329"/>
        <v/>
      </c>
      <c r="L930" s="46" t="str">
        <f t="shared" ca="1" si="330"/>
        <v/>
      </c>
      <c r="M930" s="47" t="str">
        <f t="shared" ca="1" si="331"/>
        <v/>
      </c>
      <c r="N930" s="45" t="str">
        <f t="shared" ca="1" si="332"/>
        <v/>
      </c>
      <c r="O930" s="46" t="str">
        <f t="shared" ca="1" si="333"/>
        <v/>
      </c>
      <c r="P930" s="47" t="str">
        <f t="shared" ca="1" si="334"/>
        <v/>
      </c>
      <c r="Q930" s="45" t="str">
        <f t="shared" ca="1" si="335"/>
        <v/>
      </c>
      <c r="R930" s="46" t="str">
        <f t="shared" ca="1" si="336"/>
        <v/>
      </c>
      <c r="S930" s="47" t="str">
        <f t="shared" ca="1" si="337"/>
        <v/>
      </c>
      <c r="T930" s="79" t="str">
        <f t="shared" ca="1" si="338"/>
        <v/>
      </c>
      <c r="AH930" s="172" t="str">
        <f t="shared" si="339"/>
        <v/>
      </c>
      <c r="AI930" s="172" t="str">
        <f t="shared" si="340"/>
        <v/>
      </c>
    </row>
    <row r="931" spans="1:35">
      <c r="A931" s="173" t="str">
        <f t="shared" ca="1" si="320"/>
        <v/>
      </c>
      <c r="B931" s="45" t="str">
        <f t="shared" ca="1" si="321"/>
        <v/>
      </c>
      <c r="C931" s="46" t="str">
        <f t="shared" ca="1" si="341"/>
        <v/>
      </c>
      <c r="D931" s="46" t="str">
        <f t="shared" ca="1" si="322"/>
        <v/>
      </c>
      <c r="E931" s="45" t="str">
        <f t="shared" ca="1" si="323"/>
        <v/>
      </c>
      <c r="F931" s="46" t="str">
        <f t="shared" ca="1" si="324"/>
        <v/>
      </c>
      <c r="G931" s="47" t="str">
        <f t="shared" ca="1" si="325"/>
        <v/>
      </c>
      <c r="H931" s="45" t="str">
        <f t="shared" ca="1" si="326"/>
        <v/>
      </c>
      <c r="I931" s="46" t="str">
        <f t="shared" ca="1" si="327"/>
        <v/>
      </c>
      <c r="J931" s="47" t="str">
        <f t="shared" ca="1" si="328"/>
        <v/>
      </c>
      <c r="K931" s="45" t="str">
        <f t="shared" ca="1" si="329"/>
        <v/>
      </c>
      <c r="L931" s="46" t="str">
        <f t="shared" ca="1" si="330"/>
        <v/>
      </c>
      <c r="M931" s="47" t="str">
        <f t="shared" ca="1" si="331"/>
        <v/>
      </c>
      <c r="N931" s="45" t="str">
        <f t="shared" ca="1" si="332"/>
        <v/>
      </c>
      <c r="O931" s="46" t="str">
        <f t="shared" ca="1" si="333"/>
        <v/>
      </c>
      <c r="P931" s="47" t="str">
        <f t="shared" ca="1" si="334"/>
        <v/>
      </c>
      <c r="Q931" s="45" t="str">
        <f t="shared" ca="1" si="335"/>
        <v/>
      </c>
      <c r="R931" s="46" t="str">
        <f t="shared" ca="1" si="336"/>
        <v/>
      </c>
      <c r="S931" s="47" t="str">
        <f t="shared" ca="1" si="337"/>
        <v/>
      </c>
      <c r="T931" s="79" t="str">
        <f t="shared" ca="1" si="338"/>
        <v/>
      </c>
      <c r="AH931" s="172" t="str">
        <f t="shared" si="339"/>
        <v/>
      </c>
      <c r="AI931" s="172" t="str">
        <f t="shared" si="340"/>
        <v/>
      </c>
    </row>
    <row r="932" spans="1:35">
      <c r="A932" s="173" t="str">
        <f t="shared" ca="1" si="320"/>
        <v/>
      </c>
      <c r="B932" s="45" t="str">
        <f t="shared" ca="1" si="321"/>
        <v/>
      </c>
      <c r="C932" s="46" t="str">
        <f t="shared" ca="1" si="341"/>
        <v/>
      </c>
      <c r="D932" s="46" t="str">
        <f t="shared" ca="1" si="322"/>
        <v/>
      </c>
      <c r="E932" s="45" t="str">
        <f t="shared" ca="1" si="323"/>
        <v/>
      </c>
      <c r="F932" s="46" t="str">
        <f t="shared" ca="1" si="324"/>
        <v/>
      </c>
      <c r="G932" s="47" t="str">
        <f t="shared" ca="1" si="325"/>
        <v/>
      </c>
      <c r="H932" s="45" t="str">
        <f t="shared" ca="1" si="326"/>
        <v/>
      </c>
      <c r="I932" s="46" t="str">
        <f t="shared" ca="1" si="327"/>
        <v/>
      </c>
      <c r="J932" s="47" t="str">
        <f t="shared" ca="1" si="328"/>
        <v/>
      </c>
      <c r="K932" s="45" t="str">
        <f t="shared" ca="1" si="329"/>
        <v/>
      </c>
      <c r="L932" s="46" t="str">
        <f t="shared" ca="1" si="330"/>
        <v/>
      </c>
      <c r="M932" s="47" t="str">
        <f t="shared" ca="1" si="331"/>
        <v/>
      </c>
      <c r="N932" s="45" t="str">
        <f t="shared" ca="1" si="332"/>
        <v/>
      </c>
      <c r="O932" s="46" t="str">
        <f t="shared" ca="1" si="333"/>
        <v/>
      </c>
      <c r="P932" s="47" t="str">
        <f t="shared" ca="1" si="334"/>
        <v/>
      </c>
      <c r="Q932" s="45" t="str">
        <f t="shared" ca="1" si="335"/>
        <v/>
      </c>
      <c r="R932" s="46" t="str">
        <f t="shared" ca="1" si="336"/>
        <v/>
      </c>
      <c r="S932" s="47" t="str">
        <f t="shared" ca="1" si="337"/>
        <v/>
      </c>
      <c r="T932" s="79" t="str">
        <f t="shared" ca="1" si="338"/>
        <v/>
      </c>
      <c r="AH932" s="172" t="str">
        <f t="shared" si="339"/>
        <v/>
      </c>
      <c r="AI932" s="172" t="str">
        <f t="shared" si="340"/>
        <v/>
      </c>
    </row>
    <row r="933" spans="1:35">
      <c r="A933" s="173" t="str">
        <f t="shared" ca="1" si="320"/>
        <v/>
      </c>
      <c r="B933" s="45" t="str">
        <f t="shared" ca="1" si="321"/>
        <v/>
      </c>
      <c r="C933" s="46" t="str">
        <f t="shared" ca="1" si="341"/>
        <v/>
      </c>
      <c r="D933" s="46" t="str">
        <f t="shared" ca="1" si="322"/>
        <v/>
      </c>
      <c r="E933" s="45" t="str">
        <f t="shared" ca="1" si="323"/>
        <v/>
      </c>
      <c r="F933" s="46" t="str">
        <f t="shared" ca="1" si="324"/>
        <v/>
      </c>
      <c r="G933" s="47" t="str">
        <f t="shared" ca="1" si="325"/>
        <v/>
      </c>
      <c r="H933" s="45" t="str">
        <f t="shared" ca="1" si="326"/>
        <v/>
      </c>
      <c r="I933" s="46" t="str">
        <f t="shared" ca="1" si="327"/>
        <v/>
      </c>
      <c r="J933" s="47" t="str">
        <f t="shared" ca="1" si="328"/>
        <v/>
      </c>
      <c r="K933" s="45" t="str">
        <f t="shared" ca="1" si="329"/>
        <v/>
      </c>
      <c r="L933" s="46" t="str">
        <f t="shared" ca="1" si="330"/>
        <v/>
      </c>
      <c r="M933" s="47" t="str">
        <f t="shared" ca="1" si="331"/>
        <v/>
      </c>
      <c r="N933" s="45" t="str">
        <f t="shared" ca="1" si="332"/>
        <v/>
      </c>
      <c r="O933" s="46" t="str">
        <f t="shared" ca="1" si="333"/>
        <v/>
      </c>
      <c r="P933" s="47" t="str">
        <f t="shared" ca="1" si="334"/>
        <v/>
      </c>
      <c r="Q933" s="45" t="str">
        <f t="shared" ca="1" si="335"/>
        <v/>
      </c>
      <c r="R933" s="46" t="str">
        <f t="shared" ca="1" si="336"/>
        <v/>
      </c>
      <c r="S933" s="47" t="str">
        <f t="shared" ca="1" si="337"/>
        <v/>
      </c>
      <c r="T933" s="79" t="str">
        <f t="shared" ca="1" si="338"/>
        <v/>
      </c>
      <c r="AH933" s="172" t="str">
        <f t="shared" si="339"/>
        <v/>
      </c>
      <c r="AI933" s="172" t="str">
        <f t="shared" si="340"/>
        <v/>
      </c>
    </row>
    <row r="934" spans="1:35">
      <c r="A934" s="173" t="str">
        <f t="shared" ca="1" si="320"/>
        <v/>
      </c>
      <c r="B934" s="45" t="str">
        <f t="shared" ca="1" si="321"/>
        <v/>
      </c>
      <c r="C934" s="46" t="str">
        <f t="shared" ca="1" si="341"/>
        <v/>
      </c>
      <c r="D934" s="46" t="str">
        <f t="shared" ca="1" si="322"/>
        <v/>
      </c>
      <c r="E934" s="45" t="str">
        <f t="shared" ca="1" si="323"/>
        <v/>
      </c>
      <c r="F934" s="46" t="str">
        <f t="shared" ca="1" si="324"/>
        <v/>
      </c>
      <c r="G934" s="47" t="str">
        <f t="shared" ca="1" si="325"/>
        <v/>
      </c>
      <c r="H934" s="45" t="str">
        <f t="shared" ca="1" si="326"/>
        <v/>
      </c>
      <c r="I934" s="46" t="str">
        <f t="shared" ca="1" si="327"/>
        <v/>
      </c>
      <c r="J934" s="47" t="str">
        <f t="shared" ca="1" si="328"/>
        <v/>
      </c>
      <c r="K934" s="45" t="str">
        <f t="shared" ca="1" si="329"/>
        <v/>
      </c>
      <c r="L934" s="46" t="str">
        <f t="shared" ca="1" si="330"/>
        <v/>
      </c>
      <c r="M934" s="47" t="str">
        <f t="shared" ca="1" si="331"/>
        <v/>
      </c>
      <c r="N934" s="45" t="str">
        <f t="shared" ca="1" si="332"/>
        <v/>
      </c>
      <c r="O934" s="46" t="str">
        <f t="shared" ca="1" si="333"/>
        <v/>
      </c>
      <c r="P934" s="47" t="str">
        <f t="shared" ca="1" si="334"/>
        <v/>
      </c>
      <c r="Q934" s="45" t="str">
        <f t="shared" ca="1" si="335"/>
        <v/>
      </c>
      <c r="R934" s="46" t="str">
        <f t="shared" ca="1" si="336"/>
        <v/>
      </c>
      <c r="S934" s="47" t="str">
        <f t="shared" ca="1" si="337"/>
        <v/>
      </c>
      <c r="T934" s="79" t="str">
        <f t="shared" ca="1" si="338"/>
        <v/>
      </c>
      <c r="AH934" s="172" t="str">
        <f t="shared" si="339"/>
        <v/>
      </c>
      <c r="AI934" s="172" t="str">
        <f t="shared" si="340"/>
        <v/>
      </c>
    </row>
    <row r="935" spans="1:35">
      <c r="A935" s="173" t="str">
        <f t="shared" ca="1" si="320"/>
        <v/>
      </c>
      <c r="B935" s="45" t="str">
        <f t="shared" ca="1" si="321"/>
        <v/>
      </c>
      <c r="C935" s="46" t="str">
        <f t="shared" ca="1" si="341"/>
        <v/>
      </c>
      <c r="D935" s="46" t="str">
        <f t="shared" ca="1" si="322"/>
        <v/>
      </c>
      <c r="E935" s="45" t="str">
        <f t="shared" ca="1" si="323"/>
        <v/>
      </c>
      <c r="F935" s="46" t="str">
        <f t="shared" ca="1" si="324"/>
        <v/>
      </c>
      <c r="G935" s="47" t="str">
        <f t="shared" ca="1" si="325"/>
        <v/>
      </c>
      <c r="H935" s="45" t="str">
        <f t="shared" ca="1" si="326"/>
        <v/>
      </c>
      <c r="I935" s="46" t="str">
        <f t="shared" ca="1" si="327"/>
        <v/>
      </c>
      <c r="J935" s="47" t="str">
        <f t="shared" ca="1" si="328"/>
        <v/>
      </c>
      <c r="K935" s="45" t="str">
        <f t="shared" ca="1" si="329"/>
        <v/>
      </c>
      <c r="L935" s="46" t="str">
        <f t="shared" ca="1" si="330"/>
        <v/>
      </c>
      <c r="M935" s="47" t="str">
        <f t="shared" ca="1" si="331"/>
        <v/>
      </c>
      <c r="N935" s="45" t="str">
        <f t="shared" ca="1" si="332"/>
        <v/>
      </c>
      <c r="O935" s="46" t="str">
        <f t="shared" ca="1" si="333"/>
        <v/>
      </c>
      <c r="P935" s="47" t="str">
        <f t="shared" ca="1" si="334"/>
        <v/>
      </c>
      <c r="Q935" s="45" t="str">
        <f t="shared" ca="1" si="335"/>
        <v/>
      </c>
      <c r="R935" s="46" t="str">
        <f t="shared" ca="1" si="336"/>
        <v/>
      </c>
      <c r="S935" s="47" t="str">
        <f t="shared" ca="1" si="337"/>
        <v/>
      </c>
      <c r="T935" s="79" t="str">
        <f t="shared" ca="1" si="338"/>
        <v/>
      </c>
      <c r="AH935" s="172" t="str">
        <f t="shared" si="339"/>
        <v/>
      </c>
      <c r="AI935" s="172" t="str">
        <f t="shared" si="340"/>
        <v/>
      </c>
    </row>
    <row r="936" spans="1:35">
      <c r="A936" s="173" t="str">
        <f t="shared" ca="1" si="320"/>
        <v/>
      </c>
      <c r="B936" s="45" t="str">
        <f t="shared" ca="1" si="321"/>
        <v/>
      </c>
      <c r="C936" s="46" t="str">
        <f t="shared" ca="1" si="341"/>
        <v/>
      </c>
      <c r="D936" s="46" t="str">
        <f t="shared" ca="1" si="322"/>
        <v/>
      </c>
      <c r="E936" s="45" t="str">
        <f t="shared" ca="1" si="323"/>
        <v/>
      </c>
      <c r="F936" s="46" t="str">
        <f t="shared" ca="1" si="324"/>
        <v/>
      </c>
      <c r="G936" s="47" t="str">
        <f t="shared" ca="1" si="325"/>
        <v/>
      </c>
      <c r="H936" s="45" t="str">
        <f t="shared" ca="1" si="326"/>
        <v/>
      </c>
      <c r="I936" s="46" t="str">
        <f t="shared" ca="1" si="327"/>
        <v/>
      </c>
      <c r="J936" s="47" t="str">
        <f t="shared" ca="1" si="328"/>
        <v/>
      </c>
      <c r="K936" s="45" t="str">
        <f t="shared" ca="1" si="329"/>
        <v/>
      </c>
      <c r="L936" s="46" t="str">
        <f t="shared" ca="1" si="330"/>
        <v/>
      </c>
      <c r="M936" s="47" t="str">
        <f t="shared" ca="1" si="331"/>
        <v/>
      </c>
      <c r="N936" s="45" t="str">
        <f t="shared" ca="1" si="332"/>
        <v/>
      </c>
      <c r="O936" s="46" t="str">
        <f t="shared" ca="1" si="333"/>
        <v/>
      </c>
      <c r="P936" s="47" t="str">
        <f t="shared" ca="1" si="334"/>
        <v/>
      </c>
      <c r="Q936" s="45" t="str">
        <f t="shared" ca="1" si="335"/>
        <v/>
      </c>
      <c r="R936" s="46" t="str">
        <f t="shared" ca="1" si="336"/>
        <v/>
      </c>
      <c r="S936" s="47" t="str">
        <f t="shared" ca="1" si="337"/>
        <v/>
      </c>
      <c r="T936" s="79" t="str">
        <f t="shared" ca="1" si="338"/>
        <v/>
      </c>
      <c r="AH936" s="172" t="str">
        <f t="shared" si="339"/>
        <v/>
      </c>
      <c r="AI936" s="172" t="str">
        <f t="shared" si="340"/>
        <v/>
      </c>
    </row>
    <row r="937" spans="1:35">
      <c r="A937" s="173" t="str">
        <f t="shared" ca="1" si="320"/>
        <v/>
      </c>
      <c r="B937" s="45" t="str">
        <f t="shared" ca="1" si="321"/>
        <v/>
      </c>
      <c r="C937" s="46" t="str">
        <f t="shared" ca="1" si="341"/>
        <v/>
      </c>
      <c r="D937" s="46" t="str">
        <f t="shared" ca="1" si="322"/>
        <v/>
      </c>
      <c r="E937" s="45" t="str">
        <f t="shared" ca="1" si="323"/>
        <v/>
      </c>
      <c r="F937" s="46" t="str">
        <f t="shared" ca="1" si="324"/>
        <v/>
      </c>
      <c r="G937" s="47" t="str">
        <f t="shared" ca="1" si="325"/>
        <v/>
      </c>
      <c r="H937" s="45" t="str">
        <f t="shared" ca="1" si="326"/>
        <v/>
      </c>
      <c r="I937" s="46" t="str">
        <f t="shared" ca="1" si="327"/>
        <v/>
      </c>
      <c r="J937" s="47" t="str">
        <f t="shared" ca="1" si="328"/>
        <v/>
      </c>
      <c r="K937" s="45" t="str">
        <f t="shared" ca="1" si="329"/>
        <v/>
      </c>
      <c r="L937" s="46" t="str">
        <f t="shared" ca="1" si="330"/>
        <v/>
      </c>
      <c r="M937" s="47" t="str">
        <f t="shared" ca="1" si="331"/>
        <v/>
      </c>
      <c r="N937" s="45" t="str">
        <f t="shared" ca="1" si="332"/>
        <v/>
      </c>
      <c r="O937" s="46" t="str">
        <f t="shared" ca="1" si="333"/>
        <v/>
      </c>
      <c r="P937" s="47" t="str">
        <f t="shared" ca="1" si="334"/>
        <v/>
      </c>
      <c r="Q937" s="45" t="str">
        <f t="shared" ca="1" si="335"/>
        <v/>
      </c>
      <c r="R937" s="46" t="str">
        <f t="shared" ca="1" si="336"/>
        <v/>
      </c>
      <c r="S937" s="47" t="str">
        <f t="shared" ca="1" si="337"/>
        <v/>
      </c>
      <c r="T937" s="79" t="str">
        <f t="shared" ca="1" si="338"/>
        <v/>
      </c>
      <c r="AH937" s="172" t="str">
        <f t="shared" si="339"/>
        <v/>
      </c>
      <c r="AI937" s="172" t="str">
        <f t="shared" si="340"/>
        <v/>
      </c>
    </row>
    <row r="938" spans="1:35">
      <c r="A938" s="173" t="str">
        <f t="shared" ref="A938:A976" ca="1" si="342">IF(AND(ISBLANK(AJ927), A937 = $AJ$1),NOW(),IF(ISBLANK(AJ927),"",AJ927))</f>
        <v/>
      </c>
      <c r="B938" s="45" t="str">
        <f t="shared" ref="B938:B976" ca="1" si="343">IF(COUNTIF(V:V,A938)=1,VLOOKUP(A938,V:W,2), IF(COUNTIF(V:V,A938)=0,$B$10,""))</f>
        <v/>
      </c>
      <c r="C938" s="46" t="str">
        <f t="shared" ca="1" si="341"/>
        <v/>
      </c>
      <c r="D938" s="46" t="str">
        <f t="shared" ref="D938:D976" ca="1" si="344">IF(ISERROR(B938-2),"",-1*ROUNDUP(A938-$A$14,0)/360*$B$7*$B$5)</f>
        <v/>
      </c>
      <c r="E938" s="45" t="str">
        <f t="shared" ref="E938:E976" ca="1" si="345">IF(COUNTIF(V:V,A938)=1,VLOOKUP(A938,X:Y,2), IF(COUNTIF(V:V,A938)=0,$C$10,""))</f>
        <v/>
      </c>
      <c r="F938" s="46" t="str">
        <f t="shared" ref="F938:F976" ca="1" si="346">IF(ISERROR(B938-2),"",(E938-$E$14)/100*$C$5)</f>
        <v/>
      </c>
      <c r="G938" s="47" t="str">
        <f t="shared" ref="G938:G976" ca="1" si="347">IF(ISERROR(B938-2),"",ROUNDUP(A938-$A$14,0)/360*$C$6*$C$5-ROUNDUP(A938-$A$14,0)/360*$C$7*$C$5*$E$14/100)</f>
        <v/>
      </c>
      <c r="H938" s="45" t="str">
        <f t="shared" ref="H938:H976" ca="1" si="348">IF(COUNTIF(V:V,A938)=1,VLOOKUP(A938,Z:AA,2), IF(COUNTIF(V:V,A938)=0,$D$10,""))</f>
        <v/>
      </c>
      <c r="I938" s="46" t="str">
        <f t="shared" ref="I938:I976" ca="1" si="349">IF(ISERROR(B938-2),"",(H938-$H$14)/100*$D$5)</f>
        <v/>
      </c>
      <c r="J938" s="47" t="str">
        <f t="shared" ref="J938:J976" ca="1" si="350">IF(ISERROR(B938-2),"",ROUNDUP(A938-$A$14,0)/360*$D$6*$D$5-ROUNDUP(A938-$A$14,0)/360*$D$7*$D$5*$H$14/100)</f>
        <v/>
      </c>
      <c r="K938" s="45" t="str">
        <f t="shared" ref="K938:K976" ca="1" si="351">IF(COUNTIF(V:V,A938)=1,VLOOKUP(A938,AB:AC,2), IF(COUNTIF(V:V,A938)=0,$E$10,""))</f>
        <v/>
      </c>
      <c r="L938" s="46" t="str">
        <f t="shared" ref="L938:L976" ca="1" si="352">IF(ISERROR(B938-2),"",(K938-$K$14)/100*$E$5)</f>
        <v/>
      </c>
      <c r="M938" s="47" t="str">
        <f t="shared" ref="M938:M976" ca="1" si="353">IF(ISERROR(B938-2),"",ROUNDUP(A938-$A$14,0)/360*$E$6*$E$5-ROUNDUP(A938-$A$14,0)/360*$E$7*$E$5*$K$14/100)</f>
        <v/>
      </c>
      <c r="N938" s="45" t="str">
        <f t="shared" ref="N938:N976" ca="1" si="354">IF(COUNTIF(V:V,A938)=1,VLOOKUP(A938,AD:AE,2), IF(COUNTIF(V:V,A938)=0,$F$10,""))</f>
        <v/>
      </c>
      <c r="O938" s="46" t="str">
        <f t="shared" ref="O938:O976" ca="1" si="355">IF(ISERROR(B938-2),"",(N938/$N$14-1)*$F$5)</f>
        <v/>
      </c>
      <c r="P938" s="47" t="str">
        <f t="shared" ref="P938:P976" ca="1" si="356">IF(ISERROR(B938-2),"",-1*ROUNDUP(A938-$A$14,0)/360*$F$7*$F$5)</f>
        <v/>
      </c>
      <c r="Q938" s="45" t="str">
        <f t="shared" ref="Q938:Q976" ca="1" si="357">IF(COUNTIF(V:V,A938)=1,VLOOKUP(A938,AF:AG,2), IF(COUNTIF(V:V,A938)=0,$G$10,""))</f>
        <v/>
      </c>
      <c r="R938" s="46" t="str">
        <f t="shared" ref="R938:R976" ca="1" si="358">IF(ISERROR(B938-2),"",(Q938-$Q$14)/100*$G$5)</f>
        <v/>
      </c>
      <c r="S938" s="47" t="str">
        <f t="shared" ref="S938:S976" ca="1" si="359">IF(ISERROR(B938-2),"",ROUNDUP(A938-$A$14,0)/360*$G$6*$G$5-ROUNDUP(A938-$A$14,0)/360*$G$7*$G$5*$Q$14/100)</f>
        <v/>
      </c>
      <c r="T938" s="79" t="str">
        <f t="shared" ref="T938:T976" ca="1" si="360">IF(ISERROR(B938-2),"",C938+D938-F938-G938-I938-J938-L938-M938-O938-P938+R938+S938+$J$9+$N$9)</f>
        <v/>
      </c>
      <c r="AH938" s="172" t="str">
        <f t="shared" si="339"/>
        <v/>
      </c>
      <c r="AI938" s="172" t="str">
        <f t="shared" si="340"/>
        <v/>
      </c>
    </row>
    <row r="939" spans="1:35">
      <c r="A939" s="173" t="str">
        <f t="shared" ca="1" si="342"/>
        <v/>
      </c>
      <c r="B939" s="45" t="str">
        <f t="shared" ca="1" si="343"/>
        <v/>
      </c>
      <c r="C939" s="46" t="str">
        <f t="shared" ca="1" si="341"/>
        <v/>
      </c>
      <c r="D939" s="46" t="str">
        <f t="shared" ca="1" si="344"/>
        <v/>
      </c>
      <c r="E939" s="45" t="str">
        <f t="shared" ca="1" si="345"/>
        <v/>
      </c>
      <c r="F939" s="46" t="str">
        <f t="shared" ca="1" si="346"/>
        <v/>
      </c>
      <c r="G939" s="47" t="str">
        <f t="shared" ca="1" si="347"/>
        <v/>
      </c>
      <c r="H939" s="45" t="str">
        <f t="shared" ca="1" si="348"/>
        <v/>
      </c>
      <c r="I939" s="46" t="str">
        <f t="shared" ca="1" si="349"/>
        <v/>
      </c>
      <c r="J939" s="47" t="str">
        <f t="shared" ca="1" si="350"/>
        <v/>
      </c>
      <c r="K939" s="45" t="str">
        <f t="shared" ca="1" si="351"/>
        <v/>
      </c>
      <c r="L939" s="46" t="str">
        <f t="shared" ca="1" si="352"/>
        <v/>
      </c>
      <c r="M939" s="47" t="str">
        <f t="shared" ca="1" si="353"/>
        <v/>
      </c>
      <c r="N939" s="45" t="str">
        <f t="shared" ca="1" si="354"/>
        <v/>
      </c>
      <c r="O939" s="46" t="str">
        <f t="shared" ca="1" si="355"/>
        <v/>
      </c>
      <c r="P939" s="47" t="str">
        <f t="shared" ca="1" si="356"/>
        <v/>
      </c>
      <c r="Q939" s="45" t="str">
        <f t="shared" ca="1" si="357"/>
        <v/>
      </c>
      <c r="R939" s="46" t="str">
        <f t="shared" ca="1" si="358"/>
        <v/>
      </c>
      <c r="S939" s="47" t="str">
        <f t="shared" ca="1" si="359"/>
        <v/>
      </c>
      <c r="T939" s="79" t="str">
        <f t="shared" ca="1" si="360"/>
        <v/>
      </c>
      <c r="AH939" s="172" t="str">
        <f t="shared" si="339"/>
        <v/>
      </c>
      <c r="AI939" s="172" t="str">
        <f t="shared" si="340"/>
        <v/>
      </c>
    </row>
    <row r="940" spans="1:35">
      <c r="A940" s="173" t="str">
        <f t="shared" ca="1" si="342"/>
        <v/>
      </c>
      <c r="B940" s="45" t="str">
        <f t="shared" ca="1" si="343"/>
        <v/>
      </c>
      <c r="C940" s="46" t="str">
        <f t="shared" ca="1" si="341"/>
        <v/>
      </c>
      <c r="D940" s="46" t="str">
        <f t="shared" ca="1" si="344"/>
        <v/>
      </c>
      <c r="E940" s="45" t="str">
        <f t="shared" ca="1" si="345"/>
        <v/>
      </c>
      <c r="F940" s="46" t="str">
        <f t="shared" ca="1" si="346"/>
        <v/>
      </c>
      <c r="G940" s="47" t="str">
        <f t="shared" ca="1" si="347"/>
        <v/>
      </c>
      <c r="H940" s="45" t="str">
        <f t="shared" ca="1" si="348"/>
        <v/>
      </c>
      <c r="I940" s="46" t="str">
        <f t="shared" ca="1" si="349"/>
        <v/>
      </c>
      <c r="J940" s="47" t="str">
        <f t="shared" ca="1" si="350"/>
        <v/>
      </c>
      <c r="K940" s="45" t="str">
        <f t="shared" ca="1" si="351"/>
        <v/>
      </c>
      <c r="L940" s="46" t="str">
        <f t="shared" ca="1" si="352"/>
        <v/>
      </c>
      <c r="M940" s="47" t="str">
        <f t="shared" ca="1" si="353"/>
        <v/>
      </c>
      <c r="N940" s="45" t="str">
        <f t="shared" ca="1" si="354"/>
        <v/>
      </c>
      <c r="O940" s="46" t="str">
        <f t="shared" ca="1" si="355"/>
        <v/>
      </c>
      <c r="P940" s="47" t="str">
        <f t="shared" ca="1" si="356"/>
        <v/>
      </c>
      <c r="Q940" s="45" t="str">
        <f t="shared" ca="1" si="357"/>
        <v/>
      </c>
      <c r="R940" s="46" t="str">
        <f t="shared" ca="1" si="358"/>
        <v/>
      </c>
      <c r="S940" s="47" t="str">
        <f t="shared" ca="1" si="359"/>
        <v/>
      </c>
      <c r="T940" s="79" t="str">
        <f t="shared" ca="1" si="360"/>
        <v/>
      </c>
      <c r="AH940" s="172" t="str">
        <f t="shared" si="339"/>
        <v/>
      </c>
      <c r="AI940" s="172" t="str">
        <f t="shared" si="340"/>
        <v/>
      </c>
    </row>
    <row r="941" spans="1:35">
      <c r="A941" s="173" t="str">
        <f t="shared" ca="1" si="342"/>
        <v/>
      </c>
      <c r="B941" s="45" t="str">
        <f t="shared" ca="1" si="343"/>
        <v/>
      </c>
      <c r="C941" s="46" t="str">
        <f t="shared" ca="1" si="341"/>
        <v/>
      </c>
      <c r="D941" s="46" t="str">
        <f t="shared" ca="1" si="344"/>
        <v/>
      </c>
      <c r="E941" s="45" t="str">
        <f t="shared" ca="1" si="345"/>
        <v/>
      </c>
      <c r="F941" s="46" t="str">
        <f t="shared" ca="1" si="346"/>
        <v/>
      </c>
      <c r="G941" s="47" t="str">
        <f t="shared" ca="1" si="347"/>
        <v/>
      </c>
      <c r="H941" s="45" t="str">
        <f t="shared" ca="1" si="348"/>
        <v/>
      </c>
      <c r="I941" s="46" t="str">
        <f t="shared" ca="1" si="349"/>
        <v/>
      </c>
      <c r="J941" s="47" t="str">
        <f t="shared" ca="1" si="350"/>
        <v/>
      </c>
      <c r="K941" s="45" t="str">
        <f t="shared" ca="1" si="351"/>
        <v/>
      </c>
      <c r="L941" s="46" t="str">
        <f t="shared" ca="1" si="352"/>
        <v/>
      </c>
      <c r="M941" s="47" t="str">
        <f t="shared" ca="1" si="353"/>
        <v/>
      </c>
      <c r="N941" s="45" t="str">
        <f t="shared" ca="1" si="354"/>
        <v/>
      </c>
      <c r="O941" s="46" t="str">
        <f t="shared" ca="1" si="355"/>
        <v/>
      </c>
      <c r="P941" s="47" t="str">
        <f t="shared" ca="1" si="356"/>
        <v/>
      </c>
      <c r="Q941" s="45" t="str">
        <f t="shared" ca="1" si="357"/>
        <v/>
      </c>
      <c r="R941" s="46" t="str">
        <f t="shared" ca="1" si="358"/>
        <v/>
      </c>
      <c r="S941" s="47" t="str">
        <f t="shared" ca="1" si="359"/>
        <v/>
      </c>
      <c r="T941" s="79" t="str">
        <f t="shared" ca="1" si="360"/>
        <v/>
      </c>
      <c r="AH941" s="172" t="str">
        <f t="shared" si="339"/>
        <v/>
      </c>
      <c r="AI941" s="172" t="str">
        <f t="shared" si="340"/>
        <v/>
      </c>
    </row>
    <row r="942" spans="1:35">
      <c r="A942" s="173" t="str">
        <f t="shared" ca="1" si="342"/>
        <v/>
      </c>
      <c r="B942" s="45" t="str">
        <f t="shared" ca="1" si="343"/>
        <v/>
      </c>
      <c r="C942" s="46" t="str">
        <f t="shared" ca="1" si="341"/>
        <v/>
      </c>
      <c r="D942" s="46" t="str">
        <f t="shared" ca="1" si="344"/>
        <v/>
      </c>
      <c r="E942" s="45" t="str">
        <f t="shared" ca="1" si="345"/>
        <v/>
      </c>
      <c r="F942" s="46" t="str">
        <f t="shared" ca="1" si="346"/>
        <v/>
      </c>
      <c r="G942" s="47" t="str">
        <f t="shared" ca="1" si="347"/>
        <v/>
      </c>
      <c r="H942" s="45" t="str">
        <f t="shared" ca="1" si="348"/>
        <v/>
      </c>
      <c r="I942" s="46" t="str">
        <f t="shared" ca="1" si="349"/>
        <v/>
      </c>
      <c r="J942" s="47" t="str">
        <f t="shared" ca="1" si="350"/>
        <v/>
      </c>
      <c r="K942" s="45" t="str">
        <f t="shared" ca="1" si="351"/>
        <v/>
      </c>
      <c r="L942" s="46" t="str">
        <f t="shared" ca="1" si="352"/>
        <v/>
      </c>
      <c r="M942" s="47" t="str">
        <f t="shared" ca="1" si="353"/>
        <v/>
      </c>
      <c r="N942" s="45" t="str">
        <f t="shared" ca="1" si="354"/>
        <v/>
      </c>
      <c r="O942" s="46" t="str">
        <f t="shared" ca="1" si="355"/>
        <v/>
      </c>
      <c r="P942" s="47" t="str">
        <f t="shared" ca="1" si="356"/>
        <v/>
      </c>
      <c r="Q942" s="45" t="str">
        <f t="shared" ca="1" si="357"/>
        <v/>
      </c>
      <c r="R942" s="46" t="str">
        <f t="shared" ca="1" si="358"/>
        <v/>
      </c>
      <c r="S942" s="47" t="str">
        <f t="shared" ca="1" si="359"/>
        <v/>
      </c>
      <c r="T942" s="79" t="str">
        <f t="shared" ca="1" si="360"/>
        <v/>
      </c>
      <c r="AH942" s="172" t="str">
        <f t="shared" si="339"/>
        <v/>
      </c>
      <c r="AI942" s="172" t="str">
        <f t="shared" si="340"/>
        <v/>
      </c>
    </row>
    <row r="943" spans="1:35">
      <c r="A943" s="173" t="str">
        <f t="shared" ca="1" si="342"/>
        <v/>
      </c>
      <c r="B943" s="45" t="str">
        <f t="shared" ca="1" si="343"/>
        <v/>
      </c>
      <c r="C943" s="46" t="str">
        <f t="shared" ca="1" si="341"/>
        <v/>
      </c>
      <c r="D943" s="46" t="str">
        <f t="shared" ca="1" si="344"/>
        <v/>
      </c>
      <c r="E943" s="45" t="str">
        <f t="shared" ca="1" si="345"/>
        <v/>
      </c>
      <c r="F943" s="46" t="str">
        <f t="shared" ca="1" si="346"/>
        <v/>
      </c>
      <c r="G943" s="47" t="str">
        <f t="shared" ca="1" si="347"/>
        <v/>
      </c>
      <c r="H943" s="45" t="str">
        <f t="shared" ca="1" si="348"/>
        <v/>
      </c>
      <c r="I943" s="46" t="str">
        <f t="shared" ca="1" si="349"/>
        <v/>
      </c>
      <c r="J943" s="47" t="str">
        <f t="shared" ca="1" si="350"/>
        <v/>
      </c>
      <c r="K943" s="45" t="str">
        <f t="shared" ca="1" si="351"/>
        <v/>
      </c>
      <c r="L943" s="46" t="str">
        <f t="shared" ca="1" si="352"/>
        <v/>
      </c>
      <c r="M943" s="47" t="str">
        <f t="shared" ca="1" si="353"/>
        <v/>
      </c>
      <c r="N943" s="45" t="str">
        <f t="shared" ca="1" si="354"/>
        <v/>
      </c>
      <c r="O943" s="46" t="str">
        <f t="shared" ca="1" si="355"/>
        <v/>
      </c>
      <c r="P943" s="47" t="str">
        <f t="shared" ca="1" si="356"/>
        <v/>
      </c>
      <c r="Q943" s="45" t="str">
        <f t="shared" ca="1" si="357"/>
        <v/>
      </c>
      <c r="R943" s="46" t="str">
        <f t="shared" ca="1" si="358"/>
        <v/>
      </c>
      <c r="S943" s="47" t="str">
        <f t="shared" ca="1" si="359"/>
        <v/>
      </c>
      <c r="T943" s="79" t="str">
        <f t="shared" ca="1" si="360"/>
        <v/>
      </c>
      <c r="AH943" s="172" t="str">
        <f t="shared" si="339"/>
        <v/>
      </c>
      <c r="AI943" s="172" t="str">
        <f t="shared" si="340"/>
        <v/>
      </c>
    </row>
    <row r="944" spans="1:35">
      <c r="A944" s="173" t="str">
        <f t="shared" ca="1" si="342"/>
        <v/>
      </c>
      <c r="B944" s="45" t="str">
        <f t="shared" ca="1" si="343"/>
        <v/>
      </c>
      <c r="C944" s="46" t="str">
        <f t="shared" ca="1" si="341"/>
        <v/>
      </c>
      <c r="D944" s="46" t="str">
        <f t="shared" ca="1" si="344"/>
        <v/>
      </c>
      <c r="E944" s="45" t="str">
        <f t="shared" ca="1" si="345"/>
        <v/>
      </c>
      <c r="F944" s="46" t="str">
        <f t="shared" ca="1" si="346"/>
        <v/>
      </c>
      <c r="G944" s="47" t="str">
        <f t="shared" ca="1" si="347"/>
        <v/>
      </c>
      <c r="H944" s="45" t="str">
        <f t="shared" ca="1" si="348"/>
        <v/>
      </c>
      <c r="I944" s="46" t="str">
        <f t="shared" ca="1" si="349"/>
        <v/>
      </c>
      <c r="J944" s="47" t="str">
        <f t="shared" ca="1" si="350"/>
        <v/>
      </c>
      <c r="K944" s="45" t="str">
        <f t="shared" ca="1" si="351"/>
        <v/>
      </c>
      <c r="L944" s="46" t="str">
        <f t="shared" ca="1" si="352"/>
        <v/>
      </c>
      <c r="M944" s="47" t="str">
        <f t="shared" ca="1" si="353"/>
        <v/>
      </c>
      <c r="N944" s="45" t="str">
        <f t="shared" ca="1" si="354"/>
        <v/>
      </c>
      <c r="O944" s="46" t="str">
        <f t="shared" ca="1" si="355"/>
        <v/>
      </c>
      <c r="P944" s="47" t="str">
        <f t="shared" ca="1" si="356"/>
        <v/>
      </c>
      <c r="Q944" s="45" t="str">
        <f t="shared" ca="1" si="357"/>
        <v/>
      </c>
      <c r="R944" s="46" t="str">
        <f t="shared" ca="1" si="358"/>
        <v/>
      </c>
      <c r="S944" s="47" t="str">
        <f t="shared" ca="1" si="359"/>
        <v/>
      </c>
      <c r="T944" s="79" t="str">
        <f t="shared" ca="1" si="360"/>
        <v/>
      </c>
      <c r="AH944" s="172" t="str">
        <f t="shared" si="339"/>
        <v/>
      </c>
      <c r="AI944" s="172" t="str">
        <f t="shared" si="340"/>
        <v/>
      </c>
    </row>
    <row r="945" spans="1:35">
      <c r="A945" s="173" t="str">
        <f t="shared" ca="1" si="342"/>
        <v/>
      </c>
      <c r="B945" s="45" t="str">
        <f t="shared" ca="1" si="343"/>
        <v/>
      </c>
      <c r="C945" s="46" t="str">
        <f t="shared" ca="1" si="341"/>
        <v/>
      </c>
      <c r="D945" s="46" t="str">
        <f t="shared" ca="1" si="344"/>
        <v/>
      </c>
      <c r="E945" s="45" t="str">
        <f t="shared" ca="1" si="345"/>
        <v/>
      </c>
      <c r="F945" s="46" t="str">
        <f t="shared" ca="1" si="346"/>
        <v/>
      </c>
      <c r="G945" s="47" t="str">
        <f t="shared" ca="1" si="347"/>
        <v/>
      </c>
      <c r="H945" s="45" t="str">
        <f t="shared" ca="1" si="348"/>
        <v/>
      </c>
      <c r="I945" s="46" t="str">
        <f t="shared" ca="1" si="349"/>
        <v/>
      </c>
      <c r="J945" s="47" t="str">
        <f t="shared" ca="1" si="350"/>
        <v/>
      </c>
      <c r="K945" s="45" t="str">
        <f t="shared" ca="1" si="351"/>
        <v/>
      </c>
      <c r="L945" s="46" t="str">
        <f t="shared" ca="1" si="352"/>
        <v/>
      </c>
      <c r="M945" s="47" t="str">
        <f t="shared" ca="1" si="353"/>
        <v/>
      </c>
      <c r="N945" s="45" t="str">
        <f t="shared" ca="1" si="354"/>
        <v/>
      </c>
      <c r="O945" s="46" t="str">
        <f t="shared" ca="1" si="355"/>
        <v/>
      </c>
      <c r="P945" s="47" t="str">
        <f t="shared" ca="1" si="356"/>
        <v/>
      </c>
      <c r="Q945" s="45" t="str">
        <f t="shared" ca="1" si="357"/>
        <v/>
      </c>
      <c r="R945" s="46" t="str">
        <f t="shared" ca="1" si="358"/>
        <v/>
      </c>
      <c r="S945" s="47" t="str">
        <f t="shared" ca="1" si="359"/>
        <v/>
      </c>
      <c r="T945" s="79" t="str">
        <f t="shared" ca="1" si="360"/>
        <v/>
      </c>
      <c r="AH945" s="172" t="str">
        <f t="shared" si="339"/>
        <v/>
      </c>
      <c r="AI945" s="172" t="str">
        <f t="shared" si="340"/>
        <v/>
      </c>
    </row>
    <row r="946" spans="1:35">
      <c r="A946" s="173" t="str">
        <f t="shared" ca="1" si="342"/>
        <v/>
      </c>
      <c r="B946" s="45" t="str">
        <f t="shared" ca="1" si="343"/>
        <v/>
      </c>
      <c r="C946" s="46" t="str">
        <f t="shared" ca="1" si="341"/>
        <v/>
      </c>
      <c r="D946" s="46" t="str">
        <f t="shared" ca="1" si="344"/>
        <v/>
      </c>
      <c r="E946" s="45" t="str">
        <f t="shared" ca="1" si="345"/>
        <v/>
      </c>
      <c r="F946" s="46" t="str">
        <f t="shared" ca="1" si="346"/>
        <v/>
      </c>
      <c r="G946" s="47" t="str">
        <f t="shared" ca="1" si="347"/>
        <v/>
      </c>
      <c r="H946" s="45" t="str">
        <f t="shared" ca="1" si="348"/>
        <v/>
      </c>
      <c r="I946" s="46" t="str">
        <f t="shared" ca="1" si="349"/>
        <v/>
      </c>
      <c r="J946" s="47" t="str">
        <f t="shared" ca="1" si="350"/>
        <v/>
      </c>
      <c r="K946" s="45" t="str">
        <f t="shared" ca="1" si="351"/>
        <v/>
      </c>
      <c r="L946" s="46" t="str">
        <f t="shared" ca="1" si="352"/>
        <v/>
      </c>
      <c r="M946" s="47" t="str">
        <f t="shared" ca="1" si="353"/>
        <v/>
      </c>
      <c r="N946" s="45" t="str">
        <f t="shared" ca="1" si="354"/>
        <v/>
      </c>
      <c r="O946" s="46" t="str">
        <f t="shared" ca="1" si="355"/>
        <v/>
      </c>
      <c r="P946" s="47" t="str">
        <f t="shared" ca="1" si="356"/>
        <v/>
      </c>
      <c r="Q946" s="45" t="str">
        <f t="shared" ca="1" si="357"/>
        <v/>
      </c>
      <c r="R946" s="46" t="str">
        <f t="shared" ca="1" si="358"/>
        <v/>
      </c>
      <c r="S946" s="47" t="str">
        <f t="shared" ca="1" si="359"/>
        <v/>
      </c>
      <c r="T946" s="79" t="str">
        <f t="shared" ca="1" si="360"/>
        <v/>
      </c>
      <c r="AH946" s="172" t="str">
        <f t="shared" si="339"/>
        <v/>
      </c>
      <c r="AI946" s="172" t="str">
        <f t="shared" si="340"/>
        <v/>
      </c>
    </row>
    <row r="947" spans="1:35">
      <c r="A947" s="173" t="str">
        <f t="shared" ca="1" si="342"/>
        <v/>
      </c>
      <c r="B947" s="45" t="str">
        <f t="shared" ca="1" si="343"/>
        <v/>
      </c>
      <c r="C947" s="46" t="str">
        <f t="shared" ca="1" si="341"/>
        <v/>
      </c>
      <c r="D947" s="46" t="str">
        <f t="shared" ca="1" si="344"/>
        <v/>
      </c>
      <c r="E947" s="45" t="str">
        <f t="shared" ca="1" si="345"/>
        <v/>
      </c>
      <c r="F947" s="46" t="str">
        <f t="shared" ca="1" si="346"/>
        <v/>
      </c>
      <c r="G947" s="47" t="str">
        <f t="shared" ca="1" si="347"/>
        <v/>
      </c>
      <c r="H947" s="45" t="str">
        <f t="shared" ca="1" si="348"/>
        <v/>
      </c>
      <c r="I947" s="46" t="str">
        <f t="shared" ca="1" si="349"/>
        <v/>
      </c>
      <c r="J947" s="47" t="str">
        <f t="shared" ca="1" si="350"/>
        <v/>
      </c>
      <c r="K947" s="45" t="str">
        <f t="shared" ca="1" si="351"/>
        <v/>
      </c>
      <c r="L947" s="46" t="str">
        <f t="shared" ca="1" si="352"/>
        <v/>
      </c>
      <c r="M947" s="47" t="str">
        <f t="shared" ca="1" si="353"/>
        <v/>
      </c>
      <c r="N947" s="45" t="str">
        <f t="shared" ca="1" si="354"/>
        <v/>
      </c>
      <c r="O947" s="46" t="str">
        <f t="shared" ca="1" si="355"/>
        <v/>
      </c>
      <c r="P947" s="47" t="str">
        <f t="shared" ca="1" si="356"/>
        <v/>
      </c>
      <c r="Q947" s="45" t="str">
        <f t="shared" ca="1" si="357"/>
        <v/>
      </c>
      <c r="R947" s="46" t="str">
        <f t="shared" ca="1" si="358"/>
        <v/>
      </c>
      <c r="S947" s="47" t="str">
        <f t="shared" ca="1" si="359"/>
        <v/>
      </c>
      <c r="T947" s="79" t="str">
        <f t="shared" ca="1" si="360"/>
        <v/>
      </c>
      <c r="AH947" s="172" t="str">
        <f t="shared" si="339"/>
        <v/>
      </c>
      <c r="AI947" s="172" t="str">
        <f t="shared" si="340"/>
        <v/>
      </c>
    </row>
    <row r="948" spans="1:35">
      <c r="A948" s="173" t="str">
        <f t="shared" ca="1" si="342"/>
        <v/>
      </c>
      <c r="B948" s="45" t="str">
        <f t="shared" ca="1" si="343"/>
        <v/>
      </c>
      <c r="C948" s="46" t="str">
        <f t="shared" ca="1" si="341"/>
        <v/>
      </c>
      <c r="D948" s="46" t="str">
        <f t="shared" ca="1" si="344"/>
        <v/>
      </c>
      <c r="E948" s="45" t="str">
        <f t="shared" ca="1" si="345"/>
        <v/>
      </c>
      <c r="F948" s="46" t="str">
        <f t="shared" ca="1" si="346"/>
        <v/>
      </c>
      <c r="G948" s="47" t="str">
        <f t="shared" ca="1" si="347"/>
        <v/>
      </c>
      <c r="H948" s="45" t="str">
        <f t="shared" ca="1" si="348"/>
        <v/>
      </c>
      <c r="I948" s="46" t="str">
        <f t="shared" ca="1" si="349"/>
        <v/>
      </c>
      <c r="J948" s="47" t="str">
        <f t="shared" ca="1" si="350"/>
        <v/>
      </c>
      <c r="K948" s="45" t="str">
        <f t="shared" ca="1" si="351"/>
        <v/>
      </c>
      <c r="L948" s="46" t="str">
        <f t="shared" ca="1" si="352"/>
        <v/>
      </c>
      <c r="M948" s="47" t="str">
        <f t="shared" ca="1" si="353"/>
        <v/>
      </c>
      <c r="N948" s="45" t="str">
        <f t="shared" ca="1" si="354"/>
        <v/>
      </c>
      <c r="O948" s="46" t="str">
        <f t="shared" ca="1" si="355"/>
        <v/>
      </c>
      <c r="P948" s="47" t="str">
        <f t="shared" ca="1" si="356"/>
        <v/>
      </c>
      <c r="Q948" s="45" t="str">
        <f t="shared" ca="1" si="357"/>
        <v/>
      </c>
      <c r="R948" s="46" t="str">
        <f t="shared" ca="1" si="358"/>
        <v/>
      </c>
      <c r="S948" s="47" t="str">
        <f t="shared" ca="1" si="359"/>
        <v/>
      </c>
      <c r="T948" s="79" t="str">
        <f t="shared" ca="1" si="360"/>
        <v/>
      </c>
      <c r="AH948" s="172" t="str">
        <f t="shared" si="339"/>
        <v/>
      </c>
      <c r="AI948" s="172" t="str">
        <f t="shared" si="340"/>
        <v/>
      </c>
    </row>
    <row r="949" spans="1:35">
      <c r="A949" s="173" t="str">
        <f t="shared" ca="1" si="342"/>
        <v/>
      </c>
      <c r="B949" s="45" t="str">
        <f t="shared" ca="1" si="343"/>
        <v/>
      </c>
      <c r="C949" s="46" t="str">
        <f t="shared" ca="1" si="341"/>
        <v/>
      </c>
      <c r="D949" s="46" t="str">
        <f t="shared" ca="1" si="344"/>
        <v/>
      </c>
      <c r="E949" s="45" t="str">
        <f t="shared" ca="1" si="345"/>
        <v/>
      </c>
      <c r="F949" s="46" t="str">
        <f t="shared" ca="1" si="346"/>
        <v/>
      </c>
      <c r="G949" s="47" t="str">
        <f t="shared" ca="1" si="347"/>
        <v/>
      </c>
      <c r="H949" s="45" t="str">
        <f t="shared" ca="1" si="348"/>
        <v/>
      </c>
      <c r="I949" s="46" t="str">
        <f t="shared" ca="1" si="349"/>
        <v/>
      </c>
      <c r="J949" s="47" t="str">
        <f t="shared" ca="1" si="350"/>
        <v/>
      </c>
      <c r="K949" s="45" t="str">
        <f t="shared" ca="1" si="351"/>
        <v/>
      </c>
      <c r="L949" s="46" t="str">
        <f t="shared" ca="1" si="352"/>
        <v/>
      </c>
      <c r="M949" s="47" t="str">
        <f t="shared" ca="1" si="353"/>
        <v/>
      </c>
      <c r="N949" s="45" t="str">
        <f t="shared" ca="1" si="354"/>
        <v/>
      </c>
      <c r="O949" s="46" t="str">
        <f t="shared" ca="1" si="355"/>
        <v/>
      </c>
      <c r="P949" s="47" t="str">
        <f t="shared" ca="1" si="356"/>
        <v/>
      </c>
      <c r="Q949" s="45" t="str">
        <f t="shared" ca="1" si="357"/>
        <v/>
      </c>
      <c r="R949" s="46" t="str">
        <f t="shared" ca="1" si="358"/>
        <v/>
      </c>
      <c r="S949" s="47" t="str">
        <f t="shared" ca="1" si="359"/>
        <v/>
      </c>
      <c r="T949" s="79" t="str">
        <f t="shared" ca="1" si="360"/>
        <v/>
      </c>
      <c r="AH949" s="172" t="str">
        <f t="shared" si="339"/>
        <v/>
      </c>
      <c r="AI949" s="172" t="str">
        <f t="shared" si="340"/>
        <v/>
      </c>
    </row>
    <row r="950" spans="1:35">
      <c r="A950" s="173" t="str">
        <f t="shared" ca="1" si="342"/>
        <v/>
      </c>
      <c r="B950" s="45" t="str">
        <f t="shared" ca="1" si="343"/>
        <v/>
      </c>
      <c r="C950" s="46" t="str">
        <f t="shared" ca="1" si="341"/>
        <v/>
      </c>
      <c r="D950" s="46" t="str">
        <f t="shared" ca="1" si="344"/>
        <v/>
      </c>
      <c r="E950" s="45" t="str">
        <f t="shared" ca="1" si="345"/>
        <v/>
      </c>
      <c r="F950" s="46" t="str">
        <f t="shared" ca="1" si="346"/>
        <v/>
      </c>
      <c r="G950" s="47" t="str">
        <f t="shared" ca="1" si="347"/>
        <v/>
      </c>
      <c r="H950" s="45" t="str">
        <f t="shared" ca="1" si="348"/>
        <v/>
      </c>
      <c r="I950" s="46" t="str">
        <f t="shared" ca="1" si="349"/>
        <v/>
      </c>
      <c r="J950" s="47" t="str">
        <f t="shared" ca="1" si="350"/>
        <v/>
      </c>
      <c r="K950" s="45" t="str">
        <f t="shared" ca="1" si="351"/>
        <v/>
      </c>
      <c r="L950" s="46" t="str">
        <f t="shared" ca="1" si="352"/>
        <v/>
      </c>
      <c r="M950" s="47" t="str">
        <f t="shared" ca="1" si="353"/>
        <v/>
      </c>
      <c r="N950" s="45" t="str">
        <f t="shared" ca="1" si="354"/>
        <v/>
      </c>
      <c r="O950" s="46" t="str">
        <f t="shared" ca="1" si="355"/>
        <v/>
      </c>
      <c r="P950" s="47" t="str">
        <f t="shared" ca="1" si="356"/>
        <v/>
      </c>
      <c r="Q950" s="45" t="str">
        <f t="shared" ca="1" si="357"/>
        <v/>
      </c>
      <c r="R950" s="46" t="str">
        <f t="shared" ca="1" si="358"/>
        <v/>
      </c>
      <c r="S950" s="47" t="str">
        <f t="shared" ca="1" si="359"/>
        <v/>
      </c>
      <c r="T950" s="79" t="str">
        <f t="shared" ca="1" si="360"/>
        <v/>
      </c>
      <c r="AH950" s="172" t="str">
        <f t="shared" si="339"/>
        <v/>
      </c>
      <c r="AI950" s="172" t="str">
        <f t="shared" si="340"/>
        <v/>
      </c>
    </row>
    <row r="951" spans="1:35">
      <c r="A951" s="173" t="str">
        <f t="shared" ca="1" si="342"/>
        <v/>
      </c>
      <c r="B951" s="45" t="str">
        <f t="shared" ca="1" si="343"/>
        <v/>
      </c>
      <c r="C951" s="46" t="str">
        <f t="shared" ca="1" si="341"/>
        <v/>
      </c>
      <c r="D951" s="46" t="str">
        <f t="shared" ca="1" si="344"/>
        <v/>
      </c>
      <c r="E951" s="45" t="str">
        <f t="shared" ca="1" si="345"/>
        <v/>
      </c>
      <c r="F951" s="46" t="str">
        <f t="shared" ca="1" si="346"/>
        <v/>
      </c>
      <c r="G951" s="47" t="str">
        <f t="shared" ca="1" si="347"/>
        <v/>
      </c>
      <c r="H951" s="45" t="str">
        <f t="shared" ca="1" si="348"/>
        <v/>
      </c>
      <c r="I951" s="46" t="str">
        <f t="shared" ca="1" si="349"/>
        <v/>
      </c>
      <c r="J951" s="47" t="str">
        <f t="shared" ca="1" si="350"/>
        <v/>
      </c>
      <c r="K951" s="45" t="str">
        <f t="shared" ca="1" si="351"/>
        <v/>
      </c>
      <c r="L951" s="46" t="str">
        <f t="shared" ca="1" si="352"/>
        <v/>
      </c>
      <c r="M951" s="47" t="str">
        <f t="shared" ca="1" si="353"/>
        <v/>
      </c>
      <c r="N951" s="45" t="str">
        <f t="shared" ca="1" si="354"/>
        <v/>
      </c>
      <c r="O951" s="46" t="str">
        <f t="shared" ca="1" si="355"/>
        <v/>
      </c>
      <c r="P951" s="47" t="str">
        <f t="shared" ca="1" si="356"/>
        <v/>
      </c>
      <c r="Q951" s="45" t="str">
        <f t="shared" ca="1" si="357"/>
        <v/>
      </c>
      <c r="R951" s="46" t="str">
        <f t="shared" ca="1" si="358"/>
        <v/>
      </c>
      <c r="S951" s="47" t="str">
        <f t="shared" ca="1" si="359"/>
        <v/>
      </c>
      <c r="T951" s="79" t="str">
        <f t="shared" ca="1" si="360"/>
        <v/>
      </c>
      <c r="AH951" s="172" t="str">
        <f t="shared" si="339"/>
        <v/>
      </c>
      <c r="AI951" s="172" t="str">
        <f t="shared" si="340"/>
        <v/>
      </c>
    </row>
    <row r="952" spans="1:35">
      <c r="A952" s="173" t="str">
        <f t="shared" ca="1" si="342"/>
        <v/>
      </c>
      <c r="B952" s="45" t="str">
        <f t="shared" ca="1" si="343"/>
        <v/>
      </c>
      <c r="C952" s="46" t="str">
        <f t="shared" ca="1" si="341"/>
        <v/>
      </c>
      <c r="D952" s="46" t="str">
        <f t="shared" ca="1" si="344"/>
        <v/>
      </c>
      <c r="E952" s="45" t="str">
        <f t="shared" ca="1" si="345"/>
        <v/>
      </c>
      <c r="F952" s="46" t="str">
        <f t="shared" ca="1" si="346"/>
        <v/>
      </c>
      <c r="G952" s="47" t="str">
        <f t="shared" ca="1" si="347"/>
        <v/>
      </c>
      <c r="H952" s="45" t="str">
        <f t="shared" ca="1" si="348"/>
        <v/>
      </c>
      <c r="I952" s="46" t="str">
        <f t="shared" ca="1" si="349"/>
        <v/>
      </c>
      <c r="J952" s="47" t="str">
        <f t="shared" ca="1" si="350"/>
        <v/>
      </c>
      <c r="K952" s="45" t="str">
        <f t="shared" ca="1" si="351"/>
        <v/>
      </c>
      <c r="L952" s="46" t="str">
        <f t="shared" ca="1" si="352"/>
        <v/>
      </c>
      <c r="M952" s="47" t="str">
        <f t="shared" ca="1" si="353"/>
        <v/>
      </c>
      <c r="N952" s="45" t="str">
        <f t="shared" ca="1" si="354"/>
        <v/>
      </c>
      <c r="O952" s="46" t="str">
        <f t="shared" ca="1" si="355"/>
        <v/>
      </c>
      <c r="P952" s="47" t="str">
        <f t="shared" ca="1" si="356"/>
        <v/>
      </c>
      <c r="Q952" s="45" t="str">
        <f t="shared" ca="1" si="357"/>
        <v/>
      </c>
      <c r="R952" s="46" t="str">
        <f t="shared" ca="1" si="358"/>
        <v/>
      </c>
      <c r="S952" s="47" t="str">
        <f t="shared" ca="1" si="359"/>
        <v/>
      </c>
      <c r="T952" s="79" t="str">
        <f t="shared" ca="1" si="360"/>
        <v/>
      </c>
      <c r="AH952" s="172" t="str">
        <f t="shared" si="339"/>
        <v/>
      </c>
      <c r="AI952" s="172" t="str">
        <f t="shared" si="340"/>
        <v/>
      </c>
    </row>
    <row r="953" spans="1:35">
      <c r="A953" s="173" t="str">
        <f t="shared" ca="1" si="342"/>
        <v/>
      </c>
      <c r="B953" s="45" t="str">
        <f t="shared" ca="1" si="343"/>
        <v/>
      </c>
      <c r="C953" s="46" t="str">
        <f t="shared" ca="1" si="341"/>
        <v/>
      </c>
      <c r="D953" s="46" t="str">
        <f t="shared" ca="1" si="344"/>
        <v/>
      </c>
      <c r="E953" s="45" t="str">
        <f t="shared" ca="1" si="345"/>
        <v/>
      </c>
      <c r="F953" s="46" t="str">
        <f t="shared" ca="1" si="346"/>
        <v/>
      </c>
      <c r="G953" s="47" t="str">
        <f t="shared" ca="1" si="347"/>
        <v/>
      </c>
      <c r="H953" s="45" t="str">
        <f t="shared" ca="1" si="348"/>
        <v/>
      </c>
      <c r="I953" s="46" t="str">
        <f t="shared" ca="1" si="349"/>
        <v/>
      </c>
      <c r="J953" s="47" t="str">
        <f t="shared" ca="1" si="350"/>
        <v/>
      </c>
      <c r="K953" s="45" t="str">
        <f t="shared" ca="1" si="351"/>
        <v/>
      </c>
      <c r="L953" s="46" t="str">
        <f t="shared" ca="1" si="352"/>
        <v/>
      </c>
      <c r="M953" s="47" t="str">
        <f t="shared" ca="1" si="353"/>
        <v/>
      </c>
      <c r="N953" s="45" t="str">
        <f t="shared" ca="1" si="354"/>
        <v/>
      </c>
      <c r="O953" s="46" t="str">
        <f t="shared" ca="1" si="355"/>
        <v/>
      </c>
      <c r="P953" s="47" t="str">
        <f t="shared" ca="1" si="356"/>
        <v/>
      </c>
      <c r="Q953" s="45" t="str">
        <f t="shared" ca="1" si="357"/>
        <v/>
      </c>
      <c r="R953" s="46" t="str">
        <f t="shared" ca="1" si="358"/>
        <v/>
      </c>
      <c r="S953" s="47" t="str">
        <f t="shared" ca="1" si="359"/>
        <v/>
      </c>
      <c r="T953" s="79" t="str">
        <f t="shared" ca="1" si="360"/>
        <v/>
      </c>
      <c r="AH953" s="172" t="str">
        <f t="shared" si="339"/>
        <v/>
      </c>
      <c r="AI953" s="172" t="str">
        <f t="shared" si="340"/>
        <v/>
      </c>
    </row>
    <row r="954" spans="1:35">
      <c r="A954" s="173" t="str">
        <f t="shared" ca="1" si="342"/>
        <v/>
      </c>
      <c r="B954" s="45" t="str">
        <f t="shared" ca="1" si="343"/>
        <v/>
      </c>
      <c r="C954" s="46" t="str">
        <f t="shared" ca="1" si="341"/>
        <v/>
      </c>
      <c r="D954" s="46" t="str">
        <f t="shared" ca="1" si="344"/>
        <v/>
      </c>
      <c r="E954" s="45" t="str">
        <f t="shared" ca="1" si="345"/>
        <v/>
      </c>
      <c r="F954" s="46" t="str">
        <f t="shared" ca="1" si="346"/>
        <v/>
      </c>
      <c r="G954" s="47" t="str">
        <f t="shared" ca="1" si="347"/>
        <v/>
      </c>
      <c r="H954" s="45" t="str">
        <f t="shared" ca="1" si="348"/>
        <v/>
      </c>
      <c r="I954" s="46" t="str">
        <f t="shared" ca="1" si="349"/>
        <v/>
      </c>
      <c r="J954" s="47" t="str">
        <f t="shared" ca="1" si="350"/>
        <v/>
      </c>
      <c r="K954" s="45" t="str">
        <f t="shared" ca="1" si="351"/>
        <v/>
      </c>
      <c r="L954" s="46" t="str">
        <f t="shared" ca="1" si="352"/>
        <v/>
      </c>
      <c r="M954" s="47" t="str">
        <f t="shared" ca="1" si="353"/>
        <v/>
      </c>
      <c r="N954" s="45" t="str">
        <f t="shared" ca="1" si="354"/>
        <v/>
      </c>
      <c r="O954" s="46" t="str">
        <f t="shared" ca="1" si="355"/>
        <v/>
      </c>
      <c r="P954" s="47" t="str">
        <f t="shared" ca="1" si="356"/>
        <v/>
      </c>
      <c r="Q954" s="45" t="str">
        <f t="shared" ca="1" si="357"/>
        <v/>
      </c>
      <c r="R954" s="46" t="str">
        <f t="shared" ca="1" si="358"/>
        <v/>
      </c>
      <c r="S954" s="47" t="str">
        <f t="shared" ca="1" si="359"/>
        <v/>
      </c>
      <c r="T954" s="79" t="str">
        <f t="shared" ca="1" si="360"/>
        <v/>
      </c>
      <c r="AH954" s="172" t="str">
        <f t="shared" si="339"/>
        <v/>
      </c>
      <c r="AI954" s="172" t="str">
        <f t="shared" si="340"/>
        <v/>
      </c>
    </row>
    <row r="955" spans="1:35">
      <c r="A955" s="173" t="str">
        <f t="shared" ca="1" si="342"/>
        <v/>
      </c>
      <c r="B955" s="45" t="str">
        <f t="shared" ca="1" si="343"/>
        <v/>
      </c>
      <c r="C955" s="46" t="str">
        <f t="shared" ca="1" si="341"/>
        <v/>
      </c>
      <c r="D955" s="46" t="str">
        <f t="shared" ca="1" si="344"/>
        <v/>
      </c>
      <c r="E955" s="45" t="str">
        <f t="shared" ca="1" si="345"/>
        <v/>
      </c>
      <c r="F955" s="46" t="str">
        <f t="shared" ca="1" si="346"/>
        <v/>
      </c>
      <c r="G955" s="47" t="str">
        <f t="shared" ca="1" si="347"/>
        <v/>
      </c>
      <c r="H955" s="45" t="str">
        <f t="shared" ca="1" si="348"/>
        <v/>
      </c>
      <c r="I955" s="46" t="str">
        <f t="shared" ca="1" si="349"/>
        <v/>
      </c>
      <c r="J955" s="47" t="str">
        <f t="shared" ca="1" si="350"/>
        <v/>
      </c>
      <c r="K955" s="45" t="str">
        <f t="shared" ca="1" si="351"/>
        <v/>
      </c>
      <c r="L955" s="46" t="str">
        <f t="shared" ca="1" si="352"/>
        <v/>
      </c>
      <c r="M955" s="47" t="str">
        <f t="shared" ca="1" si="353"/>
        <v/>
      </c>
      <c r="N955" s="45" t="str">
        <f t="shared" ca="1" si="354"/>
        <v/>
      </c>
      <c r="O955" s="46" t="str">
        <f t="shared" ca="1" si="355"/>
        <v/>
      </c>
      <c r="P955" s="47" t="str">
        <f t="shared" ca="1" si="356"/>
        <v/>
      </c>
      <c r="Q955" s="45" t="str">
        <f t="shared" ca="1" si="357"/>
        <v/>
      </c>
      <c r="R955" s="46" t="str">
        <f t="shared" ca="1" si="358"/>
        <v/>
      </c>
      <c r="S955" s="47" t="str">
        <f t="shared" ca="1" si="359"/>
        <v/>
      </c>
      <c r="T955" s="79" t="str">
        <f t="shared" ca="1" si="360"/>
        <v/>
      </c>
      <c r="AH955" s="172" t="str">
        <f t="shared" si="339"/>
        <v/>
      </c>
      <c r="AI955" s="172" t="str">
        <f t="shared" si="340"/>
        <v/>
      </c>
    </row>
    <row r="956" spans="1:35">
      <c r="A956" s="173" t="str">
        <f t="shared" ca="1" si="342"/>
        <v/>
      </c>
      <c r="B956" s="45" t="str">
        <f t="shared" ca="1" si="343"/>
        <v/>
      </c>
      <c r="C956" s="46" t="str">
        <f t="shared" ca="1" si="341"/>
        <v/>
      </c>
      <c r="D956" s="46" t="str">
        <f t="shared" ca="1" si="344"/>
        <v/>
      </c>
      <c r="E956" s="45" t="str">
        <f t="shared" ca="1" si="345"/>
        <v/>
      </c>
      <c r="F956" s="46" t="str">
        <f t="shared" ca="1" si="346"/>
        <v/>
      </c>
      <c r="G956" s="47" t="str">
        <f t="shared" ca="1" si="347"/>
        <v/>
      </c>
      <c r="H956" s="45" t="str">
        <f t="shared" ca="1" si="348"/>
        <v/>
      </c>
      <c r="I956" s="46" t="str">
        <f t="shared" ca="1" si="349"/>
        <v/>
      </c>
      <c r="J956" s="47" t="str">
        <f t="shared" ca="1" si="350"/>
        <v/>
      </c>
      <c r="K956" s="45" t="str">
        <f t="shared" ca="1" si="351"/>
        <v/>
      </c>
      <c r="L956" s="46" t="str">
        <f t="shared" ca="1" si="352"/>
        <v/>
      </c>
      <c r="M956" s="47" t="str">
        <f t="shared" ca="1" si="353"/>
        <v/>
      </c>
      <c r="N956" s="45" t="str">
        <f t="shared" ca="1" si="354"/>
        <v/>
      </c>
      <c r="O956" s="46" t="str">
        <f t="shared" ca="1" si="355"/>
        <v/>
      </c>
      <c r="P956" s="47" t="str">
        <f t="shared" ca="1" si="356"/>
        <v/>
      </c>
      <c r="Q956" s="45" t="str">
        <f t="shared" ca="1" si="357"/>
        <v/>
      </c>
      <c r="R956" s="46" t="str">
        <f t="shared" ca="1" si="358"/>
        <v/>
      </c>
      <c r="S956" s="47" t="str">
        <f t="shared" ca="1" si="359"/>
        <v/>
      </c>
      <c r="T956" s="79" t="str">
        <f t="shared" ca="1" si="360"/>
        <v/>
      </c>
      <c r="AH956" s="172" t="str">
        <f t="shared" si="339"/>
        <v/>
      </c>
      <c r="AI956" s="172" t="str">
        <f t="shared" si="340"/>
        <v/>
      </c>
    </row>
    <row r="957" spans="1:35">
      <c r="A957" s="173" t="str">
        <f t="shared" ca="1" si="342"/>
        <v/>
      </c>
      <c r="B957" s="45" t="str">
        <f t="shared" ca="1" si="343"/>
        <v/>
      </c>
      <c r="C957" s="46" t="str">
        <f t="shared" ca="1" si="341"/>
        <v/>
      </c>
      <c r="D957" s="46" t="str">
        <f t="shared" ca="1" si="344"/>
        <v/>
      </c>
      <c r="E957" s="45" t="str">
        <f t="shared" ca="1" si="345"/>
        <v/>
      </c>
      <c r="F957" s="46" t="str">
        <f t="shared" ca="1" si="346"/>
        <v/>
      </c>
      <c r="G957" s="47" t="str">
        <f t="shared" ca="1" si="347"/>
        <v/>
      </c>
      <c r="H957" s="45" t="str">
        <f t="shared" ca="1" si="348"/>
        <v/>
      </c>
      <c r="I957" s="46" t="str">
        <f t="shared" ca="1" si="349"/>
        <v/>
      </c>
      <c r="J957" s="47" t="str">
        <f t="shared" ca="1" si="350"/>
        <v/>
      </c>
      <c r="K957" s="45" t="str">
        <f t="shared" ca="1" si="351"/>
        <v/>
      </c>
      <c r="L957" s="46" t="str">
        <f t="shared" ca="1" si="352"/>
        <v/>
      </c>
      <c r="M957" s="47" t="str">
        <f t="shared" ca="1" si="353"/>
        <v/>
      </c>
      <c r="N957" s="45" t="str">
        <f t="shared" ca="1" si="354"/>
        <v/>
      </c>
      <c r="O957" s="46" t="str">
        <f t="shared" ca="1" si="355"/>
        <v/>
      </c>
      <c r="P957" s="47" t="str">
        <f t="shared" ca="1" si="356"/>
        <v/>
      </c>
      <c r="Q957" s="45" t="str">
        <f t="shared" ca="1" si="357"/>
        <v/>
      </c>
      <c r="R957" s="46" t="str">
        <f t="shared" ca="1" si="358"/>
        <v/>
      </c>
      <c r="S957" s="47" t="str">
        <f t="shared" ca="1" si="359"/>
        <v/>
      </c>
      <c r="T957" s="79" t="str">
        <f t="shared" ca="1" si="360"/>
        <v/>
      </c>
      <c r="AH957" s="172" t="str">
        <f t="shared" si="339"/>
        <v/>
      </c>
      <c r="AI957" s="172" t="str">
        <f t="shared" si="340"/>
        <v/>
      </c>
    </row>
    <row r="958" spans="1:35">
      <c r="A958" s="173" t="str">
        <f t="shared" ca="1" si="342"/>
        <v/>
      </c>
      <c r="B958" s="45" t="str">
        <f t="shared" ca="1" si="343"/>
        <v/>
      </c>
      <c r="C958" s="46" t="str">
        <f t="shared" ca="1" si="341"/>
        <v/>
      </c>
      <c r="D958" s="46" t="str">
        <f t="shared" ca="1" si="344"/>
        <v/>
      </c>
      <c r="E958" s="45" t="str">
        <f t="shared" ca="1" si="345"/>
        <v/>
      </c>
      <c r="F958" s="46" t="str">
        <f t="shared" ca="1" si="346"/>
        <v/>
      </c>
      <c r="G958" s="47" t="str">
        <f t="shared" ca="1" si="347"/>
        <v/>
      </c>
      <c r="H958" s="45" t="str">
        <f t="shared" ca="1" si="348"/>
        <v/>
      </c>
      <c r="I958" s="46" t="str">
        <f t="shared" ca="1" si="349"/>
        <v/>
      </c>
      <c r="J958" s="47" t="str">
        <f t="shared" ca="1" si="350"/>
        <v/>
      </c>
      <c r="K958" s="45" t="str">
        <f t="shared" ca="1" si="351"/>
        <v/>
      </c>
      <c r="L958" s="46" t="str">
        <f t="shared" ca="1" si="352"/>
        <v/>
      </c>
      <c r="M958" s="47" t="str">
        <f t="shared" ca="1" si="353"/>
        <v/>
      </c>
      <c r="N958" s="45" t="str">
        <f t="shared" ca="1" si="354"/>
        <v/>
      </c>
      <c r="O958" s="46" t="str">
        <f t="shared" ca="1" si="355"/>
        <v/>
      </c>
      <c r="P958" s="47" t="str">
        <f t="shared" ca="1" si="356"/>
        <v/>
      </c>
      <c r="Q958" s="45" t="str">
        <f t="shared" ca="1" si="357"/>
        <v/>
      </c>
      <c r="R958" s="46" t="str">
        <f t="shared" ca="1" si="358"/>
        <v/>
      </c>
      <c r="S958" s="47" t="str">
        <f t="shared" ca="1" si="359"/>
        <v/>
      </c>
      <c r="T958" s="79" t="str">
        <f t="shared" ca="1" si="360"/>
        <v/>
      </c>
      <c r="AH958" s="172" t="str">
        <f t="shared" si="339"/>
        <v/>
      </c>
      <c r="AI958" s="172" t="str">
        <f t="shared" si="340"/>
        <v/>
      </c>
    </row>
    <row r="959" spans="1:35">
      <c r="A959" s="173" t="str">
        <f t="shared" ca="1" si="342"/>
        <v/>
      </c>
      <c r="B959" s="45" t="str">
        <f t="shared" ca="1" si="343"/>
        <v/>
      </c>
      <c r="C959" s="46" t="str">
        <f t="shared" ca="1" si="341"/>
        <v/>
      </c>
      <c r="D959" s="46" t="str">
        <f t="shared" ca="1" si="344"/>
        <v/>
      </c>
      <c r="E959" s="45" t="str">
        <f t="shared" ca="1" si="345"/>
        <v/>
      </c>
      <c r="F959" s="46" t="str">
        <f t="shared" ca="1" si="346"/>
        <v/>
      </c>
      <c r="G959" s="47" t="str">
        <f t="shared" ca="1" si="347"/>
        <v/>
      </c>
      <c r="H959" s="45" t="str">
        <f t="shared" ca="1" si="348"/>
        <v/>
      </c>
      <c r="I959" s="46" t="str">
        <f t="shared" ca="1" si="349"/>
        <v/>
      </c>
      <c r="J959" s="47" t="str">
        <f t="shared" ca="1" si="350"/>
        <v/>
      </c>
      <c r="K959" s="45" t="str">
        <f t="shared" ca="1" si="351"/>
        <v/>
      </c>
      <c r="L959" s="46" t="str">
        <f t="shared" ca="1" si="352"/>
        <v/>
      </c>
      <c r="M959" s="47" t="str">
        <f t="shared" ca="1" si="353"/>
        <v/>
      </c>
      <c r="N959" s="45" t="str">
        <f t="shared" ca="1" si="354"/>
        <v/>
      </c>
      <c r="O959" s="46" t="str">
        <f t="shared" ca="1" si="355"/>
        <v/>
      </c>
      <c r="P959" s="47" t="str">
        <f t="shared" ca="1" si="356"/>
        <v/>
      </c>
      <c r="Q959" s="45" t="str">
        <f t="shared" ca="1" si="357"/>
        <v/>
      </c>
      <c r="R959" s="46" t="str">
        <f t="shared" ca="1" si="358"/>
        <v/>
      </c>
      <c r="S959" s="47" t="str">
        <f t="shared" ca="1" si="359"/>
        <v/>
      </c>
      <c r="T959" s="79" t="str">
        <f t="shared" ca="1" si="360"/>
        <v/>
      </c>
      <c r="AH959" s="172" t="str">
        <f t="shared" si="339"/>
        <v/>
      </c>
      <c r="AI959" s="172" t="str">
        <f t="shared" si="340"/>
        <v/>
      </c>
    </row>
    <row r="960" spans="1:35">
      <c r="A960" s="173" t="str">
        <f t="shared" ca="1" si="342"/>
        <v/>
      </c>
      <c r="B960" s="45" t="str">
        <f t="shared" ca="1" si="343"/>
        <v/>
      </c>
      <c r="C960" s="46" t="str">
        <f t="shared" ca="1" si="341"/>
        <v/>
      </c>
      <c r="D960" s="46" t="str">
        <f t="shared" ca="1" si="344"/>
        <v/>
      </c>
      <c r="E960" s="45" t="str">
        <f t="shared" ca="1" si="345"/>
        <v/>
      </c>
      <c r="F960" s="46" t="str">
        <f t="shared" ca="1" si="346"/>
        <v/>
      </c>
      <c r="G960" s="47" t="str">
        <f t="shared" ca="1" si="347"/>
        <v/>
      </c>
      <c r="H960" s="45" t="str">
        <f t="shared" ca="1" si="348"/>
        <v/>
      </c>
      <c r="I960" s="46" t="str">
        <f t="shared" ca="1" si="349"/>
        <v/>
      </c>
      <c r="J960" s="47" t="str">
        <f t="shared" ca="1" si="350"/>
        <v/>
      </c>
      <c r="K960" s="45" t="str">
        <f t="shared" ca="1" si="351"/>
        <v/>
      </c>
      <c r="L960" s="46" t="str">
        <f t="shared" ca="1" si="352"/>
        <v/>
      </c>
      <c r="M960" s="47" t="str">
        <f t="shared" ca="1" si="353"/>
        <v/>
      </c>
      <c r="N960" s="45" t="str">
        <f t="shared" ca="1" si="354"/>
        <v/>
      </c>
      <c r="O960" s="46" t="str">
        <f t="shared" ca="1" si="355"/>
        <v/>
      </c>
      <c r="P960" s="47" t="str">
        <f t="shared" ca="1" si="356"/>
        <v/>
      </c>
      <c r="Q960" s="45" t="str">
        <f t="shared" ca="1" si="357"/>
        <v/>
      </c>
      <c r="R960" s="46" t="str">
        <f t="shared" ca="1" si="358"/>
        <v/>
      </c>
      <c r="S960" s="47" t="str">
        <f t="shared" ca="1" si="359"/>
        <v/>
      </c>
      <c r="T960" s="79" t="str">
        <f t="shared" ca="1" si="360"/>
        <v/>
      </c>
      <c r="AH960" s="172" t="str">
        <f t="shared" si="339"/>
        <v/>
      </c>
      <c r="AI960" s="172" t="str">
        <f t="shared" si="340"/>
        <v/>
      </c>
    </row>
    <row r="961" spans="1:35">
      <c r="A961" s="173" t="str">
        <f t="shared" ca="1" si="342"/>
        <v/>
      </c>
      <c r="B961" s="45" t="str">
        <f t="shared" ca="1" si="343"/>
        <v/>
      </c>
      <c r="C961" s="46" t="str">
        <f t="shared" ca="1" si="341"/>
        <v/>
      </c>
      <c r="D961" s="46" t="str">
        <f t="shared" ca="1" si="344"/>
        <v/>
      </c>
      <c r="E961" s="45" t="str">
        <f t="shared" ca="1" si="345"/>
        <v/>
      </c>
      <c r="F961" s="46" t="str">
        <f t="shared" ca="1" si="346"/>
        <v/>
      </c>
      <c r="G961" s="47" t="str">
        <f t="shared" ca="1" si="347"/>
        <v/>
      </c>
      <c r="H961" s="45" t="str">
        <f t="shared" ca="1" si="348"/>
        <v/>
      </c>
      <c r="I961" s="46" t="str">
        <f t="shared" ca="1" si="349"/>
        <v/>
      </c>
      <c r="J961" s="47" t="str">
        <f t="shared" ca="1" si="350"/>
        <v/>
      </c>
      <c r="K961" s="45" t="str">
        <f t="shared" ca="1" si="351"/>
        <v/>
      </c>
      <c r="L961" s="46" t="str">
        <f t="shared" ca="1" si="352"/>
        <v/>
      </c>
      <c r="M961" s="47" t="str">
        <f t="shared" ca="1" si="353"/>
        <v/>
      </c>
      <c r="N961" s="45" t="str">
        <f t="shared" ca="1" si="354"/>
        <v/>
      </c>
      <c r="O961" s="46" t="str">
        <f t="shared" ca="1" si="355"/>
        <v/>
      </c>
      <c r="P961" s="47" t="str">
        <f t="shared" ca="1" si="356"/>
        <v/>
      </c>
      <c r="Q961" s="45" t="str">
        <f t="shared" ca="1" si="357"/>
        <v/>
      </c>
      <c r="R961" s="46" t="str">
        <f t="shared" ca="1" si="358"/>
        <v/>
      </c>
      <c r="S961" s="47" t="str">
        <f t="shared" ca="1" si="359"/>
        <v/>
      </c>
      <c r="T961" s="79" t="str">
        <f t="shared" ca="1" si="360"/>
        <v/>
      </c>
      <c r="AH961" s="172" t="str">
        <f t="shared" si="339"/>
        <v/>
      </c>
      <c r="AI961" s="172" t="str">
        <f t="shared" si="340"/>
        <v/>
      </c>
    </row>
    <row r="962" spans="1:35">
      <c r="A962" s="173" t="str">
        <f t="shared" ca="1" si="342"/>
        <v/>
      </c>
      <c r="B962" s="45" t="str">
        <f t="shared" ca="1" si="343"/>
        <v/>
      </c>
      <c r="C962" s="46" t="str">
        <f t="shared" ca="1" si="341"/>
        <v/>
      </c>
      <c r="D962" s="46" t="str">
        <f t="shared" ca="1" si="344"/>
        <v/>
      </c>
      <c r="E962" s="45" t="str">
        <f t="shared" ca="1" si="345"/>
        <v/>
      </c>
      <c r="F962" s="46" t="str">
        <f t="shared" ca="1" si="346"/>
        <v/>
      </c>
      <c r="G962" s="47" t="str">
        <f t="shared" ca="1" si="347"/>
        <v/>
      </c>
      <c r="H962" s="45" t="str">
        <f t="shared" ca="1" si="348"/>
        <v/>
      </c>
      <c r="I962" s="46" t="str">
        <f t="shared" ca="1" si="349"/>
        <v/>
      </c>
      <c r="J962" s="47" t="str">
        <f t="shared" ca="1" si="350"/>
        <v/>
      </c>
      <c r="K962" s="45" t="str">
        <f t="shared" ca="1" si="351"/>
        <v/>
      </c>
      <c r="L962" s="46" t="str">
        <f t="shared" ca="1" si="352"/>
        <v/>
      </c>
      <c r="M962" s="47" t="str">
        <f t="shared" ca="1" si="353"/>
        <v/>
      </c>
      <c r="N962" s="45" t="str">
        <f t="shared" ca="1" si="354"/>
        <v/>
      </c>
      <c r="O962" s="46" t="str">
        <f t="shared" ca="1" si="355"/>
        <v/>
      </c>
      <c r="P962" s="47" t="str">
        <f t="shared" ca="1" si="356"/>
        <v/>
      </c>
      <c r="Q962" s="45" t="str">
        <f t="shared" ca="1" si="357"/>
        <v/>
      </c>
      <c r="R962" s="46" t="str">
        <f t="shared" ca="1" si="358"/>
        <v/>
      </c>
      <c r="S962" s="47" t="str">
        <f t="shared" ca="1" si="359"/>
        <v/>
      </c>
      <c r="T962" s="79" t="str">
        <f t="shared" ca="1" si="360"/>
        <v/>
      </c>
      <c r="AH962" s="172" t="str">
        <f t="shared" si="339"/>
        <v/>
      </c>
      <c r="AI962" s="172" t="str">
        <f t="shared" si="340"/>
        <v/>
      </c>
    </row>
    <row r="963" spans="1:35">
      <c r="A963" s="173" t="str">
        <f t="shared" ca="1" si="342"/>
        <v/>
      </c>
      <c r="B963" s="45" t="str">
        <f t="shared" ca="1" si="343"/>
        <v/>
      </c>
      <c r="C963" s="46" t="str">
        <f t="shared" ca="1" si="341"/>
        <v/>
      </c>
      <c r="D963" s="46" t="str">
        <f t="shared" ca="1" si="344"/>
        <v/>
      </c>
      <c r="E963" s="45" t="str">
        <f t="shared" ca="1" si="345"/>
        <v/>
      </c>
      <c r="F963" s="46" t="str">
        <f t="shared" ca="1" si="346"/>
        <v/>
      </c>
      <c r="G963" s="47" t="str">
        <f t="shared" ca="1" si="347"/>
        <v/>
      </c>
      <c r="H963" s="45" t="str">
        <f t="shared" ca="1" si="348"/>
        <v/>
      </c>
      <c r="I963" s="46" t="str">
        <f t="shared" ca="1" si="349"/>
        <v/>
      </c>
      <c r="J963" s="47" t="str">
        <f t="shared" ca="1" si="350"/>
        <v/>
      </c>
      <c r="K963" s="45" t="str">
        <f t="shared" ca="1" si="351"/>
        <v/>
      </c>
      <c r="L963" s="46" t="str">
        <f t="shared" ca="1" si="352"/>
        <v/>
      </c>
      <c r="M963" s="47" t="str">
        <f t="shared" ca="1" si="353"/>
        <v/>
      </c>
      <c r="N963" s="45" t="str">
        <f t="shared" ca="1" si="354"/>
        <v/>
      </c>
      <c r="O963" s="46" t="str">
        <f t="shared" ca="1" si="355"/>
        <v/>
      </c>
      <c r="P963" s="47" t="str">
        <f t="shared" ca="1" si="356"/>
        <v/>
      </c>
      <c r="Q963" s="45" t="str">
        <f t="shared" ca="1" si="357"/>
        <v/>
      </c>
      <c r="R963" s="46" t="str">
        <f t="shared" ca="1" si="358"/>
        <v/>
      </c>
      <c r="S963" s="47" t="str">
        <f t="shared" ca="1" si="359"/>
        <v/>
      </c>
      <c r="T963" s="79" t="str">
        <f t="shared" ca="1" si="360"/>
        <v/>
      </c>
      <c r="AH963" s="172" t="str">
        <f t="shared" si="339"/>
        <v/>
      </c>
      <c r="AI963" s="172" t="str">
        <f t="shared" si="340"/>
        <v/>
      </c>
    </row>
    <row r="964" spans="1:35">
      <c r="A964" s="173" t="str">
        <f t="shared" ca="1" si="342"/>
        <v/>
      </c>
      <c r="B964" s="45" t="str">
        <f t="shared" ca="1" si="343"/>
        <v/>
      </c>
      <c r="C964" s="46" t="str">
        <f t="shared" ca="1" si="341"/>
        <v/>
      </c>
      <c r="D964" s="46" t="str">
        <f t="shared" ca="1" si="344"/>
        <v/>
      </c>
      <c r="E964" s="45" t="str">
        <f t="shared" ca="1" si="345"/>
        <v/>
      </c>
      <c r="F964" s="46" t="str">
        <f t="shared" ca="1" si="346"/>
        <v/>
      </c>
      <c r="G964" s="47" t="str">
        <f t="shared" ca="1" si="347"/>
        <v/>
      </c>
      <c r="H964" s="45" t="str">
        <f t="shared" ca="1" si="348"/>
        <v/>
      </c>
      <c r="I964" s="46" t="str">
        <f t="shared" ca="1" si="349"/>
        <v/>
      </c>
      <c r="J964" s="47" t="str">
        <f t="shared" ca="1" si="350"/>
        <v/>
      </c>
      <c r="K964" s="45" t="str">
        <f t="shared" ca="1" si="351"/>
        <v/>
      </c>
      <c r="L964" s="46" t="str">
        <f t="shared" ca="1" si="352"/>
        <v/>
      </c>
      <c r="M964" s="47" t="str">
        <f t="shared" ca="1" si="353"/>
        <v/>
      </c>
      <c r="N964" s="45" t="str">
        <f t="shared" ca="1" si="354"/>
        <v/>
      </c>
      <c r="O964" s="46" t="str">
        <f t="shared" ca="1" si="355"/>
        <v/>
      </c>
      <c r="P964" s="47" t="str">
        <f t="shared" ca="1" si="356"/>
        <v/>
      </c>
      <c r="Q964" s="45" t="str">
        <f t="shared" ca="1" si="357"/>
        <v/>
      </c>
      <c r="R964" s="46" t="str">
        <f t="shared" ca="1" si="358"/>
        <v/>
      </c>
      <c r="S964" s="47" t="str">
        <f t="shared" ca="1" si="359"/>
        <v/>
      </c>
      <c r="T964" s="79" t="str">
        <f t="shared" ca="1" si="360"/>
        <v/>
      </c>
      <c r="AH964" s="172" t="str">
        <f t="shared" ref="AH964:AH1016" si="361">IF(COUNTIF(X:X,V964)*COUNTIF(Z:Z,V964)*COUNTIF(AB:AB,V964)*COUNTIF(AD:AD,V964)*COUNTIF(AF:AF,V964),V964,"")</f>
        <v/>
      </c>
      <c r="AI964" s="172" t="str">
        <f t="shared" ref="AI964:AI1016" si="362">IF(AH964&gt;$A$14,AH964,"")</f>
        <v/>
      </c>
    </row>
    <row r="965" spans="1:35">
      <c r="A965" s="173" t="str">
        <f t="shared" ca="1" si="342"/>
        <v/>
      </c>
      <c r="B965" s="45" t="str">
        <f t="shared" ca="1" si="343"/>
        <v/>
      </c>
      <c r="C965" s="46" t="str">
        <f t="shared" ca="1" si="341"/>
        <v/>
      </c>
      <c r="D965" s="46" t="str">
        <f t="shared" ca="1" si="344"/>
        <v/>
      </c>
      <c r="E965" s="45" t="str">
        <f t="shared" ca="1" si="345"/>
        <v/>
      </c>
      <c r="F965" s="46" t="str">
        <f t="shared" ca="1" si="346"/>
        <v/>
      </c>
      <c r="G965" s="47" t="str">
        <f t="shared" ca="1" si="347"/>
        <v/>
      </c>
      <c r="H965" s="45" t="str">
        <f t="shared" ca="1" si="348"/>
        <v/>
      </c>
      <c r="I965" s="46" t="str">
        <f t="shared" ca="1" si="349"/>
        <v/>
      </c>
      <c r="J965" s="47" t="str">
        <f t="shared" ca="1" si="350"/>
        <v/>
      </c>
      <c r="K965" s="45" t="str">
        <f t="shared" ca="1" si="351"/>
        <v/>
      </c>
      <c r="L965" s="46" t="str">
        <f t="shared" ca="1" si="352"/>
        <v/>
      </c>
      <c r="M965" s="47" t="str">
        <f t="shared" ca="1" si="353"/>
        <v/>
      </c>
      <c r="N965" s="45" t="str">
        <f t="shared" ca="1" si="354"/>
        <v/>
      </c>
      <c r="O965" s="46" t="str">
        <f t="shared" ca="1" si="355"/>
        <v/>
      </c>
      <c r="P965" s="47" t="str">
        <f t="shared" ca="1" si="356"/>
        <v/>
      </c>
      <c r="Q965" s="45" t="str">
        <f t="shared" ca="1" si="357"/>
        <v/>
      </c>
      <c r="R965" s="46" t="str">
        <f t="shared" ca="1" si="358"/>
        <v/>
      </c>
      <c r="S965" s="47" t="str">
        <f t="shared" ca="1" si="359"/>
        <v/>
      </c>
      <c r="T965" s="79" t="str">
        <f t="shared" ca="1" si="360"/>
        <v/>
      </c>
      <c r="AH965" s="172" t="str">
        <f t="shared" si="361"/>
        <v/>
      </c>
      <c r="AI965" s="172" t="str">
        <f t="shared" si="362"/>
        <v/>
      </c>
    </row>
    <row r="966" spans="1:35">
      <c r="A966" s="173" t="str">
        <f t="shared" ca="1" si="342"/>
        <v/>
      </c>
      <c r="B966" s="45" t="str">
        <f t="shared" ca="1" si="343"/>
        <v/>
      </c>
      <c r="C966" s="46" t="str">
        <f t="shared" ca="1" si="341"/>
        <v/>
      </c>
      <c r="D966" s="46" t="str">
        <f t="shared" ca="1" si="344"/>
        <v/>
      </c>
      <c r="E966" s="45" t="str">
        <f t="shared" ca="1" si="345"/>
        <v/>
      </c>
      <c r="F966" s="46" t="str">
        <f t="shared" ca="1" si="346"/>
        <v/>
      </c>
      <c r="G966" s="47" t="str">
        <f t="shared" ca="1" si="347"/>
        <v/>
      </c>
      <c r="H966" s="45" t="str">
        <f t="shared" ca="1" si="348"/>
        <v/>
      </c>
      <c r="I966" s="46" t="str">
        <f t="shared" ca="1" si="349"/>
        <v/>
      </c>
      <c r="J966" s="47" t="str">
        <f t="shared" ca="1" si="350"/>
        <v/>
      </c>
      <c r="K966" s="45" t="str">
        <f t="shared" ca="1" si="351"/>
        <v/>
      </c>
      <c r="L966" s="46" t="str">
        <f t="shared" ca="1" si="352"/>
        <v/>
      </c>
      <c r="M966" s="47" t="str">
        <f t="shared" ca="1" si="353"/>
        <v/>
      </c>
      <c r="N966" s="45" t="str">
        <f t="shared" ca="1" si="354"/>
        <v/>
      </c>
      <c r="O966" s="46" t="str">
        <f t="shared" ca="1" si="355"/>
        <v/>
      </c>
      <c r="P966" s="47" t="str">
        <f t="shared" ca="1" si="356"/>
        <v/>
      </c>
      <c r="Q966" s="45" t="str">
        <f t="shared" ca="1" si="357"/>
        <v/>
      </c>
      <c r="R966" s="46" t="str">
        <f t="shared" ca="1" si="358"/>
        <v/>
      </c>
      <c r="S966" s="47" t="str">
        <f t="shared" ca="1" si="359"/>
        <v/>
      </c>
      <c r="T966" s="79" t="str">
        <f t="shared" ca="1" si="360"/>
        <v/>
      </c>
      <c r="AH966" s="172" t="str">
        <f t="shared" si="361"/>
        <v/>
      </c>
      <c r="AI966" s="172" t="str">
        <f t="shared" si="362"/>
        <v/>
      </c>
    </row>
    <row r="967" spans="1:35">
      <c r="A967" s="173" t="str">
        <f t="shared" ca="1" si="342"/>
        <v/>
      </c>
      <c r="B967" s="45" t="str">
        <f t="shared" ca="1" si="343"/>
        <v/>
      </c>
      <c r="C967" s="46" t="str">
        <f t="shared" ca="1" si="341"/>
        <v/>
      </c>
      <c r="D967" s="46" t="str">
        <f t="shared" ca="1" si="344"/>
        <v/>
      </c>
      <c r="E967" s="45" t="str">
        <f t="shared" ca="1" si="345"/>
        <v/>
      </c>
      <c r="F967" s="46" t="str">
        <f t="shared" ca="1" si="346"/>
        <v/>
      </c>
      <c r="G967" s="47" t="str">
        <f t="shared" ca="1" si="347"/>
        <v/>
      </c>
      <c r="H967" s="45" t="str">
        <f t="shared" ca="1" si="348"/>
        <v/>
      </c>
      <c r="I967" s="46" t="str">
        <f t="shared" ca="1" si="349"/>
        <v/>
      </c>
      <c r="J967" s="47" t="str">
        <f t="shared" ca="1" si="350"/>
        <v/>
      </c>
      <c r="K967" s="45" t="str">
        <f t="shared" ca="1" si="351"/>
        <v/>
      </c>
      <c r="L967" s="46" t="str">
        <f t="shared" ca="1" si="352"/>
        <v/>
      </c>
      <c r="M967" s="47" t="str">
        <f t="shared" ca="1" si="353"/>
        <v/>
      </c>
      <c r="N967" s="45" t="str">
        <f t="shared" ca="1" si="354"/>
        <v/>
      </c>
      <c r="O967" s="46" t="str">
        <f t="shared" ca="1" si="355"/>
        <v/>
      </c>
      <c r="P967" s="47" t="str">
        <f t="shared" ca="1" si="356"/>
        <v/>
      </c>
      <c r="Q967" s="45" t="str">
        <f t="shared" ca="1" si="357"/>
        <v/>
      </c>
      <c r="R967" s="46" t="str">
        <f t="shared" ca="1" si="358"/>
        <v/>
      </c>
      <c r="S967" s="47" t="str">
        <f t="shared" ca="1" si="359"/>
        <v/>
      </c>
      <c r="T967" s="79" t="str">
        <f t="shared" ca="1" si="360"/>
        <v/>
      </c>
      <c r="AH967" s="172" t="str">
        <f t="shared" si="361"/>
        <v/>
      </c>
      <c r="AI967" s="172" t="str">
        <f t="shared" si="362"/>
        <v/>
      </c>
    </row>
    <row r="968" spans="1:35">
      <c r="A968" s="173" t="str">
        <f t="shared" ca="1" si="342"/>
        <v/>
      </c>
      <c r="B968" s="45" t="str">
        <f t="shared" ca="1" si="343"/>
        <v/>
      </c>
      <c r="C968" s="46" t="str">
        <f t="shared" ca="1" si="341"/>
        <v/>
      </c>
      <c r="D968" s="46" t="str">
        <f t="shared" ca="1" si="344"/>
        <v/>
      </c>
      <c r="E968" s="45" t="str">
        <f t="shared" ca="1" si="345"/>
        <v/>
      </c>
      <c r="F968" s="46" t="str">
        <f t="shared" ca="1" si="346"/>
        <v/>
      </c>
      <c r="G968" s="47" t="str">
        <f t="shared" ca="1" si="347"/>
        <v/>
      </c>
      <c r="H968" s="45" t="str">
        <f t="shared" ca="1" si="348"/>
        <v/>
      </c>
      <c r="I968" s="46" t="str">
        <f t="shared" ca="1" si="349"/>
        <v/>
      </c>
      <c r="J968" s="47" t="str">
        <f t="shared" ca="1" si="350"/>
        <v/>
      </c>
      <c r="K968" s="45" t="str">
        <f t="shared" ca="1" si="351"/>
        <v/>
      </c>
      <c r="L968" s="46" t="str">
        <f t="shared" ca="1" si="352"/>
        <v/>
      </c>
      <c r="M968" s="47" t="str">
        <f t="shared" ca="1" si="353"/>
        <v/>
      </c>
      <c r="N968" s="45" t="str">
        <f t="shared" ca="1" si="354"/>
        <v/>
      </c>
      <c r="O968" s="46" t="str">
        <f t="shared" ca="1" si="355"/>
        <v/>
      </c>
      <c r="P968" s="47" t="str">
        <f t="shared" ca="1" si="356"/>
        <v/>
      </c>
      <c r="Q968" s="45" t="str">
        <f t="shared" ca="1" si="357"/>
        <v/>
      </c>
      <c r="R968" s="46" t="str">
        <f t="shared" ca="1" si="358"/>
        <v/>
      </c>
      <c r="S968" s="47" t="str">
        <f t="shared" ca="1" si="359"/>
        <v/>
      </c>
      <c r="T968" s="79" t="str">
        <f t="shared" ca="1" si="360"/>
        <v/>
      </c>
      <c r="AH968" s="172" t="str">
        <f t="shared" si="361"/>
        <v/>
      </c>
      <c r="AI968" s="172" t="str">
        <f t="shared" si="362"/>
        <v/>
      </c>
    </row>
    <row r="969" spans="1:35">
      <c r="A969" s="173" t="str">
        <f t="shared" ca="1" si="342"/>
        <v/>
      </c>
      <c r="B969" s="45" t="str">
        <f t="shared" ca="1" si="343"/>
        <v/>
      </c>
      <c r="C969" s="46" t="str">
        <f t="shared" ca="1" si="341"/>
        <v/>
      </c>
      <c r="D969" s="46" t="str">
        <f t="shared" ca="1" si="344"/>
        <v/>
      </c>
      <c r="E969" s="45" t="str">
        <f t="shared" ca="1" si="345"/>
        <v/>
      </c>
      <c r="F969" s="46" t="str">
        <f t="shared" ca="1" si="346"/>
        <v/>
      </c>
      <c r="G969" s="47" t="str">
        <f t="shared" ca="1" si="347"/>
        <v/>
      </c>
      <c r="H969" s="45" t="str">
        <f t="shared" ca="1" si="348"/>
        <v/>
      </c>
      <c r="I969" s="46" t="str">
        <f t="shared" ca="1" si="349"/>
        <v/>
      </c>
      <c r="J969" s="47" t="str">
        <f t="shared" ca="1" si="350"/>
        <v/>
      </c>
      <c r="K969" s="45" t="str">
        <f t="shared" ca="1" si="351"/>
        <v/>
      </c>
      <c r="L969" s="46" t="str">
        <f t="shared" ca="1" si="352"/>
        <v/>
      </c>
      <c r="M969" s="47" t="str">
        <f t="shared" ca="1" si="353"/>
        <v/>
      </c>
      <c r="N969" s="45" t="str">
        <f t="shared" ca="1" si="354"/>
        <v/>
      </c>
      <c r="O969" s="46" t="str">
        <f t="shared" ca="1" si="355"/>
        <v/>
      </c>
      <c r="P969" s="47" t="str">
        <f t="shared" ca="1" si="356"/>
        <v/>
      </c>
      <c r="Q969" s="45" t="str">
        <f t="shared" ca="1" si="357"/>
        <v/>
      </c>
      <c r="R969" s="46" t="str">
        <f t="shared" ca="1" si="358"/>
        <v/>
      </c>
      <c r="S969" s="47" t="str">
        <f t="shared" ca="1" si="359"/>
        <v/>
      </c>
      <c r="T969" s="79" t="str">
        <f t="shared" ca="1" si="360"/>
        <v/>
      </c>
      <c r="AH969" s="172" t="str">
        <f t="shared" si="361"/>
        <v/>
      </c>
      <c r="AI969" s="172" t="str">
        <f t="shared" si="362"/>
        <v/>
      </c>
    </row>
    <row r="970" spans="1:35">
      <c r="A970" s="173" t="str">
        <f t="shared" ca="1" si="342"/>
        <v/>
      </c>
      <c r="B970" s="45" t="str">
        <f t="shared" ca="1" si="343"/>
        <v/>
      </c>
      <c r="C970" s="46" t="str">
        <f t="shared" ca="1" si="341"/>
        <v/>
      </c>
      <c r="D970" s="46" t="str">
        <f t="shared" ca="1" si="344"/>
        <v/>
      </c>
      <c r="E970" s="45" t="str">
        <f t="shared" ca="1" si="345"/>
        <v/>
      </c>
      <c r="F970" s="46" t="str">
        <f t="shared" ca="1" si="346"/>
        <v/>
      </c>
      <c r="G970" s="47" t="str">
        <f t="shared" ca="1" si="347"/>
        <v/>
      </c>
      <c r="H970" s="45" t="str">
        <f t="shared" ca="1" si="348"/>
        <v/>
      </c>
      <c r="I970" s="46" t="str">
        <f t="shared" ca="1" si="349"/>
        <v/>
      </c>
      <c r="J970" s="47" t="str">
        <f t="shared" ca="1" si="350"/>
        <v/>
      </c>
      <c r="K970" s="45" t="str">
        <f t="shared" ca="1" si="351"/>
        <v/>
      </c>
      <c r="L970" s="46" t="str">
        <f t="shared" ca="1" si="352"/>
        <v/>
      </c>
      <c r="M970" s="47" t="str">
        <f t="shared" ca="1" si="353"/>
        <v/>
      </c>
      <c r="N970" s="45" t="str">
        <f t="shared" ca="1" si="354"/>
        <v/>
      </c>
      <c r="O970" s="46" t="str">
        <f t="shared" ca="1" si="355"/>
        <v/>
      </c>
      <c r="P970" s="47" t="str">
        <f t="shared" ca="1" si="356"/>
        <v/>
      </c>
      <c r="Q970" s="45" t="str">
        <f t="shared" ca="1" si="357"/>
        <v/>
      </c>
      <c r="R970" s="46" t="str">
        <f t="shared" ca="1" si="358"/>
        <v/>
      </c>
      <c r="S970" s="47" t="str">
        <f t="shared" ca="1" si="359"/>
        <v/>
      </c>
      <c r="T970" s="79" t="str">
        <f t="shared" ca="1" si="360"/>
        <v/>
      </c>
      <c r="AH970" s="172" t="str">
        <f t="shared" si="361"/>
        <v/>
      </c>
      <c r="AI970" s="172" t="str">
        <f t="shared" si="362"/>
        <v/>
      </c>
    </row>
    <row r="971" spans="1:35">
      <c r="A971" s="173" t="str">
        <f t="shared" ca="1" si="342"/>
        <v/>
      </c>
      <c r="B971" s="45" t="str">
        <f t="shared" ca="1" si="343"/>
        <v/>
      </c>
      <c r="C971" s="46" t="str">
        <f t="shared" ca="1" si="341"/>
        <v/>
      </c>
      <c r="D971" s="46" t="str">
        <f t="shared" ca="1" si="344"/>
        <v/>
      </c>
      <c r="E971" s="45" t="str">
        <f t="shared" ca="1" si="345"/>
        <v/>
      </c>
      <c r="F971" s="46" t="str">
        <f t="shared" ca="1" si="346"/>
        <v/>
      </c>
      <c r="G971" s="47" t="str">
        <f t="shared" ca="1" si="347"/>
        <v/>
      </c>
      <c r="H971" s="45" t="str">
        <f t="shared" ca="1" si="348"/>
        <v/>
      </c>
      <c r="I971" s="46" t="str">
        <f t="shared" ca="1" si="349"/>
        <v/>
      </c>
      <c r="J971" s="47" t="str">
        <f t="shared" ca="1" si="350"/>
        <v/>
      </c>
      <c r="K971" s="45" t="str">
        <f t="shared" ca="1" si="351"/>
        <v/>
      </c>
      <c r="L971" s="46" t="str">
        <f t="shared" ca="1" si="352"/>
        <v/>
      </c>
      <c r="M971" s="47" t="str">
        <f t="shared" ca="1" si="353"/>
        <v/>
      </c>
      <c r="N971" s="45" t="str">
        <f t="shared" ca="1" si="354"/>
        <v/>
      </c>
      <c r="O971" s="46" t="str">
        <f t="shared" ca="1" si="355"/>
        <v/>
      </c>
      <c r="P971" s="47" t="str">
        <f t="shared" ca="1" si="356"/>
        <v/>
      </c>
      <c r="Q971" s="45" t="str">
        <f t="shared" ca="1" si="357"/>
        <v/>
      </c>
      <c r="R971" s="46" t="str">
        <f t="shared" ca="1" si="358"/>
        <v/>
      </c>
      <c r="S971" s="47" t="str">
        <f t="shared" ca="1" si="359"/>
        <v/>
      </c>
      <c r="T971" s="79" t="str">
        <f t="shared" ca="1" si="360"/>
        <v/>
      </c>
      <c r="AH971" s="172" t="str">
        <f t="shared" si="361"/>
        <v/>
      </c>
      <c r="AI971" s="172" t="str">
        <f t="shared" si="362"/>
        <v/>
      </c>
    </row>
    <row r="972" spans="1:35">
      <c r="A972" s="173" t="str">
        <f t="shared" ca="1" si="342"/>
        <v/>
      </c>
      <c r="B972" s="45" t="str">
        <f t="shared" ca="1" si="343"/>
        <v/>
      </c>
      <c r="C972" s="46" t="str">
        <f t="shared" ca="1" si="341"/>
        <v/>
      </c>
      <c r="D972" s="46" t="str">
        <f t="shared" ca="1" si="344"/>
        <v/>
      </c>
      <c r="E972" s="45" t="str">
        <f t="shared" ca="1" si="345"/>
        <v/>
      </c>
      <c r="F972" s="46" t="str">
        <f t="shared" ca="1" si="346"/>
        <v/>
      </c>
      <c r="G972" s="47" t="str">
        <f t="shared" ca="1" si="347"/>
        <v/>
      </c>
      <c r="H972" s="45" t="str">
        <f t="shared" ca="1" si="348"/>
        <v/>
      </c>
      <c r="I972" s="46" t="str">
        <f t="shared" ca="1" si="349"/>
        <v/>
      </c>
      <c r="J972" s="47" t="str">
        <f t="shared" ca="1" si="350"/>
        <v/>
      </c>
      <c r="K972" s="45" t="str">
        <f t="shared" ca="1" si="351"/>
        <v/>
      </c>
      <c r="L972" s="46" t="str">
        <f t="shared" ca="1" si="352"/>
        <v/>
      </c>
      <c r="M972" s="47" t="str">
        <f t="shared" ca="1" si="353"/>
        <v/>
      </c>
      <c r="N972" s="45" t="str">
        <f t="shared" ca="1" si="354"/>
        <v/>
      </c>
      <c r="O972" s="46" t="str">
        <f t="shared" ca="1" si="355"/>
        <v/>
      </c>
      <c r="P972" s="47" t="str">
        <f t="shared" ca="1" si="356"/>
        <v/>
      </c>
      <c r="Q972" s="45" t="str">
        <f t="shared" ca="1" si="357"/>
        <v/>
      </c>
      <c r="R972" s="46" t="str">
        <f t="shared" ca="1" si="358"/>
        <v/>
      </c>
      <c r="S972" s="47" t="str">
        <f t="shared" ca="1" si="359"/>
        <v/>
      </c>
      <c r="T972" s="79" t="str">
        <f t="shared" ca="1" si="360"/>
        <v/>
      </c>
      <c r="AH972" s="172" t="str">
        <f t="shared" si="361"/>
        <v/>
      </c>
      <c r="AI972" s="172" t="str">
        <f t="shared" si="362"/>
        <v/>
      </c>
    </row>
    <row r="973" spans="1:35">
      <c r="A973" s="173" t="str">
        <f t="shared" ca="1" si="342"/>
        <v/>
      </c>
      <c r="B973" s="45" t="str">
        <f t="shared" ca="1" si="343"/>
        <v/>
      </c>
      <c r="C973" s="46" t="str">
        <f t="shared" ca="1" si="341"/>
        <v/>
      </c>
      <c r="D973" s="46" t="str">
        <f t="shared" ca="1" si="344"/>
        <v/>
      </c>
      <c r="E973" s="45" t="str">
        <f t="shared" ca="1" si="345"/>
        <v/>
      </c>
      <c r="F973" s="46" t="str">
        <f t="shared" ca="1" si="346"/>
        <v/>
      </c>
      <c r="G973" s="47" t="str">
        <f t="shared" ca="1" si="347"/>
        <v/>
      </c>
      <c r="H973" s="45" t="str">
        <f t="shared" ca="1" si="348"/>
        <v/>
      </c>
      <c r="I973" s="46" t="str">
        <f t="shared" ca="1" si="349"/>
        <v/>
      </c>
      <c r="J973" s="47" t="str">
        <f t="shared" ca="1" si="350"/>
        <v/>
      </c>
      <c r="K973" s="45" t="str">
        <f t="shared" ca="1" si="351"/>
        <v/>
      </c>
      <c r="L973" s="46" t="str">
        <f t="shared" ca="1" si="352"/>
        <v/>
      </c>
      <c r="M973" s="47" t="str">
        <f t="shared" ca="1" si="353"/>
        <v/>
      </c>
      <c r="N973" s="45" t="str">
        <f t="shared" ca="1" si="354"/>
        <v/>
      </c>
      <c r="O973" s="46" t="str">
        <f t="shared" ca="1" si="355"/>
        <v/>
      </c>
      <c r="P973" s="47" t="str">
        <f t="shared" ca="1" si="356"/>
        <v/>
      </c>
      <c r="Q973" s="45" t="str">
        <f t="shared" ca="1" si="357"/>
        <v/>
      </c>
      <c r="R973" s="46" t="str">
        <f t="shared" ca="1" si="358"/>
        <v/>
      </c>
      <c r="S973" s="47" t="str">
        <f t="shared" ca="1" si="359"/>
        <v/>
      </c>
      <c r="T973" s="79" t="str">
        <f t="shared" ca="1" si="360"/>
        <v/>
      </c>
      <c r="AH973" s="172" t="str">
        <f t="shared" si="361"/>
        <v/>
      </c>
      <c r="AI973" s="172" t="str">
        <f t="shared" si="362"/>
        <v/>
      </c>
    </row>
    <row r="974" spans="1:35">
      <c r="A974" s="173" t="str">
        <f t="shared" ca="1" si="342"/>
        <v/>
      </c>
      <c r="B974" s="45" t="str">
        <f t="shared" ca="1" si="343"/>
        <v/>
      </c>
      <c r="C974" s="46" t="str">
        <f t="shared" ca="1" si="341"/>
        <v/>
      </c>
      <c r="D974" s="46" t="str">
        <f t="shared" ca="1" si="344"/>
        <v/>
      </c>
      <c r="E974" s="45" t="str">
        <f t="shared" ca="1" si="345"/>
        <v/>
      </c>
      <c r="F974" s="46" t="str">
        <f t="shared" ca="1" si="346"/>
        <v/>
      </c>
      <c r="G974" s="47" t="str">
        <f t="shared" ca="1" si="347"/>
        <v/>
      </c>
      <c r="H974" s="45" t="str">
        <f t="shared" ca="1" si="348"/>
        <v/>
      </c>
      <c r="I974" s="46" t="str">
        <f t="shared" ca="1" si="349"/>
        <v/>
      </c>
      <c r="J974" s="47" t="str">
        <f t="shared" ca="1" si="350"/>
        <v/>
      </c>
      <c r="K974" s="45" t="str">
        <f t="shared" ca="1" si="351"/>
        <v/>
      </c>
      <c r="L974" s="46" t="str">
        <f t="shared" ca="1" si="352"/>
        <v/>
      </c>
      <c r="M974" s="47" t="str">
        <f t="shared" ca="1" si="353"/>
        <v/>
      </c>
      <c r="N974" s="45" t="str">
        <f t="shared" ca="1" si="354"/>
        <v/>
      </c>
      <c r="O974" s="46" t="str">
        <f t="shared" ca="1" si="355"/>
        <v/>
      </c>
      <c r="P974" s="47" t="str">
        <f t="shared" ca="1" si="356"/>
        <v/>
      </c>
      <c r="Q974" s="45" t="str">
        <f t="shared" ca="1" si="357"/>
        <v/>
      </c>
      <c r="R974" s="46" t="str">
        <f t="shared" ca="1" si="358"/>
        <v/>
      </c>
      <c r="S974" s="47" t="str">
        <f t="shared" ca="1" si="359"/>
        <v/>
      </c>
      <c r="T974" s="79" t="str">
        <f t="shared" ca="1" si="360"/>
        <v/>
      </c>
      <c r="AH974" s="172" t="str">
        <f t="shared" si="361"/>
        <v/>
      </c>
      <c r="AI974" s="172" t="str">
        <f t="shared" si="362"/>
        <v/>
      </c>
    </row>
    <row r="975" spans="1:35">
      <c r="A975" s="173" t="str">
        <f t="shared" ca="1" si="342"/>
        <v/>
      </c>
      <c r="B975" s="45" t="str">
        <f t="shared" ca="1" si="343"/>
        <v/>
      </c>
      <c r="C975" s="46" t="str">
        <f t="shared" ca="1" si="341"/>
        <v/>
      </c>
      <c r="D975" s="46" t="str">
        <f t="shared" ca="1" si="344"/>
        <v/>
      </c>
      <c r="E975" s="45" t="str">
        <f t="shared" ca="1" si="345"/>
        <v/>
      </c>
      <c r="F975" s="46" t="str">
        <f t="shared" ca="1" si="346"/>
        <v/>
      </c>
      <c r="G975" s="47" t="str">
        <f t="shared" ca="1" si="347"/>
        <v/>
      </c>
      <c r="H975" s="45" t="str">
        <f t="shared" ca="1" si="348"/>
        <v/>
      </c>
      <c r="I975" s="46" t="str">
        <f t="shared" ca="1" si="349"/>
        <v/>
      </c>
      <c r="J975" s="47" t="str">
        <f t="shared" ca="1" si="350"/>
        <v/>
      </c>
      <c r="K975" s="45" t="str">
        <f t="shared" ca="1" si="351"/>
        <v/>
      </c>
      <c r="L975" s="46" t="str">
        <f t="shared" ca="1" si="352"/>
        <v/>
      </c>
      <c r="M975" s="47" t="str">
        <f t="shared" ca="1" si="353"/>
        <v/>
      </c>
      <c r="N975" s="45" t="str">
        <f t="shared" ca="1" si="354"/>
        <v/>
      </c>
      <c r="O975" s="46" t="str">
        <f t="shared" ca="1" si="355"/>
        <v/>
      </c>
      <c r="P975" s="47" t="str">
        <f t="shared" ca="1" si="356"/>
        <v/>
      </c>
      <c r="Q975" s="45" t="str">
        <f t="shared" ca="1" si="357"/>
        <v/>
      </c>
      <c r="R975" s="46" t="str">
        <f t="shared" ca="1" si="358"/>
        <v/>
      </c>
      <c r="S975" s="47" t="str">
        <f t="shared" ca="1" si="359"/>
        <v/>
      </c>
      <c r="T975" s="79" t="str">
        <f t="shared" ca="1" si="360"/>
        <v/>
      </c>
      <c r="AH975" s="172" t="str">
        <f t="shared" si="361"/>
        <v/>
      </c>
      <c r="AI975" s="172" t="str">
        <f t="shared" si="362"/>
        <v/>
      </c>
    </row>
    <row r="976" spans="1:35">
      <c r="A976" s="173" t="str">
        <f t="shared" ca="1" si="342"/>
        <v/>
      </c>
      <c r="B976" s="45" t="str">
        <f t="shared" ca="1" si="343"/>
        <v/>
      </c>
      <c r="C976" s="46" t="str">
        <f t="shared" ref="C976" ca="1" si="363">IF(ISERROR(B976-2),"",(B976/$B$14-1)*$B$5)</f>
        <v/>
      </c>
      <c r="D976" s="46" t="str">
        <f t="shared" ca="1" si="344"/>
        <v/>
      </c>
      <c r="E976" s="45" t="str">
        <f t="shared" ca="1" si="345"/>
        <v/>
      </c>
      <c r="F976" s="46" t="str">
        <f t="shared" ca="1" si="346"/>
        <v/>
      </c>
      <c r="G976" s="47" t="str">
        <f t="shared" ca="1" si="347"/>
        <v/>
      </c>
      <c r="H976" s="45" t="str">
        <f t="shared" ca="1" si="348"/>
        <v/>
      </c>
      <c r="I976" s="46" t="str">
        <f t="shared" ca="1" si="349"/>
        <v/>
      </c>
      <c r="J976" s="47" t="str">
        <f t="shared" ca="1" si="350"/>
        <v/>
      </c>
      <c r="K976" s="45" t="str">
        <f t="shared" ca="1" si="351"/>
        <v/>
      </c>
      <c r="L976" s="46" t="str">
        <f t="shared" ca="1" si="352"/>
        <v/>
      </c>
      <c r="M976" s="47" t="str">
        <f t="shared" ca="1" si="353"/>
        <v/>
      </c>
      <c r="N976" s="45" t="str">
        <f t="shared" ca="1" si="354"/>
        <v/>
      </c>
      <c r="O976" s="46" t="str">
        <f t="shared" ca="1" si="355"/>
        <v/>
      </c>
      <c r="P976" s="47" t="str">
        <f t="shared" ca="1" si="356"/>
        <v/>
      </c>
      <c r="Q976" s="45" t="str">
        <f t="shared" ca="1" si="357"/>
        <v/>
      </c>
      <c r="R976" s="46" t="str">
        <f t="shared" ca="1" si="358"/>
        <v/>
      </c>
      <c r="S976" s="47" t="str">
        <f t="shared" ca="1" si="359"/>
        <v/>
      </c>
      <c r="T976" s="79" t="str">
        <f t="shared" ca="1" si="360"/>
        <v/>
      </c>
      <c r="AH976" s="172" t="str">
        <f t="shared" si="361"/>
        <v/>
      </c>
      <c r="AI976" s="172" t="str">
        <f t="shared" si="362"/>
        <v/>
      </c>
    </row>
    <row r="977" spans="1:35">
      <c r="A977" s="173" t="str">
        <f t="shared" ref="A976:A1016" ca="1" si="364">IF(AND(ISBLANK(AJ966), A976 = $AJ$1),NOW(),IF(ISBLANK(AJ966),"",AJ966))</f>
        <v/>
      </c>
      <c r="AH977" s="172" t="str">
        <f t="shared" si="361"/>
        <v/>
      </c>
      <c r="AI977" s="172" t="str">
        <f t="shared" si="362"/>
        <v/>
      </c>
    </row>
    <row r="978" spans="1:35">
      <c r="A978" s="173" t="str">
        <f t="shared" ca="1" si="364"/>
        <v/>
      </c>
      <c r="AH978" s="172" t="str">
        <f t="shared" si="361"/>
        <v/>
      </c>
      <c r="AI978" s="172" t="str">
        <f t="shared" si="362"/>
        <v/>
      </c>
    </row>
    <row r="979" spans="1:35">
      <c r="A979" s="173" t="str">
        <f t="shared" ca="1" si="364"/>
        <v/>
      </c>
      <c r="AH979" s="172" t="str">
        <f t="shared" si="361"/>
        <v/>
      </c>
      <c r="AI979" s="172" t="str">
        <f t="shared" si="362"/>
        <v/>
      </c>
    </row>
    <row r="980" spans="1:35">
      <c r="A980" s="173" t="str">
        <f t="shared" ca="1" si="364"/>
        <v/>
      </c>
      <c r="AH980" s="172" t="str">
        <f t="shared" si="361"/>
        <v/>
      </c>
      <c r="AI980" s="172" t="str">
        <f t="shared" si="362"/>
        <v/>
      </c>
    </row>
    <row r="981" spans="1:35">
      <c r="A981" s="173" t="str">
        <f t="shared" ca="1" si="364"/>
        <v/>
      </c>
      <c r="AH981" s="172" t="str">
        <f t="shared" si="361"/>
        <v/>
      </c>
      <c r="AI981" s="172" t="str">
        <f t="shared" si="362"/>
        <v/>
      </c>
    </row>
    <row r="982" spans="1:35">
      <c r="A982" s="173" t="str">
        <f t="shared" ca="1" si="364"/>
        <v/>
      </c>
      <c r="AH982" s="172" t="str">
        <f t="shared" si="361"/>
        <v/>
      </c>
      <c r="AI982" s="172" t="str">
        <f t="shared" si="362"/>
        <v/>
      </c>
    </row>
    <row r="983" spans="1:35">
      <c r="A983" s="173" t="str">
        <f t="shared" ca="1" si="364"/>
        <v/>
      </c>
      <c r="AH983" s="172" t="str">
        <f t="shared" si="361"/>
        <v/>
      </c>
      <c r="AI983" s="172" t="str">
        <f t="shared" si="362"/>
        <v/>
      </c>
    </row>
    <row r="984" spans="1:35">
      <c r="A984" s="173" t="str">
        <f t="shared" ca="1" si="364"/>
        <v/>
      </c>
      <c r="AH984" s="172" t="str">
        <f t="shared" si="361"/>
        <v/>
      </c>
      <c r="AI984" s="172" t="str">
        <f t="shared" si="362"/>
        <v/>
      </c>
    </row>
    <row r="985" spans="1:35">
      <c r="A985" s="173" t="str">
        <f t="shared" ca="1" si="364"/>
        <v/>
      </c>
      <c r="AH985" s="172" t="str">
        <f t="shared" si="361"/>
        <v/>
      </c>
      <c r="AI985" s="172" t="str">
        <f t="shared" si="362"/>
        <v/>
      </c>
    </row>
    <row r="986" spans="1:35">
      <c r="A986" s="173" t="str">
        <f t="shared" ca="1" si="364"/>
        <v/>
      </c>
      <c r="AH986" s="172" t="str">
        <f t="shared" si="361"/>
        <v/>
      </c>
      <c r="AI986" s="172" t="str">
        <f t="shared" si="362"/>
        <v/>
      </c>
    </row>
    <row r="987" spans="1:35">
      <c r="A987" s="173" t="str">
        <f t="shared" ca="1" si="364"/>
        <v/>
      </c>
      <c r="AH987" s="172" t="str">
        <f t="shared" si="361"/>
        <v/>
      </c>
      <c r="AI987" s="172" t="str">
        <f t="shared" si="362"/>
        <v/>
      </c>
    </row>
    <row r="988" spans="1:35">
      <c r="A988" s="173" t="str">
        <f t="shared" ca="1" si="364"/>
        <v/>
      </c>
      <c r="AH988" s="172" t="str">
        <f t="shared" si="361"/>
        <v/>
      </c>
      <c r="AI988" s="172" t="str">
        <f t="shared" si="362"/>
        <v/>
      </c>
    </row>
    <row r="989" spans="1:35">
      <c r="A989" s="173" t="str">
        <f t="shared" ca="1" si="364"/>
        <v/>
      </c>
      <c r="AH989" s="172" t="str">
        <f t="shared" si="361"/>
        <v/>
      </c>
      <c r="AI989" s="172" t="str">
        <f t="shared" si="362"/>
        <v/>
      </c>
    </row>
    <row r="990" spans="1:35">
      <c r="A990" s="173" t="str">
        <f t="shared" ca="1" si="364"/>
        <v/>
      </c>
      <c r="AH990" s="172" t="str">
        <f t="shared" si="361"/>
        <v/>
      </c>
      <c r="AI990" s="172" t="str">
        <f t="shared" si="362"/>
        <v/>
      </c>
    </row>
    <row r="991" spans="1:35">
      <c r="A991" s="173" t="str">
        <f t="shared" ca="1" si="364"/>
        <v/>
      </c>
      <c r="AH991" s="172" t="str">
        <f t="shared" si="361"/>
        <v/>
      </c>
      <c r="AI991" s="172" t="str">
        <f t="shared" si="362"/>
        <v/>
      </c>
    </row>
    <row r="992" spans="1:35">
      <c r="A992" s="173" t="str">
        <f t="shared" ca="1" si="364"/>
        <v/>
      </c>
      <c r="AH992" s="172" t="str">
        <f t="shared" si="361"/>
        <v/>
      </c>
      <c r="AI992" s="172" t="str">
        <f t="shared" si="362"/>
        <v/>
      </c>
    </row>
    <row r="993" spans="1:35">
      <c r="A993" s="173" t="str">
        <f t="shared" ca="1" si="364"/>
        <v/>
      </c>
      <c r="AH993" s="172" t="str">
        <f t="shared" si="361"/>
        <v/>
      </c>
      <c r="AI993" s="172" t="str">
        <f t="shared" si="362"/>
        <v/>
      </c>
    </row>
    <row r="994" spans="1:35">
      <c r="A994" s="173" t="str">
        <f t="shared" ca="1" si="364"/>
        <v/>
      </c>
      <c r="AH994" s="172" t="str">
        <f t="shared" si="361"/>
        <v/>
      </c>
      <c r="AI994" s="172" t="str">
        <f t="shared" si="362"/>
        <v/>
      </c>
    </row>
    <row r="995" spans="1:35">
      <c r="A995" s="173" t="str">
        <f t="shared" ca="1" si="364"/>
        <v/>
      </c>
      <c r="AH995" s="172" t="str">
        <f t="shared" si="361"/>
        <v/>
      </c>
      <c r="AI995" s="172" t="str">
        <f t="shared" si="362"/>
        <v/>
      </c>
    </row>
    <row r="996" spans="1:35">
      <c r="A996" s="173" t="str">
        <f t="shared" ca="1" si="364"/>
        <v/>
      </c>
      <c r="AH996" s="172" t="str">
        <f t="shared" si="361"/>
        <v/>
      </c>
      <c r="AI996" s="172" t="str">
        <f t="shared" si="362"/>
        <v/>
      </c>
    </row>
    <row r="997" spans="1:35">
      <c r="A997" s="173" t="str">
        <f t="shared" ca="1" si="364"/>
        <v/>
      </c>
      <c r="AH997" s="172" t="str">
        <f t="shared" si="361"/>
        <v/>
      </c>
      <c r="AI997" s="172" t="str">
        <f t="shared" si="362"/>
        <v/>
      </c>
    </row>
    <row r="998" spans="1:35">
      <c r="A998" s="173" t="str">
        <f t="shared" ca="1" si="364"/>
        <v/>
      </c>
      <c r="AH998" s="172" t="str">
        <f t="shared" si="361"/>
        <v/>
      </c>
      <c r="AI998" s="172" t="str">
        <f t="shared" si="362"/>
        <v/>
      </c>
    </row>
    <row r="999" spans="1:35">
      <c r="A999" s="173" t="str">
        <f t="shared" ca="1" si="364"/>
        <v/>
      </c>
      <c r="AH999" s="172" t="str">
        <f t="shared" si="361"/>
        <v/>
      </c>
      <c r="AI999" s="172" t="str">
        <f t="shared" si="362"/>
        <v/>
      </c>
    </row>
    <row r="1000" spans="1:35">
      <c r="A1000" s="173" t="str">
        <f t="shared" ca="1" si="364"/>
        <v/>
      </c>
      <c r="AH1000" s="172" t="str">
        <f t="shared" si="361"/>
        <v/>
      </c>
      <c r="AI1000" s="172" t="str">
        <f t="shared" si="362"/>
        <v/>
      </c>
    </row>
    <row r="1001" spans="1:35">
      <c r="A1001" s="173" t="str">
        <f t="shared" ca="1" si="364"/>
        <v/>
      </c>
      <c r="AH1001" s="172" t="str">
        <f t="shared" si="361"/>
        <v/>
      </c>
      <c r="AI1001" s="172" t="str">
        <f t="shared" si="362"/>
        <v/>
      </c>
    </row>
    <row r="1002" spans="1:35">
      <c r="A1002" s="173" t="str">
        <f t="shared" ca="1" si="364"/>
        <v/>
      </c>
      <c r="AH1002" s="172" t="str">
        <f t="shared" si="361"/>
        <v/>
      </c>
      <c r="AI1002" s="172" t="str">
        <f t="shared" si="362"/>
        <v/>
      </c>
    </row>
    <row r="1003" spans="1:35">
      <c r="A1003" s="173" t="str">
        <f t="shared" ca="1" si="364"/>
        <v/>
      </c>
      <c r="AH1003" s="172" t="str">
        <f t="shared" si="361"/>
        <v/>
      </c>
      <c r="AI1003" s="172" t="str">
        <f t="shared" si="362"/>
        <v/>
      </c>
    </row>
    <row r="1004" spans="1:35">
      <c r="A1004" s="173" t="str">
        <f t="shared" ca="1" si="364"/>
        <v/>
      </c>
      <c r="AH1004" s="172" t="str">
        <f t="shared" si="361"/>
        <v/>
      </c>
      <c r="AI1004" s="172" t="str">
        <f t="shared" si="362"/>
        <v/>
      </c>
    </row>
    <row r="1005" spans="1:35">
      <c r="A1005" s="173" t="str">
        <f t="shared" ca="1" si="364"/>
        <v/>
      </c>
      <c r="AH1005" s="172" t="str">
        <f t="shared" si="361"/>
        <v/>
      </c>
      <c r="AI1005" s="172" t="str">
        <f t="shared" si="362"/>
        <v/>
      </c>
    </row>
    <row r="1006" spans="1:35">
      <c r="A1006" s="173" t="str">
        <f t="shared" ca="1" si="364"/>
        <v/>
      </c>
      <c r="AH1006" s="172" t="str">
        <f t="shared" si="361"/>
        <v/>
      </c>
      <c r="AI1006" s="172" t="str">
        <f t="shared" si="362"/>
        <v/>
      </c>
    </row>
    <row r="1007" spans="1:35">
      <c r="A1007" s="173" t="str">
        <f t="shared" ca="1" si="364"/>
        <v/>
      </c>
      <c r="AH1007" s="172" t="str">
        <f t="shared" si="361"/>
        <v/>
      </c>
      <c r="AI1007" s="172" t="str">
        <f t="shared" si="362"/>
        <v/>
      </c>
    </row>
    <row r="1008" spans="1:35">
      <c r="A1008" s="173" t="str">
        <f t="shared" ca="1" si="364"/>
        <v/>
      </c>
      <c r="AH1008" s="172" t="str">
        <f t="shared" si="361"/>
        <v/>
      </c>
      <c r="AI1008" s="172" t="str">
        <f t="shared" si="362"/>
        <v/>
      </c>
    </row>
    <row r="1009" spans="1:35">
      <c r="A1009" s="173" t="str">
        <f t="shared" ca="1" si="364"/>
        <v/>
      </c>
      <c r="AH1009" s="172" t="str">
        <f t="shared" si="361"/>
        <v/>
      </c>
      <c r="AI1009" s="172" t="str">
        <f t="shared" si="362"/>
        <v/>
      </c>
    </row>
    <row r="1010" spans="1:35">
      <c r="A1010" s="173" t="str">
        <f t="shared" ca="1" si="364"/>
        <v/>
      </c>
      <c r="AH1010" s="172" t="str">
        <f t="shared" si="361"/>
        <v/>
      </c>
      <c r="AI1010" s="172" t="str">
        <f t="shared" si="362"/>
        <v/>
      </c>
    </row>
    <row r="1011" spans="1:35">
      <c r="A1011" s="173" t="str">
        <f t="shared" ca="1" si="364"/>
        <v/>
      </c>
      <c r="AH1011" s="172" t="str">
        <f t="shared" si="361"/>
        <v/>
      </c>
      <c r="AI1011" s="172" t="str">
        <f t="shared" si="362"/>
        <v/>
      </c>
    </row>
    <row r="1012" spans="1:35">
      <c r="A1012" s="173" t="str">
        <f t="shared" ca="1" si="364"/>
        <v/>
      </c>
      <c r="AH1012" s="172" t="str">
        <f t="shared" si="361"/>
        <v/>
      </c>
      <c r="AI1012" s="172" t="str">
        <f t="shared" si="362"/>
        <v/>
      </c>
    </row>
    <row r="1013" spans="1:35">
      <c r="A1013" s="173" t="str">
        <f t="shared" ca="1" si="364"/>
        <v/>
      </c>
      <c r="AH1013" s="172" t="str">
        <f t="shared" si="361"/>
        <v/>
      </c>
      <c r="AI1013" s="172" t="str">
        <f t="shared" si="362"/>
        <v/>
      </c>
    </row>
    <row r="1014" spans="1:35">
      <c r="A1014" s="173" t="str">
        <f t="shared" ca="1" si="364"/>
        <v/>
      </c>
      <c r="AH1014" s="172" t="str">
        <f t="shared" si="361"/>
        <v/>
      </c>
      <c r="AI1014" s="172" t="str">
        <f t="shared" si="362"/>
        <v/>
      </c>
    </row>
    <row r="1015" spans="1:35">
      <c r="A1015" s="173" t="str">
        <f t="shared" ca="1" si="364"/>
        <v/>
      </c>
      <c r="AH1015" s="172" t="str">
        <f t="shared" si="361"/>
        <v/>
      </c>
      <c r="AI1015" s="172" t="str">
        <f t="shared" si="362"/>
        <v/>
      </c>
    </row>
    <row r="1016" spans="1:35">
      <c r="A1016" s="173" t="str">
        <f t="shared" ca="1" si="364"/>
        <v/>
      </c>
      <c r="AH1016" s="172" t="str">
        <f t="shared" si="361"/>
        <v/>
      </c>
      <c r="AI1016" s="172" t="str">
        <f t="shared" si="362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114"/>
  <sheetViews>
    <sheetView zoomScale="80" zoomScaleNormal="80" workbookViewId="0">
      <selection activeCell="B32" sqref="B32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0.6640625" style="3" hidden="1" customWidth="1"/>
    <col min="14" max="14" width="9.109375" style="3" hidden="1" customWidth="1"/>
    <col min="15" max="17" width="10.5546875" style="3" hidden="1" customWidth="1"/>
    <col min="18" max="18" width="9.109375" style="3" hidden="1" customWidth="1"/>
    <col min="19" max="19" width="9.109375" style="3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2">
        <f ca="1">TODAY()-150</f>
        <v>45814</v>
      </c>
    </row>
    <row r="2" spans="1:18" ht="15" thickBot="1">
      <c r="A2" s="14"/>
      <c r="B2" s="27" t="s">
        <v>0</v>
      </c>
      <c r="C2" s="28" t="s">
        <v>1</v>
      </c>
      <c r="D2" s="107" t="s">
        <v>0</v>
      </c>
      <c r="E2" s="1"/>
      <c r="H2" s="1"/>
      <c r="L2" s="3"/>
      <c r="M2" s="52" cm="1">
        <f t="array" aca="1" ref="M2:N107" ca="1">_xll.BDH(B4, "px_last",M1,"")</f>
        <v>45814</v>
      </c>
      <c r="N2" s="3">
        <f ca="1"/>
        <v>58.752000000000002</v>
      </c>
      <c r="O2" s="52" cm="1">
        <f t="array" aca="1" ref="O2:P104" ca="1">_xll.BDH(C4, "px_last",M1,"")</f>
        <v>45814</v>
      </c>
      <c r="P2" s="3">
        <f ca="1"/>
        <v>100.096</v>
      </c>
      <c r="Q2" s="52" cm="1">
        <f t="array" aca="1" ref="Q2:R65" ca="1">_xll.BDH(D4, "px_last",M1,"")</f>
        <v>45875</v>
      </c>
      <c r="R2" s="3">
        <f ca="1"/>
        <v>100.0703125</v>
      </c>
    </row>
    <row r="3" spans="1:18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2">
        <f ca="1"/>
        <v>45817</v>
      </c>
      <c r="N3" s="3">
        <f ca="1"/>
        <v>58.752000000000002</v>
      </c>
      <c r="O3" s="52">
        <f ca="1"/>
        <v>45817</v>
      </c>
      <c r="P3" s="3">
        <f ca="1"/>
        <v>100.477</v>
      </c>
      <c r="Q3" s="52">
        <f ca="1"/>
        <v>45876</v>
      </c>
      <c r="R3" s="3">
        <f ca="1"/>
        <v>99.9921875</v>
      </c>
    </row>
    <row r="4" spans="1:18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2">
        <f ca="1"/>
        <v>45818</v>
      </c>
      <c r="N4" s="3">
        <f ca="1"/>
        <v>57.036999999999999</v>
      </c>
      <c r="O4" s="52">
        <f ca="1"/>
        <v>45818</v>
      </c>
      <c r="P4" s="3">
        <f ca="1"/>
        <v>100.437</v>
      </c>
      <c r="Q4" s="52">
        <f ca="1"/>
        <v>45877</v>
      </c>
      <c r="R4" s="3">
        <f ca="1"/>
        <v>99.7265625</v>
      </c>
    </row>
    <row r="5" spans="1:18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2">
        <f ca="1"/>
        <v>45819</v>
      </c>
      <c r="N5" s="3">
        <f ca="1"/>
        <v>57.186</v>
      </c>
      <c r="O5" s="52">
        <f ca="1"/>
        <v>45819</v>
      </c>
      <c r="P5" s="3">
        <f ca="1"/>
        <v>100.79600000000001</v>
      </c>
      <c r="Q5" s="52">
        <f ca="1"/>
        <v>45880</v>
      </c>
      <c r="R5" s="3">
        <f ca="1"/>
        <v>99.703125</v>
      </c>
    </row>
    <row r="6" spans="1:18">
      <c r="A6" s="15" t="s">
        <v>10</v>
      </c>
      <c r="B6" s="19">
        <v>0.01</v>
      </c>
      <c r="C6" s="10">
        <v>5.4640000000000001E-2</v>
      </c>
      <c r="D6" s="108">
        <v>4.2500000000000003E-2</v>
      </c>
      <c r="L6" s="3"/>
      <c r="M6" s="52">
        <f ca="1"/>
        <v>45820</v>
      </c>
      <c r="N6" s="3">
        <f ca="1"/>
        <v>57.186</v>
      </c>
      <c r="O6" s="52">
        <f ca="1"/>
        <v>45820</v>
      </c>
      <c r="P6" s="3">
        <f ca="1"/>
        <v>101.16</v>
      </c>
      <c r="Q6" s="52">
        <f ca="1"/>
        <v>45881</v>
      </c>
      <c r="R6" s="3">
        <f ca="1"/>
        <v>99.671875</v>
      </c>
    </row>
    <row r="7" spans="1:18">
      <c r="A7" s="15" t="s">
        <v>12</v>
      </c>
      <c r="B7" s="19">
        <v>0</v>
      </c>
      <c r="C7" s="10">
        <v>4.1000000000000002E-2</v>
      </c>
      <c r="D7" s="108">
        <v>4.1000000000000002E-2</v>
      </c>
      <c r="E7" s="1"/>
      <c r="H7" s="1"/>
      <c r="L7" s="3"/>
      <c r="M7" s="52">
        <f ca="1"/>
        <v>45821</v>
      </c>
      <c r="N7" s="3">
        <f ca="1"/>
        <v>57.186</v>
      </c>
      <c r="O7" s="52">
        <f ca="1"/>
        <v>45821</v>
      </c>
      <c r="P7" s="3">
        <f ca="1"/>
        <v>100.727</v>
      </c>
      <c r="Q7" s="52">
        <f ca="1"/>
        <v>45882</v>
      </c>
      <c r="R7" s="3">
        <f ca="1"/>
        <v>100.125</v>
      </c>
    </row>
    <row r="8" spans="1:18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2">
        <f ca="1"/>
        <v>45824</v>
      </c>
      <c r="N8" s="3">
        <f ca="1"/>
        <v>57.186</v>
      </c>
      <c r="O8" s="52">
        <f ca="1"/>
        <v>45824</v>
      </c>
      <c r="P8" s="3">
        <f ca="1"/>
        <v>100.501</v>
      </c>
      <c r="Q8" s="52">
        <f ca="1"/>
        <v>45883</v>
      </c>
      <c r="R8" s="3">
        <f ca="1"/>
        <v>99.7109375</v>
      </c>
    </row>
    <row r="9" spans="1:18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2">
        <f ca="1"/>
        <v>45825</v>
      </c>
      <c r="N9" s="3">
        <f ca="1"/>
        <v>57.186</v>
      </c>
      <c r="O9" s="52">
        <f ca="1"/>
        <v>45825</v>
      </c>
      <c r="P9" s="3">
        <f ca="1"/>
        <v>100.82599999999999</v>
      </c>
      <c r="Q9" s="52">
        <f ca="1"/>
        <v>45884</v>
      </c>
      <c r="R9" s="3">
        <f ca="1"/>
        <v>99.4453125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2">
        <f ca="1"/>
        <v>45826</v>
      </c>
      <c r="N10" s="3">
        <f ca="1"/>
        <v>57.186</v>
      </c>
      <c r="O10" s="52">
        <f ca="1"/>
        <v>45826</v>
      </c>
      <c r="P10" s="3">
        <f ca="1"/>
        <v>100.81399999999999</v>
      </c>
      <c r="Q10" s="52">
        <f ca="1"/>
        <v>45887</v>
      </c>
      <c r="R10" s="3">
        <f ca="1"/>
        <v>99.3203125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2">
        <f ca="1"/>
        <v>45827</v>
      </c>
      <c r="N11" s="3">
        <f ca="1"/>
        <v>57.186</v>
      </c>
      <c r="O11" s="52">
        <f ca="1"/>
        <v>45828</v>
      </c>
      <c r="P11" s="3">
        <f ca="1"/>
        <v>100.89</v>
      </c>
      <c r="Q11" s="52">
        <f ca="1"/>
        <v>45888</v>
      </c>
      <c r="R11" s="3">
        <f ca="1"/>
        <v>99.5390625</v>
      </c>
    </row>
    <row r="12" spans="1:18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0"/>
      <c r="G12" s="191"/>
      <c r="H12" s="204" t="s">
        <v>0</v>
      </c>
      <c r="I12" s="202"/>
      <c r="J12" s="205"/>
      <c r="K12" s="39" t="s">
        <v>16</v>
      </c>
      <c r="M12" s="52">
        <f ca="1"/>
        <v>45828</v>
      </c>
      <c r="N12" s="3">
        <f ca="1"/>
        <v>57.186</v>
      </c>
      <c r="O12" s="52">
        <f ca="1"/>
        <v>45831</v>
      </c>
      <c r="P12" s="3">
        <f ca="1"/>
        <v>101.033</v>
      </c>
      <c r="Q12" s="52">
        <f ca="1"/>
        <v>45889</v>
      </c>
      <c r="R12" s="3">
        <f ca="1"/>
        <v>99.6640625</v>
      </c>
    </row>
    <row r="13" spans="1:18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2">
        <f ca="1"/>
        <v>45831</v>
      </c>
      <c r="N13" s="3">
        <f ca="1"/>
        <v>57.186</v>
      </c>
      <c r="O13" s="52">
        <f ca="1"/>
        <v>45832</v>
      </c>
      <c r="P13" s="3">
        <f ca="1"/>
        <v>101.688</v>
      </c>
      <c r="Q13" s="52">
        <f ca="1"/>
        <v>45890</v>
      </c>
      <c r="R13" s="3">
        <f ca="1"/>
        <v>99.3671875</v>
      </c>
    </row>
    <row r="14" spans="1:18">
      <c r="A14" s="127">
        <v>45938</v>
      </c>
      <c r="B14" s="45">
        <v>54.5</v>
      </c>
      <c r="C14" s="31"/>
      <c r="D14" s="5"/>
      <c r="E14" s="45">
        <f ca="1">VLOOKUP(A14,O:P,2)</f>
        <v>104.66200000000001</v>
      </c>
      <c r="F14" s="1"/>
      <c r="G14" s="5"/>
      <c r="H14" s="45">
        <f ca="1">VLOOKUP(A14,Q:R,2)</f>
        <v>101.046875</v>
      </c>
      <c r="I14" s="1"/>
      <c r="J14" s="5"/>
      <c r="K14" s="78">
        <v>0</v>
      </c>
      <c r="M14" s="52">
        <f ca="1"/>
        <v>45832</v>
      </c>
      <c r="N14" s="3">
        <f ca="1"/>
        <v>57.186</v>
      </c>
      <c r="O14" s="52">
        <f ca="1"/>
        <v>45833</v>
      </c>
      <c r="P14" s="3">
        <f ca="1"/>
        <v>101.746</v>
      </c>
      <c r="Q14" s="52">
        <f ca="1"/>
        <v>45891</v>
      </c>
      <c r="R14" s="3">
        <f ca="1"/>
        <v>99.9609375</v>
      </c>
    </row>
    <row r="15" spans="1:18">
      <c r="A15" s="127">
        <v>45939</v>
      </c>
      <c r="B15" s="45">
        <v>56.36</v>
      </c>
      <c r="C15" s="31">
        <f>-1*(B15-$B$14)*$B$8*$B$5*10^-4</f>
        <v>-21873.599999999995</v>
      </c>
      <c r="D15" s="32">
        <f>$B$6*(A15-$A$14)/360*$B$5</f>
        <v>680.55555555555554</v>
      </c>
      <c r="E15" s="45">
        <f ca="1">VLOOKUP(A15,O:P,2)</f>
        <v>104.379</v>
      </c>
      <c r="F15" s="31">
        <f ca="1">(E15-$E$14)/100*$C$5</f>
        <v>-28300.000000000127</v>
      </c>
      <c r="G15" s="32">
        <f ca="1">$C$6*(A15-$A$14)/360*$C$5-$C$7*(A15-$A$14)/360*$C$5*$E$14/100</f>
        <v>325.79388888888889</v>
      </c>
      <c r="H15" s="45">
        <f ca="1">VLOOKUP(A15,Q:R,2)</f>
        <v>100.8828125</v>
      </c>
      <c r="I15" s="31">
        <f ca="1">(H15-$H$14)/100*$D$5</f>
        <v>-15864.84375</v>
      </c>
      <c r="J15" s="32">
        <f ca="1">$D$6*(A15-$A$14)/360*$D$5-$D$7*(A15-$A$14)/360*$D$5*$H$14/100</f>
        <v>28.762374131944398</v>
      </c>
      <c r="K15" s="79">
        <f ca="1">C15+D15-F15-G15+I15+J15</f>
        <v>-9054.9197092012582</v>
      </c>
      <c r="M15" s="52">
        <f ca="1"/>
        <v>45833</v>
      </c>
      <c r="N15" s="3">
        <f ca="1"/>
        <v>57.186</v>
      </c>
      <c r="O15" s="52">
        <f ca="1"/>
        <v>45834</v>
      </c>
      <c r="P15" s="3">
        <f ca="1"/>
        <v>102.17100000000001</v>
      </c>
      <c r="Q15" s="52">
        <f ca="1"/>
        <v>45894</v>
      </c>
      <c r="R15" s="3">
        <f ca="1"/>
        <v>99.7890625</v>
      </c>
    </row>
    <row r="16" spans="1:18">
      <c r="A16" s="127">
        <v>45940</v>
      </c>
      <c r="B16" s="45">
        <v>59.47</v>
      </c>
      <c r="C16" s="31">
        <f t="shared" ref="C16:C28" si="0">-1*(B16-$B$14)*$B$8*$B$5*10^-4</f>
        <v>-58447.19999999999</v>
      </c>
      <c r="D16" s="32">
        <f t="shared" ref="D16:D28" si="1">$B$6*(A16-$A$14)/360*$B$5</f>
        <v>1361.1111111111111</v>
      </c>
      <c r="E16" s="45">
        <f t="shared" ref="E16" ca="1" si="2">VLOOKUP(A16,O:P,2)</f>
        <v>104.739</v>
      </c>
      <c r="F16" s="31">
        <f t="shared" ref="F16:F28" ca="1" si="3">(E16-$E$14)/100*$C$5</f>
        <v>7699.9999999998181</v>
      </c>
      <c r="G16" s="32">
        <f t="shared" ref="G16:G28" ca="1" si="4">$C$6*(A16-$A$14)/360*$C$5-$C$7*(A16-$A$14)/360*$C$5*$E$14/100</f>
        <v>651.58777777777777</v>
      </c>
      <c r="H16" s="45">
        <f t="shared" ref="H16" ca="1" si="5">VLOOKUP(A16,Q:R,2)</f>
        <v>101.734375</v>
      </c>
      <c r="I16" s="31">
        <f t="shared" ref="I16:I28" ca="1" si="6">(H16-$H$14)/100*$D$5</f>
        <v>66481.25</v>
      </c>
      <c r="J16" s="32">
        <f t="shared" ref="J16:J28" ca="1" si="7">$D$6*(A16-$A$14)/360*$D$5-$D$7*(A16-$A$14)/360*$D$5*$H$14/100</f>
        <v>57.524748263888796</v>
      </c>
      <c r="K16" s="79">
        <f ca="1">C16+D16-F16-G16+I16+J16</f>
        <v>1101.0980815974117</v>
      </c>
      <c r="M16" s="52">
        <f ca="1"/>
        <v>45834</v>
      </c>
      <c r="N16" s="3">
        <f ca="1"/>
        <v>68.790999999999997</v>
      </c>
      <c r="O16" s="52">
        <f ca="1"/>
        <v>45835</v>
      </c>
      <c r="P16" s="3">
        <f ca="1"/>
        <v>102.10599999999999</v>
      </c>
      <c r="Q16" s="52">
        <f ca="1"/>
        <v>45895</v>
      </c>
      <c r="R16" s="3">
        <f ca="1"/>
        <v>99.8984375</v>
      </c>
    </row>
    <row r="17" spans="1:18">
      <c r="A17" s="127">
        <v>45943</v>
      </c>
      <c r="B17" s="45">
        <v>59.666499999999999</v>
      </c>
      <c r="C17" s="31">
        <f t="shared" si="0"/>
        <v>-60758.039999999994</v>
      </c>
      <c r="D17" s="32">
        <f t="shared" si="1"/>
        <v>3402.7777777777778</v>
      </c>
      <c r="E17" s="45">
        <f t="shared" ref="E17" ca="1" si="8">VLOOKUP(A17,O:P,2)</f>
        <v>104.739</v>
      </c>
      <c r="F17" s="31">
        <f t="shared" ca="1" si="3"/>
        <v>7699.9999999998181</v>
      </c>
      <c r="G17" s="32">
        <f t="shared" ca="1" si="4"/>
        <v>1628.9694444444449</v>
      </c>
      <c r="H17" s="45">
        <f t="shared" ref="H17" ca="1" si="9">VLOOKUP(A17,Q:R,2)</f>
        <v>101.734375</v>
      </c>
      <c r="I17" s="31">
        <f t="shared" ca="1" si="6"/>
        <v>66481.25</v>
      </c>
      <c r="J17" s="32">
        <f t="shared" ca="1" si="7"/>
        <v>143.81187065972244</v>
      </c>
      <c r="K17" s="79">
        <f t="shared" ref="K17" ca="1" si="10">C17+D17-F17-G17+I17+J17</f>
        <v>-59.169796006747674</v>
      </c>
      <c r="M17" s="52">
        <f ca="1"/>
        <v>45835</v>
      </c>
      <c r="N17" s="3">
        <f ca="1"/>
        <v>68.721999999999994</v>
      </c>
      <c r="O17" s="52">
        <f ca="1"/>
        <v>45838</v>
      </c>
      <c r="P17" s="3">
        <f ca="1"/>
        <v>102.623</v>
      </c>
      <c r="Q17" s="52">
        <f ca="1"/>
        <v>45896</v>
      </c>
      <c r="R17" s="3">
        <f ca="1"/>
        <v>100.1171875</v>
      </c>
    </row>
    <row r="18" spans="1:18">
      <c r="A18" s="127">
        <v>45944</v>
      </c>
      <c r="B18" s="45">
        <v>58.685699999999997</v>
      </c>
      <c r="C18" s="31">
        <f t="shared" si="0"/>
        <v>-49223.831999999958</v>
      </c>
      <c r="D18" s="32">
        <f t="shared" si="1"/>
        <v>4083.333333333333</v>
      </c>
      <c r="E18" s="45">
        <f t="shared" ref="E18" ca="1" si="11">VLOOKUP(A18,O:P,2)</f>
        <v>105.012</v>
      </c>
      <c r="F18" s="31">
        <f t="shared" ca="1" si="3"/>
        <v>34999.999999999432</v>
      </c>
      <c r="G18" s="32">
        <f t="shared" ca="1" si="4"/>
        <v>1954.7633333333342</v>
      </c>
      <c r="H18" s="45">
        <f t="shared" ref="H18" ca="1" si="12">VLOOKUP(A18,Q:R,2)</f>
        <v>101.7421875</v>
      </c>
      <c r="I18" s="31">
        <f t="shared" ca="1" si="6"/>
        <v>67236.71875</v>
      </c>
      <c r="J18" s="32">
        <f t="shared" ca="1" si="7"/>
        <v>172.5742447916673</v>
      </c>
      <c r="K18" s="79">
        <f t="shared" ref="K18" ca="1" si="13">C18+D18-F18-G18+I18+J18</f>
        <v>-14685.969005207724</v>
      </c>
      <c r="M18" s="52">
        <f ca="1"/>
        <v>45838</v>
      </c>
      <c r="N18" s="3">
        <f ca="1"/>
        <v>68.069999999999993</v>
      </c>
      <c r="O18" s="52">
        <f ca="1"/>
        <v>45839</v>
      </c>
      <c r="P18" s="3">
        <f ca="1"/>
        <v>102.741</v>
      </c>
      <c r="Q18" s="52">
        <f ca="1"/>
        <v>45897</v>
      </c>
      <c r="R18" s="3">
        <f ca="1"/>
        <v>100.359375</v>
      </c>
    </row>
    <row r="19" spans="1:18">
      <c r="A19" s="127">
        <v>45945</v>
      </c>
      <c r="B19" s="45">
        <v>56.786799999999999</v>
      </c>
      <c r="C19" s="31">
        <f t="shared" si="0"/>
        <v>-26892.767999999996</v>
      </c>
      <c r="D19" s="32">
        <f t="shared" si="1"/>
        <v>4763.8888888888896</v>
      </c>
      <c r="E19" s="45">
        <f t="shared" ref="E19" ca="1" si="14">VLOOKUP(A19,O:P,2)</f>
        <v>105.131</v>
      </c>
      <c r="F19" s="31">
        <f t="shared" ca="1" si="3"/>
        <v>46899.999999999411</v>
      </c>
      <c r="G19" s="32">
        <f t="shared" ca="1" si="4"/>
        <v>2280.5572222222199</v>
      </c>
      <c r="H19" s="45">
        <f t="shared" ref="H19" ca="1" si="15">VLOOKUP(A19,Q:R,2)</f>
        <v>101.7734375</v>
      </c>
      <c r="I19" s="31">
        <f t="shared" ca="1" si="6"/>
        <v>70258.59375</v>
      </c>
      <c r="J19" s="32">
        <f t="shared" ca="1" si="7"/>
        <v>201.33661892361124</v>
      </c>
      <c r="K19" s="79">
        <f t="shared" ref="K19" ca="1" si="16">C19+D19-F19-G19+I19+J19</f>
        <v>-849.50596440913796</v>
      </c>
      <c r="M19" s="52">
        <f ca="1"/>
        <v>45839</v>
      </c>
      <c r="N19" s="3">
        <f ca="1"/>
        <v>68.171999999999997</v>
      </c>
      <c r="O19" s="52">
        <f ca="1"/>
        <v>45840</v>
      </c>
      <c r="P19" s="3">
        <f ca="1"/>
        <v>102.589</v>
      </c>
      <c r="Q19" s="52">
        <f ca="1"/>
        <v>45898</v>
      </c>
      <c r="R19" s="3">
        <f ca="1"/>
        <v>100.15625</v>
      </c>
    </row>
    <row r="20" spans="1:18">
      <c r="A20" s="127">
        <v>45946</v>
      </c>
      <c r="B20" s="45">
        <v>58.135399999999997</v>
      </c>
      <c r="C20" s="31">
        <f t="shared" si="0"/>
        <v>-42752.303999999967</v>
      </c>
      <c r="D20" s="32">
        <f t="shared" si="1"/>
        <v>5444.4444444444443</v>
      </c>
      <c r="E20" s="45">
        <f t="shared" ref="E20:E21" ca="1" si="17">VLOOKUP(A20,O:P,2)</f>
        <v>105.45099999999999</v>
      </c>
      <c r="F20" s="31">
        <f t="shared" ca="1" si="3"/>
        <v>78899.999999998734</v>
      </c>
      <c r="G20" s="32">
        <f t="shared" ca="1" si="4"/>
        <v>2606.3511111111111</v>
      </c>
      <c r="H20" s="45">
        <f t="shared" ref="H20:H21" ca="1" si="18">VLOOKUP(A20,Q:R,2)</f>
        <v>102.2109375</v>
      </c>
      <c r="I20" s="31">
        <f t="shared" ca="1" si="6"/>
        <v>112564.84375</v>
      </c>
      <c r="J20" s="32">
        <f t="shared" ca="1" si="7"/>
        <v>230.09899305555518</v>
      </c>
      <c r="K20" s="79">
        <f t="shared" ref="K20:K21" ca="1" si="19">C20+D20-F20-G20+I20+J20</f>
        <v>-6019.2679236098156</v>
      </c>
      <c r="M20" s="52">
        <f ca="1"/>
        <v>45840</v>
      </c>
      <c r="N20" s="3">
        <f ca="1"/>
        <v>67.387</v>
      </c>
      <c r="O20" s="52">
        <f ca="1"/>
        <v>45841</v>
      </c>
      <c r="P20" s="3">
        <f ca="1"/>
        <v>102.17100000000001</v>
      </c>
      <c r="Q20" s="52">
        <f ca="1"/>
        <v>45901</v>
      </c>
      <c r="R20" s="3">
        <f ca="1"/>
        <v>100.15625</v>
      </c>
    </row>
    <row r="21" spans="1:18">
      <c r="A21" s="127">
        <v>45947</v>
      </c>
      <c r="B21" s="45">
        <v>58.182200000000002</v>
      </c>
      <c r="C21" s="31">
        <f t="shared" si="0"/>
        <v>-43302.67200000002</v>
      </c>
      <c r="D21" s="32">
        <f t="shared" si="1"/>
        <v>6125</v>
      </c>
      <c r="E21" s="45">
        <f t="shared" ca="1" si="17"/>
        <v>105.18600000000001</v>
      </c>
      <c r="F21" s="31">
        <f t="shared" ca="1" si="3"/>
        <v>52400.000000000095</v>
      </c>
      <c r="G21" s="32">
        <f t="shared" ca="1" si="4"/>
        <v>2932.1450000000004</v>
      </c>
      <c r="H21" s="45">
        <f t="shared" ca="1" si="18"/>
        <v>101.9296875</v>
      </c>
      <c r="I21" s="31">
        <f t="shared" ca="1" si="6"/>
        <v>85367.968749999985</v>
      </c>
      <c r="J21" s="32">
        <f t="shared" ca="1" si="7"/>
        <v>258.86136718749913</v>
      </c>
      <c r="K21" s="79">
        <f t="shared" ca="1" si="19"/>
        <v>-6882.9868828126273</v>
      </c>
      <c r="M21" s="52">
        <f ca="1"/>
        <v>45841</v>
      </c>
      <c r="N21" s="3">
        <f ca="1"/>
        <v>67.069999999999993</v>
      </c>
      <c r="O21" s="52">
        <f ca="1"/>
        <v>45845</v>
      </c>
      <c r="P21" s="3">
        <f ca="1"/>
        <v>101.631</v>
      </c>
      <c r="Q21" s="52">
        <f ca="1"/>
        <v>45902</v>
      </c>
      <c r="R21" s="3">
        <f ca="1"/>
        <v>99.8984375</v>
      </c>
    </row>
    <row r="22" spans="1:18">
      <c r="A22" s="127">
        <v>45950</v>
      </c>
      <c r="B22" s="45">
        <v>58.052599999999998</v>
      </c>
      <c r="C22" s="31">
        <f t="shared" si="0"/>
        <v>-41778.575999999986</v>
      </c>
      <c r="D22" s="32">
        <f t="shared" si="1"/>
        <v>8166.6666666666661</v>
      </c>
      <c r="E22" s="45">
        <f ca="1">VLOOKUP(A20,O:P,2)</f>
        <v>105.45099999999999</v>
      </c>
      <c r="F22" s="31">
        <f t="shared" ca="1" si="3"/>
        <v>78899.999999998734</v>
      </c>
      <c r="G22" s="32">
        <f t="shared" ca="1" si="4"/>
        <v>3909.5266666666685</v>
      </c>
      <c r="H22" s="45">
        <f ca="1">VLOOKUP(A20,Q:R,2)</f>
        <v>102.2109375</v>
      </c>
      <c r="I22" s="31">
        <f t="shared" ca="1" si="6"/>
        <v>112564.84375</v>
      </c>
      <c r="J22" s="32">
        <f t="shared" ca="1" si="7"/>
        <v>345.14848958333459</v>
      </c>
      <c r="K22" s="79">
        <f ca="1">C22+D22-F22-G22+I22+J22</f>
        <v>-3511.4437604154009</v>
      </c>
      <c r="M22" s="52">
        <f ca="1"/>
        <v>45842</v>
      </c>
      <c r="N22" s="3">
        <f ca="1"/>
        <v>66.430999999999997</v>
      </c>
      <c r="O22" s="52">
        <f ca="1"/>
        <v>45846</v>
      </c>
      <c r="P22" s="3">
        <f ca="1"/>
        <v>101.41500000000001</v>
      </c>
      <c r="Q22" s="52">
        <f ca="1"/>
        <v>45903</v>
      </c>
      <c r="R22" s="3">
        <f ca="1"/>
        <v>100.2578125</v>
      </c>
    </row>
    <row r="23" spans="1:18" ht="14.4" customHeight="1">
      <c r="A23" s="127">
        <v>45951</v>
      </c>
      <c r="B23" s="45">
        <v>56.726599999999998</v>
      </c>
      <c r="C23" s="31">
        <f t="shared" si="0"/>
        <v>-26184.81599999997</v>
      </c>
      <c r="D23" s="32">
        <f t="shared" si="1"/>
        <v>8847.2222222222226</v>
      </c>
      <c r="E23" s="45">
        <f ca="1">VLOOKUP(A21,O:P,2)</f>
        <v>105.18600000000001</v>
      </c>
      <c r="F23" s="31">
        <f t="shared" ca="1" si="3"/>
        <v>52400.000000000095</v>
      </c>
      <c r="G23" s="32">
        <f t="shared" ca="1" si="4"/>
        <v>4235.320555555556</v>
      </c>
      <c r="H23" s="45">
        <f ca="1">VLOOKUP(A21,Q:R,2)</f>
        <v>101.9296875</v>
      </c>
      <c r="I23" s="31">
        <f t="shared" ca="1" si="6"/>
        <v>85367.968749999985</v>
      </c>
      <c r="J23" s="32">
        <f t="shared" ca="1" si="7"/>
        <v>373.91086371527672</v>
      </c>
      <c r="K23" s="79">
        <f ca="1">C23+D23-F23-G23+I23+J23</f>
        <v>11768.965280381855</v>
      </c>
      <c r="M23" s="52">
        <f ca="1"/>
        <v>45845</v>
      </c>
      <c r="N23" s="3">
        <f ca="1"/>
        <v>65.94</v>
      </c>
      <c r="O23" s="52">
        <f ca="1"/>
        <v>45847</v>
      </c>
      <c r="P23" s="3">
        <f ca="1"/>
        <v>101.871</v>
      </c>
      <c r="Q23" s="52">
        <f ca="1"/>
        <v>45904</v>
      </c>
      <c r="R23" s="3">
        <f ca="1"/>
        <v>100.7109375</v>
      </c>
    </row>
    <row r="24" spans="1:18" ht="14.4" customHeight="1">
      <c r="A24" s="127">
        <v>45952</v>
      </c>
      <c r="B24" s="45">
        <v>57.585099999999997</v>
      </c>
      <c r="C24" s="31">
        <f t="shared" si="0"/>
        <v>-36280.775999999969</v>
      </c>
      <c r="D24" s="32">
        <f t="shared" si="1"/>
        <v>9527.7777777777792</v>
      </c>
      <c r="E24" s="45">
        <f ca="1">VLOOKUP(A21,O:P,2)</f>
        <v>105.18600000000001</v>
      </c>
      <c r="F24" s="31">
        <f t="shared" ca="1" si="3"/>
        <v>52400.000000000095</v>
      </c>
      <c r="G24" s="32">
        <f t="shared" ca="1" si="4"/>
        <v>4561.1144444444399</v>
      </c>
      <c r="H24" s="45">
        <f ca="1">VLOOKUP(A21,Q:R,2)</f>
        <v>101.9296875</v>
      </c>
      <c r="I24" s="31">
        <f t="shared" ca="1" si="6"/>
        <v>85367.968749999985</v>
      </c>
      <c r="J24" s="32">
        <f t="shared" ca="1" si="7"/>
        <v>402.67323784722248</v>
      </c>
      <c r="K24" s="79">
        <f ca="1">C24+D24-F24-G24+I24+J24</f>
        <v>2056.5293211804819</v>
      </c>
      <c r="M24" s="52">
        <f ca="1"/>
        <v>45846</v>
      </c>
      <c r="N24" s="3">
        <f ca="1"/>
        <v>66.525000000000006</v>
      </c>
      <c r="O24" s="52">
        <f ca="1"/>
        <v>45848</v>
      </c>
      <c r="P24" s="3">
        <f ca="1"/>
        <v>101.907</v>
      </c>
      <c r="Q24" s="52">
        <f ca="1"/>
        <v>45905</v>
      </c>
      <c r="R24" s="3">
        <f ca="1"/>
        <v>101.40625</v>
      </c>
    </row>
    <row r="25" spans="1:18" ht="14.4" customHeight="1">
      <c r="A25" s="127">
        <v>45953</v>
      </c>
      <c r="B25" s="45">
        <v>57.040999999999997</v>
      </c>
      <c r="C25" s="31">
        <f t="shared" si="0"/>
        <v>-29882.15999999996</v>
      </c>
      <c r="D25" s="32">
        <f t="shared" si="1"/>
        <v>10208.333333333332</v>
      </c>
      <c r="E25" s="45">
        <f ca="1">VLOOKUP(A22,O:P,2)</f>
        <v>105.49299999999999</v>
      </c>
      <c r="F25" s="31">
        <f t="shared" ca="1" si="3"/>
        <v>83099.99999999888</v>
      </c>
      <c r="G25" s="32">
        <f t="shared" ca="1" si="4"/>
        <v>4886.9083333333292</v>
      </c>
      <c r="H25" s="45">
        <f ca="1">VLOOKUP(A22,Q:R,2)</f>
        <v>102.1640625</v>
      </c>
      <c r="I25" s="31">
        <f t="shared" ca="1" si="6"/>
        <v>108032.03125</v>
      </c>
      <c r="J25" s="32">
        <f t="shared" ca="1" si="7"/>
        <v>431.43561197916642</v>
      </c>
      <c r="K25" s="79">
        <f ca="1">C25+D25-F25-G25+I25+J25</f>
        <v>802.73186198033</v>
      </c>
      <c r="M25" s="52">
        <f ca="1"/>
        <v>45847</v>
      </c>
      <c r="N25" s="3">
        <f ca="1"/>
        <v>66.244</v>
      </c>
      <c r="O25" s="52">
        <f ca="1"/>
        <v>45849</v>
      </c>
      <c r="P25" s="3">
        <f ca="1"/>
        <v>101.364</v>
      </c>
      <c r="Q25" s="52">
        <f ca="1"/>
        <v>45908</v>
      </c>
      <c r="R25" s="3">
        <f ca="1"/>
        <v>101.6953125</v>
      </c>
    </row>
    <row r="26" spans="1:18" ht="14.4" customHeight="1">
      <c r="A26" s="127">
        <v>45954</v>
      </c>
      <c r="B26" s="45">
        <v>56.257199999999997</v>
      </c>
      <c r="C26" s="31">
        <f t="shared" si="0"/>
        <v>-20664.67199999997</v>
      </c>
      <c r="D26" s="32">
        <f t="shared" si="1"/>
        <v>10888.888888888889</v>
      </c>
      <c r="E26" s="45">
        <f ca="1">VLOOKUP(A23,O:P,2)</f>
        <v>105.583</v>
      </c>
      <c r="F26" s="31">
        <f t="shared" ca="1" si="3"/>
        <v>92099.999999999229</v>
      </c>
      <c r="G26" s="32">
        <f t="shared" ca="1" si="4"/>
        <v>5212.7022222222222</v>
      </c>
      <c r="H26" s="45">
        <f ca="1">VLOOKUP(A23,Q:R,2)</f>
        <v>102.3046875</v>
      </c>
      <c r="I26" s="31">
        <f t="shared" ca="1" si="6"/>
        <v>121630.46875000001</v>
      </c>
      <c r="J26" s="32">
        <f t="shared" ca="1" si="7"/>
        <v>460.19798611111037</v>
      </c>
      <c r="K26" s="79">
        <f ca="1">C26+D26-F26-G26+I26+J26</f>
        <v>15002.181402778595</v>
      </c>
      <c r="M26" s="52">
        <f ca="1"/>
        <v>45848</v>
      </c>
      <c r="N26" s="3">
        <f ca="1"/>
        <v>66.423000000000002</v>
      </c>
      <c r="O26" s="52">
        <f ca="1"/>
        <v>45852</v>
      </c>
      <c r="P26" s="3">
        <f ca="1"/>
        <v>101.203</v>
      </c>
      <c r="Q26" s="52">
        <f ca="1"/>
        <v>45909</v>
      </c>
      <c r="R26" s="3">
        <f ca="1"/>
        <v>101.3046875</v>
      </c>
    </row>
    <row r="27" spans="1:18" ht="14.4" customHeight="1">
      <c r="A27" s="36">
        <v>45957</v>
      </c>
      <c r="B27" s="45">
        <v>55.428100000000001</v>
      </c>
      <c r="C27" s="31">
        <f t="shared" si="0"/>
        <v>-10914.456000000007</v>
      </c>
      <c r="D27" s="32">
        <f t="shared" si="1"/>
        <v>12930.555555555557</v>
      </c>
      <c r="E27" s="45">
        <f t="shared" ref="E27:E28" ca="1" si="20">VLOOKUP(A24,O:P,2)</f>
        <v>105.595</v>
      </c>
      <c r="F27" s="31">
        <f t="shared" ca="1" si="3"/>
        <v>93299.999999999272</v>
      </c>
      <c r="G27" s="32">
        <f t="shared" ca="1" si="4"/>
        <v>6190.0838888888866</v>
      </c>
      <c r="H27" s="45">
        <f t="shared" ref="H27:H28" ca="1" si="21">VLOOKUP(A24,Q:R,2)</f>
        <v>102.40625</v>
      </c>
      <c r="I27" s="31">
        <f t="shared" ca="1" si="6"/>
        <v>131451.5625</v>
      </c>
      <c r="J27" s="32">
        <f t="shared" ca="1" si="7"/>
        <v>546.48510850694947</v>
      </c>
      <c r="K27" s="79">
        <f t="shared" ref="K27:K28" ca="1" si="22">C27+D27-F27-G27+I27+J27</f>
        <v>34524.063275174354</v>
      </c>
      <c r="M27" s="52">
        <f ca="1"/>
        <v>45849</v>
      </c>
      <c r="N27" s="3">
        <f ca="1"/>
        <v>67.114000000000004</v>
      </c>
      <c r="O27" s="52">
        <f ca="1"/>
        <v>45853</v>
      </c>
      <c r="P27" s="3">
        <f ca="1"/>
        <v>100.934</v>
      </c>
      <c r="Q27" s="52">
        <f ca="1"/>
        <v>45910</v>
      </c>
      <c r="R27" s="3">
        <f ca="1"/>
        <v>101.640625</v>
      </c>
    </row>
    <row r="28" spans="1:18" ht="14.4" customHeight="1">
      <c r="A28" s="36">
        <v>45958</v>
      </c>
      <c r="B28" s="45">
        <v>55.255099999999999</v>
      </c>
      <c r="C28" s="31">
        <f t="shared" si="0"/>
        <v>-8879.975999999986</v>
      </c>
      <c r="D28" s="32">
        <f t="shared" si="1"/>
        <v>13611.111111111111</v>
      </c>
      <c r="E28" s="45">
        <f t="shared" ca="1" si="20"/>
        <v>105.399</v>
      </c>
      <c r="F28" s="31">
        <f t="shared" ca="1" si="3"/>
        <v>73699.999999999476</v>
      </c>
      <c r="G28" s="32">
        <f t="shared" ca="1" si="4"/>
        <v>6515.8777777777796</v>
      </c>
      <c r="H28" s="45">
        <f t="shared" ca="1" si="21"/>
        <v>101.9921875</v>
      </c>
      <c r="I28" s="31">
        <f t="shared" ca="1" si="6"/>
        <v>91411.71875</v>
      </c>
      <c r="J28" s="32">
        <f t="shared" ca="1" si="7"/>
        <v>575.24748263888978</v>
      </c>
      <c r="K28" s="79">
        <f t="shared" ca="1" si="22"/>
        <v>16502.223565972756</v>
      </c>
      <c r="M28" s="52">
        <f ca="1"/>
        <v>45852</v>
      </c>
      <c r="N28" s="3">
        <f ca="1"/>
        <v>67.042000000000002</v>
      </c>
      <c r="O28" s="52">
        <f ca="1"/>
        <v>45854</v>
      </c>
      <c r="P28" s="3">
        <f ca="1"/>
        <v>101.27</v>
      </c>
      <c r="Q28" s="52">
        <f ca="1"/>
        <v>45911</v>
      </c>
      <c r="R28" s="3">
        <f ca="1"/>
        <v>101.84375</v>
      </c>
    </row>
    <row r="29" spans="1:18" ht="14.4" customHeight="1">
      <c r="A29" s="36">
        <v>45959</v>
      </c>
      <c r="B29" s="45">
        <v>55.555700000000002</v>
      </c>
      <c r="C29" s="31">
        <f t="shared" ref="C29" si="23">-1*(B29-$B$14)*$B$8*$B$5*10^-4</f>
        <v>-12415.032000000019</v>
      </c>
      <c r="D29" s="32">
        <f t="shared" ref="D29" si="24">$B$6*(A29-$A$14)/360*$B$5</f>
        <v>14291.666666666666</v>
      </c>
      <c r="E29" s="45">
        <f t="shared" ref="E29" ca="1" si="25">VLOOKUP(A26,O:P,2)</f>
        <v>105.575</v>
      </c>
      <c r="F29" s="31">
        <f t="shared" ref="F29" ca="1" si="26">(E29-$E$14)/100*$C$5</f>
        <v>91299.999999999665</v>
      </c>
      <c r="G29" s="32">
        <f t="shared" ref="G29" ca="1" si="27">$C$6*(A29-$A$14)/360*$C$5-$C$7*(A29-$A$14)/360*$C$5*$E$14/100</f>
        <v>6841.6716666666653</v>
      </c>
      <c r="H29" s="45">
        <f t="shared" ref="H29" ca="1" si="28">VLOOKUP(A26,Q:R,2)</f>
        <v>101.984375</v>
      </c>
      <c r="I29" s="31">
        <f t="shared" ref="I29" ca="1" si="29">(H29-$H$14)/100*$D$5</f>
        <v>90656.25</v>
      </c>
      <c r="J29" s="32">
        <f t="shared" ref="J29" ca="1" si="30">$D$6*(A29-$A$14)/360*$D$5-$D$7*(A29-$A$14)/360*$D$5*$H$14/100</f>
        <v>604.00985677083736</v>
      </c>
      <c r="K29" s="79">
        <f t="shared" ref="K29" ca="1" si="31">C29+D29-F29-G29+I29+J29</f>
        <v>-5004.7771432288391</v>
      </c>
      <c r="M29" s="52">
        <f ca="1"/>
        <v>45853</v>
      </c>
      <c r="N29" s="3">
        <f ca="1"/>
        <v>67.724999999999994</v>
      </c>
      <c r="O29" s="52">
        <f ca="1"/>
        <v>45855</v>
      </c>
      <c r="P29" s="3">
        <f ca="1"/>
        <v>101.5</v>
      </c>
      <c r="Q29" s="52">
        <f ca="1"/>
        <v>45912</v>
      </c>
      <c r="R29" s="3">
        <f ca="1"/>
        <v>101.4765625</v>
      </c>
    </row>
    <row r="30" spans="1:18" ht="14.4" customHeight="1">
      <c r="A30" s="36">
        <v>45960</v>
      </c>
      <c r="B30" s="45">
        <v>56.016100000000002</v>
      </c>
      <c r="C30" s="31">
        <f t="shared" ref="C30:C31" si="32">-1*(B30-$B$14)*$B$8*$B$5*10^-4</f>
        <v>-17829.336000000018</v>
      </c>
      <c r="D30" s="32">
        <f t="shared" ref="D30:D31" si="33">$B$6*(A30-$A$14)/360*$B$5</f>
        <v>14972.222222222223</v>
      </c>
      <c r="E30" s="45">
        <f t="shared" ref="E30" ca="1" si="34">VLOOKUP(A27,O:P,2)</f>
        <v>105.79900000000001</v>
      </c>
      <c r="F30" s="31">
        <f t="shared" ref="F30:F31" ca="1" si="35">(E30-$E$14)/100*$C$5</f>
        <v>113700.00000000006</v>
      </c>
      <c r="G30" s="32">
        <f t="shared" ref="G30:G31" ca="1" si="36">$C$6*(A30-$A$14)/360*$C$5-$C$7*(A30-$A$14)/360*$C$5*$E$14/100</f>
        <v>7167.4655555555546</v>
      </c>
      <c r="H30" s="45">
        <f t="shared" ref="H30" ca="1" si="37">VLOOKUP(A27,Q:R,2)</f>
        <v>102.15625</v>
      </c>
      <c r="I30" s="31">
        <f t="shared" ref="I30:I31" ca="1" si="38">(H30-$H$14)/100*$D$5</f>
        <v>107276.5625</v>
      </c>
      <c r="J30" s="32">
        <f t="shared" ref="J30:J31" ca="1" si="39">$D$6*(A30-$A$14)/360*$D$5-$D$7*(A30-$A$14)/360*$D$5*$H$14/100</f>
        <v>632.7722309027813</v>
      </c>
      <c r="K30" s="79">
        <f t="shared" ref="K30" ca="1" si="40">C30+D30-F30-G30+I30+J30</f>
        <v>-15815.244602430619</v>
      </c>
      <c r="M30" s="52">
        <f ca="1"/>
        <v>45854</v>
      </c>
      <c r="N30" s="3">
        <f ca="1"/>
        <v>67.887</v>
      </c>
      <c r="O30" s="52">
        <f ca="1"/>
        <v>45856</v>
      </c>
      <c r="P30" s="3">
        <f ca="1"/>
        <v>101.68</v>
      </c>
      <c r="Q30" s="52">
        <f ca="1"/>
        <v>45915</v>
      </c>
      <c r="R30" s="3">
        <f ca="1"/>
        <v>101.703125</v>
      </c>
    </row>
    <row r="31" spans="1:18" ht="14.4" customHeight="1">
      <c r="A31" s="36">
        <v>45961</v>
      </c>
      <c r="B31" s="45">
        <v>56.389800000000001</v>
      </c>
      <c r="C31" s="31">
        <f t="shared" si="32"/>
        <v>-22224.048000000013</v>
      </c>
      <c r="D31" s="32">
        <f t="shared" si="33"/>
        <v>15652.777777777779</v>
      </c>
      <c r="E31" s="45">
        <f ca="1">VLOOKUP(A27,O:P,2)</f>
        <v>105.79900000000001</v>
      </c>
      <c r="F31" s="31">
        <f t="shared" ca="1" si="35"/>
        <v>113700.00000000006</v>
      </c>
      <c r="G31" s="32">
        <f t="shared" ca="1" si="36"/>
        <v>7493.2594444444439</v>
      </c>
      <c r="H31" s="45">
        <f ca="1">VLOOKUP(A27,Q:R,2)</f>
        <v>102.15625</v>
      </c>
      <c r="I31" s="31">
        <f t="shared" ca="1" si="38"/>
        <v>107276.5625</v>
      </c>
      <c r="J31" s="32">
        <f t="shared" ca="1" si="39"/>
        <v>661.53460503472161</v>
      </c>
      <c r="K31" s="79">
        <f t="shared" ref="K31" ca="1" si="41">C31+D31-F31-G31+I31+J31</f>
        <v>-19826.432561632006</v>
      </c>
      <c r="M31" s="52">
        <f ca="1"/>
        <v>45855</v>
      </c>
      <c r="N31" s="3">
        <f ca="1"/>
        <v>67.484999999999999</v>
      </c>
      <c r="O31" s="52">
        <f ca="1"/>
        <v>45859</v>
      </c>
      <c r="P31" s="3">
        <f ca="1"/>
        <v>101.997</v>
      </c>
      <c r="Q31" s="52">
        <f ca="1"/>
        <v>45916</v>
      </c>
      <c r="R31" s="3">
        <f ca="1"/>
        <v>101.7890625</v>
      </c>
    </row>
    <row r="32" spans="1:18" ht="14.4" customHeight="1">
      <c r="A32" s="36">
        <v>45964</v>
      </c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52">
        <f ca="1"/>
        <v>45856</v>
      </c>
      <c r="N32" s="3">
        <f ca="1"/>
        <v>66.545000000000002</v>
      </c>
      <c r="O32" s="52">
        <f ca="1"/>
        <v>45860</v>
      </c>
      <c r="P32" s="3">
        <f ca="1"/>
        <v>102.188</v>
      </c>
      <c r="Q32" s="52">
        <f ca="1"/>
        <v>45917</v>
      </c>
      <c r="R32" s="3">
        <f ca="1"/>
        <v>101.296875</v>
      </c>
    </row>
    <row r="33" spans="1:18" ht="14.4" customHeight="1">
      <c r="A33" s="36">
        <v>45965</v>
      </c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52">
        <f ca="1"/>
        <v>45859</v>
      </c>
      <c r="N33" s="3">
        <f ca="1"/>
        <v>66.367000000000004</v>
      </c>
      <c r="O33" s="52">
        <f ca="1"/>
        <v>45861</v>
      </c>
      <c r="P33" s="3">
        <f ca="1"/>
        <v>101.98399999999999</v>
      </c>
      <c r="Q33" s="52">
        <f ca="1"/>
        <v>45918</v>
      </c>
      <c r="R33" s="3">
        <f ca="1"/>
        <v>101.15625</v>
      </c>
    </row>
    <row r="34" spans="1:18" ht="14.4" customHeight="1">
      <c r="A34" s="36">
        <v>45966</v>
      </c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52">
        <f ca="1"/>
        <v>45860</v>
      </c>
      <c r="N34" s="3">
        <f ca="1"/>
        <v>66.105000000000004</v>
      </c>
      <c r="O34" s="52">
        <f ca="1"/>
        <v>45862</v>
      </c>
      <c r="P34" s="3">
        <f ca="1"/>
        <v>102.03</v>
      </c>
      <c r="Q34" s="52">
        <f ca="1"/>
        <v>45919</v>
      </c>
      <c r="R34" s="3">
        <f ca="1"/>
        <v>100.9765625</v>
      </c>
    </row>
    <row r="35" spans="1:18" ht="14.4" customHeight="1">
      <c r="A35" s="36">
        <v>45967</v>
      </c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52">
        <f ca="1"/>
        <v>45861</v>
      </c>
      <c r="N35" s="3">
        <f ca="1"/>
        <v>65.403000000000006</v>
      </c>
      <c r="O35" s="52">
        <f ca="1"/>
        <v>45863</v>
      </c>
      <c r="P35" s="3">
        <f ca="1"/>
        <v>102.10899999999999</v>
      </c>
      <c r="Q35" s="52">
        <f ca="1"/>
        <v>45922</v>
      </c>
      <c r="R35" s="3">
        <f ca="1"/>
        <v>100.8203125</v>
      </c>
    </row>
    <row r="36" spans="1:18" ht="14.4" customHeight="1">
      <c r="A36" s="36">
        <v>45968</v>
      </c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52">
        <f ca="1"/>
        <v>45862</v>
      </c>
      <c r="N36" s="3">
        <f ca="1"/>
        <v>65.320999999999998</v>
      </c>
      <c r="O36" s="52">
        <f ca="1"/>
        <v>45866</v>
      </c>
      <c r="P36" s="3">
        <f ca="1"/>
        <v>101.959</v>
      </c>
      <c r="Q36" s="52">
        <f ca="1"/>
        <v>45923</v>
      </c>
      <c r="R36" s="3">
        <f ca="1"/>
        <v>101.1484375</v>
      </c>
    </row>
    <row r="37" spans="1:18">
      <c r="A37" s="36">
        <v>45969</v>
      </c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52">
        <f ca="1"/>
        <v>45863</v>
      </c>
      <c r="N37" s="3">
        <f ca="1"/>
        <v>64.915999999999997</v>
      </c>
      <c r="O37" s="52">
        <f ca="1"/>
        <v>45867</v>
      </c>
      <c r="P37" s="3">
        <f ca="1"/>
        <v>102.581</v>
      </c>
      <c r="Q37" s="52">
        <f ca="1"/>
        <v>45924</v>
      </c>
      <c r="R37" s="3">
        <f ca="1"/>
        <v>100.8203125</v>
      </c>
    </row>
    <row r="38" spans="1:18">
      <c r="A38" s="36">
        <v>45970</v>
      </c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52">
        <f ca="1"/>
        <v>45866</v>
      </c>
      <c r="N38" s="3">
        <f ca="1"/>
        <v>64.944999999999993</v>
      </c>
      <c r="O38" s="52">
        <f ca="1"/>
        <v>45868</v>
      </c>
      <c r="P38" s="3">
        <f ca="1"/>
        <v>102.148</v>
      </c>
      <c r="Q38" s="52">
        <f ca="1"/>
        <v>45925</v>
      </c>
      <c r="R38" s="3">
        <f ca="1"/>
        <v>100.6328125</v>
      </c>
    </row>
    <row r="39" spans="1:18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52">
        <f ca="1"/>
        <v>45867</v>
      </c>
      <c r="N39" s="3">
        <f ca="1"/>
        <v>64.834000000000003</v>
      </c>
      <c r="O39" s="52">
        <f ca="1"/>
        <v>45869</v>
      </c>
      <c r="P39" s="3">
        <f ca="1"/>
        <v>102.137</v>
      </c>
      <c r="Q39" s="52">
        <f ca="1"/>
        <v>45926</v>
      </c>
      <c r="R39" s="3">
        <f ca="1"/>
        <v>100.5859375</v>
      </c>
    </row>
    <row r="40" spans="1:18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52">
        <f ca="1"/>
        <v>45868</v>
      </c>
      <c r="N40" s="3">
        <f ca="1"/>
        <v>65.064999999999998</v>
      </c>
      <c r="O40" s="52">
        <f ca="1"/>
        <v>45870</v>
      </c>
      <c r="P40" s="3">
        <f ca="1"/>
        <v>102.979</v>
      </c>
      <c r="Q40" s="52">
        <f ca="1"/>
        <v>45929</v>
      </c>
      <c r="R40" s="3">
        <f ca="1"/>
        <v>100.8828125</v>
      </c>
    </row>
    <row r="41" spans="1:18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52">
        <f ca="1"/>
        <v>45869</v>
      </c>
      <c r="N41" s="3">
        <f ca="1"/>
        <v>65.272000000000006</v>
      </c>
      <c r="O41" s="52">
        <f ca="1"/>
        <v>45873</v>
      </c>
      <c r="P41" s="3">
        <f ca="1"/>
        <v>103.155</v>
      </c>
      <c r="Q41" s="52">
        <f ca="1"/>
        <v>45930</v>
      </c>
      <c r="R41" s="3">
        <f ca="1"/>
        <v>100.7890625</v>
      </c>
    </row>
    <row r="42" spans="1:18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52">
        <f ca="1"/>
        <v>45870</v>
      </c>
      <c r="N42" s="3">
        <f ca="1"/>
        <v>66.826999999999998</v>
      </c>
      <c r="O42" s="52">
        <f ca="1"/>
        <v>45874</v>
      </c>
      <c r="P42" s="3">
        <f ca="1"/>
        <v>103.024</v>
      </c>
      <c r="Q42" s="52">
        <f ca="1"/>
        <v>45931</v>
      </c>
      <c r="R42" s="3">
        <f ca="1"/>
        <v>101.2109375</v>
      </c>
    </row>
    <row r="43" spans="1:18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52">
        <f ca="1"/>
        <v>45873</v>
      </c>
      <c r="N43" s="3">
        <f ca="1"/>
        <v>66.061000000000007</v>
      </c>
      <c r="O43" s="52">
        <f ca="1"/>
        <v>45875</v>
      </c>
      <c r="P43" s="3">
        <f ca="1"/>
        <v>102.974</v>
      </c>
      <c r="Q43" s="52">
        <f ca="1"/>
        <v>45932</v>
      </c>
      <c r="R43" s="3">
        <f ca="1"/>
        <v>101.3359375</v>
      </c>
    </row>
    <row r="44" spans="1:18">
      <c r="B44" s="45"/>
      <c r="C44" s="31"/>
      <c r="D44" s="5"/>
      <c r="E44" s="45"/>
      <c r="F44" s="1"/>
      <c r="G44" s="5"/>
      <c r="H44" s="45"/>
      <c r="I44" s="1"/>
      <c r="J44" s="5"/>
      <c r="K44" s="78"/>
      <c r="M44" s="52">
        <f ca="1"/>
        <v>45874</v>
      </c>
      <c r="N44" s="3">
        <f ca="1"/>
        <v>65.790999999999997</v>
      </c>
      <c r="O44" s="52">
        <f ca="1"/>
        <v>45876</v>
      </c>
      <c r="P44" s="3">
        <f ca="1"/>
        <v>102.893</v>
      </c>
      <c r="Q44" s="52">
        <f ca="1"/>
        <v>45933</v>
      </c>
      <c r="R44" s="3">
        <f ca="1"/>
        <v>101.0390625</v>
      </c>
    </row>
    <row r="45" spans="1:18">
      <c r="B45" s="45"/>
      <c r="C45" s="31"/>
      <c r="D45" s="5"/>
      <c r="E45" s="45"/>
      <c r="F45" s="1"/>
      <c r="G45" s="5"/>
      <c r="H45" s="45"/>
      <c r="I45" s="1"/>
      <c r="J45" s="5"/>
      <c r="K45" s="78"/>
      <c r="M45" s="52">
        <f ca="1"/>
        <v>45875</v>
      </c>
      <c r="N45" s="3">
        <f ca="1"/>
        <v>65.372</v>
      </c>
      <c r="O45" s="52">
        <f ca="1"/>
        <v>45877</v>
      </c>
      <c r="P45" s="3">
        <f ca="1"/>
        <v>102.575</v>
      </c>
      <c r="Q45" s="52">
        <f ca="1"/>
        <v>45936</v>
      </c>
      <c r="R45" s="3">
        <f ca="1"/>
        <v>100.765625</v>
      </c>
    </row>
    <row r="46" spans="1:18">
      <c r="B46" s="45"/>
      <c r="C46" s="31"/>
      <c r="D46" s="5"/>
      <c r="E46" s="45"/>
      <c r="F46" s="1"/>
      <c r="G46" s="5"/>
      <c r="H46" s="45"/>
      <c r="I46" s="1"/>
      <c r="J46" s="5"/>
      <c r="K46" s="78"/>
      <c r="M46" s="52">
        <f ca="1"/>
        <v>45876</v>
      </c>
      <c r="N46" s="3">
        <f ca="1"/>
        <v>65.460999999999999</v>
      </c>
      <c r="O46" s="52">
        <f ca="1"/>
        <v>45880</v>
      </c>
      <c r="P46" s="3">
        <f ca="1"/>
        <v>102.467</v>
      </c>
      <c r="Q46" s="52">
        <f ca="1"/>
        <v>45937</v>
      </c>
      <c r="R46" s="3">
        <f ca="1"/>
        <v>101.0078125</v>
      </c>
    </row>
    <row r="47" spans="1:18">
      <c r="B47" s="45"/>
      <c r="C47" s="31"/>
      <c r="D47" s="5"/>
      <c r="E47" s="45"/>
      <c r="F47" s="1"/>
      <c r="G47" s="5"/>
      <c r="H47" s="45"/>
      <c r="I47" s="1"/>
      <c r="J47" s="5"/>
      <c r="K47" s="78"/>
      <c r="M47" s="52">
        <f ca="1"/>
        <v>45877</v>
      </c>
      <c r="N47" s="3">
        <f ca="1"/>
        <v>65.619</v>
      </c>
      <c r="O47" s="52">
        <f ca="1"/>
        <v>45881</v>
      </c>
      <c r="P47" s="3">
        <f ca="1"/>
        <v>102.56699999999999</v>
      </c>
      <c r="Q47" s="52">
        <f ca="1"/>
        <v>45938</v>
      </c>
      <c r="R47" s="3">
        <f ca="1"/>
        <v>101.046875</v>
      </c>
    </row>
    <row r="48" spans="1:18">
      <c r="B48" s="57"/>
      <c r="C48" s="58"/>
      <c r="D48" s="34"/>
      <c r="E48" s="57"/>
      <c r="G48" s="34"/>
      <c r="H48" s="57"/>
      <c r="J48" s="34"/>
      <c r="K48" s="80"/>
      <c r="M48" s="52">
        <f ca="1"/>
        <v>45880</v>
      </c>
      <c r="N48" s="3">
        <f ca="1"/>
        <v>65.174999999999997</v>
      </c>
      <c r="O48" s="52">
        <f ca="1"/>
        <v>45882</v>
      </c>
      <c r="P48" s="3">
        <f ca="1"/>
        <v>103.23699999999999</v>
      </c>
      <c r="Q48" s="52">
        <f ca="1"/>
        <v>45939</v>
      </c>
      <c r="R48" s="3">
        <f ca="1"/>
        <v>100.8828125</v>
      </c>
    </row>
    <row r="49" spans="2:18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52">
        <f ca="1"/>
        <v>45881</v>
      </c>
      <c r="N49" s="3">
        <f ca="1"/>
        <v>64.944000000000003</v>
      </c>
      <c r="O49" s="52">
        <f ca="1"/>
        <v>45883</v>
      </c>
      <c r="P49" s="3">
        <f ca="1"/>
        <v>102.833</v>
      </c>
      <c r="Q49" s="52">
        <f ca="1"/>
        <v>45940</v>
      </c>
      <c r="R49" s="3">
        <f ca="1"/>
        <v>101.734375</v>
      </c>
    </row>
    <row r="50" spans="2:18">
      <c r="E50" s="59"/>
      <c r="H50" s="59"/>
      <c r="M50" s="52">
        <f ca="1"/>
        <v>45882</v>
      </c>
      <c r="N50" s="3">
        <f ca="1"/>
        <v>63.802</v>
      </c>
      <c r="O50" s="52">
        <f ca="1"/>
        <v>45884</v>
      </c>
      <c r="P50" s="3">
        <f ca="1"/>
        <v>102.70399999999999</v>
      </c>
      <c r="Q50" s="52">
        <f ca="1"/>
        <v>45943</v>
      </c>
      <c r="R50" s="3">
        <f ca="1"/>
        <v>101.734375</v>
      </c>
    </row>
    <row r="51" spans="2:18">
      <c r="E51" s="59"/>
      <c r="H51" s="59"/>
      <c r="M51" s="52">
        <f ca="1"/>
        <v>45883</v>
      </c>
      <c r="N51" s="3">
        <f ca="1"/>
        <v>64.509</v>
      </c>
      <c r="O51" s="52">
        <f ca="1"/>
        <v>45887</v>
      </c>
      <c r="P51" s="3">
        <f ca="1"/>
        <v>102.584</v>
      </c>
      <c r="Q51" s="52">
        <f ca="1"/>
        <v>45944</v>
      </c>
      <c r="R51" s="3">
        <f ca="1"/>
        <v>101.7421875</v>
      </c>
    </row>
    <row r="52" spans="2:18">
      <c r="H52" s="59"/>
      <c r="M52" s="52">
        <f ca="1"/>
        <v>45884</v>
      </c>
      <c r="N52" s="3">
        <f ca="1"/>
        <v>64.003</v>
      </c>
      <c r="O52" s="52">
        <f ca="1"/>
        <v>45888</v>
      </c>
      <c r="P52" s="3">
        <f ca="1"/>
        <v>102.634</v>
      </c>
      <c r="Q52" s="52">
        <f ca="1"/>
        <v>45945</v>
      </c>
      <c r="R52" s="3">
        <f ca="1"/>
        <v>101.7734375</v>
      </c>
    </row>
    <row r="53" spans="2:18">
      <c r="H53" s="59"/>
      <c r="M53" s="52">
        <f ca="1"/>
        <v>45887</v>
      </c>
      <c r="N53" s="3">
        <f ca="1"/>
        <v>64.117999999999995</v>
      </c>
      <c r="O53" s="52">
        <f ca="1"/>
        <v>45889</v>
      </c>
      <c r="P53" s="3">
        <f ca="1"/>
        <v>102.47799999999999</v>
      </c>
      <c r="Q53" s="52">
        <f ca="1"/>
        <v>45946</v>
      </c>
      <c r="R53" s="3">
        <f ca="1"/>
        <v>102.2109375</v>
      </c>
    </row>
    <row r="54" spans="2:18">
      <c r="H54" s="59"/>
      <c r="M54" s="52">
        <f ca="1"/>
        <v>45888</v>
      </c>
      <c r="N54" s="3">
        <f ca="1"/>
        <v>63.433999999999997</v>
      </c>
      <c r="O54" s="52">
        <f ca="1"/>
        <v>45890</v>
      </c>
      <c r="P54" s="3">
        <f ca="1"/>
        <v>102.20099999999999</v>
      </c>
      <c r="Q54" s="52">
        <f ca="1"/>
        <v>45947</v>
      </c>
      <c r="R54" s="3">
        <f ca="1"/>
        <v>101.9296875</v>
      </c>
    </row>
    <row r="55" spans="2:18">
      <c r="H55" s="59"/>
      <c r="M55" s="52">
        <f ca="1"/>
        <v>45889</v>
      </c>
      <c r="N55" s="3">
        <f ca="1"/>
        <v>63.737000000000002</v>
      </c>
      <c r="O55" s="52">
        <f ca="1"/>
        <v>45891</v>
      </c>
      <c r="P55" s="3">
        <f ca="1"/>
        <v>102.886</v>
      </c>
      <c r="Q55" s="52">
        <f ca="1"/>
        <v>45950</v>
      </c>
      <c r="R55" s="3">
        <f ca="1"/>
        <v>102.1640625</v>
      </c>
    </row>
    <row r="56" spans="2:18">
      <c r="H56" s="59"/>
      <c r="M56" s="52">
        <f ca="1"/>
        <v>45890</v>
      </c>
      <c r="N56" s="3">
        <f ca="1"/>
        <v>63.795000000000002</v>
      </c>
      <c r="O56" s="52">
        <f ca="1"/>
        <v>45894</v>
      </c>
      <c r="P56" s="3">
        <f ca="1"/>
        <v>102.70099999999999</v>
      </c>
      <c r="Q56" s="52">
        <f ca="1"/>
        <v>45951</v>
      </c>
      <c r="R56" s="3">
        <f ca="1"/>
        <v>102.3046875</v>
      </c>
    </row>
    <row r="57" spans="2:18">
      <c r="M57" s="52">
        <f ca="1"/>
        <v>45891</v>
      </c>
      <c r="N57" s="3">
        <f ca="1"/>
        <v>63.033000000000001</v>
      </c>
      <c r="O57" s="52">
        <f ca="1"/>
        <v>45895</v>
      </c>
      <c r="P57" s="3">
        <f ca="1"/>
        <v>102.666</v>
      </c>
      <c r="Q57" s="52">
        <f ca="1"/>
        <v>45952</v>
      </c>
      <c r="R57" s="3">
        <f ca="1"/>
        <v>102.40625</v>
      </c>
    </row>
    <row r="58" spans="2:18">
      <c r="M58" s="52">
        <f ca="1"/>
        <v>45894</v>
      </c>
      <c r="N58" s="3">
        <f ca="1"/>
        <v>63.055</v>
      </c>
      <c r="O58" s="52">
        <f ca="1"/>
        <v>45896</v>
      </c>
      <c r="P58" s="3">
        <f ca="1"/>
        <v>102.883</v>
      </c>
      <c r="Q58" s="52">
        <f ca="1"/>
        <v>45953</v>
      </c>
      <c r="R58" s="3">
        <f ca="1"/>
        <v>101.9921875</v>
      </c>
    </row>
    <row r="59" spans="2:18">
      <c r="M59" s="52">
        <f ca="1"/>
        <v>45895</v>
      </c>
      <c r="N59" s="3">
        <f ca="1"/>
        <v>62.975000000000001</v>
      </c>
      <c r="O59" s="52">
        <f ca="1"/>
        <v>45897</v>
      </c>
      <c r="P59" s="3">
        <f ca="1"/>
        <v>103.069</v>
      </c>
      <c r="Q59" s="52">
        <f ca="1"/>
        <v>45954</v>
      </c>
      <c r="R59" s="3">
        <f ca="1"/>
        <v>101.984375</v>
      </c>
    </row>
    <row r="60" spans="2:18">
      <c r="M60" s="52">
        <f ca="1"/>
        <v>45896</v>
      </c>
      <c r="N60" s="3">
        <f ca="1"/>
        <v>62.814999999999998</v>
      </c>
      <c r="O60" s="52">
        <f ca="1"/>
        <v>45898</v>
      </c>
      <c r="P60" s="3">
        <f ca="1"/>
        <v>102.70099999999999</v>
      </c>
      <c r="Q60" s="52">
        <f ca="1"/>
        <v>45957</v>
      </c>
      <c r="R60" s="3">
        <f ca="1"/>
        <v>102.15625</v>
      </c>
    </row>
    <row r="61" spans="2:18">
      <c r="M61" s="52">
        <f ca="1"/>
        <v>45897</v>
      </c>
      <c r="N61" s="3">
        <f ca="1"/>
        <v>63.460999999999999</v>
      </c>
      <c r="O61" s="52">
        <f ca="1"/>
        <v>45902</v>
      </c>
      <c r="P61" s="3">
        <f ca="1"/>
        <v>102.49299999999999</v>
      </c>
      <c r="Q61" s="52">
        <f ca="1"/>
        <v>45958</v>
      </c>
      <c r="R61" s="3">
        <f ca="1"/>
        <v>102.1953125</v>
      </c>
    </row>
    <row r="62" spans="2:18">
      <c r="M62" s="52">
        <f ca="1"/>
        <v>45898</v>
      </c>
      <c r="N62" s="3">
        <f ca="1"/>
        <v>64.126999999999995</v>
      </c>
      <c r="O62" s="52">
        <f ca="1"/>
        <v>45903</v>
      </c>
      <c r="P62" s="3">
        <f ca="1"/>
        <v>102.964</v>
      </c>
      <c r="Q62" s="52">
        <f ca="1"/>
        <v>45959</v>
      </c>
      <c r="R62" s="3">
        <f ca="1"/>
        <v>101.375</v>
      </c>
    </row>
    <row r="63" spans="2:18">
      <c r="M63" s="52">
        <f ca="1"/>
        <v>45901</v>
      </c>
      <c r="N63" s="3">
        <f ca="1"/>
        <v>64.126000000000005</v>
      </c>
      <c r="O63" s="52">
        <f ca="1"/>
        <v>45904</v>
      </c>
      <c r="P63" s="3">
        <f ca="1"/>
        <v>103.59099999999999</v>
      </c>
      <c r="Q63" s="52">
        <f ca="1"/>
        <v>45960</v>
      </c>
      <c r="R63" s="3">
        <f ca="1"/>
        <v>101.203125</v>
      </c>
    </row>
    <row r="64" spans="2:18">
      <c r="M64" s="52">
        <f ca="1"/>
        <v>45902</v>
      </c>
      <c r="N64" s="3">
        <f ca="1"/>
        <v>65.56</v>
      </c>
      <c r="O64" s="52">
        <f ca="1"/>
        <v>45905</v>
      </c>
      <c r="P64" s="3">
        <f ca="1"/>
        <v>104.31399999999999</v>
      </c>
      <c r="Q64" s="52">
        <f ca="1"/>
        <v>45961</v>
      </c>
      <c r="R64" s="3">
        <f ca="1"/>
        <v>101.3671875</v>
      </c>
    </row>
    <row r="65" spans="13:18">
      <c r="M65" s="52">
        <f ca="1"/>
        <v>45903</v>
      </c>
      <c r="N65" s="3">
        <f ca="1"/>
        <v>64.844999999999999</v>
      </c>
      <c r="O65" s="52">
        <f ca="1"/>
        <v>45908</v>
      </c>
      <c r="P65" s="3">
        <f ca="1"/>
        <v>104.47499999999999</v>
      </c>
      <c r="Q65" s="52">
        <f ca="1"/>
        <v>45964</v>
      </c>
      <c r="R65" s="3">
        <f ca="1"/>
        <v>101.1171875</v>
      </c>
    </row>
    <row r="66" spans="13:18">
      <c r="M66" s="52">
        <f ca="1"/>
        <v>45904</v>
      </c>
      <c r="N66" s="3">
        <f ca="1"/>
        <v>64.320999999999998</v>
      </c>
      <c r="O66" s="52">
        <f ca="1"/>
        <v>45909</v>
      </c>
      <c r="P66" s="3">
        <f ca="1"/>
        <v>104.056</v>
      </c>
    </row>
    <row r="67" spans="13:18">
      <c r="M67" s="52">
        <f ca="1"/>
        <v>45905</v>
      </c>
      <c r="N67" s="3">
        <f ca="1"/>
        <v>63.731999999999999</v>
      </c>
      <c r="O67" s="52">
        <f ca="1"/>
        <v>45910</v>
      </c>
      <c r="P67" s="3">
        <f ca="1"/>
        <v>104.554</v>
      </c>
    </row>
    <row r="68" spans="13:18">
      <c r="M68" s="52">
        <f ca="1"/>
        <v>45908</v>
      </c>
      <c r="N68" s="3">
        <f ca="1"/>
        <v>63.633000000000003</v>
      </c>
      <c r="O68" s="52">
        <f ca="1"/>
        <v>45911</v>
      </c>
      <c r="P68" s="3">
        <f ca="1"/>
        <v>104.824</v>
      </c>
    </row>
    <row r="69" spans="13:18">
      <c r="M69" s="52">
        <f ca="1"/>
        <v>45909</v>
      </c>
      <c r="N69" s="3">
        <f ca="1"/>
        <v>63.423000000000002</v>
      </c>
      <c r="O69" s="52">
        <f ca="1"/>
        <v>45912</v>
      </c>
      <c r="P69" s="3">
        <f ca="1"/>
        <v>104.553</v>
      </c>
    </row>
    <row r="70" spans="13:18">
      <c r="M70" s="52">
        <f ca="1"/>
        <v>45910</v>
      </c>
      <c r="N70" s="3">
        <f ca="1"/>
        <v>63.201999999999998</v>
      </c>
      <c r="O70" s="52">
        <f ca="1"/>
        <v>45915</v>
      </c>
      <c r="P70" s="3">
        <f ca="1"/>
        <v>104.831</v>
      </c>
    </row>
    <row r="71" spans="13:18">
      <c r="M71" s="52">
        <f ca="1"/>
        <v>45911</v>
      </c>
      <c r="N71" s="3">
        <f ca="1"/>
        <v>62.77</v>
      </c>
      <c r="O71" s="52">
        <f ca="1"/>
        <v>45916</v>
      </c>
      <c r="P71" s="3">
        <f ca="1"/>
        <v>104.877</v>
      </c>
    </row>
    <row r="72" spans="13:18">
      <c r="M72" s="52">
        <f ca="1"/>
        <v>45912</v>
      </c>
      <c r="N72" s="3">
        <f ca="1"/>
        <v>62.994</v>
      </c>
      <c r="O72" s="52">
        <f ca="1"/>
        <v>45917</v>
      </c>
      <c r="P72" s="3">
        <f ca="1"/>
        <v>104.45699999999999</v>
      </c>
    </row>
    <row r="73" spans="13:18">
      <c r="M73" s="52">
        <f ca="1"/>
        <v>45915</v>
      </c>
      <c r="N73" s="3">
        <f ca="1"/>
        <v>63.128999999999998</v>
      </c>
      <c r="O73" s="52">
        <f ca="1"/>
        <v>45918</v>
      </c>
      <c r="P73" s="3">
        <f ca="1"/>
        <v>104.489</v>
      </c>
    </row>
    <row r="74" spans="13:18">
      <c r="M74" s="52">
        <f ca="1"/>
        <v>45916</v>
      </c>
      <c r="N74" s="3">
        <f ca="1"/>
        <v>63.17</v>
      </c>
      <c r="O74" s="52">
        <f ca="1"/>
        <v>45919</v>
      </c>
      <c r="P74" s="3">
        <f ca="1"/>
        <v>104.494</v>
      </c>
    </row>
    <row r="75" spans="13:18">
      <c r="M75" s="52">
        <f ca="1"/>
        <v>45917</v>
      </c>
      <c r="N75" s="3">
        <f ca="1"/>
        <v>63.49</v>
      </c>
      <c r="O75" s="52">
        <f ca="1"/>
        <v>45922</v>
      </c>
      <c r="P75" s="3">
        <f ca="1"/>
        <v>104.434</v>
      </c>
    </row>
    <row r="76" spans="13:18">
      <c r="M76" s="52">
        <f ca="1"/>
        <v>45918</v>
      </c>
      <c r="N76" s="3">
        <f ca="1"/>
        <v>63.084000000000003</v>
      </c>
      <c r="O76" s="52">
        <f ca="1"/>
        <v>45923</v>
      </c>
      <c r="P76" s="3">
        <f ca="1"/>
        <v>104.78100000000001</v>
      </c>
    </row>
    <row r="77" spans="13:18">
      <c r="M77" s="52">
        <f ca="1"/>
        <v>45919</v>
      </c>
      <c r="N77" s="3">
        <f ca="1"/>
        <v>63.002000000000002</v>
      </c>
      <c r="O77" s="52">
        <f ca="1"/>
        <v>45924</v>
      </c>
      <c r="P77" s="3">
        <f ca="1"/>
        <v>104.285</v>
      </c>
    </row>
    <row r="78" spans="13:18">
      <c r="M78" s="52">
        <f ca="1"/>
        <v>45922</v>
      </c>
      <c r="N78" s="3">
        <f ca="1"/>
        <v>67.573999999999998</v>
      </c>
      <c r="O78" s="52">
        <f ca="1"/>
        <v>45925</v>
      </c>
      <c r="P78" s="3">
        <f ca="1"/>
        <v>104.11499999999999</v>
      </c>
    </row>
    <row r="79" spans="13:18">
      <c r="M79" s="52">
        <f ca="1"/>
        <v>45923</v>
      </c>
      <c r="N79" s="3">
        <f ca="1"/>
        <v>67.238</v>
      </c>
      <c r="O79" s="52">
        <f ca="1"/>
        <v>45926</v>
      </c>
      <c r="P79" s="3">
        <f ca="1"/>
        <v>104.175</v>
      </c>
    </row>
    <row r="80" spans="13:18">
      <c r="M80" s="52">
        <f ca="1"/>
        <v>45924</v>
      </c>
      <c r="N80" s="3">
        <f ca="1"/>
        <v>68.316999999999993</v>
      </c>
      <c r="O80" s="52">
        <f ca="1"/>
        <v>45929</v>
      </c>
      <c r="P80" s="3">
        <f ca="1"/>
        <v>104.57</v>
      </c>
    </row>
    <row r="81" spans="13:32">
      <c r="M81" s="52">
        <f ca="1"/>
        <v>45925</v>
      </c>
      <c r="N81" s="3">
        <f ca="1"/>
        <v>69.316999999999993</v>
      </c>
      <c r="O81" s="52">
        <f ca="1"/>
        <v>45930</v>
      </c>
      <c r="P81" s="3">
        <f ca="1"/>
        <v>104.336</v>
      </c>
    </row>
    <row r="82" spans="13:32">
      <c r="M82" s="52">
        <f ca="1"/>
        <v>45926</v>
      </c>
      <c r="N82" s="3">
        <f ca="1"/>
        <v>68.647999999999996</v>
      </c>
      <c r="O82" s="52">
        <f ca="1"/>
        <v>45931</v>
      </c>
      <c r="P82" s="3">
        <f ca="1"/>
        <v>104.896</v>
      </c>
    </row>
    <row r="83" spans="13:32">
      <c r="M83" s="52">
        <f ca="1"/>
        <v>45929</v>
      </c>
      <c r="N83" s="3">
        <f ca="1"/>
        <v>68.183999999999997</v>
      </c>
      <c r="O83" s="52">
        <f ca="1"/>
        <v>45932</v>
      </c>
      <c r="P83" s="3">
        <f ca="1"/>
        <v>105.07299999999999</v>
      </c>
    </row>
    <row r="84" spans="13:32">
      <c r="M84" s="52">
        <f ca="1"/>
        <v>45930</v>
      </c>
      <c r="N84" s="3">
        <f ca="1"/>
        <v>68.17</v>
      </c>
      <c r="O84" s="52">
        <f ca="1"/>
        <v>45933</v>
      </c>
      <c r="P84" s="3">
        <f ca="1"/>
        <v>104.839</v>
      </c>
    </row>
    <row r="85" spans="13:32">
      <c r="M85" s="52">
        <f ca="1"/>
        <v>45931</v>
      </c>
      <c r="N85" s="3">
        <f ca="1"/>
        <v>69.165000000000006</v>
      </c>
      <c r="O85" s="52">
        <f ca="1"/>
        <v>45936</v>
      </c>
      <c r="P85" s="3">
        <f ca="1"/>
        <v>104.559</v>
      </c>
    </row>
    <row r="86" spans="13:32">
      <c r="M86" s="52">
        <f ca="1"/>
        <v>45932</v>
      </c>
      <c r="N86" s="3">
        <f ca="1"/>
        <v>68.813999999999993</v>
      </c>
      <c r="O86" s="52">
        <f ca="1"/>
        <v>45937</v>
      </c>
      <c r="P86" s="3">
        <f ca="1"/>
        <v>104.711</v>
      </c>
    </row>
    <row r="87" spans="13:32">
      <c r="M87" s="52">
        <f ca="1"/>
        <v>45933</v>
      </c>
      <c r="N87" s="3">
        <f ca="1"/>
        <v>69.846000000000004</v>
      </c>
      <c r="O87" s="52">
        <f ca="1"/>
        <v>45938</v>
      </c>
      <c r="P87" s="3">
        <f ca="1"/>
        <v>104.66200000000001</v>
      </c>
    </row>
    <row r="88" spans="13:32">
      <c r="M88" s="52">
        <f ca="1"/>
        <v>45936</v>
      </c>
      <c r="N88" s="3">
        <f ca="1"/>
        <v>69.724999999999994</v>
      </c>
      <c r="O88" s="52">
        <f ca="1"/>
        <v>45939</v>
      </c>
      <c r="P88" s="3">
        <f ca="1"/>
        <v>104.379</v>
      </c>
    </row>
    <row r="89" spans="13:32">
      <c r="M89" s="52">
        <f ca="1"/>
        <v>45937</v>
      </c>
      <c r="N89" s="3">
        <f ca="1"/>
        <v>69.47</v>
      </c>
      <c r="O89" s="52">
        <f ca="1"/>
        <v>45940</v>
      </c>
      <c r="P89" s="3">
        <f ca="1"/>
        <v>104.739</v>
      </c>
    </row>
    <row r="90" spans="13:32">
      <c r="M90" s="52">
        <f ca="1"/>
        <v>45938</v>
      </c>
      <c r="N90" s="3">
        <f ca="1"/>
        <v>69.233999999999995</v>
      </c>
      <c r="O90" s="52">
        <f ca="1"/>
        <v>45944</v>
      </c>
      <c r="P90" s="3">
        <f ca="1"/>
        <v>105.012</v>
      </c>
    </row>
    <row r="91" spans="13:32">
      <c r="M91" s="52">
        <f ca="1"/>
        <v>45939</v>
      </c>
      <c r="N91" s="3">
        <f ca="1"/>
        <v>70.13</v>
      </c>
      <c r="O91" s="52">
        <f ca="1"/>
        <v>45945</v>
      </c>
      <c r="P91" s="3">
        <f ca="1"/>
        <v>105.131</v>
      </c>
    </row>
    <row r="92" spans="13:32">
      <c r="M92" s="52">
        <f ca="1"/>
        <v>45940</v>
      </c>
      <c r="N92" s="3">
        <f ca="1"/>
        <v>71.622</v>
      </c>
      <c r="O92" s="52">
        <f ca="1"/>
        <v>45946</v>
      </c>
      <c r="P92" s="3">
        <f ca="1"/>
        <v>105.45099999999999</v>
      </c>
    </row>
    <row r="93" spans="13:32">
      <c r="M93" s="52">
        <f ca="1"/>
        <v>45943</v>
      </c>
      <c r="N93" s="3">
        <f ca="1"/>
        <v>72.066000000000003</v>
      </c>
      <c r="O93" s="52">
        <f ca="1"/>
        <v>45947</v>
      </c>
      <c r="P93" s="3">
        <f ca="1"/>
        <v>105.18600000000001</v>
      </c>
    </row>
    <row r="94" spans="13:32">
      <c r="M94" s="52">
        <f ca="1"/>
        <v>45944</v>
      </c>
      <c r="N94" s="3">
        <f ca="1"/>
        <v>72.063999999999993</v>
      </c>
      <c r="O94" s="52">
        <f ca="1"/>
        <v>45950</v>
      </c>
      <c r="P94" s="3">
        <f ca="1"/>
        <v>105.49299999999999</v>
      </c>
    </row>
    <row r="95" spans="13:32">
      <c r="M95" s="52">
        <f ca="1"/>
        <v>45945</v>
      </c>
      <c r="N95" s="3">
        <f ca="1"/>
        <v>70.635999999999996</v>
      </c>
      <c r="O95" s="52">
        <f ca="1"/>
        <v>45951</v>
      </c>
      <c r="P95" s="3">
        <f ca="1"/>
        <v>105.583</v>
      </c>
      <c r="X95" s="58"/>
      <c r="AF95" s="82"/>
    </row>
    <row r="96" spans="13:32">
      <c r="M96" s="52">
        <f ca="1"/>
        <v>45946</v>
      </c>
      <c r="N96" s="3">
        <f ca="1"/>
        <v>71.272000000000006</v>
      </c>
      <c r="O96" s="52">
        <f ca="1"/>
        <v>45952</v>
      </c>
      <c r="P96" s="3">
        <f ca="1"/>
        <v>105.595</v>
      </c>
      <c r="X96" s="58"/>
      <c r="AF96" s="82"/>
    </row>
    <row r="97" spans="13:32">
      <c r="M97" s="52">
        <f ca="1"/>
        <v>45947</v>
      </c>
      <c r="N97" s="3">
        <f ca="1"/>
        <v>72.864000000000004</v>
      </c>
      <c r="O97" s="52">
        <f ca="1"/>
        <v>45953</v>
      </c>
      <c r="P97" s="3">
        <f ca="1"/>
        <v>105.399</v>
      </c>
      <c r="X97" s="58"/>
      <c r="AF97" s="82"/>
    </row>
    <row r="98" spans="13:32">
      <c r="M98" s="52">
        <f ca="1"/>
        <v>45950</v>
      </c>
      <c r="N98" s="3">
        <f ca="1"/>
        <v>72.221000000000004</v>
      </c>
      <c r="O98" s="52">
        <f ca="1"/>
        <v>45954</v>
      </c>
      <c r="P98" s="3">
        <f ca="1"/>
        <v>105.575</v>
      </c>
      <c r="W98" s="110" t="s">
        <v>86</v>
      </c>
      <c r="X98" s="110" t="s">
        <v>87</v>
      </c>
      <c r="Y98" s="110" t="s">
        <v>88</v>
      </c>
      <c r="Z98" s="110" t="s">
        <v>89</v>
      </c>
      <c r="AA98" s="110" t="s">
        <v>90</v>
      </c>
      <c r="AB98" s="110" t="s">
        <v>91</v>
      </c>
      <c r="AC98" s="110" t="s">
        <v>92</v>
      </c>
      <c r="AD98" s="110" t="s">
        <v>93</v>
      </c>
      <c r="AE98" s="109"/>
      <c r="AF98" s="82"/>
    </row>
    <row r="99" spans="13:32">
      <c r="M99" s="52">
        <f ca="1"/>
        <v>45951</v>
      </c>
      <c r="N99" s="3">
        <f ca="1"/>
        <v>71.733000000000004</v>
      </c>
      <c r="O99" s="52">
        <f ca="1"/>
        <v>45957</v>
      </c>
      <c r="P99" s="3">
        <f ca="1"/>
        <v>105.79900000000001</v>
      </c>
      <c r="W99" s="110">
        <v>6787</v>
      </c>
      <c r="X99" s="111">
        <v>45936</v>
      </c>
      <c r="Y99" s="112" t="s">
        <v>94</v>
      </c>
      <c r="Z99" s="112" t="s">
        <v>95</v>
      </c>
      <c r="AA99" s="112" t="s">
        <v>96</v>
      </c>
      <c r="AB99" s="112" t="s">
        <v>97</v>
      </c>
      <c r="AC99" s="112" t="s">
        <v>98</v>
      </c>
      <c r="AD99" s="112" t="s">
        <v>99</v>
      </c>
      <c r="AE99" s="112">
        <v>56.9191</v>
      </c>
      <c r="AF99" s="82"/>
    </row>
    <row r="100" spans="13:32">
      <c r="M100" s="52">
        <f ca="1"/>
        <v>45952</v>
      </c>
      <c r="N100" s="3">
        <f ca="1"/>
        <v>72.233999999999995</v>
      </c>
      <c r="O100" s="52">
        <f ca="1"/>
        <v>45958</v>
      </c>
      <c r="P100" s="3">
        <f ca="1"/>
        <v>105.771</v>
      </c>
      <c r="W100" s="110">
        <v>61629</v>
      </c>
      <c r="X100" s="111">
        <v>45937</v>
      </c>
      <c r="Y100" s="112" t="s">
        <v>94</v>
      </c>
      <c r="Z100" s="112" t="s">
        <v>95</v>
      </c>
      <c r="AA100" s="112" t="s">
        <v>96</v>
      </c>
      <c r="AB100" s="112" t="s">
        <v>97</v>
      </c>
      <c r="AC100" s="112" t="s">
        <v>98</v>
      </c>
      <c r="AD100" s="112" t="s">
        <v>99</v>
      </c>
      <c r="AE100" s="112">
        <v>56.886099999999999</v>
      </c>
      <c r="AF100" s="82"/>
    </row>
    <row r="101" spans="13:32">
      <c r="M101" s="52">
        <f ca="1"/>
        <v>45953</v>
      </c>
      <c r="N101" s="3">
        <f ca="1"/>
        <v>72.391999999999996</v>
      </c>
      <c r="O101" s="52">
        <f ca="1"/>
        <v>45959</v>
      </c>
      <c r="P101" s="3">
        <f ca="1"/>
        <v>105.021</v>
      </c>
      <c r="W101" s="110">
        <v>116533</v>
      </c>
      <c r="X101" s="111">
        <v>45938</v>
      </c>
      <c r="Y101" s="112" t="s">
        <v>94</v>
      </c>
      <c r="Z101" s="112" t="s">
        <v>95</v>
      </c>
      <c r="AA101" s="112" t="s">
        <v>96</v>
      </c>
      <c r="AB101" s="112" t="s">
        <v>97</v>
      </c>
      <c r="AC101" s="112" t="s">
        <v>98</v>
      </c>
      <c r="AD101" s="112" t="s">
        <v>99</v>
      </c>
      <c r="AE101" s="112">
        <v>56.288499999999999</v>
      </c>
      <c r="AF101" s="82"/>
    </row>
    <row r="102" spans="13:32">
      <c r="M102" s="52">
        <f ca="1"/>
        <v>45954</v>
      </c>
      <c r="N102" s="3">
        <f ca="1"/>
        <v>70.947999999999993</v>
      </c>
      <c r="O102" s="52">
        <f ca="1"/>
        <v>45960</v>
      </c>
      <c r="P102" s="3">
        <f ca="1"/>
        <v>104.79300000000001</v>
      </c>
      <c r="W102" s="110">
        <v>171383</v>
      </c>
      <c r="X102" s="111">
        <v>45939</v>
      </c>
      <c r="Y102" s="112" t="s">
        <v>94</v>
      </c>
      <c r="Z102" s="112" t="s">
        <v>95</v>
      </c>
      <c r="AA102" s="112" t="s">
        <v>96</v>
      </c>
      <c r="AB102" s="112" t="s">
        <v>97</v>
      </c>
      <c r="AC102" s="112" t="s">
        <v>98</v>
      </c>
      <c r="AD102" s="112" t="s">
        <v>99</v>
      </c>
      <c r="AE102" s="112">
        <v>56.36</v>
      </c>
      <c r="AF102" s="82"/>
    </row>
    <row r="103" spans="13:32">
      <c r="M103" s="52">
        <f ca="1"/>
        <v>45957</v>
      </c>
      <c r="N103" s="3">
        <f ca="1"/>
        <v>70.147999999999996</v>
      </c>
      <c r="O103" s="52">
        <f ca="1"/>
        <v>45961</v>
      </c>
      <c r="P103" s="3">
        <f ca="1"/>
        <v>104.67</v>
      </c>
      <c r="W103" s="110">
        <v>226332</v>
      </c>
      <c r="X103" s="111">
        <v>45940</v>
      </c>
      <c r="Y103" s="112" t="s">
        <v>94</v>
      </c>
      <c r="Z103" s="112" t="s">
        <v>95</v>
      </c>
      <c r="AA103" s="112" t="s">
        <v>96</v>
      </c>
      <c r="AB103" s="112" t="s">
        <v>97</v>
      </c>
      <c r="AC103" s="112" t="s">
        <v>98</v>
      </c>
      <c r="AD103" s="112" t="s">
        <v>99</v>
      </c>
      <c r="AE103" s="112">
        <v>59.473300000000002</v>
      </c>
      <c r="AF103" s="82"/>
    </row>
    <row r="104" spans="13:32">
      <c r="M104" s="52">
        <f ca="1"/>
        <v>45958</v>
      </c>
      <c r="N104" s="3">
        <f ca="1"/>
        <v>69.606999999999999</v>
      </c>
      <c r="O104" s="52">
        <f ca="1"/>
        <v>45964</v>
      </c>
      <c r="P104" s="3">
        <f ca="1"/>
        <v>104.43</v>
      </c>
      <c r="X104" s="58"/>
      <c r="AF104" s="82"/>
    </row>
    <row r="105" spans="13:32">
      <c r="M105" s="52">
        <f ca="1"/>
        <v>45959</v>
      </c>
      <c r="N105" s="3">
        <f ca="1"/>
        <v>69.7</v>
      </c>
      <c r="O105" s="52"/>
      <c r="X105" s="58"/>
      <c r="AF105" s="82"/>
    </row>
    <row r="106" spans="13:32">
      <c r="M106" s="52">
        <f ca="1"/>
        <v>45960</v>
      </c>
      <c r="N106" s="3">
        <f ca="1"/>
        <v>70.234999999999999</v>
      </c>
      <c r="O106" s="52"/>
      <c r="X106" s="58"/>
      <c r="AF106" s="82"/>
    </row>
    <row r="107" spans="13:32">
      <c r="M107" s="52">
        <f ca="1"/>
        <v>45961</v>
      </c>
      <c r="N107" s="3">
        <f ca="1"/>
        <v>70.680999999999997</v>
      </c>
      <c r="X107" s="58"/>
      <c r="AE107" s="3">
        <f ca="1">AE99-N103</f>
        <v>-13.228899999999996</v>
      </c>
      <c r="AF107" s="82"/>
    </row>
    <row r="108" spans="13:32">
      <c r="M108" s="52"/>
      <c r="X108" s="58"/>
      <c r="AE108" s="3">
        <f ca="1">AE100-N104</f>
        <v>-12.7209</v>
      </c>
      <c r="AF108" s="82"/>
    </row>
    <row r="109" spans="13:32">
      <c r="M109" s="52"/>
      <c r="X109" s="58"/>
      <c r="AE109" s="3">
        <f ca="1">AE101-N105</f>
        <v>-13.411500000000004</v>
      </c>
      <c r="AF109" s="82"/>
    </row>
    <row r="110" spans="13:32">
      <c r="M110" s="52"/>
      <c r="X110" s="58"/>
      <c r="AE110" s="3">
        <f ca="1">AE102-N106</f>
        <v>-13.875</v>
      </c>
      <c r="AF110" s="82"/>
    </row>
    <row r="111" spans="13:32">
      <c r="X111" s="58"/>
      <c r="AE111" s="3">
        <f ca="1">AE103-N107</f>
        <v>-11.207699999999996</v>
      </c>
      <c r="AF111" s="82"/>
    </row>
    <row r="112" spans="13:32">
      <c r="X112" s="58"/>
      <c r="AF112" s="82"/>
    </row>
    <row r="113" spans="24:32">
      <c r="X113" s="58"/>
      <c r="AF113" s="82"/>
    </row>
    <row r="114" spans="24:32">
      <c r="X114" s="58"/>
      <c r="AF114" s="82"/>
    </row>
  </sheetData>
  <mergeCells count="3">
    <mergeCell ref="B12:D12"/>
    <mergeCell ref="E12:G12"/>
    <mergeCell ref="H12:J12"/>
  </mergeCells>
  <conditionalFormatting sqref="L1 L7:L11 K12:K49 L50:L98 AF95:AF114 L119:L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O105"/>
  <sheetViews>
    <sheetView zoomScale="80" zoomScaleNormal="80" workbookViewId="0">
      <selection activeCell="F43" sqref="F43:G45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50" ca="1">_xll.BDH($C$4, "PX_LAST, ", J$1, "")</f>
        <v>45814</v>
      </c>
      <c r="M3" s="59">
        <f ca="1"/>
        <v>655.72</v>
      </c>
    </row>
    <row r="4" spans="1:15" ht="30" customHeight="1">
      <c r="A4" s="15" t="s">
        <v>33</v>
      </c>
      <c r="B4" s="17" t="s">
        <v>105</v>
      </c>
      <c r="C4" s="6" t="s">
        <v>106</v>
      </c>
      <c r="D4" s="31"/>
      <c r="J4" s="52">
        <f ca="1"/>
        <v>45817</v>
      </c>
      <c r="K4" s="59">
        <f ca="1"/>
        <v>53.912999999999997</v>
      </c>
      <c r="L4" s="52">
        <f ca="1"/>
        <v>45821</v>
      </c>
      <c r="M4" s="59">
        <f ca="1"/>
        <v>655.7</v>
      </c>
    </row>
    <row r="5" spans="1:15">
      <c r="A5" s="15" t="s">
        <v>8</v>
      </c>
      <c r="B5" s="18">
        <f>125*10^6</f>
        <v>125000000</v>
      </c>
      <c r="C5" s="32">
        <v>21</v>
      </c>
      <c r="D5" s="31"/>
      <c r="J5" s="52">
        <f ca="1"/>
        <v>45818</v>
      </c>
      <c r="K5" s="59">
        <f ca="1"/>
        <v>53.087000000000003</v>
      </c>
      <c r="L5" s="52">
        <f ca="1"/>
        <v>45833</v>
      </c>
      <c r="M5" s="59">
        <f ca="1"/>
        <v>579.63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45834</v>
      </c>
      <c r="M6" s="59">
        <f ca="1"/>
        <v>547.1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45835</v>
      </c>
      <c r="M7" s="59">
        <f ca="1"/>
        <v>526.04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45855</v>
      </c>
      <c r="M8" s="59">
        <f ca="1"/>
        <v>438.35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45870</v>
      </c>
      <c r="M9" s="59">
        <f ca="1"/>
        <v>491.43</v>
      </c>
    </row>
    <row r="10" spans="1:15" ht="15" thickBot="1">
      <c r="A10" s="16" t="s">
        <v>28</v>
      </c>
      <c r="B10" s="20" cm="1">
        <f t="array" ref="B10">_xll.BDP(B4,"PX_LAST")</f>
        <v>52.93938</v>
      </c>
      <c r="C10" s="13" cm="1">
        <f t="array" ref="C10">_xll.BDP(C4,"PX_LAST")</f>
        <v>108.38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45891</v>
      </c>
      <c r="M10" s="59">
        <f ca="1"/>
        <v>302.45999999999998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45894</v>
      </c>
      <c r="M11" s="59">
        <f ca="1"/>
        <v>303.64999999999998</v>
      </c>
    </row>
    <row r="12" spans="1:15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1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45898</v>
      </c>
      <c r="M12" s="59">
        <f ca="1"/>
        <v>305.2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45908</v>
      </c>
      <c r="M13" s="59">
        <f ca="1"/>
        <v>271.3</v>
      </c>
    </row>
    <row r="14" spans="1:15">
      <c r="A14" s="36">
        <v>45939</v>
      </c>
      <c r="B14" s="45">
        <v>52.6</v>
      </c>
      <c r="C14" s="31"/>
      <c r="D14" s="5"/>
      <c r="E14" s="45">
        <v>155.55000000000001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45909</v>
      </c>
      <c r="M14" s="59">
        <f ca="1"/>
        <v>268.22000000000003</v>
      </c>
    </row>
    <row r="15" spans="1:15">
      <c r="A15" s="36">
        <v>45940</v>
      </c>
      <c r="B15" s="45">
        <f t="shared" ref="B15:B43" ca="1" si="0">VLOOKUP(A15,J:K,2)</f>
        <v>56.701999999999998</v>
      </c>
      <c r="C15" s="31">
        <f ca="1">-1*(B15-$B$14)*$B$8*$B$5*10^(-4)</f>
        <v>-246119.99999999983</v>
      </c>
      <c r="D15" s="32">
        <f>(A15-$A$14)/360*$B$6*$B$5</f>
        <v>3472.2222222222222</v>
      </c>
      <c r="E15" s="45">
        <f t="shared" ref="E15:E43" ca="1" si="1">VLOOKUP(A15,L:M,2)</f>
        <v>267.07</v>
      </c>
      <c r="F15" s="31">
        <f ca="1">(E15-$E$14)*$C$5*100</f>
        <v>234191.99999999997</v>
      </c>
      <c r="G15" s="79">
        <f ca="1">C15+D15+F15</f>
        <v>-8455.7777777776355</v>
      </c>
      <c r="H15" s="147"/>
      <c r="J15" s="132">
        <f ca="1"/>
        <v>45833</v>
      </c>
      <c r="K15" s="46">
        <f ca="1"/>
        <v>53.402000000000001</v>
      </c>
      <c r="L15" s="52">
        <f ca="1"/>
        <v>45911</v>
      </c>
      <c r="M15" s="59">
        <f ca="1"/>
        <v>234.12</v>
      </c>
    </row>
    <row r="16" spans="1:15">
      <c r="A16" s="36">
        <v>45943</v>
      </c>
      <c r="B16" s="45">
        <f t="shared" ca="1" si="0"/>
        <v>56.701999999999998</v>
      </c>
      <c r="C16" s="31">
        <f t="shared" ref="C16:C41" ca="1" si="2">-1*(B16-$B$14)*$B$8*$B$5*10^(-4)</f>
        <v>-246119.99999999983</v>
      </c>
      <c r="D16" s="32">
        <f t="shared" ref="D16:D41" si="3">(A16-$A$14)/360*$B$6*$B$5</f>
        <v>13888.888888888889</v>
      </c>
      <c r="E16" s="45">
        <f t="shared" ca="1" si="1"/>
        <v>195.86</v>
      </c>
      <c r="F16" s="31">
        <f t="shared" ref="F16:F41" ca="1" si="4">(E16-$E$14)*$C$5*100</f>
        <v>84651</v>
      </c>
      <c r="G16" s="79">
        <f ca="1">C16+D16+F16</f>
        <v>-147580.11111111095</v>
      </c>
      <c r="H16" s="147"/>
      <c r="J16" s="132">
        <f ca="1"/>
        <v>45834</v>
      </c>
      <c r="K16" s="46">
        <f ca="1"/>
        <v>52.491999999999997</v>
      </c>
      <c r="L16" s="52">
        <f ca="1"/>
        <v>45912</v>
      </c>
      <c r="M16" s="59">
        <f ca="1"/>
        <v>224.91</v>
      </c>
    </row>
    <row r="17" spans="1:13">
      <c r="A17" s="36">
        <v>45944</v>
      </c>
      <c r="B17" s="45">
        <f t="shared" ca="1" si="0"/>
        <v>53.369</v>
      </c>
      <c r="C17" s="31">
        <f t="shared" ca="1" si="2"/>
        <v>-46139.999999999898</v>
      </c>
      <c r="D17" s="32">
        <f t="shared" si="3"/>
        <v>17361.111111111109</v>
      </c>
      <c r="E17" s="45">
        <f t="shared" ca="1" si="1"/>
        <v>220.74</v>
      </c>
      <c r="F17" s="31">
        <f t="shared" ca="1" si="4"/>
        <v>136899</v>
      </c>
      <c r="G17" s="79">
        <f ca="1">C17+D17+F17</f>
        <v>108120.11111111121</v>
      </c>
      <c r="H17" s="147"/>
      <c r="J17" s="132">
        <f ca="1"/>
        <v>45835</v>
      </c>
      <c r="K17" s="46">
        <f ca="1"/>
        <v>51.991</v>
      </c>
      <c r="L17" s="52">
        <f ca="1"/>
        <v>45915</v>
      </c>
      <c r="M17" s="59">
        <f ca="1"/>
        <v>211.6</v>
      </c>
    </row>
    <row r="18" spans="1:13">
      <c r="A18" s="36">
        <v>45945</v>
      </c>
      <c r="B18" s="45">
        <f t="shared" ca="1" si="0"/>
        <v>52.787999999999997</v>
      </c>
      <c r="C18" s="31">
        <f t="shared" ca="1" si="2"/>
        <v>-11279.999999999718</v>
      </c>
      <c r="D18" s="32">
        <f t="shared" si="3"/>
        <v>20833.333333333332</v>
      </c>
      <c r="E18" s="45">
        <f t="shared" ca="1" si="1"/>
        <v>191.5</v>
      </c>
      <c r="F18" s="31">
        <f t="shared" ca="1" si="4"/>
        <v>75494.999999999985</v>
      </c>
      <c r="G18" s="79">
        <f ca="1">C18+D18+F18</f>
        <v>85048.333333333605</v>
      </c>
      <c r="H18" s="150" t="s">
        <v>144</v>
      </c>
      <c r="J18" s="132">
        <f ca="1"/>
        <v>45838</v>
      </c>
      <c r="K18" s="46">
        <f ca="1"/>
        <v>51.058</v>
      </c>
      <c r="L18" s="52">
        <f ca="1"/>
        <v>45916</v>
      </c>
      <c r="M18" s="59">
        <f ca="1"/>
        <v>223.2</v>
      </c>
    </row>
    <row r="19" spans="1:13">
      <c r="A19" s="127">
        <v>45946</v>
      </c>
      <c r="B19" s="45">
        <f t="shared" ca="1" si="0"/>
        <v>54.866</v>
      </c>
      <c r="C19" s="31">
        <f t="shared" ca="1" si="2"/>
        <v>-135959.99999999988</v>
      </c>
      <c r="D19" s="32">
        <f t="shared" si="3"/>
        <v>24305.555555555558</v>
      </c>
      <c r="E19" s="45">
        <f t="shared" ca="1" si="1"/>
        <v>231.8</v>
      </c>
      <c r="F19" s="31">
        <f t="shared" ca="1" si="4"/>
        <v>160125</v>
      </c>
      <c r="G19" s="79">
        <f ca="1">C19+D19+F19</f>
        <v>48470.555555555678</v>
      </c>
      <c r="H19" s="147"/>
      <c r="J19" s="132">
        <f ca="1"/>
        <v>45839</v>
      </c>
      <c r="K19" s="46">
        <f ca="1"/>
        <v>50.558999999999997</v>
      </c>
      <c r="L19" s="52">
        <f ca="1"/>
        <v>45917</v>
      </c>
      <c r="M19" s="59">
        <f ca="1"/>
        <v>226.6</v>
      </c>
    </row>
    <row r="20" spans="1:13">
      <c r="A20" s="127">
        <v>45947</v>
      </c>
      <c r="B20" s="45">
        <f t="shared" ca="1" si="0"/>
        <v>53.643999999999998</v>
      </c>
      <c r="C20" s="31">
        <f t="shared" ca="1" si="2"/>
        <v>-62639.999999999825</v>
      </c>
      <c r="D20" s="32">
        <f t="shared" si="3"/>
        <v>27777.777777777777</v>
      </c>
      <c r="E20" s="45">
        <f t="shared" ca="1" si="1"/>
        <v>238.94</v>
      </c>
      <c r="F20" s="31">
        <f t="shared" ca="1" si="4"/>
        <v>175118.99999999997</v>
      </c>
      <c r="G20" s="79">
        <f t="shared" ref="G20" ca="1" si="5">C20+D20+F20</f>
        <v>140256.77777777793</v>
      </c>
      <c r="H20" s="147"/>
      <c r="J20" s="132">
        <f ca="1"/>
        <v>45840</v>
      </c>
      <c r="K20" s="46">
        <f ca="1"/>
        <v>50.177999999999997</v>
      </c>
      <c r="L20" s="52">
        <f ca="1"/>
        <v>45919</v>
      </c>
      <c r="M20" s="59">
        <f ca="1"/>
        <v>197.25</v>
      </c>
    </row>
    <row r="21" spans="1:13">
      <c r="A21" s="127">
        <v>45950</v>
      </c>
      <c r="B21" s="45">
        <f t="shared" ca="1" si="0"/>
        <v>52.158000000000001</v>
      </c>
      <c r="C21" s="31">
        <f t="shared" ca="1" si="2"/>
        <v>26520.000000000011</v>
      </c>
      <c r="D21" s="32">
        <f t="shared" si="3"/>
        <v>38194.444444444445</v>
      </c>
      <c r="E21" s="45">
        <f t="shared" ca="1" si="1"/>
        <v>147.07</v>
      </c>
      <c r="F21" s="31">
        <f t="shared" ca="1" si="4"/>
        <v>-17808.000000000036</v>
      </c>
      <c r="G21" s="79">
        <f ca="1">C21+D21+F21</f>
        <v>46906.444444444416</v>
      </c>
      <c r="H21" s="147"/>
      <c r="J21" s="132">
        <f ca="1"/>
        <v>45841</v>
      </c>
      <c r="K21" s="46">
        <f ca="1"/>
        <v>49.305</v>
      </c>
      <c r="L21" s="52">
        <f ca="1"/>
        <v>45922</v>
      </c>
      <c r="M21" s="59">
        <f ca="1"/>
        <v>185.03</v>
      </c>
    </row>
    <row r="22" spans="1:13">
      <c r="A22" s="127">
        <v>45951</v>
      </c>
      <c r="B22" s="45">
        <f t="shared" ca="1" si="0"/>
        <v>52.853000000000002</v>
      </c>
      <c r="C22" s="31">
        <f t="shared" ca="1" si="2"/>
        <v>-15180.000000000007</v>
      </c>
      <c r="D22" s="32">
        <f t="shared" si="3"/>
        <v>41666.666666666664</v>
      </c>
      <c r="E22" s="45">
        <f t="shared" ca="1" si="1"/>
        <v>148.41</v>
      </c>
      <c r="F22" s="31">
        <f t="shared" ca="1" si="4"/>
        <v>-14994.000000000031</v>
      </c>
      <c r="G22" s="79">
        <f ca="1">C22+D22+F22</f>
        <v>11492.666666666626</v>
      </c>
      <c r="H22" s="147"/>
      <c r="J22" s="132">
        <f ca="1"/>
        <v>45845</v>
      </c>
      <c r="K22" s="46">
        <f ca="1"/>
        <v>50.89</v>
      </c>
      <c r="L22" s="52">
        <f ca="1"/>
        <v>45923</v>
      </c>
      <c r="M22" s="59">
        <f ca="1"/>
        <v>199.8</v>
      </c>
    </row>
    <row r="23" spans="1:13" ht="14.4" hidden="1" customHeight="1">
      <c r="A23" s="127">
        <v>45952</v>
      </c>
      <c r="B23" s="45">
        <f t="shared" ca="1" si="0"/>
        <v>53.048000000000002</v>
      </c>
      <c r="C23" s="31">
        <f t="shared" ca="1" si="2"/>
        <v>-26880.000000000018</v>
      </c>
      <c r="D23" s="32">
        <f t="shared" si="3"/>
        <v>45138.888888888883</v>
      </c>
      <c r="E23" s="45">
        <f t="shared" ca="1" si="1"/>
        <v>159.94999999999999</v>
      </c>
      <c r="F23" s="31">
        <f t="shared" ca="1" si="4"/>
        <v>9239.9999999999527</v>
      </c>
      <c r="G23" s="79">
        <f t="shared" ref="G23:G37" ca="1" si="6">C23+D23+F23</f>
        <v>27498.888888888818</v>
      </c>
      <c r="H23" s="147"/>
      <c r="J23" s="132">
        <f ca="1"/>
        <v>45846</v>
      </c>
      <c r="K23" s="46">
        <f ca="1"/>
        <v>51.234000000000002</v>
      </c>
      <c r="L23" s="52">
        <f ca="1"/>
        <v>45924</v>
      </c>
      <c r="M23" s="59">
        <f ca="1"/>
        <v>213.23</v>
      </c>
    </row>
    <row r="24" spans="1:13" ht="14.4" hidden="1" customHeight="1">
      <c r="A24" s="127">
        <v>45953</v>
      </c>
      <c r="B24" s="45">
        <f t="shared" ca="1" si="0"/>
        <v>52.078000000000003</v>
      </c>
      <c r="C24" s="31">
        <f t="shared" ca="1" si="2"/>
        <v>31319.999999999913</v>
      </c>
      <c r="D24" s="32">
        <f t="shared" si="3"/>
        <v>48611.111111111117</v>
      </c>
      <c r="E24" s="45">
        <f t="shared" ca="1" si="1"/>
        <v>138.02000000000001</v>
      </c>
      <c r="F24" s="31">
        <f t="shared" ca="1" si="4"/>
        <v>-36813</v>
      </c>
      <c r="G24" s="79">
        <f t="shared" ca="1" si="6"/>
        <v>43118.111111111037</v>
      </c>
      <c r="H24" s="147"/>
      <c r="J24" s="132">
        <f ca="1"/>
        <v>45847</v>
      </c>
      <c r="K24" s="46">
        <f ca="1"/>
        <v>50.05</v>
      </c>
      <c r="L24" s="52">
        <f ca="1"/>
        <v>45925</v>
      </c>
      <c r="M24" s="59">
        <f ca="1"/>
        <v>222.8</v>
      </c>
    </row>
    <row r="25" spans="1:13" ht="14.4" hidden="1" customHeight="1">
      <c r="A25" s="127">
        <v>45954</v>
      </c>
      <c r="B25" s="45">
        <f t="shared" ca="1" si="0"/>
        <v>51.530999999999999</v>
      </c>
      <c r="C25" s="31">
        <f t="shared" ca="1" si="2"/>
        <v>64140.00000000016</v>
      </c>
      <c r="D25" s="32">
        <f t="shared" si="3"/>
        <v>52083.333333333328</v>
      </c>
      <c r="E25" s="45">
        <f t="shared" ca="1" si="1"/>
        <v>115.55</v>
      </c>
      <c r="F25" s="31">
        <f t="shared" ca="1" si="4"/>
        <v>-84000.000000000029</v>
      </c>
      <c r="G25" s="79">
        <f t="shared" ca="1" si="6"/>
        <v>32223.333333333459</v>
      </c>
      <c r="H25" s="147"/>
      <c r="J25" s="132">
        <f ca="1"/>
        <v>45848</v>
      </c>
      <c r="K25" s="46">
        <f ca="1"/>
        <v>49.847000000000001</v>
      </c>
      <c r="L25" s="52">
        <f ca="1"/>
        <v>45926</v>
      </c>
      <c r="M25" s="59">
        <f ca="1"/>
        <v>213.4</v>
      </c>
    </row>
    <row r="26" spans="1:13" ht="14.4" hidden="1" customHeight="1">
      <c r="A26" s="127">
        <v>45955</v>
      </c>
      <c r="B26" s="45">
        <f t="shared" ca="1" si="0"/>
        <v>51.530999999999999</v>
      </c>
      <c r="C26" s="31">
        <f t="shared" ca="1" si="2"/>
        <v>64140.00000000016</v>
      </c>
      <c r="D26" s="32">
        <f t="shared" si="3"/>
        <v>55555.555555555555</v>
      </c>
      <c r="E26" s="45">
        <f t="shared" ca="1" si="1"/>
        <v>115.55</v>
      </c>
      <c r="F26" s="31">
        <f t="shared" ca="1" si="4"/>
        <v>-84000.000000000029</v>
      </c>
      <c r="G26" s="79">
        <f t="shared" ca="1" si="6"/>
        <v>35695.555555555678</v>
      </c>
      <c r="H26" s="147"/>
      <c r="J26" s="132">
        <f ca="1"/>
        <v>45849</v>
      </c>
      <c r="K26" s="46">
        <f ca="1"/>
        <v>50.536000000000001</v>
      </c>
      <c r="L26" s="52">
        <f ca="1"/>
        <v>45929</v>
      </c>
      <c r="M26" s="59">
        <f ca="1"/>
        <v>181.95</v>
      </c>
    </row>
    <row r="27" spans="1:13" ht="14.4" hidden="1" customHeight="1">
      <c r="A27" s="127">
        <v>45956</v>
      </c>
      <c r="B27" s="45">
        <f t="shared" ca="1" si="0"/>
        <v>51.530999999999999</v>
      </c>
      <c r="C27" s="31">
        <f t="shared" ca="1" si="2"/>
        <v>64140.00000000016</v>
      </c>
      <c r="D27" s="32">
        <f t="shared" si="3"/>
        <v>59027.777777777781</v>
      </c>
      <c r="E27" s="45">
        <f t="shared" ca="1" si="1"/>
        <v>115.55</v>
      </c>
      <c r="F27" s="31">
        <f t="shared" ca="1" si="4"/>
        <v>-84000.000000000029</v>
      </c>
      <c r="G27" s="79">
        <f t="shared" ca="1" si="6"/>
        <v>39167.777777777912</v>
      </c>
      <c r="H27" s="147"/>
      <c r="J27" s="132">
        <f ca="1"/>
        <v>45852</v>
      </c>
      <c r="K27" s="46">
        <f ca="1"/>
        <v>50.942999999999998</v>
      </c>
      <c r="L27" s="52">
        <f ca="1"/>
        <v>45930</v>
      </c>
      <c r="M27" s="59">
        <f ca="1"/>
        <v>189.6</v>
      </c>
    </row>
    <row r="28" spans="1:13" ht="14.4" hidden="1" customHeight="1">
      <c r="A28" s="127">
        <v>45957</v>
      </c>
      <c r="B28" s="45">
        <f t="shared" ca="1" si="0"/>
        <v>50.222000000000001</v>
      </c>
      <c r="C28" s="31">
        <f t="shared" ca="1" si="2"/>
        <v>142680</v>
      </c>
      <c r="D28" s="32">
        <f t="shared" si="3"/>
        <v>62500</v>
      </c>
      <c r="E28" s="45">
        <f t="shared" ca="1" si="1"/>
        <v>90.52</v>
      </c>
      <c r="F28" s="31">
        <f t="shared" ca="1" si="4"/>
        <v>-136563.00000000003</v>
      </c>
      <c r="G28" s="79">
        <f t="shared" ca="1" si="6"/>
        <v>68616.999999999971</v>
      </c>
      <c r="H28" s="147"/>
      <c r="J28" s="132">
        <f ca="1"/>
        <v>45853</v>
      </c>
      <c r="K28" s="46">
        <f ca="1"/>
        <v>52.14</v>
      </c>
      <c r="L28" s="52">
        <f ca="1"/>
        <v>45931</v>
      </c>
      <c r="M28" s="59">
        <f ca="1"/>
        <v>164.7</v>
      </c>
    </row>
    <row r="29" spans="1:13" ht="14.4" hidden="1" customHeight="1">
      <c r="A29" s="127">
        <v>45958</v>
      </c>
      <c r="B29" s="45">
        <f t="shared" ca="1" si="0"/>
        <v>50.74</v>
      </c>
      <c r="C29" s="31">
        <f t="shared" ca="1" si="2"/>
        <v>111599.99999999999</v>
      </c>
      <c r="D29" s="32">
        <f t="shared" si="3"/>
        <v>65972.222222222234</v>
      </c>
      <c r="E29" s="45">
        <f t="shared" ca="1" si="1"/>
        <v>91.34</v>
      </c>
      <c r="F29" s="31">
        <f t="shared" ca="1" si="4"/>
        <v>-134841</v>
      </c>
      <c r="G29" s="79">
        <f t="shared" ca="1" si="6"/>
        <v>42731.222222222219</v>
      </c>
      <c r="H29" s="147"/>
      <c r="J29" s="132">
        <f ca="1"/>
        <v>45854</v>
      </c>
      <c r="K29" s="46">
        <f ca="1"/>
        <v>51.95</v>
      </c>
      <c r="L29" s="52">
        <f ca="1"/>
        <v>45932</v>
      </c>
      <c r="M29" s="59">
        <f ca="1"/>
        <v>166.3</v>
      </c>
    </row>
    <row r="30" spans="1:13" ht="14.4" hidden="1" customHeight="1">
      <c r="A30" s="127">
        <v>45959</v>
      </c>
      <c r="B30" s="45">
        <f t="shared" ca="1" si="0"/>
        <v>51.082999999999998</v>
      </c>
      <c r="C30" s="31">
        <f t="shared" ca="1" si="2"/>
        <v>91020.000000000189</v>
      </c>
      <c r="D30" s="32">
        <f t="shared" si="3"/>
        <v>69444.444444444438</v>
      </c>
      <c r="E30" s="45">
        <f t="shared" ca="1" si="1"/>
        <v>100.01</v>
      </c>
      <c r="F30" s="31">
        <f t="shared" ca="1" si="4"/>
        <v>-116634.00000000001</v>
      </c>
      <c r="G30" s="79">
        <f t="shared" ca="1" si="6"/>
        <v>43830.444444444598</v>
      </c>
      <c r="H30" s="147"/>
      <c r="J30" s="132">
        <f ca="1"/>
        <v>45855</v>
      </c>
      <c r="K30" s="46">
        <f ca="1"/>
        <v>50.658000000000001</v>
      </c>
      <c r="L30" s="52">
        <f ca="1"/>
        <v>45933</v>
      </c>
      <c r="M30" s="59">
        <f ca="1"/>
        <v>166.01</v>
      </c>
    </row>
    <row r="31" spans="1:13" ht="14.4" hidden="1" customHeight="1">
      <c r="A31" s="127">
        <v>45960</v>
      </c>
      <c r="B31" s="45">
        <f t="shared" ca="1" si="0"/>
        <v>51.795000000000002</v>
      </c>
      <c r="C31" s="31">
        <f t="shared" ca="1" si="2"/>
        <v>48299.999999999985</v>
      </c>
      <c r="D31" s="32">
        <f t="shared" si="3"/>
        <v>72916.666666666672</v>
      </c>
      <c r="E31" s="45">
        <f t="shared" ca="1" si="1"/>
        <v>107.1</v>
      </c>
      <c r="F31" s="31">
        <f t="shared" ca="1" si="4"/>
        <v>-101745.00000000004</v>
      </c>
      <c r="G31" s="79">
        <f t="shared" ca="1" si="6"/>
        <v>19471.666666666613</v>
      </c>
      <c r="H31" s="147"/>
      <c r="J31" s="132">
        <f ca="1"/>
        <v>45856</v>
      </c>
      <c r="K31" s="46">
        <f ca="1"/>
        <v>50.805</v>
      </c>
      <c r="L31" s="52">
        <f ca="1"/>
        <v>45936</v>
      </c>
      <c r="M31" s="59">
        <f ca="1"/>
        <v>154.01</v>
      </c>
    </row>
    <row r="32" spans="1:13" ht="14.4" hidden="1" customHeight="1">
      <c r="A32" s="127">
        <v>45961</v>
      </c>
      <c r="B32" s="45">
        <f t="shared" ca="1" si="0"/>
        <v>52.591000000000001</v>
      </c>
      <c r="C32" s="31">
        <f t="shared" ca="1" si="2"/>
        <v>540.00000000002046</v>
      </c>
      <c r="D32" s="32">
        <f t="shared" si="3"/>
        <v>76388.888888888891</v>
      </c>
      <c r="E32" s="45">
        <f t="shared" ca="1" si="1"/>
        <v>108.38</v>
      </c>
      <c r="F32" s="31">
        <f t="shared" ca="1" si="4"/>
        <v>-99057.000000000044</v>
      </c>
      <c r="G32" s="79">
        <f t="shared" ca="1" si="6"/>
        <v>-22128.111111111139</v>
      </c>
      <c r="H32" s="147"/>
      <c r="J32" s="132">
        <f ca="1"/>
        <v>45859</v>
      </c>
      <c r="K32" s="46">
        <f ca="1"/>
        <v>50.99</v>
      </c>
      <c r="L32" s="52">
        <f ca="1"/>
        <v>45937</v>
      </c>
      <c r="M32" s="59">
        <f ca="1"/>
        <v>166.5</v>
      </c>
    </row>
    <row r="33" spans="1:13" ht="14.4" hidden="1" customHeight="1">
      <c r="A33" s="127">
        <v>45962</v>
      </c>
      <c r="B33" s="45">
        <f t="shared" ca="1" si="0"/>
        <v>52.591000000000001</v>
      </c>
      <c r="C33" s="31">
        <f t="shared" ca="1" si="2"/>
        <v>540.00000000002046</v>
      </c>
      <c r="D33" s="32">
        <f t="shared" si="3"/>
        <v>79861.111111111109</v>
      </c>
      <c r="E33" s="45">
        <f t="shared" ca="1" si="1"/>
        <v>108.38</v>
      </c>
      <c r="F33" s="31">
        <f t="shared" ca="1" si="4"/>
        <v>-99057.000000000044</v>
      </c>
      <c r="G33" s="79">
        <f t="shared" ca="1" si="6"/>
        <v>-18655.88888888892</v>
      </c>
      <c r="H33" s="147"/>
      <c r="J33" s="132">
        <f ca="1"/>
        <v>45860</v>
      </c>
      <c r="K33" s="46">
        <f ca="1"/>
        <v>51.104999999999997</v>
      </c>
      <c r="L33" s="52">
        <f ca="1"/>
        <v>45938</v>
      </c>
      <c r="M33" s="59">
        <f ca="1"/>
        <v>148.79</v>
      </c>
    </row>
    <row r="34" spans="1:13" ht="14.4" hidden="1" customHeight="1">
      <c r="A34" s="127">
        <v>45963</v>
      </c>
      <c r="B34" s="45">
        <f t="shared" ca="1" si="0"/>
        <v>52.591000000000001</v>
      </c>
      <c r="C34" s="31">
        <f t="shared" ca="1" si="2"/>
        <v>540.00000000002046</v>
      </c>
      <c r="D34" s="32">
        <f t="shared" si="3"/>
        <v>83333.333333333328</v>
      </c>
      <c r="E34" s="45">
        <f t="shared" ca="1" si="1"/>
        <v>108.38</v>
      </c>
      <c r="F34" s="31">
        <f t="shared" ca="1" si="4"/>
        <v>-99057.000000000044</v>
      </c>
      <c r="G34" s="79">
        <f t="shared" ca="1" si="6"/>
        <v>-15183.666666666701</v>
      </c>
      <c r="H34" s="147"/>
      <c r="J34" s="132">
        <f ca="1"/>
        <v>45861</v>
      </c>
      <c r="K34" s="46">
        <f ca="1"/>
        <v>50.115000000000002</v>
      </c>
      <c r="L34" s="52">
        <f ca="1"/>
        <v>45939</v>
      </c>
      <c r="M34" s="59">
        <f ca="1"/>
        <v>161.04</v>
      </c>
    </row>
    <row r="35" spans="1:13" ht="14.4" hidden="1" customHeight="1">
      <c r="A35" s="127">
        <v>45964</v>
      </c>
      <c r="B35" s="45">
        <f t="shared" ca="1" si="0"/>
        <v>52.939</v>
      </c>
      <c r="C35" s="31">
        <f t="shared" ca="1" si="2"/>
        <v>-20339.999999999916</v>
      </c>
      <c r="D35" s="32">
        <f t="shared" si="3"/>
        <v>86805.555555555562</v>
      </c>
      <c r="E35" s="45">
        <f t="shared" ca="1" si="1"/>
        <v>108.38</v>
      </c>
      <c r="F35" s="31">
        <f t="shared" ca="1" si="4"/>
        <v>-99057.000000000044</v>
      </c>
      <c r="G35" s="79">
        <f t="shared" ca="1" si="6"/>
        <v>-32591.444444444394</v>
      </c>
      <c r="H35" s="147"/>
      <c r="J35" s="132">
        <f ca="1"/>
        <v>45862</v>
      </c>
      <c r="K35" s="46">
        <f ca="1"/>
        <v>50.139000000000003</v>
      </c>
      <c r="L35" s="52">
        <f ca="1"/>
        <v>45940</v>
      </c>
      <c r="M35" s="59">
        <f ca="1"/>
        <v>267.07</v>
      </c>
    </row>
    <row r="36" spans="1:13" ht="14.4" hidden="1" customHeight="1">
      <c r="A36" s="127">
        <v>45965</v>
      </c>
      <c r="B36" s="45">
        <f t="shared" ca="1" si="0"/>
        <v>52.939</v>
      </c>
      <c r="C36" s="31">
        <f t="shared" ca="1" si="2"/>
        <v>-20339.999999999916</v>
      </c>
      <c r="D36" s="32">
        <f t="shared" si="3"/>
        <v>90277.777777777766</v>
      </c>
      <c r="E36" s="45">
        <f t="shared" ca="1" si="1"/>
        <v>108.38</v>
      </c>
      <c r="F36" s="31">
        <f t="shared" ca="1" si="4"/>
        <v>-99057.000000000044</v>
      </c>
      <c r="G36" s="79">
        <f t="shared" ca="1" si="6"/>
        <v>-29119.22222222219</v>
      </c>
      <c r="H36" s="147"/>
      <c r="J36" s="132">
        <f ca="1"/>
        <v>45863</v>
      </c>
      <c r="K36" s="46">
        <f ca="1"/>
        <v>50.043999999999997</v>
      </c>
      <c r="L36" s="52">
        <f ca="1"/>
        <v>45943</v>
      </c>
      <c r="M36" s="59">
        <f ca="1"/>
        <v>195.86</v>
      </c>
    </row>
    <row r="37" spans="1:13">
      <c r="A37" s="127">
        <v>45952</v>
      </c>
      <c r="B37" s="45">
        <f t="shared" ca="1" si="0"/>
        <v>53.048000000000002</v>
      </c>
      <c r="C37" s="31">
        <f t="shared" ca="1" si="2"/>
        <v>-26880.000000000018</v>
      </c>
      <c r="D37" s="32">
        <f t="shared" si="3"/>
        <v>45138.888888888883</v>
      </c>
      <c r="E37" s="45">
        <f t="shared" ca="1" si="1"/>
        <v>159.94999999999999</v>
      </c>
      <c r="F37" s="31">
        <f t="shared" ca="1" si="4"/>
        <v>9239.9999999999527</v>
      </c>
      <c r="G37" s="79">
        <f t="shared" ca="1" si="6"/>
        <v>27498.888888888818</v>
      </c>
      <c r="H37" s="147"/>
      <c r="J37" s="132">
        <f ca="1"/>
        <v>45866</v>
      </c>
      <c r="K37" s="46">
        <f ca="1"/>
        <v>50.25</v>
      </c>
      <c r="L37" s="52">
        <f ca="1"/>
        <v>45944</v>
      </c>
      <c r="M37" s="59">
        <f ca="1"/>
        <v>220.74</v>
      </c>
    </row>
    <row r="38" spans="1:13">
      <c r="A38" s="127">
        <v>45953</v>
      </c>
      <c r="B38" s="45">
        <f t="shared" ca="1" si="0"/>
        <v>52.078000000000003</v>
      </c>
      <c r="C38" s="31">
        <f t="shared" ca="1" si="2"/>
        <v>31319.999999999913</v>
      </c>
      <c r="D38" s="32">
        <f t="shared" si="3"/>
        <v>48611.111111111117</v>
      </c>
      <c r="E38" s="45">
        <f t="shared" ca="1" si="1"/>
        <v>138.02000000000001</v>
      </c>
      <c r="F38" s="31">
        <f t="shared" ca="1" si="4"/>
        <v>-36813</v>
      </c>
      <c r="G38" s="79">
        <f t="shared" ref="G38" ca="1" si="7">C38+D38+F38</f>
        <v>43118.111111111037</v>
      </c>
      <c r="H38" s="147"/>
      <c r="J38" s="132">
        <f ca="1"/>
        <v>45867</v>
      </c>
      <c r="K38" s="46">
        <f ca="1"/>
        <v>50.933999999999997</v>
      </c>
      <c r="L38" s="52">
        <f ca="1"/>
        <v>45945</v>
      </c>
      <c r="M38" s="59">
        <f ca="1"/>
        <v>191.5</v>
      </c>
    </row>
    <row r="39" spans="1:13">
      <c r="A39" s="127">
        <v>45954</v>
      </c>
      <c r="B39" s="45">
        <f t="shared" ca="1" si="0"/>
        <v>51.530999999999999</v>
      </c>
      <c r="C39" s="31">
        <f t="shared" ca="1" si="2"/>
        <v>64140.00000000016</v>
      </c>
      <c r="D39" s="32">
        <f t="shared" si="3"/>
        <v>52083.333333333328</v>
      </c>
      <c r="E39" s="45">
        <f t="shared" ca="1" si="1"/>
        <v>115.55</v>
      </c>
      <c r="F39" s="31">
        <f t="shared" ca="1" si="4"/>
        <v>-84000.000000000029</v>
      </c>
      <c r="G39" s="79">
        <f t="shared" ref="G39" ca="1" si="8">C39+D39+F39</f>
        <v>32223.333333333459</v>
      </c>
      <c r="H39" s="148"/>
      <c r="J39" s="132">
        <f ca="1"/>
        <v>45868</v>
      </c>
      <c r="K39" s="46">
        <f ca="1"/>
        <v>50.837000000000003</v>
      </c>
      <c r="L39" s="52">
        <f ca="1"/>
        <v>45946</v>
      </c>
      <c r="M39" s="59">
        <f ca="1"/>
        <v>231.8</v>
      </c>
    </row>
    <row r="40" spans="1:13">
      <c r="A40" s="36">
        <v>45957</v>
      </c>
      <c r="B40" s="45">
        <f t="shared" ca="1" si="0"/>
        <v>50.222000000000001</v>
      </c>
      <c r="C40" s="31">
        <f t="shared" ca="1" si="2"/>
        <v>142680</v>
      </c>
      <c r="D40" s="32">
        <f t="shared" si="3"/>
        <v>62500</v>
      </c>
      <c r="E40" s="45">
        <f t="shared" ca="1" si="1"/>
        <v>90.52</v>
      </c>
      <c r="F40" s="31">
        <f t="shared" ca="1" si="4"/>
        <v>-136563.00000000003</v>
      </c>
      <c r="G40" s="79">
        <f t="shared" ref="G40" ca="1" si="9">C40+D40+F40</f>
        <v>68616.999999999971</v>
      </c>
      <c r="H40" s="148"/>
      <c r="J40" s="132">
        <f ca="1"/>
        <v>45869</v>
      </c>
      <c r="K40" s="46">
        <f ca="1"/>
        <v>51.338999999999999</v>
      </c>
      <c r="L40" s="52">
        <f ca="1"/>
        <v>45947</v>
      </c>
      <c r="M40" s="59">
        <f ca="1"/>
        <v>238.94</v>
      </c>
    </row>
    <row r="41" spans="1:13">
      <c r="A41" s="36">
        <v>45958</v>
      </c>
      <c r="B41" s="45">
        <f t="shared" ca="1" si="0"/>
        <v>50.74</v>
      </c>
      <c r="C41" s="31">
        <f t="shared" ca="1" si="2"/>
        <v>111599.99999999999</v>
      </c>
      <c r="D41" s="32">
        <f t="shared" si="3"/>
        <v>65972.222222222234</v>
      </c>
      <c r="E41" s="45">
        <f t="shared" ca="1" si="1"/>
        <v>91.34</v>
      </c>
      <c r="F41" s="31">
        <f t="shared" ca="1" si="4"/>
        <v>-134841</v>
      </c>
      <c r="G41" s="79">
        <f t="shared" ref="G41" ca="1" si="10">C41+D41+F41</f>
        <v>42731.222222222219</v>
      </c>
      <c r="H41" s="148"/>
      <c r="J41" s="132">
        <f ca="1"/>
        <v>45870</v>
      </c>
      <c r="K41" s="46">
        <f ca="1"/>
        <v>53.94</v>
      </c>
      <c r="L41" s="52">
        <f ca="1"/>
        <v>45950</v>
      </c>
      <c r="M41" s="59">
        <f ca="1"/>
        <v>147.07</v>
      </c>
    </row>
    <row r="42" spans="1:13">
      <c r="A42" s="36">
        <v>45959</v>
      </c>
      <c r="B42" s="45">
        <f t="shared" ca="1" si="0"/>
        <v>51.082999999999998</v>
      </c>
      <c r="C42" s="31">
        <f t="shared" ref="C42" ca="1" si="11">-1*(B42-$B$14)*$B$8*$B$5*10^(-4)</f>
        <v>91020.000000000189</v>
      </c>
      <c r="D42" s="32">
        <f t="shared" ref="D42" si="12">(A42-$A$14)/360*$B$6*$B$5</f>
        <v>69444.444444444438</v>
      </c>
      <c r="E42" s="45">
        <f t="shared" ca="1" si="1"/>
        <v>100.01</v>
      </c>
      <c r="F42" s="31">
        <f t="shared" ref="F42" ca="1" si="13">(E42-$E$14)*$C$5*100</f>
        <v>-116634.00000000001</v>
      </c>
      <c r="G42" s="79">
        <f t="shared" ref="G42" ca="1" si="14">C42+D42+F42</f>
        <v>43830.444444444598</v>
      </c>
      <c r="H42" s="148"/>
      <c r="J42" s="132">
        <f ca="1"/>
        <v>45873</v>
      </c>
      <c r="K42" s="46">
        <f ca="1"/>
        <v>51.886000000000003</v>
      </c>
      <c r="L42" s="52">
        <f ca="1"/>
        <v>45951</v>
      </c>
      <c r="M42" s="59">
        <f ca="1"/>
        <v>148.41</v>
      </c>
    </row>
    <row r="43" spans="1:13">
      <c r="A43" s="36">
        <v>45960</v>
      </c>
      <c r="B43" s="45">
        <f t="shared" ca="1" si="0"/>
        <v>51.795000000000002</v>
      </c>
      <c r="C43" s="31">
        <f t="shared" ref="C43" ca="1" si="15">-1*(B43-$B$14)*$B$8*$B$5*10^(-4)</f>
        <v>48299.999999999985</v>
      </c>
      <c r="D43" s="32">
        <f t="shared" ref="D43" si="16">(A43-$A$14)/360*$B$6*$B$5</f>
        <v>72916.666666666672</v>
      </c>
      <c r="E43" s="45">
        <f t="shared" ca="1" si="1"/>
        <v>107.1</v>
      </c>
      <c r="F43" s="31">
        <f t="shared" ref="F43" ca="1" si="17">(E43-$E$14)*$C$5*100</f>
        <v>-101745.00000000004</v>
      </c>
      <c r="G43" s="79">
        <f t="shared" ref="G43" ca="1" si="18">C43+D43+F43</f>
        <v>19471.666666666613</v>
      </c>
      <c r="H43" s="148"/>
      <c r="J43" s="132">
        <f ca="1"/>
        <v>45874</v>
      </c>
      <c r="K43" s="46">
        <f ca="1"/>
        <v>52.518999999999998</v>
      </c>
      <c r="L43" s="52">
        <f ca="1"/>
        <v>45952</v>
      </c>
      <c r="M43" s="59">
        <f ca="1"/>
        <v>159.94999999999999</v>
      </c>
    </row>
    <row r="44" spans="1:13">
      <c r="A44" s="36">
        <v>45961</v>
      </c>
      <c r="B44" s="45">
        <f t="shared" ref="B44" ca="1" si="19">VLOOKUP(A44,J:K,2)</f>
        <v>52.591000000000001</v>
      </c>
      <c r="C44" s="31">
        <f t="shared" ref="C44:C45" ca="1" si="20">-1*(B44-$B$14)*$B$8*$B$5*10^(-4)</f>
        <v>540.00000000002046</v>
      </c>
      <c r="D44" s="32">
        <f t="shared" ref="D44:D45" si="21">(A44-$A$14)/360*$B$6*$B$5</f>
        <v>76388.888888888891</v>
      </c>
      <c r="E44" s="45">
        <f t="shared" ref="E44" ca="1" si="22">VLOOKUP(A44,L:M,2)</f>
        <v>108.38</v>
      </c>
      <c r="F44" s="31">
        <f t="shared" ref="F44:F45" ca="1" si="23">(E44-$E$14)*$C$5*100</f>
        <v>-99057.000000000044</v>
      </c>
      <c r="G44" s="79">
        <f t="shared" ref="G44:G45" ca="1" si="24">C44+D44+F44</f>
        <v>-22128.111111111139</v>
      </c>
      <c r="H44" s="148"/>
      <c r="J44" s="132">
        <f ca="1"/>
        <v>45875</v>
      </c>
      <c r="K44" s="46">
        <f ca="1"/>
        <v>52.03</v>
      </c>
      <c r="L44" s="52">
        <f ca="1"/>
        <v>45953</v>
      </c>
      <c r="M44" s="59">
        <f ca="1"/>
        <v>138.02000000000001</v>
      </c>
    </row>
    <row r="45" spans="1:13">
      <c r="A45" s="36">
        <v>45964</v>
      </c>
      <c r="B45" s="45">
        <f>$B$10</f>
        <v>52.93938</v>
      </c>
      <c r="C45" s="31">
        <f t="shared" si="20"/>
        <v>-20362.799999999905</v>
      </c>
      <c r="D45" s="32">
        <f t="shared" si="21"/>
        <v>86805.555555555562</v>
      </c>
      <c r="E45" s="45">
        <f>$C$10</f>
        <v>108.38</v>
      </c>
      <c r="F45" s="31">
        <f t="shared" si="23"/>
        <v>-99057.000000000044</v>
      </c>
      <c r="G45" s="79">
        <f t="shared" si="24"/>
        <v>-32614.244444444383</v>
      </c>
      <c r="H45" s="148"/>
      <c r="J45" s="132">
        <f ca="1"/>
        <v>45876</v>
      </c>
      <c r="K45" s="46">
        <f ca="1"/>
        <v>51.976999999999997</v>
      </c>
      <c r="L45" s="52">
        <f ca="1"/>
        <v>45954</v>
      </c>
      <c r="M45" s="59">
        <f ca="1"/>
        <v>115.55</v>
      </c>
    </row>
    <row r="46" spans="1:13">
      <c r="A46" s="36">
        <v>45965</v>
      </c>
      <c r="B46" s="45"/>
      <c r="C46" s="31"/>
      <c r="D46" s="32"/>
      <c r="E46" s="45"/>
      <c r="F46" s="31"/>
      <c r="G46" s="79"/>
      <c r="H46" s="148"/>
      <c r="J46" s="132">
        <f ca="1"/>
        <v>45877</v>
      </c>
      <c r="K46" s="46">
        <f ca="1"/>
        <v>51.043999999999997</v>
      </c>
      <c r="L46" s="52">
        <f ca="1"/>
        <v>45957</v>
      </c>
      <c r="M46" s="59">
        <f ca="1"/>
        <v>90.52</v>
      </c>
    </row>
    <row r="47" spans="1:13">
      <c r="A47" s="36">
        <v>45966</v>
      </c>
      <c r="B47" s="45"/>
      <c r="C47" s="31"/>
      <c r="D47" s="32"/>
      <c r="E47" s="45"/>
      <c r="F47" s="31"/>
      <c r="G47" s="79"/>
      <c r="H47" s="148"/>
      <c r="J47" s="132">
        <f ca="1"/>
        <v>45880</v>
      </c>
      <c r="K47" s="46">
        <f ca="1"/>
        <v>51.491999999999997</v>
      </c>
      <c r="L47" s="52">
        <f ca="1"/>
        <v>45958</v>
      </c>
      <c r="M47" s="59">
        <f ca="1"/>
        <v>91.34</v>
      </c>
    </row>
    <row r="48" spans="1:13">
      <c r="A48" s="36">
        <v>45967</v>
      </c>
      <c r="B48" s="45"/>
      <c r="C48" s="31"/>
      <c r="D48" s="32"/>
      <c r="E48" s="45"/>
      <c r="F48" s="31"/>
      <c r="G48" s="79"/>
      <c r="H48" s="148"/>
      <c r="J48" s="132">
        <f ca="1"/>
        <v>45881</v>
      </c>
      <c r="K48" s="46">
        <f ca="1"/>
        <v>50.103999999999999</v>
      </c>
      <c r="L48" s="52">
        <f ca="1"/>
        <v>45959</v>
      </c>
      <c r="M48" s="59">
        <f ca="1"/>
        <v>100.01</v>
      </c>
    </row>
    <row r="49" spans="1:13">
      <c r="A49" s="36">
        <v>45968</v>
      </c>
      <c r="B49" s="45"/>
      <c r="C49" s="31"/>
      <c r="D49" s="32"/>
      <c r="E49" s="45"/>
      <c r="F49" s="31"/>
      <c r="G49" s="79"/>
      <c r="H49" s="148"/>
      <c r="J49" s="132">
        <f ca="1"/>
        <v>45882</v>
      </c>
      <c r="K49" s="46">
        <f ca="1"/>
        <v>49.718000000000004</v>
      </c>
      <c r="L49" s="52">
        <f ca="1"/>
        <v>45960</v>
      </c>
      <c r="M49" s="59">
        <f ca="1"/>
        <v>107.1</v>
      </c>
    </row>
    <row r="50" spans="1:13">
      <c r="A50" s="36">
        <v>45969</v>
      </c>
      <c r="B50" s="45"/>
      <c r="C50" s="31"/>
      <c r="D50" s="32"/>
      <c r="E50" s="45"/>
      <c r="F50" s="31"/>
      <c r="G50" s="79"/>
      <c r="H50" s="148"/>
      <c r="J50" s="132">
        <f ca="1"/>
        <v>45883</v>
      </c>
      <c r="K50" s="46">
        <f ca="1"/>
        <v>49.960999999999999</v>
      </c>
      <c r="L50" s="52">
        <f ca="1"/>
        <v>45961</v>
      </c>
      <c r="M50" s="59">
        <f ca="1"/>
        <v>108.38</v>
      </c>
    </row>
    <row r="51" spans="1:13">
      <c r="A51" s="36">
        <v>45970</v>
      </c>
      <c r="B51" s="45"/>
      <c r="C51" s="31"/>
      <c r="D51" s="32"/>
      <c r="E51" s="45"/>
      <c r="F51" s="31"/>
      <c r="G51" s="79"/>
      <c r="H51" s="148"/>
      <c r="J51" s="132">
        <f ca="1"/>
        <v>45884</v>
      </c>
      <c r="K51" s="46">
        <f ca="1"/>
        <v>50.036000000000001</v>
      </c>
    </row>
    <row r="52" spans="1:13">
      <c r="A52" s="36"/>
      <c r="B52" s="45"/>
      <c r="C52" s="31"/>
      <c r="D52" s="32"/>
      <c r="E52" s="45"/>
      <c r="F52" s="31"/>
      <c r="G52" s="79"/>
      <c r="H52" s="148"/>
      <c r="J52" s="132">
        <f ca="1"/>
        <v>45887</v>
      </c>
      <c r="K52" s="46">
        <f ca="1"/>
        <v>50.034999999999997</v>
      </c>
    </row>
    <row r="53" spans="1:13">
      <c r="A53" s="36"/>
      <c r="B53" s="45"/>
      <c r="C53" s="31"/>
      <c r="D53" s="32"/>
      <c r="E53" s="45"/>
      <c r="F53" s="31"/>
      <c r="G53" s="79"/>
      <c r="H53" s="148"/>
      <c r="J53" s="132">
        <f ca="1"/>
        <v>45888</v>
      </c>
      <c r="K53" s="46">
        <f ca="1"/>
        <v>50.387999999999998</v>
      </c>
    </row>
    <row r="54" spans="1:13">
      <c r="A54" s="36"/>
      <c r="B54" s="45"/>
      <c r="C54" s="31"/>
      <c r="D54" s="32"/>
      <c r="E54" s="45"/>
      <c r="F54" s="31"/>
      <c r="G54" s="79"/>
      <c r="H54" s="148"/>
      <c r="J54" s="132">
        <f ca="1"/>
        <v>45889</v>
      </c>
      <c r="K54" s="46">
        <f ca="1"/>
        <v>50.752000000000002</v>
      </c>
    </row>
    <row r="55" spans="1:13">
      <c r="B55" s="45"/>
      <c r="C55" s="31"/>
      <c r="D55" s="5"/>
      <c r="E55" s="45"/>
      <c r="F55" s="1"/>
      <c r="G55" s="78"/>
      <c r="H55" s="148"/>
      <c r="J55" s="132">
        <f ca="1"/>
        <v>45890</v>
      </c>
      <c r="K55" s="46">
        <f ca="1"/>
        <v>51.588000000000001</v>
      </c>
    </row>
    <row r="56" spans="1:13">
      <c r="A56" s="36"/>
      <c r="B56" s="57"/>
      <c r="C56" s="58"/>
      <c r="D56" s="34"/>
      <c r="E56" s="57"/>
      <c r="G56" s="80"/>
      <c r="H56" s="149"/>
      <c r="J56" s="132">
        <f ca="1"/>
        <v>45891</v>
      </c>
      <c r="K56" s="59">
        <f ca="1"/>
        <v>49.064999999999998</v>
      </c>
    </row>
    <row r="57" spans="1:13" ht="15" thickBot="1">
      <c r="A57" s="36"/>
      <c r="B57" s="113"/>
      <c r="C57" s="67"/>
      <c r="D57" s="13"/>
      <c r="E57" s="113"/>
      <c r="F57" s="12"/>
      <c r="G57" s="81"/>
      <c r="H57" s="149"/>
      <c r="J57" s="132">
        <f ca="1"/>
        <v>45894</v>
      </c>
      <c r="K57" s="59">
        <f ca="1"/>
        <v>49.643999999999998</v>
      </c>
    </row>
    <row r="58" spans="1:13">
      <c r="J58" s="132">
        <f ca="1"/>
        <v>45895</v>
      </c>
      <c r="K58" s="59">
        <f ca="1"/>
        <v>49.65</v>
      </c>
    </row>
    <row r="59" spans="1:13">
      <c r="J59" s="132">
        <f ca="1"/>
        <v>45896</v>
      </c>
      <c r="K59" s="59">
        <f ca="1"/>
        <v>50.3</v>
      </c>
    </row>
    <row r="60" spans="1:13">
      <c r="J60" s="132">
        <f ca="1"/>
        <v>45897</v>
      </c>
      <c r="K60" s="59">
        <f ca="1"/>
        <v>50.12</v>
      </c>
    </row>
    <row r="61" spans="1:13">
      <c r="J61" s="132">
        <f ca="1"/>
        <v>45898</v>
      </c>
      <c r="K61" s="59">
        <f ca="1"/>
        <v>50.957999999999998</v>
      </c>
    </row>
    <row r="62" spans="1:13">
      <c r="J62" s="132">
        <f ca="1"/>
        <v>45902</v>
      </c>
      <c r="K62" s="59">
        <f ca="1"/>
        <v>51.023000000000003</v>
      </c>
    </row>
    <row r="63" spans="1:13">
      <c r="J63" s="132">
        <f ca="1"/>
        <v>45903</v>
      </c>
      <c r="K63" s="59">
        <f ca="1"/>
        <v>50.9</v>
      </c>
    </row>
    <row r="64" spans="1:13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52.939</v>
      </c>
    </row>
  </sheetData>
  <mergeCells count="2">
    <mergeCell ref="B12:D12"/>
    <mergeCell ref="E12:F12"/>
  </mergeCells>
  <conditionalFormatting sqref="G13:H38 G39:G54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786-03F6-479F-A251-6C254BA0859B}">
  <dimension ref="A1:O105"/>
  <sheetViews>
    <sheetView zoomScale="80" zoomScaleNormal="80" workbookViewId="0">
      <selection activeCell="H16" sqref="H16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27" ca="1">_xll.BDH($C$4, "PX_LAST, ", J$1, "")</f>
        <v>45835</v>
      </c>
      <c r="M3" s="59">
        <f ca="1"/>
        <v>627.22</v>
      </c>
    </row>
    <row r="4" spans="1:15" ht="30" customHeight="1">
      <c r="A4" s="15" t="s">
        <v>33</v>
      </c>
      <c r="B4" s="17" t="s">
        <v>105</v>
      </c>
      <c r="C4" s="6" t="s">
        <v>188</v>
      </c>
      <c r="D4" s="31"/>
      <c r="J4" s="52">
        <f ca="1"/>
        <v>45817</v>
      </c>
      <c r="K4" s="59">
        <f ca="1"/>
        <v>53.912999999999997</v>
      </c>
      <c r="L4" s="52">
        <f ca="1"/>
        <v>45882</v>
      </c>
      <c r="M4" s="59">
        <f ca="1"/>
        <v>380.68</v>
      </c>
    </row>
    <row r="5" spans="1:15">
      <c r="A5" s="15" t="s">
        <v>8</v>
      </c>
      <c r="B5" s="18">
        <f>125*10^6</f>
        <v>125000000</v>
      </c>
      <c r="C5" s="32">
        <v>20</v>
      </c>
      <c r="D5" s="31"/>
      <c r="J5" s="52">
        <f ca="1"/>
        <v>45818</v>
      </c>
      <c r="K5" s="59">
        <f ca="1"/>
        <v>53.087000000000003</v>
      </c>
      <c r="L5" s="52">
        <f ca="1"/>
        <v>45883</v>
      </c>
      <c r="M5" s="59">
        <f ca="1"/>
        <v>381.54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45887</v>
      </c>
      <c r="M6" s="59">
        <f ca="1"/>
        <v>388.24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45912</v>
      </c>
      <c r="M7" s="59">
        <f ca="1"/>
        <v>283.77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45917</v>
      </c>
      <c r="M8" s="59">
        <f ca="1"/>
        <v>292.10000000000002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45922</v>
      </c>
      <c r="M9" s="59">
        <f ca="1"/>
        <v>243.28</v>
      </c>
    </row>
    <row r="10" spans="1:15" ht="15" thickBot="1">
      <c r="A10" s="16" t="s">
        <v>28</v>
      </c>
      <c r="B10" s="20" cm="1">
        <f t="array" ref="B10">_xll.BDP(B4,"PX_LAST")</f>
        <v>52.93938</v>
      </c>
      <c r="C10" s="13" cm="1">
        <f t="array" ref="C10">_xll.BDP(C4,"PX_LAST")</f>
        <v>187.97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45923</v>
      </c>
      <c r="M10" s="59">
        <f ca="1"/>
        <v>268.75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45932</v>
      </c>
      <c r="M11" s="59">
        <f ca="1"/>
        <v>228.05</v>
      </c>
    </row>
    <row r="12" spans="1:15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1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45933</v>
      </c>
      <c r="M12" s="59">
        <f ca="1"/>
        <v>218.2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45936</v>
      </c>
      <c r="M13" s="59">
        <f ca="1"/>
        <v>216.6</v>
      </c>
    </row>
    <row r="14" spans="1:15">
      <c r="A14" s="36">
        <v>45960</v>
      </c>
      <c r="B14" s="45">
        <v>51.55</v>
      </c>
      <c r="C14" s="31"/>
      <c r="D14" s="5"/>
      <c r="E14" s="45">
        <v>158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45938</v>
      </c>
      <c r="M14" s="59">
        <f ca="1"/>
        <v>213.2</v>
      </c>
    </row>
    <row r="15" spans="1:15">
      <c r="A15" s="36">
        <v>45961</v>
      </c>
      <c r="B15" s="45">
        <f ca="1">VLOOKUP(A15,J:K,2)</f>
        <v>52.591000000000001</v>
      </c>
      <c r="C15" s="31">
        <f ca="1">-1*(B15-$B$14)*$B$8*$B$5*10^(-4)</f>
        <v>-62460.00000000024</v>
      </c>
      <c r="D15" s="32">
        <f>(A15-$A$14)/360*$B$6*$B$5</f>
        <v>3472.2222222222222</v>
      </c>
      <c r="E15" s="45">
        <f ca="1">VLOOKUP(A15,L:M,2)</f>
        <v>187.97</v>
      </c>
      <c r="F15" s="31">
        <f ca="1">(E15-$E$14)*$C$5*100</f>
        <v>59940</v>
      </c>
      <c r="G15" s="79">
        <f ca="1">C15+D15+F15</f>
        <v>952.22222222197888</v>
      </c>
      <c r="H15" s="147"/>
      <c r="J15" s="132">
        <f ca="1"/>
        <v>45833</v>
      </c>
      <c r="K15" s="46">
        <f ca="1"/>
        <v>53.402000000000001</v>
      </c>
      <c r="L15" s="52">
        <f ca="1"/>
        <v>45939</v>
      </c>
      <c r="M15" s="59">
        <f ca="1"/>
        <v>221.2</v>
      </c>
    </row>
    <row r="16" spans="1:15">
      <c r="A16" s="36">
        <v>45964</v>
      </c>
      <c r="B16" s="45">
        <f>B10</f>
        <v>52.93938</v>
      </c>
      <c r="C16" s="31">
        <f>-1*(B16-$B$14)*$B$8*$B$5*10^(-4)</f>
        <v>-83362.800000000163</v>
      </c>
      <c r="D16" s="32">
        <f>(A16-$A$14)/360*$B$6*$B$5</f>
        <v>13888.888888888889</v>
      </c>
      <c r="E16" s="45">
        <f>C10</f>
        <v>187.97</v>
      </c>
      <c r="F16" s="31">
        <f>(E16-$E$14)*$C$5*100</f>
        <v>59940</v>
      </c>
      <c r="G16" s="79">
        <f>C16+D16+F16</f>
        <v>-9533.9111111112725</v>
      </c>
      <c r="H16" s="147"/>
      <c r="J16" s="132">
        <f ca="1"/>
        <v>45834</v>
      </c>
      <c r="K16" s="46">
        <f ca="1"/>
        <v>52.491999999999997</v>
      </c>
      <c r="L16" s="52">
        <f ca="1"/>
        <v>45940</v>
      </c>
      <c r="M16" s="59">
        <f ca="1"/>
        <v>211.4</v>
      </c>
    </row>
    <row r="17" spans="1:13">
      <c r="A17" s="36">
        <v>45965</v>
      </c>
      <c r="B17" s="45"/>
      <c r="C17" s="31"/>
      <c r="D17" s="32"/>
      <c r="E17" s="45"/>
      <c r="F17" s="31"/>
      <c r="G17" s="79"/>
      <c r="H17" s="147"/>
      <c r="J17" s="132">
        <f ca="1"/>
        <v>45835</v>
      </c>
      <c r="K17" s="46">
        <f ca="1"/>
        <v>51.991</v>
      </c>
      <c r="L17" s="52">
        <f ca="1"/>
        <v>45943</v>
      </c>
      <c r="M17" s="59">
        <f ca="1"/>
        <v>290.8</v>
      </c>
    </row>
    <row r="18" spans="1:13">
      <c r="A18" s="36">
        <v>45966</v>
      </c>
      <c r="B18" s="45"/>
      <c r="C18" s="31"/>
      <c r="D18" s="32"/>
      <c r="E18" s="45"/>
      <c r="F18" s="31"/>
      <c r="G18" s="79"/>
      <c r="H18" s="147"/>
      <c r="J18" s="132">
        <f ca="1"/>
        <v>45838</v>
      </c>
      <c r="K18" s="46">
        <f ca="1"/>
        <v>51.058</v>
      </c>
      <c r="L18" s="52">
        <f ca="1"/>
        <v>45944</v>
      </c>
      <c r="M18" s="59">
        <f ca="1"/>
        <v>307.48</v>
      </c>
    </row>
    <row r="19" spans="1:13">
      <c r="A19" s="36">
        <v>45967</v>
      </c>
      <c r="B19" s="45"/>
      <c r="C19" s="31"/>
      <c r="D19" s="32"/>
      <c r="E19" s="45"/>
      <c r="F19" s="31"/>
      <c r="G19" s="79"/>
      <c r="H19" s="147"/>
      <c r="J19" s="132">
        <f ca="1"/>
        <v>45839</v>
      </c>
      <c r="K19" s="46">
        <f ca="1"/>
        <v>50.558999999999997</v>
      </c>
      <c r="L19" s="52">
        <f ca="1"/>
        <v>45945</v>
      </c>
      <c r="M19" s="59">
        <f ca="1"/>
        <v>293.8</v>
      </c>
    </row>
    <row r="20" spans="1:13">
      <c r="A20" s="36">
        <v>45968</v>
      </c>
      <c r="B20" s="45"/>
      <c r="C20" s="31"/>
      <c r="D20" s="32"/>
      <c r="E20" s="45"/>
      <c r="F20" s="31"/>
      <c r="G20" s="79"/>
      <c r="H20" s="147"/>
      <c r="J20" s="132">
        <f ca="1"/>
        <v>45840</v>
      </c>
      <c r="K20" s="46">
        <f ca="1"/>
        <v>50.177999999999997</v>
      </c>
      <c r="L20" s="52">
        <f ca="1"/>
        <v>45950</v>
      </c>
      <c r="M20" s="59">
        <f ca="1"/>
        <v>230.88</v>
      </c>
    </row>
    <row r="21" spans="1:13">
      <c r="A21" s="36">
        <v>45969</v>
      </c>
      <c r="B21" s="45"/>
      <c r="C21" s="31"/>
      <c r="D21" s="32"/>
      <c r="E21" s="45"/>
      <c r="F21" s="31"/>
      <c r="G21" s="79"/>
      <c r="H21" s="147"/>
      <c r="J21" s="132">
        <f ca="1"/>
        <v>45841</v>
      </c>
      <c r="K21" s="46">
        <f ca="1"/>
        <v>49.305</v>
      </c>
      <c r="L21" s="52">
        <f ca="1"/>
        <v>45953</v>
      </c>
      <c r="M21" s="59">
        <f ca="1"/>
        <v>217.2</v>
      </c>
    </row>
    <row r="22" spans="1:13">
      <c r="A22" s="36">
        <v>45970</v>
      </c>
      <c r="B22" s="45"/>
      <c r="C22" s="31"/>
      <c r="D22" s="32"/>
      <c r="E22" s="45"/>
      <c r="F22" s="31"/>
      <c r="G22" s="79"/>
      <c r="H22" s="147"/>
      <c r="J22" s="132">
        <f ca="1"/>
        <v>45845</v>
      </c>
      <c r="K22" s="46">
        <f ca="1"/>
        <v>50.89</v>
      </c>
      <c r="L22" s="52">
        <f ca="1"/>
        <v>45954</v>
      </c>
      <c r="M22" s="59">
        <f ca="1"/>
        <v>180</v>
      </c>
    </row>
    <row r="23" spans="1:13" ht="14.4" hidden="1" customHeight="1">
      <c r="A23" s="127"/>
      <c r="B23" s="45"/>
      <c r="C23" s="31"/>
      <c r="D23" s="32"/>
      <c r="E23" s="45"/>
      <c r="F23" s="31"/>
      <c r="G23" s="79"/>
      <c r="H23" s="147"/>
      <c r="J23" s="132">
        <f ca="1"/>
        <v>45846</v>
      </c>
      <c r="K23" s="46">
        <f ca="1"/>
        <v>51.234000000000002</v>
      </c>
      <c r="L23" s="52">
        <f ca="1"/>
        <v>45957</v>
      </c>
      <c r="M23" s="59">
        <f ca="1"/>
        <v>149.19999999999999</v>
      </c>
    </row>
    <row r="24" spans="1:13" ht="14.4" hidden="1" customHeight="1">
      <c r="A24" s="127"/>
      <c r="B24" s="45"/>
      <c r="C24" s="31"/>
      <c r="D24" s="32"/>
      <c r="E24" s="45"/>
      <c r="F24" s="31"/>
      <c r="G24" s="79"/>
      <c r="H24" s="147"/>
      <c r="J24" s="132">
        <f ca="1"/>
        <v>45847</v>
      </c>
      <c r="K24" s="46">
        <f ca="1"/>
        <v>50.05</v>
      </c>
      <c r="L24" s="52">
        <f ca="1"/>
        <v>45958</v>
      </c>
      <c r="M24" s="59">
        <f ca="1"/>
        <v>149.69999999999999</v>
      </c>
    </row>
    <row r="25" spans="1:13" ht="14.4" hidden="1" customHeight="1">
      <c r="A25" s="127"/>
      <c r="B25" s="45"/>
      <c r="C25" s="31"/>
      <c r="D25" s="32"/>
      <c r="E25" s="45"/>
      <c r="F25" s="31"/>
      <c r="G25" s="79"/>
      <c r="H25" s="147"/>
      <c r="J25" s="132">
        <f ca="1"/>
        <v>45848</v>
      </c>
      <c r="K25" s="46">
        <f ca="1"/>
        <v>49.847000000000001</v>
      </c>
      <c r="L25" s="52">
        <f ca="1"/>
        <v>45959</v>
      </c>
      <c r="M25" s="59">
        <f ca="1"/>
        <v>157</v>
      </c>
    </row>
    <row r="26" spans="1:13" ht="14.4" hidden="1" customHeight="1">
      <c r="A26" s="127"/>
      <c r="B26" s="45"/>
      <c r="C26" s="31"/>
      <c r="D26" s="32"/>
      <c r="E26" s="45"/>
      <c r="F26" s="31"/>
      <c r="G26" s="79"/>
      <c r="H26" s="147"/>
      <c r="J26" s="132">
        <f ca="1"/>
        <v>45849</v>
      </c>
      <c r="K26" s="46">
        <f ca="1"/>
        <v>50.536000000000001</v>
      </c>
      <c r="L26" s="52">
        <f ca="1"/>
        <v>45960</v>
      </c>
      <c r="M26" s="59">
        <f ca="1"/>
        <v>167.4</v>
      </c>
    </row>
    <row r="27" spans="1:13" ht="14.4" hidden="1" customHeight="1">
      <c r="A27" s="127"/>
      <c r="B27" s="45"/>
      <c r="C27" s="31"/>
      <c r="D27" s="32"/>
      <c r="E27" s="45"/>
      <c r="F27" s="31"/>
      <c r="G27" s="79"/>
      <c r="H27" s="147"/>
      <c r="J27" s="132">
        <f ca="1"/>
        <v>45852</v>
      </c>
      <c r="K27" s="46">
        <f ca="1"/>
        <v>50.942999999999998</v>
      </c>
      <c r="L27" s="52">
        <f ca="1"/>
        <v>45961</v>
      </c>
      <c r="M27" s="59">
        <f ca="1"/>
        <v>187.97</v>
      </c>
    </row>
    <row r="28" spans="1:13" ht="14.4" hidden="1" customHeight="1">
      <c r="A28" s="127"/>
      <c r="B28" s="45"/>
      <c r="C28" s="31"/>
      <c r="D28" s="32"/>
      <c r="E28" s="45"/>
      <c r="F28" s="31"/>
      <c r="G28" s="79"/>
      <c r="H28" s="147"/>
      <c r="J28" s="132">
        <f ca="1"/>
        <v>45853</v>
      </c>
      <c r="K28" s="46">
        <f ca="1"/>
        <v>52.14</v>
      </c>
    </row>
    <row r="29" spans="1:13" ht="14.4" hidden="1" customHeight="1">
      <c r="A29" s="127"/>
      <c r="B29" s="45"/>
      <c r="C29" s="31"/>
      <c r="D29" s="32"/>
      <c r="E29" s="45"/>
      <c r="F29" s="31"/>
      <c r="G29" s="79"/>
      <c r="H29" s="147"/>
      <c r="J29" s="132">
        <f ca="1"/>
        <v>45854</v>
      </c>
      <c r="K29" s="46">
        <f ca="1"/>
        <v>51.95</v>
      </c>
    </row>
    <row r="30" spans="1:13" ht="14.4" hidden="1" customHeight="1">
      <c r="A30" s="127"/>
      <c r="B30" s="45"/>
      <c r="C30" s="31"/>
      <c r="D30" s="32"/>
      <c r="E30" s="45"/>
      <c r="F30" s="31"/>
      <c r="G30" s="79"/>
      <c r="H30" s="147"/>
      <c r="J30" s="132">
        <f ca="1"/>
        <v>45855</v>
      </c>
      <c r="K30" s="46">
        <f ca="1"/>
        <v>50.658000000000001</v>
      </c>
    </row>
    <row r="31" spans="1:13" ht="14.4" hidden="1" customHeight="1">
      <c r="A31" s="127"/>
      <c r="B31" s="45"/>
      <c r="C31" s="31"/>
      <c r="D31" s="32"/>
      <c r="E31" s="45"/>
      <c r="F31" s="31"/>
      <c r="G31" s="79"/>
      <c r="H31" s="147"/>
      <c r="J31" s="132">
        <f ca="1"/>
        <v>45856</v>
      </c>
      <c r="K31" s="46">
        <f ca="1"/>
        <v>50.805</v>
      </c>
    </row>
    <row r="32" spans="1:13" ht="14.4" hidden="1" customHeight="1">
      <c r="A32" s="127"/>
      <c r="B32" s="45"/>
      <c r="C32" s="31"/>
      <c r="D32" s="32"/>
      <c r="E32" s="45"/>
      <c r="F32" s="31"/>
      <c r="G32" s="79"/>
      <c r="H32" s="147"/>
      <c r="J32" s="132">
        <f ca="1"/>
        <v>45859</v>
      </c>
      <c r="K32" s="46">
        <f ca="1"/>
        <v>50.99</v>
      </c>
    </row>
    <row r="33" spans="1:11" ht="14.4" hidden="1" customHeight="1">
      <c r="A33" s="127"/>
      <c r="B33" s="45"/>
      <c r="C33" s="31"/>
      <c r="D33" s="32"/>
      <c r="E33" s="45"/>
      <c r="F33" s="31"/>
      <c r="G33" s="79"/>
      <c r="H33" s="147"/>
      <c r="J33" s="132">
        <f ca="1"/>
        <v>45860</v>
      </c>
      <c r="K33" s="46">
        <f ca="1"/>
        <v>51.104999999999997</v>
      </c>
    </row>
    <row r="34" spans="1:11" ht="14.4" hidden="1" customHeight="1">
      <c r="A34" s="127"/>
      <c r="B34" s="45"/>
      <c r="C34" s="31"/>
      <c r="D34" s="32"/>
      <c r="E34" s="45"/>
      <c r="F34" s="31"/>
      <c r="G34" s="79"/>
      <c r="H34" s="147"/>
      <c r="J34" s="132">
        <f ca="1"/>
        <v>45861</v>
      </c>
      <c r="K34" s="46">
        <f ca="1"/>
        <v>50.115000000000002</v>
      </c>
    </row>
    <row r="35" spans="1:11" ht="14.4" hidden="1" customHeight="1">
      <c r="A35" s="127"/>
      <c r="B35" s="45"/>
      <c r="C35" s="31"/>
      <c r="D35" s="32"/>
      <c r="E35" s="45"/>
      <c r="F35" s="31"/>
      <c r="G35" s="79"/>
      <c r="H35" s="147"/>
      <c r="J35" s="132">
        <f ca="1"/>
        <v>45862</v>
      </c>
      <c r="K35" s="46">
        <f ca="1"/>
        <v>50.139000000000003</v>
      </c>
    </row>
    <row r="36" spans="1:11" ht="14.4" hidden="1" customHeight="1">
      <c r="A36" s="127"/>
      <c r="B36" s="45"/>
      <c r="C36" s="31"/>
      <c r="D36" s="32"/>
      <c r="E36" s="45"/>
      <c r="F36" s="31"/>
      <c r="G36" s="79"/>
      <c r="H36" s="147"/>
      <c r="J36" s="132">
        <f ca="1"/>
        <v>45863</v>
      </c>
      <c r="K36" s="46">
        <f ca="1"/>
        <v>50.043999999999997</v>
      </c>
    </row>
    <row r="37" spans="1:11">
      <c r="A37" s="127"/>
      <c r="B37" s="45"/>
      <c r="C37" s="31"/>
      <c r="D37" s="32"/>
      <c r="E37" s="45"/>
      <c r="F37" s="31"/>
      <c r="G37" s="79"/>
      <c r="H37" s="147"/>
      <c r="J37" s="132">
        <f ca="1"/>
        <v>45866</v>
      </c>
      <c r="K37" s="46">
        <f ca="1"/>
        <v>50.25</v>
      </c>
    </row>
    <row r="38" spans="1:11">
      <c r="A38" s="127"/>
      <c r="B38" s="45"/>
      <c r="C38" s="31"/>
      <c r="D38" s="32"/>
      <c r="E38" s="45"/>
      <c r="F38" s="31"/>
      <c r="G38" s="79"/>
      <c r="H38" s="147"/>
      <c r="J38" s="132">
        <f ca="1"/>
        <v>45867</v>
      </c>
      <c r="K38" s="46">
        <f ca="1"/>
        <v>50.933999999999997</v>
      </c>
    </row>
    <row r="39" spans="1:11">
      <c r="A39" s="127"/>
      <c r="B39" s="45"/>
      <c r="C39" s="31"/>
      <c r="D39" s="32"/>
      <c r="E39" s="45"/>
      <c r="F39" s="31"/>
      <c r="G39" s="79"/>
      <c r="H39" s="148"/>
      <c r="J39" s="132">
        <f ca="1"/>
        <v>45868</v>
      </c>
      <c r="K39" s="46">
        <f ca="1"/>
        <v>50.837000000000003</v>
      </c>
    </row>
    <row r="40" spans="1:11">
      <c r="A40" s="36"/>
      <c r="B40" s="45"/>
      <c r="C40" s="31"/>
      <c r="D40" s="32"/>
      <c r="E40" s="45"/>
      <c r="F40" s="31"/>
      <c r="G40" s="79"/>
      <c r="H40" s="148"/>
      <c r="J40" s="132">
        <f ca="1"/>
        <v>45869</v>
      </c>
      <c r="K40" s="46">
        <f ca="1"/>
        <v>51.338999999999999</v>
      </c>
    </row>
    <row r="41" spans="1:11">
      <c r="A41" s="36"/>
      <c r="B41" s="45"/>
      <c r="C41" s="31"/>
      <c r="D41" s="32"/>
      <c r="E41" s="45"/>
      <c r="F41" s="31"/>
      <c r="G41" s="79"/>
      <c r="H41" s="148"/>
      <c r="J41" s="132">
        <f ca="1"/>
        <v>45870</v>
      </c>
      <c r="K41" s="46">
        <f ca="1"/>
        <v>53.94</v>
      </c>
    </row>
    <row r="42" spans="1:11">
      <c r="A42" s="36"/>
      <c r="B42" s="45"/>
      <c r="C42" s="31"/>
      <c r="D42" s="32"/>
      <c r="E42" s="45"/>
      <c r="F42" s="31"/>
      <c r="G42" s="79"/>
      <c r="H42" s="148"/>
      <c r="J42" s="132">
        <f ca="1"/>
        <v>45873</v>
      </c>
      <c r="K42" s="46">
        <f ca="1"/>
        <v>51.886000000000003</v>
      </c>
    </row>
    <row r="43" spans="1:11">
      <c r="A43" s="36"/>
      <c r="B43" s="45"/>
      <c r="C43" s="31"/>
      <c r="D43" s="32"/>
      <c r="E43" s="45"/>
      <c r="F43" s="31"/>
      <c r="G43" s="79"/>
      <c r="H43" s="148"/>
      <c r="J43" s="132">
        <f ca="1"/>
        <v>45874</v>
      </c>
      <c r="K43" s="46">
        <f ca="1"/>
        <v>52.518999999999998</v>
      </c>
    </row>
    <row r="44" spans="1:11">
      <c r="A44" s="36"/>
      <c r="B44" s="45"/>
      <c r="C44" s="31"/>
      <c r="D44" s="5"/>
      <c r="E44" s="45"/>
      <c r="F44" s="1"/>
      <c r="G44" s="78"/>
      <c r="H44" s="148"/>
      <c r="J44" s="132">
        <f ca="1"/>
        <v>45875</v>
      </c>
      <c r="K44" s="46">
        <f ca="1"/>
        <v>52.03</v>
      </c>
    </row>
    <row r="45" spans="1:11">
      <c r="A45" s="36"/>
      <c r="B45" s="57"/>
      <c r="C45" s="58"/>
      <c r="D45" s="34"/>
      <c r="E45" s="57"/>
      <c r="G45" s="80"/>
      <c r="H45" s="149"/>
      <c r="J45" s="132">
        <f ca="1"/>
        <v>45876</v>
      </c>
      <c r="K45" s="59">
        <f ca="1"/>
        <v>51.976999999999997</v>
      </c>
    </row>
    <row r="46" spans="1:11" ht="15" thickBot="1">
      <c r="A46" s="36"/>
      <c r="B46" s="113"/>
      <c r="C46" s="67"/>
      <c r="D46" s="13"/>
      <c r="E46" s="113"/>
      <c r="F46" s="12"/>
      <c r="G46" s="81"/>
      <c r="H46" s="149"/>
      <c r="J46" s="132">
        <f ca="1"/>
        <v>45877</v>
      </c>
      <c r="K46" s="59">
        <f ca="1"/>
        <v>51.043999999999997</v>
      </c>
    </row>
    <row r="47" spans="1:11">
      <c r="J47" s="132">
        <f ca="1"/>
        <v>45880</v>
      </c>
      <c r="K47" s="59">
        <f ca="1"/>
        <v>51.491999999999997</v>
      </c>
    </row>
    <row r="48" spans="1:11">
      <c r="J48" s="132">
        <f ca="1"/>
        <v>45881</v>
      </c>
      <c r="K48" s="59">
        <f ca="1"/>
        <v>50.103999999999999</v>
      </c>
    </row>
    <row r="49" spans="10:11">
      <c r="J49" s="132">
        <f ca="1"/>
        <v>45882</v>
      </c>
      <c r="K49" s="59">
        <f ca="1"/>
        <v>49.718000000000004</v>
      </c>
    </row>
    <row r="50" spans="10:11">
      <c r="J50" s="132">
        <f ca="1"/>
        <v>45883</v>
      </c>
      <c r="K50" s="59">
        <f ca="1"/>
        <v>49.960999999999999</v>
      </c>
    </row>
    <row r="51" spans="10:11">
      <c r="J51" s="132">
        <f ca="1"/>
        <v>45884</v>
      </c>
      <c r="K51" s="59">
        <f ca="1"/>
        <v>50.036000000000001</v>
      </c>
    </row>
    <row r="52" spans="10:11">
      <c r="J52" s="132">
        <f ca="1"/>
        <v>45887</v>
      </c>
      <c r="K52" s="59">
        <f ca="1"/>
        <v>50.034999999999997</v>
      </c>
    </row>
    <row r="53" spans="10:11">
      <c r="J53" s="132">
        <f ca="1"/>
        <v>45888</v>
      </c>
      <c r="K53" s="59">
        <f ca="1"/>
        <v>50.387999999999998</v>
      </c>
    </row>
    <row r="54" spans="10:11">
      <c r="J54" s="132">
        <f ca="1"/>
        <v>45889</v>
      </c>
      <c r="K54" s="59">
        <f ca="1"/>
        <v>50.752000000000002</v>
      </c>
    </row>
    <row r="55" spans="10:11">
      <c r="J55" s="132">
        <f ca="1"/>
        <v>45890</v>
      </c>
      <c r="K55" s="59">
        <f ca="1"/>
        <v>51.588000000000001</v>
      </c>
    </row>
    <row r="56" spans="10:11">
      <c r="J56" s="132">
        <f ca="1"/>
        <v>45891</v>
      </c>
      <c r="K56" s="59">
        <f ca="1"/>
        <v>49.064999999999998</v>
      </c>
    </row>
    <row r="57" spans="10:11">
      <c r="J57" s="132">
        <f ca="1"/>
        <v>45894</v>
      </c>
      <c r="K57" s="59">
        <f ca="1"/>
        <v>49.643999999999998</v>
      </c>
    </row>
    <row r="58" spans="10:11">
      <c r="J58" s="132">
        <f ca="1"/>
        <v>45895</v>
      </c>
      <c r="K58" s="59">
        <f ca="1"/>
        <v>49.65</v>
      </c>
    </row>
    <row r="59" spans="10:11">
      <c r="J59" s="132">
        <f ca="1"/>
        <v>45896</v>
      </c>
      <c r="K59" s="59">
        <f ca="1"/>
        <v>50.3</v>
      </c>
    </row>
    <row r="60" spans="10:11">
      <c r="J60" s="132">
        <f ca="1"/>
        <v>45897</v>
      </c>
      <c r="K60" s="59">
        <f ca="1"/>
        <v>50.12</v>
      </c>
    </row>
    <row r="61" spans="10:11">
      <c r="J61" s="132">
        <f ca="1"/>
        <v>45898</v>
      </c>
      <c r="K61" s="59">
        <f ca="1"/>
        <v>50.957999999999998</v>
      </c>
    </row>
    <row r="62" spans="10:11">
      <c r="J62" s="132">
        <f ca="1"/>
        <v>45902</v>
      </c>
      <c r="K62" s="59">
        <f ca="1"/>
        <v>51.023000000000003</v>
      </c>
    </row>
    <row r="63" spans="10:11">
      <c r="J63" s="132">
        <f ca="1"/>
        <v>45903</v>
      </c>
      <c r="K63" s="59">
        <f ca="1"/>
        <v>50.9</v>
      </c>
    </row>
    <row r="64" spans="10:11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52.939</v>
      </c>
    </row>
  </sheetData>
  <mergeCells count="2">
    <mergeCell ref="B12:D12"/>
    <mergeCell ref="E12:F12"/>
  </mergeCells>
  <conditionalFormatting sqref="G13:H38 G39:G43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D140"/>
  <sheetViews>
    <sheetView topLeftCell="DG1" zoomScale="70" zoomScaleNormal="70" workbookViewId="0">
      <selection activeCell="EA84" sqref="EA84:ED85"/>
    </sheetView>
  </sheetViews>
  <sheetFormatPr defaultColWidth="8.88671875" defaultRowHeight="14.4"/>
  <cols>
    <col min="1" max="1" width="15.44140625" style="54" bestFit="1" customWidth="1"/>
    <col min="2" max="5" width="16.88671875" style="54" customWidth="1"/>
    <col min="6" max="6" width="10.5546875" style="54" customWidth="1"/>
    <col min="7" max="10" width="13.33203125" style="54" customWidth="1"/>
    <col min="11" max="12" width="11.5546875" style="54" customWidth="1"/>
    <col min="13" max="13" width="13.33203125" style="54" customWidth="1"/>
    <col min="14" max="14" width="13" style="54" bestFit="1" customWidth="1"/>
    <col min="15" max="17" width="13" style="54" customWidth="1"/>
    <col min="18" max="18" width="11.33203125" bestFit="1" customWidth="1"/>
    <col min="19" max="19" width="11.33203125" customWidth="1"/>
    <col min="20" max="20" width="8.88671875" customWidth="1"/>
    <col min="21" max="21" width="11.5546875" style="72" hidden="1" customWidth="1"/>
    <col min="22" max="22" width="6.6640625" style="54" hidden="1" customWidth="1"/>
    <col min="23" max="23" width="11.5546875" style="72" hidden="1" customWidth="1"/>
    <col min="24" max="24" width="8.88671875" style="54" hidden="1" customWidth="1"/>
    <col min="25" max="25" width="17.109375" style="121" hidden="1" customWidth="1"/>
    <col min="26" max="26" width="7.6640625" style="54" hidden="1" customWidth="1"/>
    <col min="27" max="27" width="11.5546875" style="72" hidden="1" customWidth="1"/>
    <col min="28" max="28" width="8.88671875" style="54" hidden="1" customWidth="1"/>
    <col min="29" max="30" width="8.88671875" style="54" customWidth="1"/>
    <col min="31" max="31" width="8.88671875" style="54"/>
    <col min="32" max="32" width="15.44140625" style="129" bestFit="1" customWidth="1"/>
    <col min="33" max="33" width="13.33203125" style="54" bestFit="1" customWidth="1"/>
    <col min="34" max="36" width="13.33203125" style="54" customWidth="1"/>
    <col min="37" max="37" width="12.44140625" style="54" customWidth="1"/>
    <col min="38" max="38" width="13.33203125" style="54" customWidth="1"/>
    <col min="39" max="39" width="10.6640625" style="54" customWidth="1"/>
    <col min="40" max="43" width="13.33203125" style="54" customWidth="1"/>
    <col min="44" max="44" width="12.33203125" style="54" customWidth="1"/>
    <col min="45" max="45" width="13.33203125" style="54" customWidth="1"/>
    <col min="46" max="47" width="10.6640625" style="54" customWidth="1"/>
    <col min="48" max="48" width="13.88671875" style="54" customWidth="1"/>
    <col min="49" max="49" width="11.5546875" style="54" customWidth="1"/>
    <col min="50" max="50" width="13.33203125" style="54" customWidth="1"/>
    <col min="51" max="51" width="13.33203125" style="54" bestFit="1" customWidth="1"/>
    <col min="52" max="53" width="13.33203125" style="181" customWidth="1"/>
    <col min="54" max="55" width="13.33203125" style="54" customWidth="1"/>
    <col min="57" max="57" width="17.109375" style="72" hidden="1" customWidth="1"/>
    <col min="58" max="58" width="7.6640625" style="54" hidden="1" customWidth="1"/>
    <col min="59" max="59" width="11.5546875" style="72" hidden="1" customWidth="1"/>
    <col min="60" max="60" width="13.33203125" style="54" hidden="1" customWidth="1"/>
    <col min="61" max="61" width="11.5546875" style="72" hidden="1" customWidth="1"/>
    <col min="62" max="62" width="8.88671875" style="54" hidden="1" customWidth="1"/>
    <col min="63" max="63" width="11.5546875" style="72" hidden="1" customWidth="1"/>
    <col min="64" max="64" width="13.33203125" style="54" hidden="1" customWidth="1"/>
    <col min="65" max="65" width="11.5546875" style="72" hidden="1" customWidth="1"/>
    <col min="66" max="66" width="12.33203125" style="54" hidden="1" customWidth="1"/>
    <col min="67" max="67" width="11.5546875" style="72" hidden="1" customWidth="1"/>
    <col min="68" max="68" width="12.33203125" style="54" hidden="1" customWidth="1"/>
    <col min="69" max="69" width="8.88671875" style="54"/>
    <col min="70" max="70" width="15.44140625" style="129" bestFit="1" customWidth="1"/>
    <col min="71" max="71" width="13.33203125" style="54" bestFit="1" customWidth="1"/>
    <col min="72" max="72" width="14.5546875" style="54" bestFit="1" customWidth="1"/>
    <col min="73" max="74" width="13.33203125" style="54" customWidth="1"/>
    <col min="75" max="75" width="12.44140625" style="54" customWidth="1"/>
    <col min="76" max="76" width="13.33203125" style="54" customWidth="1"/>
    <col min="77" max="77" width="11.109375" style="54" bestFit="1" customWidth="1"/>
    <col min="78" max="78" width="8.88671875" style="54"/>
    <col min="79" max="79" width="17.109375" style="54" hidden="1" customWidth="1"/>
    <col min="80" max="80" width="0" style="54" hidden="1" customWidth="1"/>
    <col min="81" max="81" width="17.109375" style="54" hidden="1" customWidth="1"/>
    <col min="82" max="82" width="0" style="54" hidden="1" customWidth="1"/>
    <col min="83" max="83" width="8.88671875" style="54"/>
    <col min="84" max="84" width="14.5546875" style="54" bestFit="1" customWidth="1"/>
    <col min="85" max="85" width="15.5546875" style="54" bestFit="1" customWidth="1"/>
    <col min="86" max="86" width="14.5546875" style="54" bestFit="1" customWidth="1"/>
    <col min="87" max="87" width="10.44140625" style="54" bestFit="1" customWidth="1"/>
    <col min="88" max="88" width="7.6640625" style="54" bestFit="1" customWidth="1"/>
    <col min="89" max="89" width="11.109375" style="54" bestFit="1" customWidth="1"/>
    <col min="90" max="90" width="10.44140625" style="54" bestFit="1" customWidth="1"/>
    <col min="91" max="91" width="11.5546875" style="54" bestFit="1" customWidth="1"/>
    <col min="92" max="92" width="0" style="54" hidden="1" customWidth="1"/>
    <col min="93" max="93" width="17.109375" style="54" hidden="1" customWidth="1"/>
    <col min="94" max="94" width="10" style="54" hidden="1" customWidth="1"/>
    <col min="95" max="95" width="17.109375" style="54" hidden="1" customWidth="1"/>
    <col min="96" max="96" width="7.6640625" style="54" hidden="1" customWidth="1"/>
    <col min="97" max="97" width="11.88671875" style="136" bestFit="1" customWidth="1"/>
    <col min="98" max="98" width="11.6640625" style="56" hidden="1" customWidth="1"/>
    <col min="99" max="99" width="11.109375" style="56" hidden="1" customWidth="1"/>
    <col min="100" max="100" width="15.6640625" style="56" hidden="1" customWidth="1"/>
    <col min="101" max="101" width="14.6640625" style="56" hidden="1" customWidth="1"/>
    <col min="102" max="102" width="16.33203125" style="56" hidden="1" customWidth="1"/>
    <col min="103" max="103" width="15.5546875" style="56" hidden="1" customWidth="1"/>
    <col min="104" max="104" width="9.33203125" style="54" hidden="1" customWidth="1"/>
    <col min="105" max="105" width="16.5546875" style="54" hidden="1" customWidth="1"/>
    <col min="106" max="106" width="15.6640625" style="54" hidden="1" customWidth="1"/>
    <col min="107" max="109" width="8.88671875" style="54"/>
    <col min="110" max="110" width="10" style="129" bestFit="1" customWidth="1"/>
    <col min="111" max="111" width="11.6640625" style="54" customWidth="1"/>
    <col min="112" max="112" width="11.109375" style="54" customWidth="1"/>
    <col min="113" max="113" width="11.109375" style="54" hidden="1" customWidth="1"/>
    <col min="114" max="114" width="13.109375" style="54" hidden="1" customWidth="1"/>
    <col min="115" max="115" width="15.33203125" style="54" hidden="1" customWidth="1"/>
    <col min="116" max="117" width="14.6640625" style="54" hidden="1" customWidth="1"/>
    <col min="118" max="118" width="16.6640625" style="54" hidden="1" customWidth="1"/>
    <col min="119" max="119" width="16.33203125" style="54" hidden="1" customWidth="1"/>
    <col min="120" max="120" width="15.33203125" style="54" hidden="1" customWidth="1"/>
    <col min="121" max="121" width="12.33203125" style="54" hidden="1" customWidth="1"/>
    <col min="122" max="122" width="17.88671875" style="54" hidden="1" customWidth="1"/>
    <col min="123" max="123" width="16.33203125" style="54" hidden="1" customWidth="1"/>
    <col min="124" max="124" width="15.33203125" style="54" hidden="1" customWidth="1"/>
    <col min="125" max="125" width="12.33203125" style="54" bestFit="1" customWidth="1"/>
    <col min="126" max="126" width="17.88671875" style="54" bestFit="1" customWidth="1"/>
    <col min="127" max="127" width="12.33203125" style="54" customWidth="1"/>
    <col min="128" max="129" width="8.88671875" style="54"/>
    <col min="130" max="130" width="11" style="129" bestFit="1" customWidth="1"/>
    <col min="131" max="131" width="36.33203125" style="146" bestFit="1" customWidth="1"/>
    <col min="132" max="132" width="31.33203125" style="146" bestFit="1" customWidth="1"/>
    <col min="133" max="133" width="40.6640625" style="146" bestFit="1" customWidth="1"/>
    <col min="134" max="134" width="27.88671875" style="146" bestFit="1" customWidth="1"/>
    <col min="135" max="16384" width="8.88671875" style="54"/>
  </cols>
  <sheetData>
    <row r="1" spans="1:134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U1" s="53"/>
      <c r="V1" s="1"/>
      <c r="W1" s="53"/>
      <c r="X1" s="1"/>
      <c r="Y1" s="118"/>
      <c r="Z1" s="1"/>
      <c r="AA1" s="53"/>
      <c r="AF1" s="1"/>
      <c r="AG1" s="1"/>
      <c r="AH1" s="1" t="s">
        <v>102</v>
      </c>
      <c r="AI1" s="1"/>
      <c r="AJ1" s="1"/>
      <c r="AK1" s="1"/>
      <c r="AL1" s="1"/>
      <c r="AN1" s="115" t="s">
        <v>100</v>
      </c>
      <c r="AO1" s="116">
        <v>0</v>
      </c>
      <c r="BE1" s="53"/>
      <c r="BF1" s="1"/>
      <c r="BG1" s="53"/>
      <c r="BH1" s="1"/>
      <c r="BI1" s="53"/>
      <c r="BJ1" s="1"/>
      <c r="BK1" s="53"/>
      <c r="BL1" s="1"/>
      <c r="BM1" s="53"/>
      <c r="BN1" s="1"/>
      <c r="BO1" s="53"/>
      <c r="BR1" s="1"/>
      <c r="BS1" s="1"/>
      <c r="BT1" s="1"/>
      <c r="BU1" s="1"/>
      <c r="BV1" s="1"/>
      <c r="BW1" s="1"/>
      <c r="BX1" s="1"/>
      <c r="CA1" s="131" t="s">
        <v>0</v>
      </c>
      <c r="CC1" s="144" t="s">
        <v>1</v>
      </c>
      <c r="CF1" s="1"/>
      <c r="CG1" s="1"/>
      <c r="CH1" s="1"/>
      <c r="CI1" s="1"/>
      <c r="CJ1" s="1"/>
      <c r="CK1" s="1"/>
      <c r="CL1" s="1"/>
      <c r="CO1" s="131" t="s">
        <v>0</v>
      </c>
      <c r="CQ1" s="144" t="s">
        <v>1</v>
      </c>
      <c r="CS1" s="54"/>
      <c r="CT1" s="54"/>
      <c r="CU1" s="54"/>
      <c r="CV1" s="54"/>
      <c r="CW1" s="54"/>
      <c r="CX1" s="54"/>
      <c r="CY1" s="54"/>
      <c r="DF1" s="136"/>
      <c r="DG1" s="56"/>
      <c r="DH1" s="56"/>
      <c r="DI1" s="56"/>
      <c r="DJ1" s="56"/>
      <c r="DK1" s="56"/>
      <c r="DL1" s="56"/>
      <c r="DM1" s="56"/>
      <c r="DN1" s="56"/>
      <c r="DO1" s="56"/>
      <c r="DP1" s="56"/>
    </row>
    <row r="2" spans="1:134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 t="s">
        <v>101</v>
      </c>
      <c r="I2" s="124">
        <v>0</v>
      </c>
      <c r="J2" s="1"/>
      <c r="K2" s="53"/>
      <c r="L2" s="1"/>
      <c r="M2" s="53"/>
      <c r="U2" s="99" t="s">
        <v>0</v>
      </c>
      <c r="V2" s="1"/>
      <c r="W2" s="100" t="s">
        <v>1</v>
      </c>
      <c r="X2" s="2"/>
      <c r="Y2" s="119" t="s">
        <v>1</v>
      </c>
      <c r="Z2" s="1"/>
      <c r="AA2" s="98" t="s">
        <v>0</v>
      </c>
      <c r="AF2" s="30"/>
      <c r="AG2" s="40" t="s">
        <v>0</v>
      </c>
      <c r="AH2" s="44" t="s">
        <v>1</v>
      </c>
      <c r="AI2" s="68" t="s">
        <v>1</v>
      </c>
      <c r="AJ2" s="74" t="s">
        <v>0</v>
      </c>
      <c r="AK2" s="68" t="s">
        <v>0</v>
      </c>
      <c r="AL2" s="69" t="s">
        <v>0</v>
      </c>
      <c r="BE2" s="99" t="s">
        <v>0</v>
      </c>
      <c r="BF2" s="1"/>
      <c r="BG2" s="100" t="s">
        <v>1</v>
      </c>
      <c r="BH2" s="2"/>
      <c r="BI2" s="101" t="s">
        <v>1</v>
      </c>
      <c r="BJ2" s="1"/>
      <c r="BK2" s="102" t="s">
        <v>0</v>
      </c>
      <c r="BM2" s="103" t="s">
        <v>0</v>
      </c>
      <c r="BO2" s="98" t="s">
        <v>0</v>
      </c>
      <c r="BR2" s="30"/>
      <c r="BS2" s="131" t="s">
        <v>0</v>
      </c>
      <c r="BT2" s="144" t="s">
        <v>1</v>
      </c>
      <c r="CA2" s="125" cm="1">
        <f t="array" ref="CA2:CB134">_xll.BDH(BS4, "LAST_PRICE", "01/01/2025 15:00:00", "01/01/2035 16:00:00", "BarSize=60", "BarType=T", "RecurDaily=True", "TZ=New_York")</f>
        <v>45768.625</v>
      </c>
      <c r="CB2" s="54">
        <v>102.39749999999999</v>
      </c>
      <c r="CC2" s="125" cm="1">
        <f t="array" ref="CC2:CD134">_xll.BDH(BT4, "LAST_PRICE", "01/01/2025 15:00:00", "01/01/2035 16:00:00", "BarSize=60", "BarType=T", "RecurDaily=True", "TZ=New_York")</f>
        <v>45768.625</v>
      </c>
      <c r="CD2" s="54">
        <v>73.872</v>
      </c>
      <c r="CF2" s="30"/>
      <c r="CG2" s="131" t="s">
        <v>0</v>
      </c>
      <c r="CH2" s="144" t="s">
        <v>1</v>
      </c>
      <c r="CO2" s="125" cm="1">
        <f t="array" ref="CO2:CP137">_xll.BDH(CG4, "LAST_PRICE", "01/01/2025 15:00:00", "01/01/2035 16:00:00", "BarSize=60", "BarType=T", "RecurDaily=True", "TZ=London")</f>
        <v>45769.625</v>
      </c>
      <c r="CP2" s="54">
        <v>368.15899999999999</v>
      </c>
      <c r="CQ2" s="125" cm="1">
        <f t="array" ref="CQ2:CR137">_xll.BDH(CH4, "LAST_PRICE", "01/01/2025 15:00:00", "01/01/2035 16:00:00", "BarSize=60", "BarType=T", "RecurDaily=True", "TZ=London")</f>
        <v>45769.625</v>
      </c>
      <c r="CR2" s="54">
        <v>72.263000000000005</v>
      </c>
      <c r="CS2" s="54"/>
      <c r="CT2" s="54"/>
      <c r="CU2" s="54"/>
      <c r="CV2" s="54"/>
      <c r="CW2" s="54"/>
      <c r="CX2" s="54"/>
      <c r="CY2" s="54"/>
      <c r="DF2" s="136"/>
      <c r="DG2" s="56"/>
      <c r="DH2" s="56"/>
      <c r="DI2" s="56"/>
      <c r="DJ2" s="56"/>
      <c r="DK2" s="56"/>
      <c r="DL2" s="56"/>
      <c r="DM2" s="56"/>
      <c r="DN2" s="56"/>
      <c r="DO2" s="56"/>
      <c r="DP2" s="56"/>
    </row>
    <row r="3" spans="1:134" ht="15" thickBot="1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138" t="s">
        <v>108</v>
      </c>
      <c r="H3" s="1"/>
      <c r="I3" s="53"/>
      <c r="J3" s="1"/>
      <c r="K3" s="53"/>
      <c r="L3" s="1"/>
      <c r="M3" s="53"/>
      <c r="U3" s="52" cm="1">
        <f t="array" ref="U3:V136">_xll.BDH(B4, "LAST_PRICE", "01/01/2025 15:00:00", "01/01/2035 16:00:00", "BarSize=60", "BarType=T", "RecurDaily=True", "TZ=London")</f>
        <v>45769.625</v>
      </c>
      <c r="V3" s="1">
        <v>91.4</v>
      </c>
      <c r="W3" s="52" cm="1">
        <f t="array" ref="W3:X140">_xll.BDH(C4, "LAST_PRICE", "01/01/2025 15:00:00", "01/01/2035 16:00:00", "BarSize=60", "BarType=T", "RecurDaily=True", "TZ=London")</f>
        <v>45769.625</v>
      </c>
      <c r="X3" s="46">
        <v>101.94</v>
      </c>
      <c r="Y3" s="120" cm="1">
        <f t="array" ref="Y3:Z128">_xll.BDH(D4, "LAST_PRICE", "01/01/2025 15:00:00", "01/01/2035 16:00:00", "BarSize=60", "BarType=T", "RecurDaily=True", "TZ=London")</f>
        <v>45769.625</v>
      </c>
      <c r="Z3" s="1">
        <v>120.54</v>
      </c>
      <c r="AA3" s="52" cm="1">
        <f t="array" ref="AA3:AB86">_xll.BDH(E4, "LAST_PRICE", "01/01/2025 15:00:00", "01/01/2035 16:00:00", "BarSize=60", "BarType=T", "RecurDaily=True", "TZ=London")</f>
        <v>45846.625</v>
      </c>
      <c r="AB3" s="54">
        <v>99.76</v>
      </c>
      <c r="AF3" s="15" t="s">
        <v>32</v>
      </c>
      <c r="AG3" s="61" t="s">
        <v>64</v>
      </c>
      <c r="AH3" s="70" t="s">
        <v>66</v>
      </c>
      <c r="AI3" s="70" t="s">
        <v>67</v>
      </c>
      <c r="AJ3" s="70" t="s">
        <v>66</v>
      </c>
      <c r="AK3" s="70" t="s">
        <v>68</v>
      </c>
      <c r="AL3" s="62" t="s">
        <v>69</v>
      </c>
      <c r="AN3" s="91" t="s">
        <v>80</v>
      </c>
      <c r="AO3" s="83" t="s">
        <v>64</v>
      </c>
      <c r="AP3" s="84" t="s">
        <v>67</v>
      </c>
      <c r="BE3" s="52" cm="1">
        <f t="array" ref="BE3:BF138">_xll.BDH(AG4, "LAST_PRICE", "01/01/2025 15:00:00", "01/01/2035 16:00:00", "BarSize=60", "BarType=T", "RecurDaily=True", "TZ=New_York")</f>
        <v>45768.625</v>
      </c>
      <c r="BF3" s="1">
        <v>77.31</v>
      </c>
      <c r="BG3" s="52" cm="1">
        <f t="array" ref="BG3:BH72">_xll.BDH(AH4, "LAST_PRICE", "01/01/2025 15:00:00", "01/01/2035 16:00:00", "BarSize=60", "BarType=T", "RecurDaily=True", "TZ=New_York")</f>
        <v>45866.625</v>
      </c>
      <c r="BH3" s="46">
        <v>99.5703125</v>
      </c>
      <c r="BI3" s="52" cm="1">
        <f t="array" ref="BI3:BJ138">_xll.BDH(AI4, "LAST_PRICE", "01/01/2025 15:00:00", "01/01/2035 16:00:00", "BarSize=60", "BarType=T", "RecurDaily=True", "TZ=New_York")</f>
        <v>45768.625</v>
      </c>
      <c r="BJ3" s="1">
        <v>105.6</v>
      </c>
      <c r="BK3" s="52" cm="1">
        <f t="array" ref="BK3:BL72">_xll.BDH(AJ4, "LAST_PRICE", "01/01/2025 15:00:00", "01/01/2035 16:00:00", "BarSize=60", "BarType=T", "RecurDaily=True", "TZ=New_York")</f>
        <v>45866.625</v>
      </c>
      <c r="BL3" s="54">
        <v>99.5703125</v>
      </c>
      <c r="BM3" s="52" cm="1">
        <f t="array" ref="BM3:BN139">_xll.BDH(AK4, "LAST_PRICE", "01/01/2025 15:00:00", "01/01/2035 16:00:00", "BarSize=60", "BarType=T", "RecurDaily=True", "TZ=New_York")</f>
        <v>45768.625</v>
      </c>
      <c r="BN3" s="54">
        <v>101.65625</v>
      </c>
      <c r="BO3" s="52" cm="1">
        <f t="array" ref="BO3:BP139">_xll.BDH(AL4, "LAST_PRICE", "01/01/2025 15:00:00", "01/01/2035 16:00:00", "BarSize=60", "BarType=T", "RecurDaily=True", "TZ=New_York")</f>
        <v>45768.625</v>
      </c>
      <c r="BP3" s="54">
        <v>95.4375</v>
      </c>
      <c r="BR3" s="15" t="s">
        <v>32</v>
      </c>
      <c r="BS3" s="61" t="s">
        <v>122</v>
      </c>
      <c r="BT3" s="62" t="s">
        <v>103</v>
      </c>
      <c r="BU3" s="41"/>
      <c r="BV3" s="41"/>
      <c r="CA3" s="125">
        <v>45769.625</v>
      </c>
      <c r="CB3" s="54">
        <v>102.7501</v>
      </c>
      <c r="CC3" s="125">
        <v>45769.625</v>
      </c>
      <c r="CD3" s="54">
        <v>72.203999999999994</v>
      </c>
      <c r="CF3" s="15" t="s">
        <v>32</v>
      </c>
      <c r="CG3" s="61" t="s">
        <v>125</v>
      </c>
      <c r="CH3" s="62" t="s">
        <v>126</v>
      </c>
      <c r="CI3" s="41"/>
      <c r="CJ3" s="41"/>
      <c r="CO3" s="125">
        <v>45770.625</v>
      </c>
      <c r="CP3" s="54">
        <v>345.98099999999999</v>
      </c>
      <c r="CQ3" s="125">
        <v>45770.625</v>
      </c>
      <c r="CR3" s="54">
        <v>67.436999999999998</v>
      </c>
      <c r="CS3" s="54"/>
      <c r="CT3" s="54"/>
      <c r="CU3" s="54"/>
      <c r="CV3" s="54"/>
      <c r="CW3" s="54"/>
      <c r="CX3" s="54"/>
      <c r="CY3" s="54"/>
      <c r="DF3" s="136"/>
      <c r="DG3" s="56"/>
      <c r="DH3" s="56"/>
      <c r="DI3" s="56"/>
      <c r="DJ3" s="56"/>
      <c r="DK3" s="56"/>
      <c r="DL3" s="56"/>
      <c r="DM3" s="56"/>
      <c r="DN3" s="56"/>
      <c r="DO3" s="56"/>
      <c r="DP3" s="56"/>
    </row>
    <row r="4" spans="1:134" ht="32.25" customHeight="1" thickBo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140" t="s">
        <v>56</v>
      </c>
      <c r="H4" s="141" t="s">
        <v>58</v>
      </c>
      <c r="I4" s="53"/>
      <c r="J4" s="1"/>
      <c r="K4" s="53"/>
      <c r="L4" s="1"/>
      <c r="M4" s="53"/>
      <c r="U4" s="72">
        <v>45770.625</v>
      </c>
      <c r="V4" s="54">
        <v>92.29</v>
      </c>
      <c r="W4" s="72">
        <v>45770.625</v>
      </c>
      <c r="X4" s="54">
        <v>101.694</v>
      </c>
      <c r="Y4" s="121">
        <v>45770.625</v>
      </c>
      <c r="Z4" s="54">
        <v>120.5</v>
      </c>
      <c r="AA4" s="72">
        <v>45847.625</v>
      </c>
      <c r="AB4" s="54">
        <v>99.84</v>
      </c>
      <c r="AF4" s="15" t="s">
        <v>33</v>
      </c>
      <c r="AG4" s="63" t="s">
        <v>65</v>
      </c>
      <c r="AH4" s="41" t="s">
        <v>137</v>
      </c>
      <c r="AI4" s="41" t="s">
        <v>70</v>
      </c>
      <c r="AJ4" s="41" t="s">
        <v>137</v>
      </c>
      <c r="AK4" s="41" t="s">
        <v>138</v>
      </c>
      <c r="AL4" s="42" t="s">
        <v>139</v>
      </c>
      <c r="AN4" s="85"/>
      <c r="AO4" s="86">
        <f>AG5/AG14</f>
        <v>310752.01988812926</v>
      </c>
      <c r="AP4" s="87">
        <f>AI5/AM14</f>
        <v>236409.72431999372</v>
      </c>
      <c r="BE4" s="72">
        <v>45769.625</v>
      </c>
      <c r="BF4" s="54">
        <v>77.61</v>
      </c>
      <c r="BG4" s="72">
        <v>45867.625</v>
      </c>
      <c r="BH4" s="54">
        <v>99.890625</v>
      </c>
      <c r="BI4" s="72">
        <v>45769.625</v>
      </c>
      <c r="BJ4" s="54">
        <v>105.86</v>
      </c>
      <c r="BK4" s="72">
        <v>45867.625</v>
      </c>
      <c r="BL4" s="54">
        <v>99.890625</v>
      </c>
      <c r="BM4" s="72">
        <v>45769.625</v>
      </c>
      <c r="BN4" s="54">
        <v>101.796875</v>
      </c>
      <c r="BO4" s="72">
        <v>45769.625</v>
      </c>
      <c r="BP4" s="54">
        <v>95.921875</v>
      </c>
      <c r="BR4" s="15" t="s">
        <v>33</v>
      </c>
      <c r="BS4" s="63" t="s">
        <v>123</v>
      </c>
      <c r="BT4" s="42" t="s">
        <v>124</v>
      </c>
      <c r="BU4" s="41"/>
      <c r="BV4" s="145">
        <v>0.625</v>
      </c>
      <c r="BW4" s="41"/>
      <c r="CA4" s="125">
        <v>45770.625</v>
      </c>
      <c r="CB4" s="54">
        <v>103.4188</v>
      </c>
      <c r="CC4" s="125">
        <v>45770.625</v>
      </c>
      <c r="CD4" s="54">
        <v>69.2</v>
      </c>
      <c r="CF4" s="15" t="s">
        <v>33</v>
      </c>
      <c r="CG4" s="63" t="s">
        <v>127</v>
      </c>
      <c r="CH4" s="42" t="s">
        <v>128</v>
      </c>
      <c r="CI4" s="41"/>
      <c r="CJ4" s="145">
        <v>0.625</v>
      </c>
      <c r="CK4" s="41"/>
      <c r="CO4" s="125">
        <v>45771.625</v>
      </c>
      <c r="CP4" s="54">
        <v>345.03100000000001</v>
      </c>
      <c r="CQ4" s="125">
        <v>45771.625</v>
      </c>
      <c r="CR4" s="54">
        <v>67.173000000000002</v>
      </c>
      <c r="CS4" s="54"/>
      <c r="CT4" s="54"/>
      <c r="CU4" s="54"/>
      <c r="CV4" s="54"/>
      <c r="CW4" s="54"/>
      <c r="CX4" s="54"/>
      <c r="CY4" s="54"/>
      <c r="DF4" s="136"/>
      <c r="DG4" s="56"/>
      <c r="DH4" s="56"/>
      <c r="DI4" s="56"/>
      <c r="DJ4" s="56"/>
      <c r="DK4" s="56"/>
      <c r="DL4" s="56"/>
      <c r="DM4" s="56"/>
      <c r="DN4" s="56"/>
      <c r="DO4" s="56"/>
      <c r="DP4" s="56"/>
    </row>
    <row r="5" spans="1:134" ht="15" thickBot="1">
      <c r="A5" s="15" t="s">
        <v>8</v>
      </c>
      <c r="B5" s="64">
        <f>21*10^6/$G$7*G7</f>
        <v>21000000</v>
      </c>
      <c r="C5" s="64">
        <f t="shared" ref="C5:E5" si="0">21*10^6/$G$7*H7</f>
        <v>16800000</v>
      </c>
      <c r="D5" s="64">
        <f t="shared" si="0"/>
        <v>36120000</v>
      </c>
      <c r="E5" s="64">
        <f t="shared" si="0"/>
        <v>34440000</v>
      </c>
      <c r="G5" s="139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U5" s="72">
        <v>45771.625</v>
      </c>
      <c r="V5" s="54">
        <v>92.32</v>
      </c>
      <c r="W5" s="72">
        <v>45771.625</v>
      </c>
      <c r="X5" s="54">
        <v>101.90300000000001</v>
      </c>
      <c r="Y5" s="121">
        <v>45771.625</v>
      </c>
      <c r="Z5" s="54">
        <v>120.87</v>
      </c>
      <c r="AA5" s="72">
        <v>45848.625</v>
      </c>
      <c r="AB5" s="54">
        <v>99.671999999999997</v>
      </c>
      <c r="AF5" s="15" t="s">
        <v>8</v>
      </c>
      <c r="AG5" s="7">
        <f t="shared" ref="AG5:AL5" si="1">25/$AN$6*AN6*10^6</f>
        <v>25000000</v>
      </c>
      <c r="AH5" s="7">
        <f>25/$AN$6*AO6*10^6</f>
        <v>13928571.428571429</v>
      </c>
      <c r="AI5" s="7">
        <f t="shared" si="1"/>
        <v>25714285.714285716</v>
      </c>
      <c r="AJ5" s="7">
        <f t="shared" si="1"/>
        <v>12142857.142857144</v>
      </c>
      <c r="AK5" s="7">
        <f t="shared" si="1"/>
        <v>5357142.8571428573</v>
      </c>
      <c r="AL5" s="7">
        <f t="shared" si="1"/>
        <v>7500000</v>
      </c>
      <c r="AN5" s="53"/>
      <c r="AO5" s="1"/>
      <c r="AP5" s="53"/>
      <c r="BE5" s="72">
        <v>45770.625</v>
      </c>
      <c r="BF5" s="54">
        <v>78</v>
      </c>
      <c r="BG5" s="72">
        <v>45868.625</v>
      </c>
      <c r="BH5" s="54">
        <v>99.625</v>
      </c>
      <c r="BI5" s="72">
        <v>45770.625</v>
      </c>
      <c r="BJ5" s="54">
        <v>106.33</v>
      </c>
      <c r="BK5" s="72">
        <v>45868.625</v>
      </c>
      <c r="BL5" s="54">
        <v>99.625</v>
      </c>
      <c r="BM5" s="72">
        <v>45770.625</v>
      </c>
      <c r="BN5" s="54">
        <v>101.9375</v>
      </c>
      <c r="BO5" s="72">
        <v>45770.625</v>
      </c>
      <c r="BP5" s="54">
        <v>96.84375</v>
      </c>
      <c r="BR5" s="15" t="s">
        <v>8</v>
      </c>
      <c r="BS5" s="64">
        <f>25*10^6</f>
        <v>25000000</v>
      </c>
      <c r="BT5" s="8">
        <f>25*10^6*5</f>
        <v>125000000</v>
      </c>
      <c r="BU5" s="7"/>
      <c r="BV5" s="7"/>
      <c r="BW5" s="7"/>
      <c r="CA5" s="125">
        <v>45771.625</v>
      </c>
      <c r="CB5" s="54">
        <v>103.9344</v>
      </c>
      <c r="CC5" s="125">
        <v>45771.625</v>
      </c>
      <c r="CD5" s="54">
        <v>66.697999999999993</v>
      </c>
      <c r="CF5" s="15" t="s">
        <v>8</v>
      </c>
      <c r="CG5" s="64">
        <f>21*10^6</f>
        <v>21000000</v>
      </c>
      <c r="CH5" s="8">
        <f>21*10^6*4.5</f>
        <v>94500000</v>
      </c>
      <c r="CI5" s="7"/>
      <c r="CJ5" s="7"/>
      <c r="CK5" s="7"/>
      <c r="CO5" s="125">
        <v>45772.625</v>
      </c>
      <c r="CP5" s="54">
        <v>341.92700000000002</v>
      </c>
      <c r="CQ5" s="125">
        <v>45772.625</v>
      </c>
      <c r="CR5" s="54">
        <v>66.277000000000001</v>
      </c>
      <c r="CS5" s="54"/>
      <c r="CT5" s="54"/>
      <c r="CU5" s="54"/>
      <c r="CV5" s="54"/>
      <c r="CW5" s="54"/>
      <c r="CX5" s="54"/>
      <c r="CY5" s="54"/>
      <c r="DF5" s="136"/>
      <c r="DG5" s="56"/>
      <c r="DH5" s="56"/>
      <c r="DI5" s="56"/>
      <c r="DJ5" s="56"/>
      <c r="DK5" s="56"/>
      <c r="DL5" s="56"/>
      <c r="DM5" s="56"/>
      <c r="DN5" s="56"/>
      <c r="DO5" s="56"/>
      <c r="DP5" s="56"/>
    </row>
    <row r="6" spans="1:134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U6" s="72">
        <v>45772.625</v>
      </c>
      <c r="V6" s="54">
        <v>92.35</v>
      </c>
      <c r="W6" s="72">
        <v>45772.625</v>
      </c>
      <c r="X6" s="54">
        <v>101.78100000000001</v>
      </c>
      <c r="Y6" s="121">
        <v>45772.625</v>
      </c>
      <c r="Z6" s="54">
        <v>120.71</v>
      </c>
      <c r="AA6" s="72">
        <v>45849.625</v>
      </c>
      <c r="AB6" s="54">
        <v>99.567999999999998</v>
      </c>
      <c r="AF6" s="15" t="s">
        <v>10</v>
      </c>
      <c r="AG6" s="66">
        <v>0</v>
      </c>
      <c r="AH6" s="71">
        <f>(3+7/8)*0.01</f>
        <v>3.875E-2</v>
      </c>
      <c r="AI6" s="71">
        <v>0</v>
      </c>
      <c r="AJ6" s="71">
        <f>(3+7/8)*0.01</f>
        <v>3.875E-2</v>
      </c>
      <c r="AK6" s="71">
        <f>(4+5/8)*0.01</f>
        <v>4.6249999999999999E-2</v>
      </c>
      <c r="AL6" s="10">
        <f>(4+5/8)*0.01</f>
        <v>4.6249999999999999E-2</v>
      </c>
      <c r="AN6" s="64">
        <f>35*10^6</f>
        <v>35000000</v>
      </c>
      <c r="AO6" s="7">
        <f>19.5*10^6</f>
        <v>19500000</v>
      </c>
      <c r="AP6" s="7">
        <f>36*10^6</f>
        <v>36000000</v>
      </c>
      <c r="AQ6" s="7">
        <f>17*10^6</f>
        <v>17000000</v>
      </c>
      <c r="AR6" s="7">
        <f>7.5*10^6</f>
        <v>7500000</v>
      </c>
      <c r="AS6" s="8">
        <f>10.5*10^6</f>
        <v>10500000</v>
      </c>
      <c r="BE6" s="72">
        <v>45771.625</v>
      </c>
      <c r="BF6" s="54">
        <v>78.62</v>
      </c>
      <c r="BG6" s="72">
        <v>45869.625</v>
      </c>
      <c r="BH6" s="54">
        <v>99.640625</v>
      </c>
      <c r="BI6" s="72">
        <v>45771.625</v>
      </c>
      <c r="BJ6" s="54">
        <v>107.38</v>
      </c>
      <c r="BK6" s="72">
        <v>45869.625</v>
      </c>
      <c r="BL6" s="54">
        <v>99.640625</v>
      </c>
      <c r="BM6" s="72">
        <v>45771.625</v>
      </c>
      <c r="BN6" s="54">
        <v>102.5</v>
      </c>
      <c r="BO6" s="72">
        <v>45771.625</v>
      </c>
      <c r="BP6" s="54">
        <v>97.78125</v>
      </c>
      <c r="BR6" s="15" t="s">
        <v>10</v>
      </c>
      <c r="BS6" s="66">
        <v>0.05</v>
      </c>
      <c r="BT6" s="10">
        <v>0.01</v>
      </c>
      <c r="BU6" s="71"/>
      <c r="BV6" s="71"/>
      <c r="BW6" s="71"/>
      <c r="CA6" s="125">
        <v>45772.625</v>
      </c>
      <c r="CB6" s="54">
        <v>103.9329</v>
      </c>
      <c r="CC6" s="125">
        <v>45772.625</v>
      </c>
      <c r="CD6" s="54">
        <v>66.552999999999997</v>
      </c>
      <c r="CF6" s="15" t="s">
        <v>10</v>
      </c>
      <c r="CG6" s="66">
        <v>0.05</v>
      </c>
      <c r="CH6" s="10">
        <v>0.01</v>
      </c>
      <c r="CI6" s="71"/>
      <c r="CJ6" s="71"/>
      <c r="CK6" s="71"/>
      <c r="CO6" s="125">
        <v>45775.625</v>
      </c>
      <c r="CP6" s="54">
        <v>338.5</v>
      </c>
      <c r="CQ6" s="125">
        <v>45775.625</v>
      </c>
      <c r="CR6" s="54">
        <v>65.525000000000006</v>
      </c>
      <c r="CS6" s="54"/>
      <c r="CT6" s="54"/>
      <c r="CU6" s="54"/>
      <c r="CV6" s="54"/>
      <c r="CW6" s="54"/>
      <c r="CX6" s="54"/>
      <c r="CY6" s="54"/>
      <c r="DF6" s="136"/>
      <c r="DG6" s="56"/>
      <c r="DH6" s="56"/>
      <c r="DI6" s="56"/>
      <c r="DJ6" s="56"/>
      <c r="DK6" s="56"/>
      <c r="DL6" s="56"/>
      <c r="DM6" s="56"/>
      <c r="DN6" s="56"/>
      <c r="DO6" s="56"/>
      <c r="DP6" s="56"/>
    </row>
    <row r="7" spans="1:134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64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3"/>
      <c r="L7" s="1"/>
      <c r="M7" s="53"/>
      <c r="N7" s="1"/>
      <c r="O7" s="1"/>
      <c r="P7" s="1"/>
      <c r="Q7" s="1"/>
      <c r="U7" s="72">
        <v>45776.625</v>
      </c>
      <c r="V7" s="54">
        <v>92.23</v>
      </c>
      <c r="W7" s="72">
        <v>45775.625</v>
      </c>
      <c r="X7" s="54">
        <v>101.74299999999999</v>
      </c>
      <c r="Y7" s="121">
        <v>45775.625</v>
      </c>
      <c r="Z7" s="54">
        <v>120.57</v>
      </c>
      <c r="AA7" s="72">
        <v>45852.625</v>
      </c>
      <c r="AB7" s="54">
        <v>99.611999999999995</v>
      </c>
      <c r="AF7" s="15" t="s">
        <v>12</v>
      </c>
      <c r="AG7" s="66">
        <v>4.2299999999999997E-2</v>
      </c>
      <c r="AH7" s="71">
        <v>4.2299999999999997E-2</v>
      </c>
      <c r="AI7" s="71">
        <v>4.2299999999999997E-2</v>
      </c>
      <c r="AJ7" s="71">
        <v>4.2299999999999997E-2</v>
      </c>
      <c r="AK7" s="71">
        <v>4.2299999999999997E-2</v>
      </c>
      <c r="AL7" s="10">
        <v>4.2299999999999997E-2</v>
      </c>
      <c r="AQ7" s="1"/>
      <c r="AU7" s="1"/>
      <c r="AY7" s="1"/>
      <c r="AZ7" s="182"/>
      <c r="BA7" s="182"/>
      <c r="BB7" s="1"/>
      <c r="BC7" s="1"/>
      <c r="BE7" s="72">
        <v>45772.625</v>
      </c>
      <c r="BF7" s="54">
        <v>78.77</v>
      </c>
      <c r="BG7" s="72">
        <v>45870.625</v>
      </c>
      <c r="BH7" s="54">
        <v>100.5390625</v>
      </c>
      <c r="BI7" s="72">
        <v>45772.625</v>
      </c>
      <c r="BJ7" s="54">
        <v>107.99</v>
      </c>
      <c r="BK7" s="72">
        <v>45870.625</v>
      </c>
      <c r="BL7" s="54">
        <v>100.5390625</v>
      </c>
      <c r="BM7" s="72">
        <v>45772.625</v>
      </c>
      <c r="BN7" s="54">
        <v>102.90625</v>
      </c>
      <c r="BO7" s="72">
        <v>45772.625</v>
      </c>
      <c r="BP7" s="54">
        <v>98.421875</v>
      </c>
      <c r="BR7" s="15" t="s">
        <v>12</v>
      </c>
      <c r="BS7" s="66">
        <v>0</v>
      </c>
      <c r="BT7" s="10">
        <v>0</v>
      </c>
      <c r="BU7" s="71"/>
      <c r="BV7" s="71"/>
      <c r="BW7" s="71"/>
      <c r="CA7" s="125">
        <v>45775.625</v>
      </c>
      <c r="CB7" s="54">
        <v>103.898</v>
      </c>
      <c r="CC7" s="125">
        <v>45775.625</v>
      </c>
      <c r="CD7" s="54">
        <v>67.087000000000003</v>
      </c>
      <c r="CF7" s="15" t="s">
        <v>12</v>
      </c>
      <c r="CG7" s="66">
        <v>0</v>
      </c>
      <c r="CH7" s="10">
        <v>0</v>
      </c>
      <c r="CI7" s="71"/>
      <c r="CJ7" s="71"/>
      <c r="CK7" s="71"/>
      <c r="CO7" s="125">
        <v>45776.625</v>
      </c>
      <c r="CP7" s="54">
        <v>341.74400000000003</v>
      </c>
      <c r="CQ7" s="125">
        <v>45776.625</v>
      </c>
      <c r="CR7" s="54">
        <v>66.52</v>
      </c>
      <c r="CS7" s="54"/>
      <c r="CT7" s="54"/>
      <c r="CU7" s="54"/>
      <c r="CV7" s="54"/>
      <c r="CW7" s="54"/>
      <c r="CX7" s="54"/>
      <c r="CY7" s="54"/>
      <c r="DF7" s="136"/>
      <c r="DG7" s="56"/>
      <c r="DH7" s="56"/>
      <c r="DI7" s="56"/>
      <c r="DJ7" s="56"/>
      <c r="DK7" s="56"/>
      <c r="DL7" s="56"/>
      <c r="DM7" s="56"/>
      <c r="DN7" s="56"/>
      <c r="DO7" s="56"/>
      <c r="DP7" s="56"/>
    </row>
    <row r="8" spans="1:134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U8" s="72">
        <v>45777.625</v>
      </c>
      <c r="V8" s="54">
        <v>91.86</v>
      </c>
      <c r="W8" s="72">
        <v>45776.625</v>
      </c>
      <c r="X8" s="54">
        <v>101.75</v>
      </c>
      <c r="Y8" s="121">
        <v>45777.625</v>
      </c>
      <c r="Z8" s="54">
        <v>120.56</v>
      </c>
      <c r="AA8" s="72">
        <v>45853.625</v>
      </c>
      <c r="AB8" s="54">
        <v>99.713999999999999</v>
      </c>
      <c r="AF8" s="15" t="s">
        <v>14</v>
      </c>
      <c r="AG8" s="4" t="s">
        <v>23</v>
      </c>
      <c r="AH8" s="1" t="s">
        <v>23</v>
      </c>
      <c r="AI8" s="1" t="s">
        <v>23</v>
      </c>
      <c r="AJ8" s="1" t="s">
        <v>23</v>
      </c>
      <c r="AK8" s="1" t="s">
        <v>23</v>
      </c>
      <c r="AL8" s="5" t="s">
        <v>23</v>
      </c>
      <c r="AQ8" s="1"/>
      <c r="AU8" s="1"/>
      <c r="AY8" s="1"/>
      <c r="AZ8" s="182"/>
      <c r="BA8" s="182"/>
      <c r="BB8" s="1"/>
      <c r="BC8" s="1"/>
      <c r="BE8" s="72">
        <v>45775.625</v>
      </c>
      <c r="BF8" s="54">
        <v>78.81</v>
      </c>
      <c r="BG8" s="72">
        <v>45873.625</v>
      </c>
      <c r="BH8" s="54">
        <v>100.5859375</v>
      </c>
      <c r="BI8" s="72">
        <v>45775.625</v>
      </c>
      <c r="BJ8" s="54">
        <v>108.24</v>
      </c>
      <c r="BK8" s="72">
        <v>45873.625</v>
      </c>
      <c r="BL8" s="54">
        <v>100.5859375</v>
      </c>
      <c r="BM8" s="72">
        <v>45775.625</v>
      </c>
      <c r="BN8" s="54">
        <v>103.3125</v>
      </c>
      <c r="BO8" s="72">
        <v>45775.625</v>
      </c>
      <c r="BP8" s="54">
        <v>99.03125</v>
      </c>
      <c r="BR8" s="15" t="s">
        <v>14</v>
      </c>
      <c r="BS8" s="4" t="s">
        <v>23</v>
      </c>
      <c r="BT8" s="5">
        <v>4.5</v>
      </c>
      <c r="BU8" s="1"/>
      <c r="BV8" s="1"/>
      <c r="BW8" s="1"/>
      <c r="CA8" s="125">
        <v>45776.625</v>
      </c>
      <c r="CB8" s="54">
        <v>103.99760000000001</v>
      </c>
      <c r="CC8" s="125">
        <v>45776.625</v>
      </c>
      <c r="CD8" s="54">
        <v>66.930999999999997</v>
      </c>
      <c r="CF8" s="15" t="s">
        <v>14</v>
      </c>
      <c r="CG8" s="4">
        <v>4.4000000000000004</v>
      </c>
      <c r="CH8" s="5">
        <v>4.5999999999999996</v>
      </c>
      <c r="CI8" s="1"/>
      <c r="CJ8" s="1"/>
      <c r="CK8" s="1"/>
      <c r="CO8" s="125">
        <v>45777.625</v>
      </c>
      <c r="CP8" s="54">
        <v>350.83699999999999</v>
      </c>
      <c r="CQ8" s="125">
        <v>45777.625</v>
      </c>
      <c r="CR8" s="54">
        <v>68.284000000000006</v>
      </c>
      <c r="CS8" s="54"/>
      <c r="CT8" s="54"/>
      <c r="CU8" s="54"/>
      <c r="CV8" s="54"/>
      <c r="CW8" s="54"/>
      <c r="CX8" s="54"/>
      <c r="CY8" s="54"/>
      <c r="DF8" s="136"/>
      <c r="DG8" s="56"/>
      <c r="DH8" s="56"/>
      <c r="DI8" s="56"/>
      <c r="DJ8" s="56"/>
      <c r="DK8" s="56"/>
      <c r="DL8" s="56"/>
      <c r="DM8" s="56"/>
      <c r="DN8" s="56"/>
      <c r="DO8" s="56"/>
      <c r="DP8" s="56"/>
    </row>
    <row r="9" spans="1:134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U9" s="72">
        <v>45778.625</v>
      </c>
      <c r="V9" s="54">
        <v>92.17</v>
      </c>
      <c r="W9" s="72">
        <v>45777.625</v>
      </c>
      <c r="X9" s="54">
        <v>101.923</v>
      </c>
      <c r="Y9" s="121">
        <v>45778.625</v>
      </c>
      <c r="Z9" s="54">
        <v>120.75</v>
      </c>
      <c r="AA9" s="72">
        <v>45854.625</v>
      </c>
      <c r="AB9" s="54">
        <v>99.841999999999999</v>
      </c>
      <c r="AF9" s="15" t="s">
        <v>15</v>
      </c>
      <c r="AG9" s="4" t="s">
        <v>23</v>
      </c>
      <c r="AH9" s="1" t="s">
        <v>23</v>
      </c>
      <c r="AI9" s="1"/>
      <c r="AJ9" s="1"/>
      <c r="AK9" s="1"/>
      <c r="AL9" s="5" t="s">
        <v>23</v>
      </c>
      <c r="AQ9" s="1"/>
      <c r="AU9" s="1"/>
      <c r="AV9" s="53"/>
      <c r="AW9" s="1"/>
      <c r="AX9" s="53"/>
      <c r="AY9" s="1"/>
      <c r="AZ9" s="182"/>
      <c r="BA9" s="182"/>
      <c r="BB9" s="1"/>
      <c r="BC9" s="1"/>
      <c r="BE9" s="72">
        <v>45776.625</v>
      </c>
      <c r="BF9" s="54">
        <v>79.02</v>
      </c>
      <c r="BG9" s="72">
        <v>45874.625</v>
      </c>
      <c r="BH9" s="54">
        <v>100.4921875</v>
      </c>
      <c r="BI9" s="72">
        <v>45776.625</v>
      </c>
      <c r="BJ9" s="54">
        <v>108.49</v>
      </c>
      <c r="BK9" s="72">
        <v>45874.625</v>
      </c>
      <c r="BL9" s="54">
        <v>100.4921875</v>
      </c>
      <c r="BM9" s="72">
        <v>45776.625</v>
      </c>
      <c r="BN9" s="54">
        <v>103.6875</v>
      </c>
      <c r="BO9" s="72">
        <v>45776.625</v>
      </c>
      <c r="BP9" s="54">
        <v>99.828125</v>
      </c>
      <c r="BR9" s="15" t="s">
        <v>15</v>
      </c>
      <c r="BS9" s="4" t="s">
        <v>23</v>
      </c>
      <c r="BT9" s="5"/>
      <c r="BU9" s="1"/>
      <c r="BV9" s="1"/>
      <c r="BW9" s="1"/>
      <c r="CA9" s="125">
        <v>45777.625</v>
      </c>
      <c r="CB9" s="54">
        <v>103.62090000000001</v>
      </c>
      <c r="CC9" s="125">
        <v>45777.625</v>
      </c>
      <c r="CD9" s="54">
        <v>68.186000000000007</v>
      </c>
      <c r="CF9" s="15" t="s">
        <v>15</v>
      </c>
      <c r="CG9" s="4" t="s">
        <v>23</v>
      </c>
      <c r="CH9" s="5"/>
      <c r="CI9" s="1"/>
      <c r="CJ9" s="1"/>
      <c r="CK9" s="1"/>
      <c r="CO9" s="125">
        <v>45778.625</v>
      </c>
      <c r="CP9" s="54">
        <v>343.14400000000001</v>
      </c>
      <c r="CQ9" s="125">
        <v>45778.625</v>
      </c>
      <c r="CR9" s="54">
        <v>66.575999999999993</v>
      </c>
      <c r="CS9" s="54"/>
      <c r="CT9" s="54"/>
      <c r="CU9" s="54"/>
      <c r="CV9" s="54"/>
      <c r="CW9" s="54"/>
      <c r="CX9" s="54"/>
      <c r="CY9" s="54"/>
      <c r="DF9" s="136"/>
      <c r="DG9" s="56"/>
      <c r="DH9" s="56"/>
      <c r="DI9" s="56"/>
      <c r="DJ9" s="56"/>
      <c r="DK9" s="56"/>
      <c r="DL9" s="56"/>
      <c r="DM9" s="56"/>
      <c r="DN9" s="56"/>
      <c r="DO9" s="56"/>
      <c r="DP9" s="56"/>
    </row>
    <row r="10" spans="1:134" ht="15" thickBot="1">
      <c r="A10" s="16" t="s">
        <v>28</v>
      </c>
      <c r="B10" s="11" cm="1">
        <f t="array" ref="B10">_xll.BDP(B4,"px_last")</f>
        <v>92.61</v>
      </c>
      <c r="C10" s="21" cm="1">
        <f t="array" ref="C10">_xll.BDP(C4,"px_last")</f>
        <v>101.011</v>
      </c>
      <c r="D10" s="117" cm="1">
        <f t="array" ref="D10">_xll.BDP(D4,"px_last")</f>
        <v>121.35</v>
      </c>
      <c r="E10" s="22" cm="1">
        <f t="array" ref="E10">_xll.BDP(E4,"px_last")</f>
        <v>99.739000000000004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U10" s="72">
        <v>45779.625</v>
      </c>
      <c r="V10" s="54">
        <v>92.25</v>
      </c>
      <c r="W10" s="72">
        <v>45779.625</v>
      </c>
      <c r="X10" s="54">
        <v>101.658</v>
      </c>
      <c r="Y10" s="121">
        <v>45779.625</v>
      </c>
      <c r="Z10" s="54">
        <v>120.42</v>
      </c>
      <c r="AA10" s="72">
        <v>45855.625</v>
      </c>
      <c r="AB10" s="54">
        <v>99.9</v>
      </c>
      <c r="AF10" s="16" t="s">
        <v>28</v>
      </c>
      <c r="AG10" s="11" cm="1">
        <f t="array" ref="AG10">_xll.BDP(AG4,"px_last")</f>
        <v>80.8</v>
      </c>
      <c r="AH10" s="21" cm="1">
        <f t="array" ref="AH10">_xll.BDP(AH4,"px_last")</f>
        <v>100.7109375</v>
      </c>
      <c r="AI10" s="21" cm="1">
        <f t="array" ref="AI10">_xll.BDP(AI4,"px_last")</f>
        <v>111.23</v>
      </c>
      <c r="AJ10" s="21" cm="1">
        <f t="array" ref="AJ10">_xll.BDP(AJ4,"px_last")</f>
        <v>100.7109375</v>
      </c>
      <c r="AK10" s="21" cm="1">
        <f t="array" ref="AK10">_xll.BDP(AK4,"px_last")</f>
        <v>104.21875</v>
      </c>
      <c r="AL10" s="22" cm="1">
        <f t="array" ref="AL10">_xll.BDP(AL4,"px_last")</f>
        <v>98.953125</v>
      </c>
      <c r="AM10" s="1"/>
      <c r="AN10" s="53"/>
      <c r="AO10" s="1"/>
      <c r="AP10" s="53"/>
      <c r="AQ10" s="1"/>
      <c r="AR10" s="53"/>
      <c r="AS10" s="1"/>
      <c r="AT10" s="53"/>
      <c r="AU10" s="1"/>
      <c r="AV10" s="53"/>
      <c r="AW10" s="1"/>
      <c r="AX10" s="53"/>
      <c r="AY10" s="1"/>
      <c r="AZ10" s="182"/>
      <c r="BA10" s="182"/>
      <c r="BB10" s="1"/>
      <c r="BC10" s="1"/>
      <c r="BE10" s="72">
        <v>45777.625</v>
      </c>
      <c r="BF10" s="54">
        <v>78.599999999999994</v>
      </c>
      <c r="BG10" s="72">
        <v>45875.625</v>
      </c>
      <c r="BH10" s="54">
        <v>100.5</v>
      </c>
      <c r="BI10" s="72">
        <v>45777.625</v>
      </c>
      <c r="BJ10" s="54">
        <v>108</v>
      </c>
      <c r="BK10" s="72">
        <v>45875.625</v>
      </c>
      <c r="BL10" s="54">
        <v>100.5</v>
      </c>
      <c r="BM10" s="72">
        <v>45777.625</v>
      </c>
      <c r="BN10" s="54">
        <v>103.78125</v>
      </c>
      <c r="BO10" s="72">
        <v>45777.625</v>
      </c>
      <c r="BP10" s="54">
        <v>99.046875</v>
      </c>
      <c r="BR10" s="16" t="s">
        <v>28</v>
      </c>
      <c r="BS10" s="11" cm="1">
        <f t="array" ref="BS10">_xll.BDP(BS4,"PX_LAST")</f>
        <v>107.5373</v>
      </c>
      <c r="BT10" s="22" cm="1">
        <f t="array" ref="BT10">_xll.BDP(BT4,"PX_LAST")</f>
        <v>48.606009999999998</v>
      </c>
      <c r="BU10" s="41"/>
      <c r="BV10" s="41"/>
      <c r="BY10" s="1"/>
      <c r="CA10" s="125">
        <v>45778.625</v>
      </c>
      <c r="CB10" s="54">
        <v>103.7897</v>
      </c>
      <c r="CC10" s="125">
        <v>45778.625</v>
      </c>
      <c r="CD10" s="54">
        <v>67.370999999999995</v>
      </c>
      <c r="CF10" s="16" t="s">
        <v>28</v>
      </c>
      <c r="CG10" s="11" cm="1">
        <f t="array" ref="CG10">_xll.BDP(CG4,"PX_LAST")</f>
        <v>243.2396</v>
      </c>
      <c r="CH10" s="22" cm="1">
        <f t="array" ref="CH10">_xll.BDP(CH4,"PX_LAST")</f>
        <v>48.430100000000003</v>
      </c>
      <c r="CI10" s="41"/>
      <c r="CJ10" s="41"/>
      <c r="CM10" s="1"/>
      <c r="CO10" s="125">
        <v>45779.625</v>
      </c>
      <c r="CP10" s="54">
        <v>333.99900000000002</v>
      </c>
      <c r="CQ10" s="125">
        <v>45779.625</v>
      </c>
      <c r="CR10" s="54">
        <v>64.894000000000005</v>
      </c>
      <c r="CS10" s="54"/>
      <c r="CT10" s="54"/>
      <c r="CU10" s="54"/>
      <c r="CV10" s="54"/>
      <c r="CW10" s="54"/>
      <c r="CX10" s="54"/>
      <c r="CY10" s="54"/>
      <c r="DF10" s="143" t="s">
        <v>116</v>
      </c>
      <c r="DK10" s="56">
        <f>_xlfn.STDEV.P(DG13:DG49)</f>
        <v>32772.963548319633</v>
      </c>
      <c r="DL10" s="56">
        <f>_xlfn.STDEV.P(DH13:DH49)</f>
        <v>55606.85976599023</v>
      </c>
      <c r="DM10" s="56">
        <f>_xlfn.STDEV.P(DI13:DI49)</f>
        <v>27570.024921941549</v>
      </c>
      <c r="DN10" s="56">
        <f>_xlfn.STDEV.P(DJ13:DJ49)</f>
        <v>38425.474407313173</v>
      </c>
      <c r="DP10" s="56"/>
      <c r="DQ10" s="56"/>
      <c r="DR10" s="56"/>
    </row>
    <row r="11" spans="1:134" ht="15" thickBot="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U11" s="72">
        <v>45783.625</v>
      </c>
      <c r="V11" s="54">
        <v>92.25</v>
      </c>
      <c r="W11" s="72">
        <v>45782.625</v>
      </c>
      <c r="X11" s="54">
        <v>101.652</v>
      </c>
      <c r="Y11" s="121">
        <v>45783.625</v>
      </c>
      <c r="Z11" s="54">
        <v>120.4</v>
      </c>
      <c r="AA11" s="72">
        <v>45856.625</v>
      </c>
      <c r="AB11" s="54">
        <v>99.805999999999997</v>
      </c>
      <c r="AF11" s="54"/>
      <c r="AH11" s="1"/>
      <c r="AI11" s="1"/>
      <c r="AJ11" s="1"/>
      <c r="AK11" s="1"/>
      <c r="AL11" s="1"/>
      <c r="AM11" s="1"/>
      <c r="AN11" s="53"/>
      <c r="AO11" s="1"/>
      <c r="AP11" s="53"/>
      <c r="AQ11" s="1"/>
      <c r="AR11" s="53"/>
      <c r="AS11" s="1"/>
      <c r="AT11" s="53"/>
      <c r="AU11" s="1"/>
      <c r="AV11" s="53"/>
      <c r="AW11" s="1"/>
      <c r="AX11" s="53"/>
      <c r="AY11" s="1"/>
      <c r="AZ11" s="182"/>
      <c r="BA11" s="182"/>
      <c r="BB11" s="1"/>
      <c r="BC11" s="1"/>
      <c r="BE11" s="72">
        <v>45778.625</v>
      </c>
      <c r="BF11" s="54">
        <v>78.3</v>
      </c>
      <c r="BG11" s="72">
        <v>45876.625</v>
      </c>
      <c r="BH11" s="54">
        <v>100.4140625</v>
      </c>
      <c r="BI11" s="72">
        <v>45778.625</v>
      </c>
      <c r="BJ11" s="54">
        <v>107.17</v>
      </c>
      <c r="BK11" s="72">
        <v>45876.625</v>
      </c>
      <c r="BL11" s="54">
        <v>100.4140625</v>
      </c>
      <c r="BM11" s="72">
        <v>45778.625</v>
      </c>
      <c r="BN11" s="54">
        <v>103.265625</v>
      </c>
      <c r="BO11" s="72">
        <v>45778.625</v>
      </c>
      <c r="BP11" s="54">
        <v>98.515625</v>
      </c>
      <c r="BR11" s="54"/>
      <c r="BT11" s="1"/>
      <c r="BU11" s="41"/>
      <c r="BV11" s="41"/>
      <c r="BX11" s="1"/>
      <c r="BY11" s="1"/>
      <c r="CA11" s="125">
        <v>45779.625</v>
      </c>
      <c r="CB11" s="54">
        <v>104.4299</v>
      </c>
      <c r="CC11" s="125">
        <v>45779.625</v>
      </c>
      <c r="CD11" s="54">
        <v>64.525999999999996</v>
      </c>
      <c r="CH11" s="1"/>
      <c r="CI11" s="41"/>
      <c r="CJ11" s="41"/>
      <c r="CL11" s="1"/>
      <c r="CM11" s="1"/>
      <c r="CO11" s="125">
        <v>45783.625</v>
      </c>
      <c r="CP11" s="54">
        <v>331.04300000000001</v>
      </c>
      <c r="CQ11" s="125">
        <v>45783.625</v>
      </c>
      <c r="CR11" s="54">
        <v>64.090999999999994</v>
      </c>
      <c r="CS11" s="54"/>
      <c r="CT11" s="54"/>
      <c r="CU11" s="54"/>
      <c r="CV11" s="54"/>
      <c r="CW11" s="54"/>
      <c r="CX11" s="54"/>
      <c r="CY11" s="54"/>
      <c r="DF11" s="136" t="s">
        <v>117</v>
      </c>
      <c r="DG11" s="56"/>
      <c r="DH11" s="56"/>
      <c r="DI11" s="56"/>
      <c r="DJ11" s="56"/>
      <c r="DK11" s="56">
        <f>$DK$10/DK10</f>
        <v>1</v>
      </c>
      <c r="DL11" s="56">
        <v>1</v>
      </c>
      <c r="DM11" s="56">
        <v>1</v>
      </c>
      <c r="DN11" s="56">
        <v>1</v>
      </c>
      <c r="DO11" s="143"/>
      <c r="DP11" s="143"/>
      <c r="DQ11" s="143"/>
      <c r="DR11" s="143"/>
    </row>
    <row r="12" spans="1:134" ht="15" thickBot="1">
      <c r="A12" s="39" t="s">
        <v>22</v>
      </c>
      <c r="B12" s="186" t="s">
        <v>0</v>
      </c>
      <c r="C12" s="187"/>
      <c r="D12" s="187"/>
      <c r="E12" s="192" t="s">
        <v>1</v>
      </c>
      <c r="F12" s="193"/>
      <c r="G12" s="194"/>
      <c r="H12" s="189" t="s">
        <v>1</v>
      </c>
      <c r="I12" s="190"/>
      <c r="J12" s="191"/>
      <c r="K12" s="195" t="s">
        <v>0</v>
      </c>
      <c r="L12" s="196"/>
      <c r="M12" s="197"/>
      <c r="N12" s="39" t="s">
        <v>111</v>
      </c>
      <c r="O12" s="39" t="s">
        <v>109</v>
      </c>
      <c r="P12" s="39" t="s">
        <v>110</v>
      </c>
      <c r="Q12" s="39" t="s">
        <v>107</v>
      </c>
      <c r="R12" s="39" t="s">
        <v>16</v>
      </c>
      <c r="S12" s="1"/>
      <c r="U12" s="72">
        <v>45784.625</v>
      </c>
      <c r="V12" s="54">
        <v>92.3</v>
      </c>
      <c r="W12" s="72">
        <v>45783.625</v>
      </c>
      <c r="X12" s="54">
        <v>101.666</v>
      </c>
      <c r="Y12" s="121">
        <v>45785.625</v>
      </c>
      <c r="Z12" s="54">
        <v>120.69</v>
      </c>
      <c r="AA12" s="72">
        <v>45859.625</v>
      </c>
      <c r="AB12" s="54">
        <v>100.142</v>
      </c>
      <c r="AF12" s="39" t="s">
        <v>22</v>
      </c>
      <c r="AG12" s="186" t="s">
        <v>0</v>
      </c>
      <c r="AH12" s="187"/>
      <c r="AI12" s="187"/>
      <c r="AJ12" s="192" t="s">
        <v>1</v>
      </c>
      <c r="AK12" s="193"/>
      <c r="AL12" s="194"/>
      <c r="AM12" s="189" t="s">
        <v>1</v>
      </c>
      <c r="AN12" s="200"/>
      <c r="AO12" s="191"/>
      <c r="AP12" s="201" t="s">
        <v>0</v>
      </c>
      <c r="AQ12" s="202"/>
      <c r="AR12" s="203"/>
      <c r="AS12" s="189" t="s">
        <v>0</v>
      </c>
      <c r="AT12" s="200"/>
      <c r="AU12" s="191"/>
      <c r="AV12" s="198" t="s">
        <v>0</v>
      </c>
      <c r="AW12" s="196"/>
      <c r="AX12" s="199"/>
      <c r="AY12" s="39" t="s">
        <v>16</v>
      </c>
      <c r="AZ12" s="183" t="s">
        <v>64</v>
      </c>
      <c r="BA12" s="183" t="s">
        <v>67</v>
      </c>
      <c r="BB12" s="39" t="s">
        <v>107</v>
      </c>
      <c r="BC12" s="39" t="s">
        <v>16</v>
      </c>
      <c r="BE12" s="72">
        <v>45779.625</v>
      </c>
      <c r="BF12" s="54">
        <v>78.540000000000006</v>
      </c>
      <c r="BG12" s="72">
        <v>45877.625</v>
      </c>
      <c r="BH12" s="54">
        <v>100.203125</v>
      </c>
      <c r="BI12" s="72">
        <v>45779.625</v>
      </c>
      <c r="BJ12" s="54">
        <v>106.91</v>
      </c>
      <c r="BK12" s="72">
        <v>45877.625</v>
      </c>
      <c r="BL12" s="54">
        <v>100.203125</v>
      </c>
      <c r="BM12" s="72">
        <v>45779.625</v>
      </c>
      <c r="BN12" s="54">
        <v>102.515625</v>
      </c>
      <c r="BO12" s="72">
        <v>45779.625</v>
      </c>
      <c r="BP12" s="54">
        <v>97.453125</v>
      </c>
      <c r="BR12" s="39" t="s">
        <v>22</v>
      </c>
      <c r="BS12" s="186" t="s">
        <v>0</v>
      </c>
      <c r="BT12" s="187"/>
      <c r="BU12" s="187"/>
      <c r="BV12" s="192" t="s">
        <v>1</v>
      </c>
      <c r="BW12" s="193"/>
      <c r="BX12" s="194"/>
      <c r="BY12" s="39" t="s">
        <v>16</v>
      </c>
      <c r="CA12" s="125">
        <v>45782.625</v>
      </c>
      <c r="CB12" s="54">
        <v>104.6127</v>
      </c>
      <c r="CC12" s="125">
        <v>45782.625</v>
      </c>
      <c r="CD12" s="54">
        <v>63.378</v>
      </c>
      <c r="CF12" s="39" t="s">
        <v>22</v>
      </c>
      <c r="CG12" s="186" t="s">
        <v>0</v>
      </c>
      <c r="CH12" s="187"/>
      <c r="CI12" s="187"/>
      <c r="CJ12" s="192" t="s">
        <v>1</v>
      </c>
      <c r="CK12" s="193"/>
      <c r="CL12" s="194"/>
      <c r="CM12" s="39" t="s">
        <v>16</v>
      </c>
      <c r="CO12" s="125">
        <v>45784.625</v>
      </c>
      <c r="CP12" s="54">
        <v>331.15199999999999</v>
      </c>
      <c r="CQ12" s="125">
        <v>45784.625</v>
      </c>
      <c r="CR12" s="54">
        <v>64.108999999999995</v>
      </c>
      <c r="CS12" s="54"/>
      <c r="CT12" s="54"/>
      <c r="CU12" s="54"/>
      <c r="CV12" s="54"/>
      <c r="CW12" s="54"/>
      <c r="CX12" s="54"/>
      <c r="CY12" s="54"/>
      <c r="DF12" s="142" t="s">
        <v>22</v>
      </c>
      <c r="DG12" s="143" t="s">
        <v>112</v>
      </c>
      <c r="DH12" s="143" t="s">
        <v>113</v>
      </c>
      <c r="DI12" s="143" t="s">
        <v>129</v>
      </c>
      <c r="DJ12" s="143" t="s">
        <v>130</v>
      </c>
      <c r="DK12" s="143" t="s">
        <v>114</v>
      </c>
      <c r="DL12" s="143" t="s">
        <v>115</v>
      </c>
      <c r="DM12" s="143" t="s">
        <v>131</v>
      </c>
      <c r="DN12" s="143" t="s">
        <v>132</v>
      </c>
      <c r="DO12" s="56" t="s">
        <v>118</v>
      </c>
      <c r="DP12" s="56" t="s">
        <v>119</v>
      </c>
      <c r="DQ12" s="54" t="s">
        <v>133</v>
      </c>
      <c r="DR12" s="54" t="s">
        <v>134</v>
      </c>
      <c r="DS12" s="54" t="s">
        <v>120</v>
      </c>
      <c r="DT12" s="54" t="s">
        <v>121</v>
      </c>
      <c r="DU12" s="54" t="s">
        <v>135</v>
      </c>
      <c r="DV12" s="54" t="s">
        <v>136</v>
      </c>
      <c r="DZ12" s="129" t="s">
        <v>22</v>
      </c>
      <c r="EA12" s="146" t="s">
        <v>142</v>
      </c>
      <c r="EB12" s="146" t="s">
        <v>140</v>
      </c>
      <c r="EC12" s="146" t="s">
        <v>143</v>
      </c>
      <c r="ED12" s="146" t="s">
        <v>141</v>
      </c>
    </row>
    <row r="13" spans="1:134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O13" s="96"/>
      <c r="P13" s="96"/>
      <c r="Q13" s="96"/>
      <c r="R13" s="96"/>
      <c r="S13" s="137"/>
      <c r="U13" s="72">
        <v>45785.625</v>
      </c>
      <c r="V13" s="54">
        <v>92.52</v>
      </c>
      <c r="W13" s="72">
        <v>45784.625</v>
      </c>
      <c r="X13" s="54">
        <v>101.788</v>
      </c>
      <c r="Y13" s="121">
        <v>45786.625</v>
      </c>
      <c r="Z13" s="54">
        <v>120.68</v>
      </c>
      <c r="AA13" s="72">
        <v>45860.625</v>
      </c>
      <c r="AB13" s="54">
        <v>100.247</v>
      </c>
      <c r="AF13" s="16"/>
      <c r="AG13" s="11" t="s">
        <v>17</v>
      </c>
      <c r="AH13" s="21" t="s">
        <v>21</v>
      </c>
      <c r="AI13" s="21" t="s">
        <v>20</v>
      </c>
      <c r="AJ13" s="11" t="s">
        <v>17</v>
      </c>
      <c r="AK13" s="21" t="s">
        <v>21</v>
      </c>
      <c r="AL13" s="22" t="s">
        <v>20</v>
      </c>
      <c r="AM13" s="11" t="s">
        <v>17</v>
      </c>
      <c r="AN13" s="75" t="s">
        <v>21</v>
      </c>
      <c r="AO13" s="22" t="s">
        <v>20</v>
      </c>
      <c r="AP13" s="76" t="s">
        <v>17</v>
      </c>
      <c r="AQ13" s="21" t="s">
        <v>21</v>
      </c>
      <c r="AR13" s="77" t="s">
        <v>20</v>
      </c>
      <c r="AS13" s="11" t="s">
        <v>17</v>
      </c>
      <c r="AT13" s="75" t="s">
        <v>21</v>
      </c>
      <c r="AU13" s="22" t="s">
        <v>20</v>
      </c>
      <c r="AV13" s="76" t="s">
        <v>17</v>
      </c>
      <c r="AW13" s="21" t="s">
        <v>21</v>
      </c>
      <c r="AX13" s="77" t="s">
        <v>20</v>
      </c>
      <c r="AY13" s="96"/>
      <c r="AZ13" s="184"/>
      <c r="BA13" s="184"/>
      <c r="BB13" s="96"/>
      <c r="BC13" s="96"/>
      <c r="BE13" s="72">
        <v>45782.625</v>
      </c>
      <c r="BF13" s="54">
        <v>78.510000000000005</v>
      </c>
      <c r="BG13" s="72">
        <v>45880.625</v>
      </c>
      <c r="BH13" s="54">
        <v>100.2109375</v>
      </c>
      <c r="BI13" s="72">
        <v>45782.625</v>
      </c>
      <c r="BJ13" s="54">
        <v>106.76</v>
      </c>
      <c r="BK13" s="72">
        <v>45880.625</v>
      </c>
      <c r="BL13" s="54">
        <v>100.2109375</v>
      </c>
      <c r="BM13" s="72">
        <v>45782.625</v>
      </c>
      <c r="BN13" s="54">
        <v>102.265625</v>
      </c>
      <c r="BO13" s="72">
        <v>45782.625</v>
      </c>
      <c r="BP13" s="54">
        <v>96.859375</v>
      </c>
      <c r="BR13" s="16"/>
      <c r="BS13" s="11" t="s">
        <v>17</v>
      </c>
      <c r="BT13" s="21" t="s">
        <v>21</v>
      </c>
      <c r="BU13" s="21" t="s">
        <v>20</v>
      </c>
      <c r="BV13" s="11" t="s">
        <v>17</v>
      </c>
      <c r="BW13" s="21" t="s">
        <v>21</v>
      </c>
      <c r="BX13" s="22" t="s">
        <v>20</v>
      </c>
      <c r="BY13" s="96"/>
      <c r="CA13" s="125">
        <v>45783.625</v>
      </c>
      <c r="CB13" s="54">
        <v>104.3732</v>
      </c>
      <c r="CC13" s="125">
        <v>45783.625</v>
      </c>
      <c r="CD13" s="54">
        <v>64.171999999999997</v>
      </c>
      <c r="CF13" s="16"/>
      <c r="CG13" s="11" t="s">
        <v>17</v>
      </c>
      <c r="CH13" s="21" t="s">
        <v>21</v>
      </c>
      <c r="CI13" s="21" t="s">
        <v>20</v>
      </c>
      <c r="CJ13" s="11" t="s">
        <v>17</v>
      </c>
      <c r="CK13" s="21" t="s">
        <v>21</v>
      </c>
      <c r="CL13" s="22" t="s">
        <v>20</v>
      </c>
      <c r="CM13" s="96"/>
      <c r="CO13" s="125">
        <v>45785.625</v>
      </c>
      <c r="CP13" s="54">
        <v>326.08800000000002</v>
      </c>
      <c r="CQ13" s="125">
        <v>45785.625</v>
      </c>
      <c r="CR13" s="54">
        <v>62.965000000000003</v>
      </c>
      <c r="CS13" s="54"/>
      <c r="CT13" s="54"/>
      <c r="CU13" s="54"/>
      <c r="CV13" s="54"/>
      <c r="CW13" s="54"/>
      <c r="CX13" s="54"/>
      <c r="CY13" s="54"/>
      <c r="DF13" s="136">
        <v>45866.625</v>
      </c>
      <c r="DG13" s="56">
        <f t="shared" ref="DG13" si="2">VLOOKUP(DF13,A14:R86,18)</f>
        <v>28705.747775131837</v>
      </c>
      <c r="DH13" s="56">
        <f>VLOOKUP(DF13,AF14:BC50,24)</f>
        <v>0</v>
      </c>
      <c r="DI13" s="56">
        <f>VLOOKUP(DF13,BR14:BY50,8)</f>
        <v>0</v>
      </c>
      <c r="DJ13" s="56">
        <f>VLOOKUP(DF13,CF14:CM50,8)</f>
        <v>0</v>
      </c>
      <c r="DK13" s="56"/>
      <c r="DL13" s="56"/>
      <c r="DM13" s="56"/>
      <c r="DN13" s="56"/>
      <c r="DO13" s="56">
        <f>DK$11*DK13</f>
        <v>0</v>
      </c>
      <c r="DP13" s="56">
        <f t="shared" ref="DP13:DR28" si="3">DL$11*DL13</f>
        <v>0</v>
      </c>
      <c r="DQ13" s="56">
        <f t="shared" si="3"/>
        <v>0</v>
      </c>
      <c r="DR13" s="56">
        <f t="shared" si="3"/>
        <v>0</v>
      </c>
      <c r="DS13" s="56"/>
      <c r="DT13" s="56"/>
      <c r="DU13" s="56"/>
      <c r="DV13" s="56"/>
      <c r="DZ13" s="129">
        <v>45866.625</v>
      </c>
      <c r="EA13" s="146">
        <v>0</v>
      </c>
      <c r="EB13" s="146">
        <v>0</v>
      </c>
      <c r="EC13" s="146">
        <v>0</v>
      </c>
      <c r="ED13" s="146">
        <v>0</v>
      </c>
    </row>
    <row r="14" spans="1:134">
      <c r="A14" s="133">
        <v>45846.625</v>
      </c>
      <c r="B14" s="73">
        <f>VLOOKUP($A14+$I$2,U$3:V$500,2)</f>
        <v>93.9</v>
      </c>
      <c r="C14" s="46"/>
      <c r="D14" s="47"/>
      <c r="E14" s="73">
        <f>VLOOKUP($A14+$I$2,W$3:X$500,2)</f>
        <v>101.241</v>
      </c>
      <c r="F14" s="1"/>
      <c r="G14" s="5"/>
      <c r="H14" s="73">
        <f>VLOOKUP($A14+$I$2,Y$3:Z$500,2)</f>
        <v>121.9</v>
      </c>
      <c r="I14" s="1"/>
      <c r="J14" s="5"/>
      <c r="K14" s="73">
        <f>VLOOKUP($A14+$I$2,AA$3:AB$500,2)</f>
        <v>99.76</v>
      </c>
      <c r="L14" s="1"/>
      <c r="M14" s="5"/>
      <c r="N14" s="79">
        <v>0</v>
      </c>
      <c r="O14" s="79"/>
      <c r="P14" s="79"/>
      <c r="Q14" s="79">
        <f>$G$5*SUM($O$14:O14)-$H$5*SUM($P$14:P14)</f>
        <v>0</v>
      </c>
      <c r="R14" s="79">
        <f>N14+Q14</f>
        <v>0</v>
      </c>
      <c r="S14" s="137"/>
      <c r="U14" s="72">
        <v>45786.625</v>
      </c>
      <c r="V14" s="54">
        <v>92.56</v>
      </c>
      <c r="W14" s="72">
        <v>45785.625</v>
      </c>
      <c r="X14" s="54">
        <v>101.69499999999999</v>
      </c>
      <c r="Y14" s="121">
        <v>45789.625</v>
      </c>
      <c r="Z14" s="54">
        <v>120.3</v>
      </c>
      <c r="AA14" s="72">
        <v>45861.625</v>
      </c>
      <c r="AB14" s="54">
        <v>100.22499999999999</v>
      </c>
      <c r="AF14" s="127">
        <v>45866.625</v>
      </c>
      <c r="AG14" s="45">
        <f>VLOOKUP($AF14+$J$1,BE:BF,2)</f>
        <v>80.45</v>
      </c>
      <c r="AH14" s="46"/>
      <c r="AI14" s="46"/>
      <c r="AJ14" s="45">
        <f>VLOOKUP($AF14+$J$1,BG:BH,2)</f>
        <v>99.5703125</v>
      </c>
      <c r="AK14" s="46"/>
      <c r="AL14" s="47"/>
      <c r="AM14" s="45">
        <f>VLOOKUP($AF14+$J$1,BI:BJ,2)</f>
        <v>108.77</v>
      </c>
      <c r="AN14" s="46"/>
      <c r="AO14" s="47"/>
      <c r="AP14" s="45">
        <f>VLOOKUP($AF14+$J$1,BK:BL,2)</f>
        <v>99.5703125</v>
      </c>
      <c r="AQ14" s="46"/>
      <c r="AR14" s="47"/>
      <c r="AS14" s="45">
        <f>VLOOKUP($AF14+$J$1,BM:BN,2)</f>
        <v>101.78125</v>
      </c>
      <c r="AT14" s="46"/>
      <c r="AU14" s="47"/>
      <c r="AV14" s="45">
        <f>VLOOKUP($AF14+$J$1,BO:BP,2)</f>
        <v>94.78125</v>
      </c>
      <c r="AW14" s="46"/>
      <c r="AX14" s="47"/>
      <c r="AY14" s="79">
        <v>0</v>
      </c>
      <c r="AZ14" s="185"/>
      <c r="BA14" s="185"/>
      <c r="BB14" s="79">
        <f>$AO$4*SUM($AZ$14:AZ14)-$AP$4*SUM($BA$14:BA14)</f>
        <v>0</v>
      </c>
      <c r="BC14" s="79">
        <f>AY14-BB14</f>
        <v>0</v>
      </c>
      <c r="BE14" s="72">
        <v>45783.625</v>
      </c>
      <c r="BF14" s="54">
        <v>78.45</v>
      </c>
      <c r="BG14" s="72">
        <v>45881.625</v>
      </c>
      <c r="BH14" s="54">
        <v>100.2421875</v>
      </c>
      <c r="BI14" s="72">
        <v>45783.625</v>
      </c>
      <c r="BJ14" s="54">
        <v>106.97</v>
      </c>
      <c r="BK14" s="72">
        <v>45881.625</v>
      </c>
      <c r="BL14" s="54">
        <v>100.2421875</v>
      </c>
      <c r="BM14" s="72">
        <v>45783.625</v>
      </c>
      <c r="BN14" s="54">
        <v>102.546875</v>
      </c>
      <c r="BO14" s="72">
        <v>45783.625</v>
      </c>
      <c r="BP14" s="54">
        <v>97.15625</v>
      </c>
      <c r="BR14" s="127">
        <f>AF14</f>
        <v>45866.625</v>
      </c>
      <c r="BS14" s="45">
        <f>VLOOKUP(BR14+BV$4,CA:CB,2)</f>
        <v>107.57810000000001</v>
      </c>
      <c r="BT14" s="46"/>
      <c r="BU14" s="46"/>
      <c r="BV14" s="45">
        <f>VLOOKUP(BR14+BV$4,CC:CD,2)</f>
        <v>50.213999999999999</v>
      </c>
      <c r="BW14" s="46"/>
      <c r="BX14" s="47"/>
      <c r="BY14" s="79">
        <v>0</v>
      </c>
      <c r="CA14" s="125">
        <v>45784.625</v>
      </c>
      <c r="CB14" s="54">
        <v>104.47369999999999</v>
      </c>
      <c r="CC14" s="125">
        <v>45784.625</v>
      </c>
      <c r="CD14" s="54">
        <v>63.649000000000001</v>
      </c>
      <c r="CF14" s="127">
        <v>45866.625</v>
      </c>
      <c r="CG14" s="45">
        <f>VLOOKUP(CF14+CJ$4,CO:CP,2)</f>
        <v>267.17500000000001</v>
      </c>
      <c r="CH14" s="46"/>
      <c r="CI14" s="46"/>
      <c r="CJ14" s="45">
        <f>VLOOKUP(CF14+CJ$4,CQ:CR,2)</f>
        <v>52.787999999999997</v>
      </c>
      <c r="CK14" s="46"/>
      <c r="CL14" s="47"/>
      <c r="CM14" s="79">
        <v>0</v>
      </c>
      <c r="CO14" s="125">
        <v>45786.625</v>
      </c>
      <c r="CP14" s="54">
        <v>322.20999999999998</v>
      </c>
      <c r="CQ14" s="125">
        <v>45786.625</v>
      </c>
      <c r="CR14" s="54">
        <v>61.750999999999998</v>
      </c>
      <c r="CS14" s="54"/>
      <c r="CT14" s="54"/>
      <c r="CU14" s="54"/>
      <c r="CV14" s="54"/>
      <c r="CW14" s="54"/>
      <c r="CX14" s="54"/>
      <c r="CY14" s="54"/>
      <c r="DF14" s="136">
        <v>45867.625</v>
      </c>
      <c r="DG14" s="56">
        <f t="shared" ref="DG14:DG49" si="4">VLOOKUP(DF14,A15:R87,18)</f>
        <v>8394.3279205363942</v>
      </c>
      <c r="DH14" s="56">
        <f t="shared" ref="DH14:DH49" si="5">VLOOKUP(DF14,AF15:BC51,24)</f>
        <v>-7609.6204208164027</v>
      </c>
      <c r="DI14" s="56">
        <f t="shared" ref="DI14:DI49" si="6">VLOOKUP(DF14,BR15:BY51,8)</f>
        <v>-14681.250000002692</v>
      </c>
      <c r="DJ14" s="56">
        <f t="shared" ref="DJ14:DJ49" si="7">VLOOKUP(DF14,CF15:CM51,8)</f>
        <v>17513.766666666867</v>
      </c>
      <c r="DK14" s="56">
        <f>DG14-DG13</f>
        <v>-20311.419854595442</v>
      </c>
      <c r="DL14" s="56">
        <f>DH14-DH13</f>
        <v>-7609.6204208164027</v>
      </c>
      <c r="DM14" s="56">
        <f>DI14-DI13</f>
        <v>-14681.250000002692</v>
      </c>
      <c r="DN14" s="56">
        <f>DJ14-DJ13</f>
        <v>17513.766666666867</v>
      </c>
      <c r="DO14" s="56">
        <f t="shared" ref="DO14:DR49" si="8">DK$11*DK14</f>
        <v>-20311.419854595442</v>
      </c>
      <c r="DP14" s="56">
        <f t="shared" si="3"/>
        <v>-7609.6204208164027</v>
      </c>
      <c r="DQ14" s="56">
        <f t="shared" si="3"/>
        <v>-14681.250000002692</v>
      </c>
      <c r="DR14" s="56">
        <f t="shared" si="3"/>
        <v>17513.766666666867</v>
      </c>
      <c r="DS14" s="56"/>
      <c r="DT14" s="56"/>
      <c r="DU14" s="56"/>
      <c r="DV14" s="56"/>
      <c r="DZ14" s="129">
        <v>45867.625</v>
      </c>
      <c r="EA14" s="146">
        <v>0</v>
      </c>
      <c r="EB14" s="146">
        <v>0</v>
      </c>
      <c r="EC14" s="146">
        <v>0</v>
      </c>
      <c r="ED14" s="146">
        <v>0</v>
      </c>
    </row>
    <row r="15" spans="1:134">
      <c r="A15" s="133">
        <v>45847.625</v>
      </c>
      <c r="B15" s="73">
        <f>VLOOKUP($A15+$I$2,U$3:V$500,2)</f>
        <v>94.17</v>
      </c>
      <c r="C15" s="31">
        <f t="shared" ref="C15" si="9">(B15/$B$14-1)*$B$5</f>
        <v>60383.386581466468</v>
      </c>
      <c r="D15" s="32">
        <f t="shared" ref="D15" si="10">-1*(A15-$A$14)/360*$B$7*$B$5</f>
        <v>-2467.5</v>
      </c>
      <c r="E15" s="73">
        <f>VLOOKUP($A15+$I$2,W$3:X$500,2)</f>
        <v>101.289</v>
      </c>
      <c r="F15" s="31">
        <f t="shared" ref="F15" si="11">(E15-$E$14)/100*$C$5</f>
        <v>8064.0000000003056</v>
      </c>
      <c r="G15" s="32">
        <f t="shared" ref="G15" si="12">(A15-$A$14)/360*$C$6*$C$5-(A15-$A$14)/360*$C$7*$C$5*$E$14/100</f>
        <v>-878.49733999999989</v>
      </c>
      <c r="H15" s="73">
        <f>VLOOKUP($A15+$I$2,Y$3:Z$500,2)</f>
        <v>122</v>
      </c>
      <c r="I15" s="31">
        <f t="shared" ref="I15" si="13">(H15/$H$14-1)*$D$5</f>
        <v>29630.84495488209</v>
      </c>
      <c r="J15" s="32">
        <f t="shared" ref="J15" si="14">-1*(A15-$A$14)/360*$D$7*$D$5</f>
        <v>-4244.0999999999995</v>
      </c>
      <c r="K15" s="73">
        <f>VLOOKUP($A15+$I$2,AA$3:AB$500,2)</f>
        <v>99.84</v>
      </c>
      <c r="L15" s="31">
        <f t="shared" ref="L15" si="15">(K15-$K$14)/100*$E$5</f>
        <v>27551.999999999411</v>
      </c>
      <c r="M15" s="32">
        <f t="shared" ref="M15" si="16">(A15-$A$14)/360*$E$6*$E$5-(A15-$A$14)/360*$E$7*$E$5*$K$14/100</f>
        <v>-1932.3212533333335</v>
      </c>
      <c r="N15" s="79">
        <f t="shared" ref="N15:N78" si="17">C15+D15-F15-G15-I15-J15+L15+M15</f>
        <v>50963.317713250151</v>
      </c>
      <c r="O15" s="79"/>
      <c r="P15" s="79"/>
      <c r="Q15" s="79">
        <f>$G$5*SUM($O$14:O15)-$H$5*SUM($P$14:P15)</f>
        <v>0</v>
      </c>
      <c r="R15" s="79">
        <f t="shared" ref="R15:R78" si="18">N15+Q15</f>
        <v>50963.317713250151</v>
      </c>
      <c r="S15" s="137"/>
      <c r="U15" s="72">
        <v>45789.625</v>
      </c>
      <c r="V15" s="54">
        <v>92.85</v>
      </c>
      <c r="W15" s="72">
        <v>45786.625</v>
      </c>
      <c r="X15" s="54">
        <v>101.578</v>
      </c>
      <c r="Y15" s="121">
        <v>45790.625</v>
      </c>
      <c r="Z15" s="54">
        <v>120.31</v>
      </c>
      <c r="AA15" s="72">
        <v>45862.625</v>
      </c>
      <c r="AB15" s="54">
        <v>99.679000000000002</v>
      </c>
      <c r="AF15" s="127">
        <v>45867.625</v>
      </c>
      <c r="AG15" s="45">
        <f>VLOOKUP($AF15+$J$1,BE:BF,2)</f>
        <v>80.5</v>
      </c>
      <c r="AH15" s="46">
        <f>(AG15/$AG$14-1)*$AG$5</f>
        <v>15537.600994403045</v>
      </c>
      <c r="AI15" s="46">
        <f>-1*(AF15-$AF$14)/360*$AG$5*$AG$7</f>
        <v>-2937.5</v>
      </c>
      <c r="AJ15" s="45">
        <f>VLOOKUP($AF15+$J$1,BG:BH,2)</f>
        <v>99.890625</v>
      </c>
      <c r="AK15" s="46">
        <f>(AJ15-$AJ$14)/100*$AH$5</f>
        <v>44614.955357142855</v>
      </c>
      <c r="AL15" s="47">
        <f>(AF15-$AF$14)/360*$AH$5*$AH$6-(AF15-$AF$14)/360*$AH$5*$AH$7*$AJ$14/100</f>
        <v>-130.31889415922615</v>
      </c>
      <c r="AM15" s="45">
        <f>VLOOKUP($AF15+$J$1,BI:BJ,2)</f>
        <v>109.49</v>
      </c>
      <c r="AN15" s="46">
        <f>(AM15/$AM$14-1)*$AI$5</f>
        <v>170215.00151039555</v>
      </c>
      <c r="AO15" s="47">
        <f>-1*(AF15-$AF$14)/360*$AI$5*$AI$7</f>
        <v>-3021.4285714285716</v>
      </c>
      <c r="AP15" s="45">
        <f>VLOOKUP($AF15+$J$1,BK:BL,2)</f>
        <v>99.890625</v>
      </c>
      <c r="AQ15" s="46">
        <f>(AP15-$AP$14)/100*$AJ$5</f>
        <v>38895.089285714283</v>
      </c>
      <c r="AR15" s="47">
        <f>(AF15-$AF$14)/360*$AJ$5*$AJ$6-(AF15-$AF$14)/360*$AJ$5*$AJ$7*$AP$14/100</f>
        <v>-113.61134362599182</v>
      </c>
      <c r="AS15" s="45">
        <f>VLOOKUP($AF15+$J$1,BM:BN,2)</f>
        <v>102.484375</v>
      </c>
      <c r="AT15" s="46">
        <f>(AS15-$AS$14)/100*$AK$5</f>
        <v>37667.410714285717</v>
      </c>
      <c r="AU15" s="47">
        <f>(AF15-$AF$14)/360*$AK$5*$AK$6-(AF15-$AF$14)/360*$AK$5*$AK$7*$AS$14/100</f>
        <v>47.567429315476261</v>
      </c>
      <c r="AV15" s="45">
        <f>VLOOKUP($AF15+$J$1,BO:BP,2)</f>
        <v>96.3125</v>
      </c>
      <c r="AW15" s="46">
        <f>(AV15-$AV$14)/100*$AL$5</f>
        <v>114843.75</v>
      </c>
      <c r="AX15" s="47">
        <f>(AF15-$AF$14)/360*$AL$5*$AL$6-(AF15-$AF$14)/360*$AL$5*$AL$7*$AV$14/100</f>
        <v>128.28190104166674</v>
      </c>
      <c r="AY15" s="79">
        <f>AH15+AI15-AK15-AL15-AN15-AO15+AQ15+AR15+AT15+AU15+AW15+AX15</f>
        <v>-7609.6204208164027</v>
      </c>
      <c r="AZ15" s="185"/>
      <c r="BA15" s="185"/>
      <c r="BB15" s="79">
        <f>$AO$4*SUM($AZ$14:AZ15)-$AP$4*SUM($BA$14:BA15)</f>
        <v>0</v>
      </c>
      <c r="BC15" s="79">
        <f t="shared" ref="BC15:BC50" si="19">AY15-BB15</f>
        <v>-7609.6204208164027</v>
      </c>
      <c r="BE15" s="72">
        <v>45784.625</v>
      </c>
      <c r="BF15" s="54">
        <v>78.52</v>
      </c>
      <c r="BG15" s="72">
        <v>45882.625</v>
      </c>
      <c r="BH15" s="54">
        <v>100.4921875</v>
      </c>
      <c r="BI15" s="72">
        <v>45784.625</v>
      </c>
      <c r="BJ15" s="54">
        <v>107.19</v>
      </c>
      <c r="BK15" s="72">
        <v>45882.625</v>
      </c>
      <c r="BL15" s="54">
        <v>100.4921875</v>
      </c>
      <c r="BM15" s="72">
        <v>45784.625</v>
      </c>
      <c r="BN15" s="54">
        <v>102.828125</v>
      </c>
      <c r="BO15" s="72">
        <v>45784.625</v>
      </c>
      <c r="BP15" s="54">
        <v>97.53125</v>
      </c>
      <c r="BR15" s="127">
        <f t="shared" ref="BR15:BR78" si="20">AF15</f>
        <v>45867.625</v>
      </c>
      <c r="BS15" s="45">
        <f t="shared" ref="BS15:BS50" si="21">VLOOKUP(BR15+BV$4,CA:CB,2)</f>
        <v>107.3954</v>
      </c>
      <c r="BT15" s="46">
        <f>(BS15-$BS$14)/100*$BS$5</f>
        <v>-45675.000000002801</v>
      </c>
      <c r="BU15" s="46">
        <f>(BR15-BR$14)/360*$BS$5*$BS$6</f>
        <v>3472.2222222222226</v>
      </c>
      <c r="BV15" s="45">
        <f>VLOOKUP(BR15+BV$4,CC:CD,2)</f>
        <v>50.765000000000001</v>
      </c>
      <c r="BW15" s="46">
        <f>-1*(BV15-$BV$14)*10^-4*$BT$8*$BT$5</f>
        <v>-30993.750000000106</v>
      </c>
      <c r="BX15" s="47">
        <f>(BR15-BR$14)/360*$BT$5*$BT$6</f>
        <v>3472.2222222222226</v>
      </c>
      <c r="BY15" s="45">
        <f>BT15+BU15-BW15-BX15</f>
        <v>-14681.250000002692</v>
      </c>
      <c r="CA15" s="125">
        <v>45785.625</v>
      </c>
      <c r="CB15" s="54">
        <v>104.7473</v>
      </c>
      <c r="CC15" s="125">
        <v>45785.625</v>
      </c>
      <c r="CD15" s="54">
        <v>61.73</v>
      </c>
      <c r="CF15" s="127">
        <v>45867.625</v>
      </c>
      <c r="CG15" s="45">
        <f t="shared" ref="CG15:CG50" si="22">VLOOKUP(CF15+CJ$4,CO:CP,2)</f>
        <v>264.13499999999999</v>
      </c>
      <c r="CH15" s="46">
        <f>-1*(CG15-$CG$14)*$CG$8*10^-4*$CG$5</f>
        <v>28089.600000000195</v>
      </c>
      <c r="CI15" s="46">
        <f>(CF15-CF$14)/360*$CG$5*$CG$6</f>
        <v>2916.666666666667</v>
      </c>
      <c r="CJ15" s="45">
        <f>VLOOKUP(CF15+CJ$4,CQ:CR,2)</f>
        <v>52.537999999999997</v>
      </c>
      <c r="CK15" s="46">
        <f>-1*(CJ15-$CJ$14)*10^-4*$CH$8*$CH$5</f>
        <v>10867.499999999998</v>
      </c>
      <c r="CL15" s="47">
        <f>(CF15-CF$14)/360*$CH$5*$CH$6</f>
        <v>2625</v>
      </c>
      <c r="CM15" s="45">
        <f>CH15+CI15-CK15-CL15</f>
        <v>17513.766666666867</v>
      </c>
      <c r="CO15" s="125">
        <v>45789.625</v>
      </c>
      <c r="CP15" s="54">
        <v>307.27499999999998</v>
      </c>
      <c r="CQ15" s="125">
        <v>45789.625</v>
      </c>
      <c r="CR15" s="54">
        <v>58.206000000000003</v>
      </c>
      <c r="CS15" s="54"/>
      <c r="CT15" s="54"/>
      <c r="CU15" s="54"/>
      <c r="CV15" s="54"/>
      <c r="CW15" s="54"/>
      <c r="CX15" s="54"/>
      <c r="CY15" s="54"/>
      <c r="DF15" s="136">
        <v>45868.625</v>
      </c>
      <c r="DG15" s="56">
        <f t="shared" si="4"/>
        <v>31307.47690805397</v>
      </c>
      <c r="DH15" s="56">
        <f t="shared" si="5"/>
        <v>-19929.419949705985</v>
      </c>
      <c r="DI15" s="56">
        <f t="shared" si="6"/>
        <v>-33037.500000002365</v>
      </c>
      <c r="DJ15" s="56">
        <f t="shared" si="7"/>
        <v>13003.573333333428</v>
      </c>
      <c r="DK15" s="56">
        <f t="shared" ref="DK15:DN49" si="23">DG15-DG14</f>
        <v>22913.148987517576</v>
      </c>
      <c r="DL15" s="56">
        <f t="shared" si="23"/>
        <v>-12319.799528889584</v>
      </c>
      <c r="DM15" s="56">
        <f t="shared" si="23"/>
        <v>-18356.249999999673</v>
      </c>
      <c r="DN15" s="56">
        <f t="shared" si="23"/>
        <v>-4510.1933333334382</v>
      </c>
      <c r="DO15" s="56">
        <f t="shared" si="8"/>
        <v>22913.148987517576</v>
      </c>
      <c r="DP15" s="56">
        <f t="shared" si="3"/>
        <v>-12319.799528889584</v>
      </c>
      <c r="DQ15" s="56">
        <f t="shared" si="3"/>
        <v>-18356.249999999673</v>
      </c>
      <c r="DR15" s="56">
        <f t="shared" si="3"/>
        <v>-4510.1933333334382</v>
      </c>
      <c r="DS15" s="56">
        <f>SUM(DO$15:DO15)</f>
        <v>22913.148987517576</v>
      </c>
      <c r="DT15" s="56">
        <f>SUM(DP$15:DP15)</f>
        <v>-12319.799528889584</v>
      </c>
      <c r="DU15" s="56">
        <f>SUM(DQ$15:DQ15)</f>
        <v>-18356.249999999673</v>
      </c>
      <c r="DV15" s="56">
        <f>SUM(DR$15:DR15)</f>
        <v>-4510.1933333334382</v>
      </c>
      <c r="DZ15" s="129">
        <v>45868.625</v>
      </c>
      <c r="EA15" s="146">
        <f>VLOOKUP(DZ15,DF:DS,14)</f>
        <v>22913.148987517576</v>
      </c>
      <c r="EB15" s="146">
        <f t="shared" ref="EB15:EB46" si="24">VLOOKUP(DZ15,DF:DT,15)</f>
        <v>-12319.799528889584</v>
      </c>
      <c r="EC15" s="146">
        <f t="shared" ref="EC15:EC46" si="25">VLOOKUP(DZ15,DF:DV,17)</f>
        <v>-4510.1933333334382</v>
      </c>
      <c r="ED15" s="146">
        <f t="shared" ref="ED15:ED46" si="26">VLOOKUP(DZ15,DF:DU,16)</f>
        <v>-18356.249999999673</v>
      </c>
    </row>
    <row r="16" spans="1:134">
      <c r="A16" s="133">
        <v>45848.625</v>
      </c>
      <c r="B16" s="73">
        <f t="shared" ref="B16:B79" si="27">VLOOKUP($A16+$I$2,U$3:V$500,2)</f>
        <v>94.22</v>
      </c>
      <c r="C16" s="31">
        <f t="shared" ref="C16:C79" si="28">(B16/$B$14-1)*$B$5</f>
        <v>71565.495207667424</v>
      </c>
      <c r="D16" s="32">
        <f t="shared" ref="D16:D79" si="29">-1*(A16-$A$14)/360*$B$7*$B$5</f>
        <v>-4935</v>
      </c>
      <c r="E16" s="73">
        <f t="shared" ref="E16:E79" si="30">VLOOKUP($A16+$I$2,W$3:X$500,2)</f>
        <v>101.181</v>
      </c>
      <c r="F16" s="31">
        <f t="shared" ref="F16:F79" si="31">(E16-$E$14)/100*$C$5</f>
        <v>-10080.000000000382</v>
      </c>
      <c r="G16" s="32">
        <f t="shared" ref="G16:G79" si="32">(A16-$A$14)/360*$C$6*$C$5-(A16-$A$14)/360*$C$7*$C$5*$E$14/100</f>
        <v>-1756.9946799999998</v>
      </c>
      <c r="H16" s="73">
        <f t="shared" ref="H16:H79" si="33">VLOOKUP($A16+$I$2,Y$3:Z$500,2)</f>
        <v>121.86</v>
      </c>
      <c r="I16" s="31">
        <f t="shared" ref="I16:I79" si="34">(H16/$H$14-1)*$D$5</f>
        <v>-11852.337981953639</v>
      </c>
      <c r="J16" s="32">
        <f t="shared" ref="J16:J79" si="35">-1*(A16-$A$14)/360*$D$7*$D$5</f>
        <v>-8488.1999999999989</v>
      </c>
      <c r="K16" s="73">
        <f t="shared" ref="K16:K79" si="36">VLOOKUP($A16+$I$2,AA$3:AB$500,2)</f>
        <v>99.671999999999997</v>
      </c>
      <c r="L16" s="31">
        <f t="shared" ref="L16:L79" si="37">(K16-$K$14)/100*$E$5</f>
        <v>-30307.20000000278</v>
      </c>
      <c r="M16" s="32">
        <f t="shared" ref="M16:M79" si="38">(A16-$A$14)/360*$E$6*$E$5-(A16-$A$14)/360*$E$7*$E$5*$K$14/100</f>
        <v>-3864.642506666667</v>
      </c>
      <c r="N16" s="79">
        <f t="shared" si="17"/>
        <v>64636.18536295199</v>
      </c>
      <c r="O16" s="79"/>
      <c r="P16" s="79"/>
      <c r="Q16" s="79">
        <f>$G$5*SUM($O$14:O16)-$H$5*SUM($P$14:P16)</f>
        <v>0</v>
      </c>
      <c r="R16" s="79">
        <f t="shared" si="18"/>
        <v>64636.18536295199</v>
      </c>
      <c r="S16" s="137"/>
      <c r="U16" s="72">
        <v>45790.625</v>
      </c>
      <c r="V16" s="54">
        <v>93.02</v>
      </c>
      <c r="W16" s="72">
        <v>45789.625</v>
      </c>
      <c r="X16" s="54">
        <v>101.15600000000001</v>
      </c>
      <c r="Y16" s="121">
        <v>45791.625</v>
      </c>
      <c r="Z16" s="54">
        <v>120.27</v>
      </c>
      <c r="AA16" s="72">
        <v>45863.625</v>
      </c>
      <c r="AB16" s="54">
        <v>99.524000000000001</v>
      </c>
      <c r="AF16" s="127">
        <v>45868.625</v>
      </c>
      <c r="AG16" s="45">
        <f t="shared" ref="AG16:AG50" si="39">VLOOKUP($AF16+$J$1,BE:BF,2)</f>
        <v>80.33</v>
      </c>
      <c r="AH16" s="46">
        <f t="shared" ref="AH16:AH79" si="40">(AG16/$AG$14-1)*$AG$5</f>
        <v>-37290.242386575635</v>
      </c>
      <c r="AI16" s="46">
        <f t="shared" ref="AI16:AI79" si="41">-1*(AF16-$AF$14)/360*$AG$5*$AG$7</f>
        <v>-5875</v>
      </c>
      <c r="AJ16" s="45">
        <f t="shared" ref="AJ16:AJ50" si="42">VLOOKUP($AF16+$J$1,BG:BH,2)</f>
        <v>99.625</v>
      </c>
      <c r="AK16" s="46">
        <f t="shared" ref="AK16:AK79" si="43">(AJ16-$AJ$14)/100*$AH$5</f>
        <v>7617.1875000000009</v>
      </c>
      <c r="AL16" s="47">
        <f t="shared" ref="AL16:AL79" si="44">(AF16-$AF$14)/360*$AH$5*$AH$6-(AF16-$AF$14)/360*$AH$5*$AH$7*$AJ$14/100</f>
        <v>-260.63778831845229</v>
      </c>
      <c r="AM16" s="45">
        <f t="shared" ref="AM16:AM50" si="45">VLOOKUP($AF16+$J$1,BI:BJ,2)</f>
        <v>109.08</v>
      </c>
      <c r="AN16" s="46">
        <f t="shared" ref="AN16:AN79" si="46">(AM16/$AM$14-1)*$AI$5</f>
        <v>73287.014539196811</v>
      </c>
      <c r="AO16" s="47">
        <f t="shared" ref="AO16:AO79" si="47">-1*(AF16-$AF$14)/360*$AI$5*$AI$7</f>
        <v>-6042.8571428571431</v>
      </c>
      <c r="AP16" s="45">
        <f t="shared" ref="AP16:AP50" si="48">VLOOKUP($AF16+$J$1,BK:BL,2)</f>
        <v>99.625</v>
      </c>
      <c r="AQ16" s="46">
        <f t="shared" ref="AQ16:AQ79" si="49">(AP16-$AP$14)/100*$AJ$5</f>
        <v>6640.6250000000009</v>
      </c>
      <c r="AR16" s="47">
        <f t="shared" ref="AR16:AR79" si="50">(AF16-$AF$14)/360*$AJ$5*$AJ$6-(AF16-$AF$14)/360*$AJ$5*$AJ$7*$AP$14/100</f>
        <v>-227.22268725198364</v>
      </c>
      <c r="AS16" s="45">
        <f t="shared" ref="AS16:AS50" si="51">VLOOKUP($AF16+$J$1,BM:BN,2)</f>
        <v>102.125</v>
      </c>
      <c r="AT16" s="46">
        <f t="shared" ref="AT16:AT79" si="52">(AS16-$AS$14)/100*$AK$5</f>
        <v>18415.178571428572</v>
      </c>
      <c r="AU16" s="47">
        <f t="shared" ref="AU16:AU79" si="53">(AF16-$AF$14)/360*$AK$5*$AK$6-(AF16-$AF$14)/360*$AK$5*$AK$7*$AS$14/100</f>
        <v>95.134858630952522</v>
      </c>
      <c r="AV16" s="45">
        <f t="shared" ref="AV16:AV50" si="54">VLOOKUP($AF16+$J$1,BO:BP,2)</f>
        <v>95.75</v>
      </c>
      <c r="AW16" s="46">
        <f t="shared" ref="AW16:AW79" si="55">(AV16-$AV$14)/100*$AL$5</f>
        <v>72656.25</v>
      </c>
      <c r="AX16" s="47">
        <f t="shared" ref="AX16:AX79" si="56">(AF16-$AF$14)/360*$AL$5*$AL$6-(AF16-$AF$14)/360*$AL$5*$AL$7*$AV$14/100</f>
        <v>256.56380208333348</v>
      </c>
      <c r="AY16" s="79">
        <f t="shared" ref="AY16:AY38" si="57">AH16+AI16-AK16-AL16-AN16-AO16+AQ16+AR16+AT16+AU16+AW16+AX16</f>
        <v>-19929.419949705985</v>
      </c>
      <c r="AZ16" s="185"/>
      <c r="BA16" s="185"/>
      <c r="BB16" s="79">
        <f>$AO$4*SUM($AZ$14:AZ16)-$AP$4*SUM($BA$14:BA16)</f>
        <v>0</v>
      </c>
      <c r="BC16" s="79">
        <f t="shared" si="19"/>
        <v>-19929.419949705985</v>
      </c>
      <c r="BE16" s="72">
        <v>45785.625</v>
      </c>
      <c r="BF16" s="54">
        <v>78.5</v>
      </c>
      <c r="BG16" s="72">
        <v>45883.625</v>
      </c>
      <c r="BH16" s="54">
        <v>100.2734375</v>
      </c>
      <c r="BI16" s="72">
        <v>45785.625</v>
      </c>
      <c r="BJ16" s="54">
        <v>106.65</v>
      </c>
      <c r="BK16" s="72">
        <v>45883.625</v>
      </c>
      <c r="BL16" s="54">
        <v>100.2734375</v>
      </c>
      <c r="BM16" s="72">
        <v>45785.625</v>
      </c>
      <c r="BN16" s="54">
        <v>101.96875</v>
      </c>
      <c r="BO16" s="72">
        <v>45785.625</v>
      </c>
      <c r="BP16" s="54">
        <v>96.46875</v>
      </c>
      <c r="BR16" s="127">
        <f t="shared" si="20"/>
        <v>45868.625</v>
      </c>
      <c r="BS16" s="45">
        <f t="shared" si="21"/>
        <v>107.27</v>
      </c>
      <c r="BT16" s="46">
        <f t="shared" ref="BT16:BT79" si="58">(BS16-$BS$14)/100*$BS$5</f>
        <v>-77025.000000002576</v>
      </c>
      <c r="BU16" s="46">
        <f t="shared" ref="BU16:BU79" si="59">(BR16-BR$14)/360*$BS$5*$BS$6</f>
        <v>6944.4444444444453</v>
      </c>
      <c r="BV16" s="45">
        <f t="shared" ref="BV16:BV50" si="60">VLOOKUP(BR16+BV$4,CC:CD,2)</f>
        <v>50.996000000000002</v>
      </c>
      <c r="BW16" s="46">
        <f t="shared" ref="BW16:BW79" si="61">-1*(BV16-$BV$14)*10^-4*$BT$8*$BT$5</f>
        <v>-43987.500000000204</v>
      </c>
      <c r="BX16" s="47">
        <f t="shared" ref="BX16:BX79" si="62">(BR16-BR$14)/360*$BT$5*$BT$6</f>
        <v>6944.4444444444453</v>
      </c>
      <c r="BY16" s="45">
        <f t="shared" ref="BY16:BY50" si="63">BT16+BU16-BW16-BX16</f>
        <v>-33037.500000002365</v>
      </c>
      <c r="CA16" s="125">
        <v>45786.625</v>
      </c>
      <c r="CB16" s="54">
        <v>104.7522</v>
      </c>
      <c r="CC16" s="125">
        <v>45786.625</v>
      </c>
      <c r="CD16" s="54">
        <v>61.521999999999998</v>
      </c>
      <c r="CF16" s="127">
        <v>45868.625</v>
      </c>
      <c r="CG16" s="45">
        <f t="shared" si="22"/>
        <v>265.81200000000001</v>
      </c>
      <c r="CH16" s="46">
        <f t="shared" ref="CH16:CH79" si="64">-1*(CG16-$CG$14)*$CG$8*10^-4*$CG$5</f>
        <v>12594.119999999997</v>
      </c>
      <c r="CI16" s="46">
        <f t="shared" ref="CI16:CI79" si="65">(CF16-CF$14)/360*$CG$5*$CG$6</f>
        <v>5833.3333333333339</v>
      </c>
      <c r="CJ16" s="45">
        <f t="shared" ref="CJ16:CJ50" si="66">VLOOKUP(CF16+CJ$4,CQ:CR,2)</f>
        <v>52.783999999999999</v>
      </c>
      <c r="CK16" s="46">
        <f t="shared" ref="CK16:CK79" si="67">-1*(CJ16-$CJ$14)*10^-4*$CH$8*$CH$5</f>
        <v>173.87999999990362</v>
      </c>
      <c r="CL16" s="47">
        <f t="shared" ref="CL16:CL79" si="68">(CF16-CF$14)/360*$CH$5*$CH$6</f>
        <v>5250</v>
      </c>
      <c r="CM16" s="45">
        <f t="shared" ref="CM16:CM50" si="69">CH16+CI16-CK16-CL16</f>
        <v>13003.573333333428</v>
      </c>
      <c r="CO16" s="125">
        <v>45790.625</v>
      </c>
      <c r="CP16" s="54">
        <v>296.28399999999999</v>
      </c>
      <c r="CQ16" s="125">
        <v>45790.625</v>
      </c>
      <c r="CR16" s="54">
        <v>55.77</v>
      </c>
      <c r="CS16" s="54"/>
      <c r="CT16" s="54"/>
      <c r="CU16" s="54"/>
      <c r="CV16" s="54"/>
      <c r="CW16" s="54"/>
      <c r="CX16" s="54"/>
      <c r="CY16" s="54"/>
      <c r="DF16" s="136">
        <v>45869.625</v>
      </c>
      <c r="DG16" s="56">
        <f t="shared" si="4"/>
        <v>13495.965341561823</v>
      </c>
      <c r="DH16" s="56">
        <f t="shared" si="5"/>
        <v>-2279.053804014271</v>
      </c>
      <c r="DI16" s="56">
        <f t="shared" si="6"/>
        <v>-36043.750000002503</v>
      </c>
      <c r="DJ16" s="56">
        <f t="shared" si="7"/>
        <v>27878.060000000361</v>
      </c>
      <c r="DK16" s="56">
        <f t="shared" si="23"/>
        <v>-17811.511566492147</v>
      </c>
      <c r="DL16" s="56">
        <f t="shared" si="23"/>
        <v>17650.366145691714</v>
      </c>
      <c r="DM16" s="56">
        <f t="shared" si="23"/>
        <v>-3006.2500000001382</v>
      </c>
      <c r="DN16" s="56">
        <f t="shared" si="23"/>
        <v>14874.486666666933</v>
      </c>
      <c r="DO16" s="56">
        <f t="shared" si="8"/>
        <v>-17811.511566492147</v>
      </c>
      <c r="DP16" s="56">
        <f t="shared" si="3"/>
        <v>17650.366145691714</v>
      </c>
      <c r="DQ16" s="56">
        <f t="shared" si="3"/>
        <v>-3006.2500000001382</v>
      </c>
      <c r="DR16" s="56">
        <f t="shared" si="3"/>
        <v>14874.486666666933</v>
      </c>
      <c r="DS16" s="56">
        <f>SUM(DO$15:DO16)</f>
        <v>5101.6374210254289</v>
      </c>
      <c r="DT16" s="56">
        <f>SUM(DP$15:DP16)</f>
        <v>5330.5666168021307</v>
      </c>
      <c r="DU16" s="56">
        <f>SUM(DQ$15:DQ16)</f>
        <v>-21362.499999999811</v>
      </c>
      <c r="DV16" s="56">
        <f>SUM(DR$15:DR16)</f>
        <v>10364.293333333495</v>
      </c>
      <c r="DZ16" s="129">
        <v>45869.625</v>
      </c>
      <c r="EA16" s="146">
        <f t="shared" ref="EA16:EA75" si="70">VLOOKUP(DZ16,DF:DS,14)</f>
        <v>5101.6374210254289</v>
      </c>
      <c r="EB16" s="146">
        <f t="shared" si="24"/>
        <v>5330.5666168021307</v>
      </c>
      <c r="EC16" s="146">
        <f t="shared" si="25"/>
        <v>10364.293333333495</v>
      </c>
      <c r="ED16" s="146">
        <f t="shared" si="26"/>
        <v>-21362.499999999811</v>
      </c>
    </row>
    <row r="17" spans="1:134">
      <c r="A17" s="133">
        <v>45849.625</v>
      </c>
      <c r="B17" s="73">
        <f t="shared" si="27"/>
        <v>94.12</v>
      </c>
      <c r="C17" s="31">
        <f t="shared" si="28"/>
        <v>49201.277955270183</v>
      </c>
      <c r="D17" s="32">
        <f t="shared" si="29"/>
        <v>-7402.4999999999991</v>
      </c>
      <c r="E17" s="73">
        <f t="shared" si="30"/>
        <v>101.123</v>
      </c>
      <c r="F17" s="31">
        <f t="shared" si="31"/>
        <v>-19823.99999999916</v>
      </c>
      <c r="G17" s="32">
        <f t="shared" si="32"/>
        <v>-2635.4920199999997</v>
      </c>
      <c r="H17" s="73">
        <f t="shared" si="33"/>
        <v>121.72</v>
      </c>
      <c r="I17" s="31">
        <f t="shared" si="34"/>
        <v>-53335.520918789363</v>
      </c>
      <c r="J17" s="32">
        <f t="shared" si="35"/>
        <v>-12732.299999999997</v>
      </c>
      <c r="K17" s="73">
        <f t="shared" si="36"/>
        <v>99.567999999999998</v>
      </c>
      <c r="L17" s="31">
        <f t="shared" si="37"/>
        <v>-66124.800000002506</v>
      </c>
      <c r="M17" s="32">
        <f t="shared" si="38"/>
        <v>-5796.9637599999996</v>
      </c>
      <c r="N17" s="79">
        <f t="shared" si="17"/>
        <v>58404.327134056206</v>
      </c>
      <c r="O17" s="79"/>
      <c r="P17" s="79"/>
      <c r="Q17" s="79">
        <f>$G$5*SUM($O$14:O17)-$H$5*SUM($P$14:P17)</f>
        <v>0</v>
      </c>
      <c r="R17" s="79">
        <f t="shared" si="18"/>
        <v>58404.327134056206</v>
      </c>
      <c r="S17" s="137"/>
      <c r="U17" s="72">
        <v>45791.625</v>
      </c>
      <c r="V17" s="54">
        <v>92.87</v>
      </c>
      <c r="W17" s="72">
        <v>45790.625</v>
      </c>
      <c r="X17" s="54">
        <v>101.125</v>
      </c>
      <c r="Y17" s="121">
        <v>45792.625</v>
      </c>
      <c r="Z17" s="54">
        <v>120.4</v>
      </c>
      <c r="AA17" s="72">
        <v>45866.625</v>
      </c>
      <c r="AB17" s="54">
        <v>99.715000000000003</v>
      </c>
      <c r="AF17" s="127">
        <v>45869.625</v>
      </c>
      <c r="AG17" s="45">
        <f t="shared" si="39"/>
        <v>80.38</v>
      </c>
      <c r="AH17" s="46">
        <f t="shared" si="40"/>
        <v>-21752.641392172591</v>
      </c>
      <c r="AI17" s="46">
        <f t="shared" si="41"/>
        <v>-8812.5</v>
      </c>
      <c r="AJ17" s="45">
        <f t="shared" si="42"/>
        <v>99.640625</v>
      </c>
      <c r="AK17" s="46">
        <f t="shared" si="43"/>
        <v>9793.5267857142862</v>
      </c>
      <c r="AL17" s="47">
        <f t="shared" si="44"/>
        <v>-390.95668247767844</v>
      </c>
      <c r="AM17" s="45">
        <f t="shared" si="45"/>
        <v>109.11</v>
      </c>
      <c r="AN17" s="46">
        <f t="shared" si="46"/>
        <v>80379.306268798537</v>
      </c>
      <c r="AO17" s="47">
        <f t="shared" si="47"/>
        <v>-9064.2857142857138</v>
      </c>
      <c r="AP17" s="45">
        <f t="shared" si="48"/>
        <v>99.640625</v>
      </c>
      <c r="AQ17" s="46">
        <f t="shared" si="49"/>
        <v>8537.9464285714294</v>
      </c>
      <c r="AR17" s="47">
        <f t="shared" si="50"/>
        <v>-340.8340308779766</v>
      </c>
      <c r="AS17" s="45">
        <f t="shared" si="51"/>
        <v>102.1875</v>
      </c>
      <c r="AT17" s="46">
        <f t="shared" si="52"/>
        <v>21763.392857142859</v>
      </c>
      <c r="AU17" s="47">
        <f t="shared" si="53"/>
        <v>142.7022879464289</v>
      </c>
      <c r="AV17" s="45">
        <f t="shared" si="54"/>
        <v>95.828125</v>
      </c>
      <c r="AW17" s="46">
        <f t="shared" si="55"/>
        <v>78515.625</v>
      </c>
      <c r="AX17" s="47">
        <f t="shared" si="56"/>
        <v>384.845703125</v>
      </c>
      <c r="AY17" s="79">
        <f t="shared" si="57"/>
        <v>-2279.053804014271</v>
      </c>
      <c r="AZ17" s="185"/>
      <c r="BA17" s="185"/>
      <c r="BB17" s="79">
        <f>$AO$4*SUM($AZ$14:AZ17)-$AP$4*SUM($BA$14:BA17)</f>
        <v>0</v>
      </c>
      <c r="BC17" s="79">
        <f t="shared" si="19"/>
        <v>-2279.053804014271</v>
      </c>
      <c r="BE17" s="72">
        <v>45786.625</v>
      </c>
      <c r="BF17" s="54">
        <v>78.55</v>
      </c>
      <c r="BG17" s="72">
        <v>45884.625</v>
      </c>
      <c r="BH17" s="54">
        <v>100.15625</v>
      </c>
      <c r="BI17" s="72">
        <v>45786.625</v>
      </c>
      <c r="BJ17" s="54">
        <v>106.61</v>
      </c>
      <c r="BK17" s="72">
        <v>45884.625</v>
      </c>
      <c r="BL17" s="54">
        <v>100.15625</v>
      </c>
      <c r="BM17" s="72">
        <v>45786.625</v>
      </c>
      <c r="BN17" s="54">
        <v>102.015625</v>
      </c>
      <c r="BO17" s="72">
        <v>45786.625</v>
      </c>
      <c r="BP17" s="54">
        <v>96.5625</v>
      </c>
      <c r="BR17" s="127">
        <f t="shared" si="20"/>
        <v>45869.625</v>
      </c>
      <c r="BS17" s="45">
        <f t="shared" si="21"/>
        <v>107.2366</v>
      </c>
      <c r="BT17" s="46">
        <f t="shared" si="58"/>
        <v>-85375.000000002648</v>
      </c>
      <c r="BU17" s="46">
        <f t="shared" si="59"/>
        <v>10416.666666666668</v>
      </c>
      <c r="BV17" s="45">
        <f t="shared" si="60"/>
        <v>51.091000000000001</v>
      </c>
      <c r="BW17" s="46">
        <f t="shared" si="61"/>
        <v>-49331.250000000138</v>
      </c>
      <c r="BX17" s="47">
        <f t="shared" si="62"/>
        <v>10416.666666666666</v>
      </c>
      <c r="BY17" s="45">
        <f t="shared" si="63"/>
        <v>-36043.750000002503</v>
      </c>
      <c r="CA17" s="125">
        <v>45789.625</v>
      </c>
      <c r="CB17" s="54">
        <v>106.1426</v>
      </c>
      <c r="CC17" s="125">
        <v>45789.625</v>
      </c>
      <c r="CD17" s="54">
        <v>55.463999999999999</v>
      </c>
      <c r="CF17" s="127">
        <v>45869.625</v>
      </c>
      <c r="CG17" s="45">
        <f t="shared" si="22"/>
        <v>268.60899999999998</v>
      </c>
      <c r="CH17" s="46">
        <f t="shared" si="64"/>
        <v>-13250.159999999716</v>
      </c>
      <c r="CI17" s="46">
        <f t="shared" si="65"/>
        <v>8750</v>
      </c>
      <c r="CJ17" s="45">
        <f t="shared" si="66"/>
        <v>53.713999999999999</v>
      </c>
      <c r="CK17" s="46">
        <f t="shared" si="67"/>
        <v>-40253.220000000081</v>
      </c>
      <c r="CL17" s="47">
        <f t="shared" si="68"/>
        <v>7875</v>
      </c>
      <c r="CM17" s="45">
        <f t="shared" si="69"/>
        <v>27878.060000000361</v>
      </c>
      <c r="CO17" s="125">
        <v>45791.625</v>
      </c>
      <c r="CP17" s="54">
        <v>297.67</v>
      </c>
      <c r="CQ17" s="125">
        <v>45791.625</v>
      </c>
      <c r="CR17" s="54">
        <v>56.567999999999998</v>
      </c>
      <c r="CS17" s="54"/>
      <c r="CT17" s="54"/>
      <c r="CU17" s="54"/>
      <c r="CV17" s="54"/>
      <c r="CW17" s="54"/>
      <c r="CX17" s="54"/>
      <c r="CY17" s="54"/>
      <c r="DF17" s="136">
        <v>45870.625</v>
      </c>
      <c r="DG17" s="56">
        <f t="shared" si="4"/>
        <v>44222.396982064354</v>
      </c>
      <c r="DH17" s="56">
        <f t="shared" si="5"/>
        <v>-132959.15804505366</v>
      </c>
      <c r="DI17" s="56">
        <f t="shared" si="6"/>
        <v>-38281.250000002809</v>
      </c>
      <c r="DJ17" s="56">
        <f t="shared" si="7"/>
        <v>34690.43666666701</v>
      </c>
      <c r="DK17" s="56">
        <f t="shared" si="23"/>
        <v>30726.431640502531</v>
      </c>
      <c r="DL17" s="56">
        <f t="shared" si="23"/>
        <v>-130680.10424103939</v>
      </c>
      <c r="DM17" s="56">
        <f t="shared" si="23"/>
        <v>-2237.5000000003056</v>
      </c>
      <c r="DN17" s="56">
        <f t="shared" si="23"/>
        <v>6812.3766666666488</v>
      </c>
      <c r="DO17" s="56">
        <f t="shared" si="8"/>
        <v>30726.431640502531</v>
      </c>
      <c r="DP17" s="56">
        <f t="shared" si="3"/>
        <v>-130680.10424103939</v>
      </c>
      <c r="DQ17" s="56">
        <f t="shared" si="3"/>
        <v>-2237.5000000003056</v>
      </c>
      <c r="DR17" s="56">
        <f t="shared" si="3"/>
        <v>6812.3766666666488</v>
      </c>
      <c r="DS17" s="56">
        <f>SUM(DO$15:DO17)</f>
        <v>35828.06906152796</v>
      </c>
      <c r="DT17" s="56">
        <f>SUM(DP$15:DP17)</f>
        <v>-125349.53762423726</v>
      </c>
      <c r="DU17" s="56">
        <f>SUM(DQ$15:DQ17)</f>
        <v>-23600.000000000116</v>
      </c>
      <c r="DV17" s="56">
        <f>SUM(DR$15:DR17)</f>
        <v>17176.670000000144</v>
      </c>
      <c r="DZ17" s="129">
        <v>45870.625</v>
      </c>
      <c r="EA17" s="146">
        <f t="shared" si="70"/>
        <v>35828.06906152796</v>
      </c>
      <c r="EB17" s="146">
        <f t="shared" si="24"/>
        <v>-125349.53762423726</v>
      </c>
      <c r="EC17" s="146">
        <f t="shared" si="25"/>
        <v>17176.670000000144</v>
      </c>
      <c r="ED17" s="146">
        <f t="shared" si="26"/>
        <v>-23600.000000000116</v>
      </c>
    </row>
    <row r="18" spans="1:134">
      <c r="A18" s="133">
        <v>45852.625</v>
      </c>
      <c r="B18" s="73">
        <f t="shared" si="27"/>
        <v>94.05</v>
      </c>
      <c r="C18" s="31">
        <f t="shared" si="28"/>
        <v>33546.325878593518</v>
      </c>
      <c r="D18" s="32">
        <f t="shared" si="29"/>
        <v>-14804.999999999998</v>
      </c>
      <c r="E18" s="73">
        <f t="shared" si="30"/>
        <v>101.181</v>
      </c>
      <c r="F18" s="31">
        <f t="shared" si="31"/>
        <v>-10080.000000000382</v>
      </c>
      <c r="G18" s="32">
        <f t="shared" si="32"/>
        <v>-5270.9840399999994</v>
      </c>
      <c r="H18" s="73">
        <f t="shared" si="33"/>
        <v>121.74</v>
      </c>
      <c r="I18" s="31">
        <f t="shared" si="34"/>
        <v>-47409.351927814554</v>
      </c>
      <c r="J18" s="32">
        <f t="shared" si="35"/>
        <v>-25464.599999999995</v>
      </c>
      <c r="K18" s="73">
        <f t="shared" si="36"/>
        <v>99.611999999999995</v>
      </c>
      <c r="L18" s="31">
        <f t="shared" si="37"/>
        <v>-50971.200000003562</v>
      </c>
      <c r="M18" s="32">
        <f t="shared" si="38"/>
        <v>-11593.927519999999</v>
      </c>
      <c r="N18" s="79">
        <f t="shared" si="17"/>
        <v>44401.134326404877</v>
      </c>
      <c r="O18" s="79"/>
      <c r="P18" s="79"/>
      <c r="Q18" s="79">
        <f>$G$5*SUM($O$14:O18)-$H$5*SUM($P$14:P18)</f>
        <v>0</v>
      </c>
      <c r="R18" s="79">
        <f t="shared" si="18"/>
        <v>44401.134326404877</v>
      </c>
      <c r="S18" s="137"/>
      <c r="U18" s="72">
        <v>45792.625</v>
      </c>
      <c r="V18" s="54">
        <v>92.74</v>
      </c>
      <c r="W18" s="72">
        <v>45791.625</v>
      </c>
      <c r="X18" s="54">
        <v>101.087</v>
      </c>
      <c r="Y18" s="121">
        <v>45793.625</v>
      </c>
      <c r="Z18" s="54">
        <v>120.73</v>
      </c>
      <c r="AA18" s="72">
        <v>45867.625</v>
      </c>
      <c r="AB18" s="54">
        <v>99.623999999999995</v>
      </c>
      <c r="AF18" s="127">
        <v>45870.625</v>
      </c>
      <c r="AG18" s="45">
        <f t="shared" si="39"/>
        <v>79.98</v>
      </c>
      <c r="AH18" s="46">
        <f t="shared" si="40"/>
        <v>-146053.44934741914</v>
      </c>
      <c r="AI18" s="46">
        <f t="shared" si="41"/>
        <v>-11750</v>
      </c>
      <c r="AJ18" s="45">
        <f t="shared" si="42"/>
        <v>100.5390625</v>
      </c>
      <c r="AK18" s="46">
        <f t="shared" si="43"/>
        <v>134933.03571428571</v>
      </c>
      <c r="AL18" s="47">
        <f t="shared" si="44"/>
        <v>-521.27557663690459</v>
      </c>
      <c r="AM18" s="45">
        <f t="shared" si="45"/>
        <v>109.63</v>
      </c>
      <c r="AN18" s="46">
        <f t="shared" si="46"/>
        <v>203312.36291519593</v>
      </c>
      <c r="AO18" s="47">
        <f t="shared" si="47"/>
        <v>-12085.714285714286</v>
      </c>
      <c r="AP18" s="45">
        <f t="shared" si="48"/>
        <v>100.5390625</v>
      </c>
      <c r="AQ18" s="46">
        <f t="shared" si="49"/>
        <v>117633.92857142858</v>
      </c>
      <c r="AR18" s="47">
        <f t="shared" si="50"/>
        <v>-454.44537450396729</v>
      </c>
      <c r="AS18" s="45">
        <f t="shared" si="51"/>
        <v>103.359375</v>
      </c>
      <c r="AT18" s="46">
        <f t="shared" si="52"/>
        <v>84542.41071428571</v>
      </c>
      <c r="AU18" s="47">
        <f t="shared" si="53"/>
        <v>190.26971726190504</v>
      </c>
      <c r="AV18" s="45">
        <f t="shared" si="54"/>
        <v>97.03125</v>
      </c>
      <c r="AW18" s="46">
        <f t="shared" si="55"/>
        <v>168750</v>
      </c>
      <c r="AX18" s="47">
        <f t="shared" si="56"/>
        <v>513.12760416666697</v>
      </c>
      <c r="AY18" s="79">
        <f t="shared" si="57"/>
        <v>-112266.56688191074</v>
      </c>
      <c r="AZ18" s="185">
        <v>0.40448699999999999</v>
      </c>
      <c r="BA18" s="185">
        <v>0.44415500000000002</v>
      </c>
      <c r="BB18" s="79">
        <f>$AO$4*SUM($AZ$14:AZ18)-$AP$4*SUM($BA$14:BA18)</f>
        <v>20692.591163142919</v>
      </c>
      <c r="BC18" s="79">
        <f t="shared" si="19"/>
        <v>-132959.15804505366</v>
      </c>
      <c r="BE18" s="72">
        <v>45789.625</v>
      </c>
      <c r="BF18" s="54">
        <v>79.33</v>
      </c>
      <c r="BG18" s="72">
        <v>45887.625</v>
      </c>
      <c r="BH18" s="54">
        <v>100.1015625</v>
      </c>
      <c r="BI18" s="72">
        <v>45789.625</v>
      </c>
      <c r="BJ18" s="54">
        <v>106.59</v>
      </c>
      <c r="BK18" s="72">
        <v>45887.625</v>
      </c>
      <c r="BL18" s="54">
        <v>100.1015625</v>
      </c>
      <c r="BM18" s="72">
        <v>45789.625</v>
      </c>
      <c r="BN18" s="54">
        <v>101.296875</v>
      </c>
      <c r="BO18" s="72">
        <v>45789.625</v>
      </c>
      <c r="BP18" s="54">
        <v>95.609375</v>
      </c>
      <c r="BR18" s="127">
        <f t="shared" si="20"/>
        <v>45870.625</v>
      </c>
      <c r="BS18" s="45">
        <f t="shared" si="21"/>
        <v>106.53149999999999</v>
      </c>
      <c r="BT18" s="46">
        <f t="shared" si="58"/>
        <v>-261650.00000000303</v>
      </c>
      <c r="BU18" s="46">
        <f t="shared" si="59"/>
        <v>13888.888888888891</v>
      </c>
      <c r="BV18" s="45">
        <f t="shared" si="60"/>
        <v>54.185000000000002</v>
      </c>
      <c r="BW18" s="46">
        <f t="shared" si="61"/>
        <v>-223368.75000000023</v>
      </c>
      <c r="BX18" s="47">
        <f t="shared" si="62"/>
        <v>13888.888888888891</v>
      </c>
      <c r="BY18" s="45">
        <f t="shared" si="63"/>
        <v>-38281.250000002809</v>
      </c>
      <c r="CA18" s="125">
        <v>45790.625</v>
      </c>
      <c r="CB18" s="54">
        <v>106.55589999999999</v>
      </c>
      <c r="CC18" s="125">
        <v>45790.625</v>
      </c>
      <c r="CD18" s="54">
        <v>54.054000000000002</v>
      </c>
      <c r="CF18" s="127">
        <v>45870.625</v>
      </c>
      <c r="CG18" s="45">
        <f t="shared" si="22"/>
        <v>281.363</v>
      </c>
      <c r="CH18" s="46">
        <f t="shared" si="64"/>
        <v>-131097.11999999991</v>
      </c>
      <c r="CI18" s="46">
        <f t="shared" si="65"/>
        <v>11666.666666666668</v>
      </c>
      <c r="CJ18" s="45">
        <f t="shared" si="66"/>
        <v>56.575000000000003</v>
      </c>
      <c r="CK18" s="46">
        <f t="shared" si="67"/>
        <v>-164620.89000000025</v>
      </c>
      <c r="CL18" s="47">
        <f t="shared" si="68"/>
        <v>10500</v>
      </c>
      <c r="CM18" s="45">
        <f t="shared" si="69"/>
        <v>34690.43666666701</v>
      </c>
      <c r="CO18" s="125">
        <v>45792.625</v>
      </c>
      <c r="CP18" s="54">
        <v>301.32</v>
      </c>
      <c r="CQ18" s="125">
        <v>45792.625</v>
      </c>
      <c r="CR18" s="54">
        <v>57.174999999999997</v>
      </c>
      <c r="CS18" s="54"/>
      <c r="CT18" s="54"/>
      <c r="CU18" s="54"/>
      <c r="CV18" s="54"/>
      <c r="CW18" s="54"/>
      <c r="CX18" s="54"/>
      <c r="CY18" s="54"/>
      <c r="DF18" s="136">
        <v>45873.625</v>
      </c>
      <c r="DG18" s="56">
        <f t="shared" si="4"/>
        <v>39403.850179231609</v>
      </c>
      <c r="DH18" s="56">
        <f t="shared" si="5"/>
        <v>-69372.182510527869</v>
      </c>
      <c r="DI18" s="56">
        <f t="shared" si="6"/>
        <v>-34000.000000000618</v>
      </c>
      <c r="DJ18" s="56">
        <f t="shared" si="7"/>
        <v>48275.686666667039</v>
      </c>
      <c r="DK18" s="56">
        <f t="shared" si="23"/>
        <v>-4818.546802832745</v>
      </c>
      <c r="DL18" s="56">
        <f t="shared" si="23"/>
        <v>63586.975534525787</v>
      </c>
      <c r="DM18" s="56">
        <f t="shared" si="23"/>
        <v>4281.2500000021901</v>
      </c>
      <c r="DN18" s="56">
        <f t="shared" si="23"/>
        <v>13585.250000000029</v>
      </c>
      <c r="DO18" s="56">
        <f t="shared" si="8"/>
        <v>-4818.546802832745</v>
      </c>
      <c r="DP18" s="56">
        <f t="shared" si="3"/>
        <v>63586.975534525787</v>
      </c>
      <c r="DQ18" s="56">
        <f t="shared" si="3"/>
        <v>4281.2500000021901</v>
      </c>
      <c r="DR18" s="56">
        <f t="shared" si="3"/>
        <v>13585.250000000029</v>
      </c>
      <c r="DS18" s="56">
        <f>SUM(DO$15:DO18)</f>
        <v>31009.522258695215</v>
      </c>
      <c r="DT18" s="56">
        <f>SUM(DP$15:DP18)</f>
        <v>-61762.562089711471</v>
      </c>
      <c r="DU18" s="56">
        <f>SUM(DQ$15:DQ18)</f>
        <v>-19318.749999997926</v>
      </c>
      <c r="DV18" s="56">
        <f>SUM(DR$15:DR18)</f>
        <v>30761.920000000173</v>
      </c>
      <c r="DZ18" s="129">
        <v>45873.625</v>
      </c>
      <c r="EA18" s="146">
        <f t="shared" si="70"/>
        <v>31009.522258695215</v>
      </c>
      <c r="EB18" s="146">
        <f t="shared" si="24"/>
        <v>-61762.562089711471</v>
      </c>
      <c r="EC18" s="146">
        <f t="shared" si="25"/>
        <v>30761.920000000173</v>
      </c>
      <c r="ED18" s="146">
        <f t="shared" si="26"/>
        <v>-19318.749999997926</v>
      </c>
    </row>
    <row r="19" spans="1:134">
      <c r="A19" s="133">
        <v>45853.625</v>
      </c>
      <c r="B19" s="73">
        <f t="shared" si="27"/>
        <v>94.05</v>
      </c>
      <c r="C19" s="31">
        <f t="shared" si="28"/>
        <v>33546.325878593518</v>
      </c>
      <c r="D19" s="32">
        <f t="shared" si="29"/>
        <v>-17272.5</v>
      </c>
      <c r="E19" s="73">
        <f t="shared" si="30"/>
        <v>101.23699999999999</v>
      </c>
      <c r="F19" s="31">
        <f t="shared" si="31"/>
        <v>-672.00000000082127</v>
      </c>
      <c r="G19" s="32">
        <f t="shared" si="32"/>
        <v>-6149.4813800000011</v>
      </c>
      <c r="H19" s="73">
        <f t="shared" si="33"/>
        <v>121.85</v>
      </c>
      <c r="I19" s="31">
        <f t="shared" si="34"/>
        <v>-14815.422477445054</v>
      </c>
      <c r="J19" s="32">
        <f t="shared" si="35"/>
        <v>-29708.7</v>
      </c>
      <c r="K19" s="73">
        <f t="shared" si="36"/>
        <v>99.713999999999999</v>
      </c>
      <c r="L19" s="31">
        <f t="shared" si="37"/>
        <v>-15842.400000002232</v>
      </c>
      <c r="M19" s="32">
        <f t="shared" si="38"/>
        <v>-13526.248773333331</v>
      </c>
      <c r="N19" s="79">
        <f t="shared" si="17"/>
        <v>38250.78096270383</v>
      </c>
      <c r="O19" s="79"/>
      <c r="P19" s="79"/>
      <c r="Q19" s="79">
        <f>$G$5*SUM($O$14:O19)-$H$5*SUM($P$14:P19)</f>
        <v>0</v>
      </c>
      <c r="R19" s="79">
        <f t="shared" si="18"/>
        <v>38250.78096270383</v>
      </c>
      <c r="S19" s="137"/>
      <c r="U19" s="72">
        <v>45793.625</v>
      </c>
      <c r="V19" s="54">
        <v>92.96</v>
      </c>
      <c r="W19" s="72">
        <v>45792.625</v>
      </c>
      <c r="X19" s="54">
        <v>101.241</v>
      </c>
      <c r="Y19" s="121">
        <v>45796.625</v>
      </c>
      <c r="Z19" s="54">
        <v>120.66</v>
      </c>
      <c r="AA19" s="72">
        <v>45868.625</v>
      </c>
      <c r="AB19" s="54">
        <v>99.552999999999997</v>
      </c>
      <c r="AF19" s="127">
        <v>45873.625</v>
      </c>
      <c r="AG19" s="45">
        <f t="shared" si="39"/>
        <v>80.25</v>
      </c>
      <c r="AH19" s="46">
        <f t="shared" si="40"/>
        <v>-62150.403977626054</v>
      </c>
      <c r="AI19" s="46">
        <f t="shared" si="41"/>
        <v>-20562.5</v>
      </c>
      <c r="AJ19" s="45">
        <f t="shared" si="42"/>
        <v>100.5859375</v>
      </c>
      <c r="AK19" s="46">
        <f t="shared" si="43"/>
        <v>141462.05357142858</v>
      </c>
      <c r="AL19" s="47">
        <f t="shared" si="44"/>
        <v>-912.23225911458394</v>
      </c>
      <c r="AM19" s="45">
        <f t="shared" si="45"/>
        <v>109.82</v>
      </c>
      <c r="AN19" s="46">
        <f t="shared" si="46"/>
        <v>248230.21053599159</v>
      </c>
      <c r="AO19" s="47">
        <f t="shared" si="47"/>
        <v>-21150</v>
      </c>
      <c r="AP19" s="45">
        <f t="shared" si="48"/>
        <v>100.5859375</v>
      </c>
      <c r="AQ19" s="46">
        <f t="shared" si="49"/>
        <v>123325.89285714287</v>
      </c>
      <c r="AR19" s="47">
        <f t="shared" si="50"/>
        <v>-795.27940538194343</v>
      </c>
      <c r="AS19" s="45">
        <f t="shared" si="51"/>
        <v>103.46875</v>
      </c>
      <c r="AT19" s="46">
        <f t="shared" si="52"/>
        <v>90401.785714285725</v>
      </c>
      <c r="AU19" s="47">
        <f t="shared" si="53"/>
        <v>332.97200520833394</v>
      </c>
      <c r="AV19" s="45">
        <f t="shared" si="54"/>
        <v>97.28125</v>
      </c>
      <c r="AW19" s="46">
        <f t="shared" si="55"/>
        <v>187500</v>
      </c>
      <c r="AX19" s="47">
        <f t="shared" si="56"/>
        <v>897.97330729166697</v>
      </c>
      <c r="AY19" s="79">
        <f t="shared" si="57"/>
        <v>-48679.591347384958</v>
      </c>
      <c r="AZ19" s="185"/>
      <c r="BA19" s="185"/>
      <c r="BB19" s="79">
        <f>$AO$4*SUM($AZ$14:AZ19)-$AP$4*SUM($BA$14:BA19)</f>
        <v>20692.591163142919</v>
      </c>
      <c r="BC19" s="79">
        <f t="shared" si="19"/>
        <v>-69372.182510527869</v>
      </c>
      <c r="BE19" s="72">
        <v>45790.625</v>
      </c>
      <c r="BF19" s="54">
        <v>79.47</v>
      </c>
      <c r="BG19" s="72">
        <v>45888.625</v>
      </c>
      <c r="BH19" s="54">
        <v>100.2421875</v>
      </c>
      <c r="BI19" s="72">
        <v>45790.625</v>
      </c>
      <c r="BJ19" s="54">
        <v>106.68</v>
      </c>
      <c r="BK19" s="72">
        <v>45888.625</v>
      </c>
      <c r="BL19" s="54">
        <v>100.2421875</v>
      </c>
      <c r="BM19" s="72">
        <v>45790.625</v>
      </c>
      <c r="BN19" s="54">
        <v>101.171875</v>
      </c>
      <c r="BO19" s="72">
        <v>45790.625</v>
      </c>
      <c r="BP19" s="54">
        <v>95.21875</v>
      </c>
      <c r="BR19" s="127">
        <f t="shared" si="20"/>
        <v>45873.625</v>
      </c>
      <c r="BS19" s="45">
        <f t="shared" si="21"/>
        <v>107.0245</v>
      </c>
      <c r="BT19" s="46">
        <f t="shared" si="58"/>
        <v>-138400.00000000073</v>
      </c>
      <c r="BU19" s="46">
        <f t="shared" si="59"/>
        <v>24305.555555555558</v>
      </c>
      <c r="BV19" s="45">
        <f t="shared" si="60"/>
        <v>52.07</v>
      </c>
      <c r="BW19" s="46">
        <f t="shared" si="61"/>
        <v>-104400.0000000001</v>
      </c>
      <c r="BX19" s="47">
        <f t="shared" si="62"/>
        <v>24305.555555555555</v>
      </c>
      <c r="BY19" s="45">
        <f t="shared" si="63"/>
        <v>-34000.000000000618</v>
      </c>
      <c r="CA19" s="125">
        <v>45791.625</v>
      </c>
      <c r="CB19" s="54">
        <v>106.1994</v>
      </c>
      <c r="CC19" s="125">
        <v>45791.625</v>
      </c>
      <c r="CD19" s="54">
        <v>55.914999999999999</v>
      </c>
      <c r="CF19" s="127">
        <v>45873.625</v>
      </c>
      <c r="CG19" s="45">
        <f t="shared" si="22"/>
        <v>276.33199999999999</v>
      </c>
      <c r="CH19" s="46">
        <f t="shared" si="64"/>
        <v>-84610.679999999847</v>
      </c>
      <c r="CI19" s="46">
        <f t="shared" si="65"/>
        <v>20416.666666666668</v>
      </c>
      <c r="CJ19" s="45">
        <f t="shared" si="66"/>
        <v>55.798000000000002</v>
      </c>
      <c r="CK19" s="46">
        <f t="shared" si="67"/>
        <v>-130844.70000000022</v>
      </c>
      <c r="CL19" s="47">
        <f t="shared" si="68"/>
        <v>18375</v>
      </c>
      <c r="CM19" s="45">
        <f t="shared" si="69"/>
        <v>48275.686666667039</v>
      </c>
      <c r="CO19" s="125">
        <v>45793.625</v>
      </c>
      <c r="CP19" s="54">
        <v>300.76799999999997</v>
      </c>
      <c r="CQ19" s="125">
        <v>45793.625</v>
      </c>
      <c r="CR19" s="54">
        <v>57.244999999999997</v>
      </c>
      <c r="CS19" s="54"/>
      <c r="CT19" s="54"/>
      <c r="CU19" s="54"/>
      <c r="CV19" s="54"/>
      <c r="CW19" s="54"/>
      <c r="CX19" s="54"/>
      <c r="CY19" s="54"/>
      <c r="DF19" s="136">
        <v>45874.625</v>
      </c>
      <c r="DG19" s="56">
        <f t="shared" si="4"/>
        <v>36115.248892206</v>
      </c>
      <c r="DH19" s="56">
        <f t="shared" si="5"/>
        <v>-77001.055799339636</v>
      </c>
      <c r="DI19" s="56">
        <f t="shared" si="6"/>
        <v>-32275.000000002736</v>
      </c>
      <c r="DJ19" s="56">
        <f t="shared" si="7"/>
        <v>50976.263333333627</v>
      </c>
      <c r="DK19" s="56">
        <f t="shared" si="23"/>
        <v>-3288.6012870256091</v>
      </c>
      <c r="DL19" s="56">
        <f t="shared" si="23"/>
        <v>-7628.8732888117665</v>
      </c>
      <c r="DM19" s="56">
        <f t="shared" si="23"/>
        <v>1724.9999999978827</v>
      </c>
      <c r="DN19" s="56">
        <f t="shared" si="23"/>
        <v>2700.5766666665877</v>
      </c>
      <c r="DO19" s="56">
        <f t="shared" si="8"/>
        <v>-3288.6012870256091</v>
      </c>
      <c r="DP19" s="56">
        <f t="shared" si="3"/>
        <v>-7628.8732888117665</v>
      </c>
      <c r="DQ19" s="56">
        <f t="shared" si="3"/>
        <v>1724.9999999978827</v>
      </c>
      <c r="DR19" s="56">
        <f t="shared" si="3"/>
        <v>2700.5766666665877</v>
      </c>
      <c r="DS19" s="56">
        <f>SUM(DO$15:DO19)</f>
        <v>27720.920971669606</v>
      </c>
      <c r="DT19" s="56">
        <f>SUM(DP$15:DP19)</f>
        <v>-69391.435378523238</v>
      </c>
      <c r="DU19" s="56">
        <f>SUM(DQ$15:DQ19)</f>
        <v>-17593.750000000044</v>
      </c>
      <c r="DV19" s="56">
        <f>SUM(DR$15:DR19)</f>
        <v>33462.496666666761</v>
      </c>
      <c r="DZ19" s="129">
        <v>45874.625</v>
      </c>
      <c r="EA19" s="146">
        <f t="shared" si="70"/>
        <v>27720.920971669606</v>
      </c>
      <c r="EB19" s="146">
        <f t="shared" si="24"/>
        <v>-69391.435378523238</v>
      </c>
      <c r="EC19" s="146">
        <f t="shared" si="25"/>
        <v>33462.496666666761</v>
      </c>
      <c r="ED19" s="146">
        <f t="shared" si="26"/>
        <v>-17593.750000000044</v>
      </c>
    </row>
    <row r="20" spans="1:134">
      <c r="A20" s="133">
        <v>45854.625</v>
      </c>
      <c r="B20" s="73">
        <f t="shared" si="27"/>
        <v>93.96</v>
      </c>
      <c r="C20" s="31">
        <f t="shared" si="28"/>
        <v>13418.530351436475</v>
      </c>
      <c r="D20" s="32">
        <f t="shared" si="29"/>
        <v>-19740</v>
      </c>
      <c r="E20" s="73">
        <f t="shared" si="30"/>
        <v>101.31</v>
      </c>
      <c r="F20" s="31">
        <f t="shared" si="31"/>
        <v>11592.000000000438</v>
      </c>
      <c r="G20" s="32">
        <f t="shared" si="32"/>
        <v>-7027.9787199999992</v>
      </c>
      <c r="H20" s="73">
        <f t="shared" si="33"/>
        <v>121.87</v>
      </c>
      <c r="I20" s="31">
        <f t="shared" si="34"/>
        <v>-8889.2534864662302</v>
      </c>
      <c r="J20" s="32">
        <f t="shared" si="35"/>
        <v>-33952.799999999996</v>
      </c>
      <c r="K20" s="73">
        <f t="shared" si="36"/>
        <v>99.841999999999999</v>
      </c>
      <c r="L20" s="31">
        <f t="shared" si="37"/>
        <v>28240.799999997809</v>
      </c>
      <c r="M20" s="32">
        <f t="shared" si="38"/>
        <v>-15458.570026666668</v>
      </c>
      <c r="N20" s="79">
        <f t="shared" si="17"/>
        <v>44738.792531233397</v>
      </c>
      <c r="O20" s="79"/>
      <c r="P20" s="79"/>
      <c r="Q20" s="79">
        <f>$G$5*SUM($O$14:O20)-$H$5*SUM($P$14:P20)</f>
        <v>0</v>
      </c>
      <c r="R20" s="79">
        <f t="shared" si="18"/>
        <v>44738.792531233397</v>
      </c>
      <c r="S20" s="137"/>
      <c r="U20" s="72">
        <v>45796.625</v>
      </c>
      <c r="V20" s="54">
        <v>92.89</v>
      </c>
      <c r="W20" s="72">
        <v>45793.625</v>
      </c>
      <c r="X20" s="54">
        <v>101.34</v>
      </c>
      <c r="Y20" s="121">
        <v>45797.625</v>
      </c>
      <c r="Z20" s="54">
        <v>120.68</v>
      </c>
      <c r="AA20" s="72">
        <v>45869.625</v>
      </c>
      <c r="AB20" s="54">
        <v>99.549000000000007</v>
      </c>
      <c r="AF20" s="127">
        <v>45874.625</v>
      </c>
      <c r="AG20" s="45">
        <f t="shared" si="39"/>
        <v>80.209999999999994</v>
      </c>
      <c r="AH20" s="46">
        <f t="shared" si="40"/>
        <v>-74580.48477315405</v>
      </c>
      <c r="AI20" s="46">
        <f t="shared" si="41"/>
        <v>-23500</v>
      </c>
      <c r="AJ20" s="45">
        <f t="shared" si="42"/>
        <v>100.4921875</v>
      </c>
      <c r="AK20" s="46">
        <f t="shared" si="43"/>
        <v>128404.01785714286</v>
      </c>
      <c r="AL20" s="47">
        <f t="shared" si="44"/>
        <v>-1042.5511532738092</v>
      </c>
      <c r="AM20" s="45">
        <f t="shared" si="45"/>
        <v>109.9</v>
      </c>
      <c r="AN20" s="46">
        <f t="shared" si="46"/>
        <v>267142.98848159425</v>
      </c>
      <c r="AO20" s="47">
        <f t="shared" si="47"/>
        <v>-24171.428571428572</v>
      </c>
      <c r="AP20" s="45">
        <f t="shared" si="48"/>
        <v>100.4921875</v>
      </c>
      <c r="AQ20" s="46">
        <f t="shared" si="49"/>
        <v>111941.96428571429</v>
      </c>
      <c r="AR20" s="47">
        <f t="shared" si="50"/>
        <v>-908.89074900793457</v>
      </c>
      <c r="AS20" s="45">
        <f t="shared" si="51"/>
        <v>103.4375</v>
      </c>
      <c r="AT20" s="46">
        <f t="shared" si="52"/>
        <v>88727.67857142858</v>
      </c>
      <c r="AU20" s="47">
        <f t="shared" si="53"/>
        <v>380.53943452381009</v>
      </c>
      <c r="AV20" s="45">
        <f t="shared" si="54"/>
        <v>97.59375</v>
      </c>
      <c r="AW20" s="46">
        <f t="shared" si="55"/>
        <v>210937.5</v>
      </c>
      <c r="AX20" s="47">
        <f t="shared" si="56"/>
        <v>1026.2552083333339</v>
      </c>
      <c r="AY20" s="79">
        <f t="shared" si="57"/>
        <v>-56308.46463619671</v>
      </c>
      <c r="AZ20" s="185"/>
      <c r="BA20" s="185"/>
      <c r="BB20" s="79">
        <f>$AO$4*SUM($AZ$14:AZ20)-$AP$4*SUM($BA$14:BA20)</f>
        <v>20692.591163142919</v>
      </c>
      <c r="BC20" s="79">
        <f t="shared" si="19"/>
        <v>-77001.055799339636</v>
      </c>
      <c r="BE20" s="72">
        <v>45791.625</v>
      </c>
      <c r="BF20" s="54">
        <v>79.180000000000007</v>
      </c>
      <c r="BG20" s="72">
        <v>45889.625</v>
      </c>
      <c r="BH20" s="54">
        <v>100.3125</v>
      </c>
      <c r="BI20" s="72">
        <v>45791.625</v>
      </c>
      <c r="BJ20" s="54">
        <v>106.18</v>
      </c>
      <c r="BK20" s="72">
        <v>45889.625</v>
      </c>
      <c r="BL20" s="54">
        <v>100.3125</v>
      </c>
      <c r="BM20" s="72">
        <v>45791.625</v>
      </c>
      <c r="BN20" s="54">
        <v>100.796875</v>
      </c>
      <c r="BO20" s="72">
        <v>45791.625</v>
      </c>
      <c r="BP20" s="54">
        <v>94.59375</v>
      </c>
      <c r="BR20" s="127">
        <f t="shared" si="20"/>
        <v>45874.625</v>
      </c>
      <c r="BS20" s="45">
        <f t="shared" si="21"/>
        <v>106.9378</v>
      </c>
      <c r="BT20" s="46">
        <f t="shared" si="58"/>
        <v>-160075.00000000265</v>
      </c>
      <c r="BU20" s="46">
        <f t="shared" si="59"/>
        <v>27777.777777777781</v>
      </c>
      <c r="BV20" s="45">
        <f t="shared" si="60"/>
        <v>52.485999999999997</v>
      </c>
      <c r="BW20" s="46">
        <f t="shared" si="61"/>
        <v>-127799.99999999991</v>
      </c>
      <c r="BX20" s="47">
        <f t="shared" si="62"/>
        <v>27777.777777777781</v>
      </c>
      <c r="BY20" s="45">
        <f t="shared" si="63"/>
        <v>-32275.000000002736</v>
      </c>
      <c r="CA20" s="125">
        <v>45792.625</v>
      </c>
      <c r="CB20" s="54">
        <v>106.253</v>
      </c>
      <c r="CC20" s="125">
        <v>45792.625</v>
      </c>
      <c r="CD20" s="54">
        <v>55</v>
      </c>
      <c r="CF20" s="127">
        <v>45874.625</v>
      </c>
      <c r="CG20" s="45">
        <f t="shared" si="22"/>
        <v>275.041</v>
      </c>
      <c r="CH20" s="46">
        <f t="shared" si="64"/>
        <v>-72681.83999999988</v>
      </c>
      <c r="CI20" s="46">
        <f t="shared" si="65"/>
        <v>23333.333333333336</v>
      </c>
      <c r="CJ20" s="45">
        <f t="shared" si="66"/>
        <v>55.579000000000001</v>
      </c>
      <c r="CK20" s="46">
        <f t="shared" si="67"/>
        <v>-121324.77000000016</v>
      </c>
      <c r="CL20" s="47">
        <f t="shared" si="68"/>
        <v>21000</v>
      </c>
      <c r="CM20" s="45">
        <f t="shared" si="69"/>
        <v>50976.263333333627</v>
      </c>
      <c r="CO20" s="125">
        <v>45796.625</v>
      </c>
      <c r="CP20" s="54">
        <v>301.44499999999999</v>
      </c>
      <c r="CQ20" s="125">
        <v>45796.625</v>
      </c>
      <c r="CR20" s="54">
        <v>57.45</v>
      </c>
      <c r="CS20" s="54"/>
      <c r="CT20" s="54"/>
      <c r="CU20" s="54"/>
      <c r="CV20" s="54"/>
      <c r="CW20" s="54"/>
      <c r="CX20" s="54"/>
      <c r="CY20" s="54"/>
      <c r="DF20" s="136">
        <v>45875.625</v>
      </c>
      <c r="DG20" s="56">
        <f t="shared" si="4"/>
        <v>58667.197879721061</v>
      </c>
      <c r="DH20" s="56">
        <f t="shared" si="5"/>
        <v>-96976.358097794364</v>
      </c>
      <c r="DI20" s="56">
        <f t="shared" si="6"/>
        <v>-39493.75000000275</v>
      </c>
      <c r="DJ20" s="56">
        <f t="shared" si="7"/>
        <v>36585.57000000024</v>
      </c>
      <c r="DK20" s="56">
        <f t="shared" si="23"/>
        <v>22551.948987515061</v>
      </c>
      <c r="DL20" s="56">
        <f t="shared" si="23"/>
        <v>-19975.302298454728</v>
      </c>
      <c r="DM20" s="56">
        <f t="shared" si="23"/>
        <v>-7218.7500000000146</v>
      </c>
      <c r="DN20" s="56">
        <f t="shared" si="23"/>
        <v>-14390.693333333387</v>
      </c>
      <c r="DO20" s="56">
        <f t="shared" si="8"/>
        <v>22551.948987515061</v>
      </c>
      <c r="DP20" s="56">
        <f t="shared" si="3"/>
        <v>-19975.302298454728</v>
      </c>
      <c r="DQ20" s="56">
        <f t="shared" si="3"/>
        <v>-7218.7500000000146</v>
      </c>
      <c r="DR20" s="56">
        <f t="shared" si="3"/>
        <v>-14390.693333333387</v>
      </c>
      <c r="DS20" s="56">
        <f>SUM(DO$15:DO20)</f>
        <v>50272.869959184667</v>
      </c>
      <c r="DT20" s="56">
        <f>SUM(DP$15:DP20)</f>
        <v>-89366.737676977966</v>
      </c>
      <c r="DU20" s="56">
        <f>SUM(DQ$15:DQ20)</f>
        <v>-24812.500000000058</v>
      </c>
      <c r="DV20" s="56">
        <f>SUM(DR$15:DR20)</f>
        <v>19071.803333333373</v>
      </c>
      <c r="DZ20" s="129">
        <v>45875.625</v>
      </c>
      <c r="EA20" s="146">
        <f t="shared" si="70"/>
        <v>50272.869959184667</v>
      </c>
      <c r="EB20" s="146">
        <f t="shared" si="24"/>
        <v>-89366.737676977966</v>
      </c>
      <c r="EC20" s="146">
        <f t="shared" si="25"/>
        <v>19071.803333333373</v>
      </c>
      <c r="ED20" s="146">
        <f t="shared" si="26"/>
        <v>-24812.500000000058</v>
      </c>
    </row>
    <row r="21" spans="1:134">
      <c r="A21" s="133">
        <v>45855.625</v>
      </c>
      <c r="B21" s="73">
        <f t="shared" si="27"/>
        <v>94.08</v>
      </c>
      <c r="C21" s="31">
        <f t="shared" si="28"/>
        <v>40255.591054309429</v>
      </c>
      <c r="D21" s="32">
        <f t="shared" si="29"/>
        <v>-22207.5</v>
      </c>
      <c r="E21" s="73">
        <f t="shared" si="30"/>
        <v>101.328</v>
      </c>
      <c r="F21" s="31">
        <f t="shared" si="31"/>
        <v>14616.000000000553</v>
      </c>
      <c r="G21" s="32">
        <f t="shared" si="32"/>
        <v>-7906.4760599999991</v>
      </c>
      <c r="H21" s="73">
        <f t="shared" si="33"/>
        <v>120.13</v>
      </c>
      <c r="I21" s="31">
        <f t="shared" si="34"/>
        <v>-524465.95570139936</v>
      </c>
      <c r="J21" s="32">
        <f t="shared" si="35"/>
        <v>-38196.9</v>
      </c>
      <c r="K21" s="73">
        <f t="shared" si="36"/>
        <v>99.9</v>
      </c>
      <c r="L21" s="31">
        <f t="shared" si="37"/>
        <v>48216.000000000196</v>
      </c>
      <c r="M21" s="32">
        <f t="shared" si="38"/>
        <v>-17390.891280000003</v>
      </c>
      <c r="N21" s="79">
        <f t="shared" si="17"/>
        <v>604826.53153570846</v>
      </c>
      <c r="O21" s="79"/>
      <c r="P21" s="79">
        <v>1.9446000000000001</v>
      </c>
      <c r="Q21" s="79">
        <f>$G$5*SUM($O$14:O21)-$H$5*SUM($P$14:P21)</f>
        <v>-576200.5368</v>
      </c>
      <c r="R21" s="79">
        <f t="shared" si="18"/>
        <v>28625.99473570846</v>
      </c>
      <c r="S21" s="137"/>
      <c r="U21" s="72">
        <v>45797.625</v>
      </c>
      <c r="V21" s="54">
        <v>93.05</v>
      </c>
      <c r="W21" s="72">
        <v>45796.625</v>
      </c>
      <c r="X21" s="54">
        <v>101.408</v>
      </c>
      <c r="Y21" s="121">
        <v>45798.625</v>
      </c>
      <c r="Z21" s="54">
        <v>120.59</v>
      </c>
      <c r="AA21" s="72">
        <v>45870.625</v>
      </c>
      <c r="AB21" s="54">
        <v>99.751000000000005</v>
      </c>
      <c r="AF21" s="127">
        <v>45875.625</v>
      </c>
      <c r="AG21" s="45">
        <f t="shared" si="39"/>
        <v>80.290000000000006</v>
      </c>
      <c r="AH21" s="46">
        <f t="shared" si="40"/>
        <v>-49720.323182100845</v>
      </c>
      <c r="AI21" s="46">
        <f t="shared" si="41"/>
        <v>-26437.5</v>
      </c>
      <c r="AJ21" s="45">
        <f t="shared" si="42"/>
        <v>100.5</v>
      </c>
      <c r="AK21" s="46">
        <f t="shared" si="43"/>
        <v>129492.1875</v>
      </c>
      <c r="AL21" s="47">
        <f t="shared" si="44"/>
        <v>-1172.8700474330344</v>
      </c>
      <c r="AM21" s="45">
        <f t="shared" si="45"/>
        <v>109.87</v>
      </c>
      <c r="AN21" s="46">
        <f t="shared" si="46"/>
        <v>260050.69675199257</v>
      </c>
      <c r="AO21" s="47">
        <f t="shared" si="47"/>
        <v>-27192.857142857145</v>
      </c>
      <c r="AP21" s="45">
        <f t="shared" si="48"/>
        <v>100.5</v>
      </c>
      <c r="AQ21" s="46">
        <f t="shared" si="49"/>
        <v>112890.625</v>
      </c>
      <c r="AR21" s="47">
        <f t="shared" si="50"/>
        <v>-1022.5020926339275</v>
      </c>
      <c r="AS21" s="45">
        <f t="shared" si="51"/>
        <v>103.296875</v>
      </c>
      <c r="AT21" s="46">
        <f t="shared" si="52"/>
        <v>81194.196428571435</v>
      </c>
      <c r="AU21" s="47">
        <f t="shared" si="53"/>
        <v>428.10686383928623</v>
      </c>
      <c r="AV21" s="45">
        <f t="shared" si="54"/>
        <v>97</v>
      </c>
      <c r="AW21" s="46">
        <f t="shared" si="55"/>
        <v>166406.25</v>
      </c>
      <c r="AX21" s="47">
        <f t="shared" si="56"/>
        <v>1154.5371093750009</v>
      </c>
      <c r="AY21" s="79">
        <f t="shared" si="57"/>
        <v>-76283.766934651445</v>
      </c>
      <c r="AZ21" s="185"/>
      <c r="BA21" s="185"/>
      <c r="BB21" s="79">
        <f>$AO$4*SUM($AZ$14:AZ21)-$AP$4*SUM($BA$14:BA21)</f>
        <v>20692.591163142919</v>
      </c>
      <c r="BC21" s="79">
        <f t="shared" si="19"/>
        <v>-96976.358097794364</v>
      </c>
      <c r="BE21" s="72">
        <v>45792.625</v>
      </c>
      <c r="BF21" s="54">
        <v>79.33</v>
      </c>
      <c r="BG21" s="72">
        <v>45890.625</v>
      </c>
      <c r="BH21" s="54">
        <v>100.09375</v>
      </c>
      <c r="BI21" s="72">
        <v>45792.625</v>
      </c>
      <c r="BJ21" s="54">
        <v>106.9</v>
      </c>
      <c r="BK21" s="72">
        <v>45890.625</v>
      </c>
      <c r="BL21" s="54">
        <v>100.09375</v>
      </c>
      <c r="BM21" s="72">
        <v>45792.625</v>
      </c>
      <c r="BN21" s="54">
        <v>101.453125</v>
      </c>
      <c r="BO21" s="72">
        <v>45792.625</v>
      </c>
      <c r="BP21" s="54">
        <v>95.40625</v>
      </c>
      <c r="BR21" s="127">
        <f t="shared" si="20"/>
        <v>45875.625</v>
      </c>
      <c r="BS21" s="45">
        <f t="shared" si="21"/>
        <v>107.005</v>
      </c>
      <c r="BT21" s="46">
        <f t="shared" si="58"/>
        <v>-143275.00000000271</v>
      </c>
      <c r="BU21" s="46">
        <f t="shared" si="59"/>
        <v>31250</v>
      </c>
      <c r="BV21" s="45">
        <f t="shared" si="60"/>
        <v>52.058999999999997</v>
      </c>
      <c r="BW21" s="46">
        <f t="shared" si="61"/>
        <v>-103781.24999999996</v>
      </c>
      <c r="BX21" s="47">
        <f t="shared" si="62"/>
        <v>31250</v>
      </c>
      <c r="BY21" s="45">
        <f t="shared" si="63"/>
        <v>-39493.75000000275</v>
      </c>
      <c r="CA21" s="125">
        <v>45793.625</v>
      </c>
      <c r="CB21" s="54">
        <v>106.4032</v>
      </c>
      <c r="CC21" s="125">
        <v>45793.625</v>
      </c>
      <c r="CD21" s="54">
        <v>54.555999999999997</v>
      </c>
      <c r="CF21" s="127">
        <v>45875.625</v>
      </c>
      <c r="CG21" s="45">
        <f t="shared" si="22"/>
        <v>276.83699999999999</v>
      </c>
      <c r="CH21" s="46">
        <f t="shared" si="64"/>
        <v>-89276.879999999815</v>
      </c>
      <c r="CI21" s="46">
        <f t="shared" si="65"/>
        <v>26250</v>
      </c>
      <c r="CJ21" s="45">
        <f t="shared" si="66"/>
        <v>55.622999999999998</v>
      </c>
      <c r="CK21" s="46">
        <f t="shared" si="67"/>
        <v>-123237.45000000006</v>
      </c>
      <c r="CL21" s="47">
        <f t="shared" si="68"/>
        <v>23625</v>
      </c>
      <c r="CM21" s="45">
        <f t="shared" si="69"/>
        <v>36585.57000000024</v>
      </c>
      <c r="CO21" s="125">
        <v>45797.625</v>
      </c>
      <c r="CP21" s="54">
        <v>297.32799999999997</v>
      </c>
      <c r="CQ21" s="125">
        <v>45797.625</v>
      </c>
      <c r="CR21" s="54">
        <v>56.813000000000002</v>
      </c>
      <c r="CS21" s="54"/>
      <c r="CT21" s="54"/>
      <c r="CU21" s="54"/>
      <c r="CV21" s="54"/>
      <c r="CW21" s="54"/>
      <c r="CX21" s="54"/>
      <c r="CY21" s="54"/>
      <c r="DF21" s="136">
        <v>45876.625</v>
      </c>
      <c r="DG21" s="56">
        <f t="shared" si="4"/>
        <v>59859.213845091057</v>
      </c>
      <c r="DH21" s="56">
        <f t="shared" si="5"/>
        <v>-109924.38420418699</v>
      </c>
      <c r="DI21" s="56">
        <f t="shared" si="6"/>
        <v>-52362.500000002998</v>
      </c>
      <c r="DJ21" s="56">
        <f t="shared" si="7"/>
        <v>36355.176666666928</v>
      </c>
      <c r="DK21" s="56">
        <f t="shared" si="23"/>
        <v>1192.0159653699957</v>
      </c>
      <c r="DL21" s="56">
        <f t="shared" si="23"/>
        <v>-12948.02610639263</v>
      </c>
      <c r="DM21" s="56">
        <f t="shared" si="23"/>
        <v>-12868.750000000247</v>
      </c>
      <c r="DN21" s="56">
        <f t="shared" si="23"/>
        <v>-230.3933333333116</v>
      </c>
      <c r="DO21" s="56">
        <f t="shared" si="8"/>
        <v>1192.0159653699957</v>
      </c>
      <c r="DP21" s="56">
        <f t="shared" si="3"/>
        <v>-12948.02610639263</v>
      </c>
      <c r="DQ21" s="56">
        <f t="shared" si="3"/>
        <v>-12868.750000000247</v>
      </c>
      <c r="DR21" s="56">
        <f t="shared" si="3"/>
        <v>-230.3933333333116</v>
      </c>
      <c r="DS21" s="56">
        <f>SUM(DO$15:DO21)</f>
        <v>51464.885924554663</v>
      </c>
      <c r="DT21" s="56">
        <f>SUM(DP$15:DP21)</f>
        <v>-102314.7637833706</v>
      </c>
      <c r="DU21" s="56">
        <f>SUM(DQ$15:DQ21)</f>
        <v>-37681.250000000306</v>
      </c>
      <c r="DV21" s="56">
        <f>SUM(DR$15:DR21)</f>
        <v>18841.410000000062</v>
      </c>
      <c r="DZ21" s="129">
        <v>45876.625</v>
      </c>
      <c r="EA21" s="146">
        <f t="shared" si="70"/>
        <v>51464.885924554663</v>
      </c>
      <c r="EB21" s="146">
        <f t="shared" si="24"/>
        <v>-102314.7637833706</v>
      </c>
      <c r="EC21" s="146">
        <f t="shared" si="25"/>
        <v>18841.410000000062</v>
      </c>
      <c r="ED21" s="146">
        <f t="shared" si="26"/>
        <v>-37681.250000000306</v>
      </c>
    </row>
    <row r="22" spans="1:134">
      <c r="A22" s="133">
        <v>45856.625</v>
      </c>
      <c r="B22" s="73">
        <f t="shared" si="27"/>
        <v>94.09</v>
      </c>
      <c r="C22" s="31">
        <f t="shared" si="28"/>
        <v>42492.012779554279</v>
      </c>
      <c r="D22" s="32">
        <f t="shared" si="29"/>
        <v>-24674.999999999996</v>
      </c>
      <c r="E22" s="73">
        <f t="shared" si="30"/>
        <v>101.28</v>
      </c>
      <c r="F22" s="31">
        <f t="shared" si="31"/>
        <v>6552.0000000002483</v>
      </c>
      <c r="G22" s="32">
        <f t="shared" si="32"/>
        <v>-8784.9733999999953</v>
      </c>
      <c r="H22" s="73">
        <f t="shared" si="33"/>
        <v>120.01</v>
      </c>
      <c r="I22" s="31">
        <f t="shared" si="34"/>
        <v>-560022.96964725223</v>
      </c>
      <c r="J22" s="32">
        <f t="shared" si="35"/>
        <v>-42440.999999999993</v>
      </c>
      <c r="K22" s="73">
        <f t="shared" si="36"/>
        <v>99.805999999999997</v>
      </c>
      <c r="L22" s="31">
        <f t="shared" si="37"/>
        <v>15842.399999997338</v>
      </c>
      <c r="M22" s="32">
        <f t="shared" si="38"/>
        <v>-19323.212533333332</v>
      </c>
      <c r="N22" s="79">
        <f t="shared" si="17"/>
        <v>619033.14329347026</v>
      </c>
      <c r="O22" s="79"/>
      <c r="P22" s="79"/>
      <c r="Q22" s="79">
        <f>$G$5*SUM($O$14:O22)-$H$5*SUM($P$14:P22)</f>
        <v>-576200.5368</v>
      </c>
      <c r="R22" s="79">
        <f t="shared" si="18"/>
        <v>42832.606493470259</v>
      </c>
      <c r="S22" s="137"/>
      <c r="U22" s="72">
        <v>45798.625</v>
      </c>
      <c r="V22" s="54">
        <v>92.95</v>
      </c>
      <c r="W22" s="72">
        <v>45797.625</v>
      </c>
      <c r="X22" s="54">
        <v>101.352</v>
      </c>
      <c r="Y22" s="121">
        <v>45799.625</v>
      </c>
      <c r="Z22" s="54">
        <v>120.57</v>
      </c>
      <c r="AA22" s="72">
        <v>45873.625</v>
      </c>
      <c r="AB22" s="54">
        <v>99.884</v>
      </c>
      <c r="AF22" s="127">
        <v>45876.625</v>
      </c>
      <c r="AG22" s="45">
        <f t="shared" si="39"/>
        <v>80.209999999999994</v>
      </c>
      <c r="AH22" s="46">
        <f t="shared" si="40"/>
        <v>-74580.48477315405</v>
      </c>
      <c r="AI22" s="46">
        <f t="shared" si="41"/>
        <v>-29374.999999999996</v>
      </c>
      <c r="AJ22" s="45">
        <f t="shared" si="42"/>
        <v>100.4140625</v>
      </c>
      <c r="AK22" s="46">
        <f t="shared" si="43"/>
        <v>117522.32142857143</v>
      </c>
      <c r="AL22" s="47">
        <f t="shared" si="44"/>
        <v>-1303.1889415922615</v>
      </c>
      <c r="AM22" s="45">
        <f t="shared" si="45"/>
        <v>109.76</v>
      </c>
      <c r="AN22" s="46">
        <f t="shared" si="46"/>
        <v>234045.62707679387</v>
      </c>
      <c r="AO22" s="47">
        <f t="shared" si="47"/>
        <v>-30214.285714285714</v>
      </c>
      <c r="AP22" s="45">
        <f t="shared" si="48"/>
        <v>100.4140625</v>
      </c>
      <c r="AQ22" s="46">
        <f t="shared" si="49"/>
        <v>102455.35714285716</v>
      </c>
      <c r="AR22" s="47">
        <f t="shared" si="50"/>
        <v>-1136.1134362599205</v>
      </c>
      <c r="AS22" s="45">
        <f t="shared" si="51"/>
        <v>103.21875</v>
      </c>
      <c r="AT22" s="46">
        <f t="shared" si="52"/>
        <v>77008.92857142858</v>
      </c>
      <c r="AU22" s="47">
        <f t="shared" si="53"/>
        <v>475.67429315476238</v>
      </c>
      <c r="AV22" s="45">
        <f t="shared" si="54"/>
        <v>96.84375</v>
      </c>
      <c r="AW22" s="46">
        <f t="shared" si="55"/>
        <v>154687.5</v>
      </c>
      <c r="AX22" s="47">
        <f t="shared" si="56"/>
        <v>1282.8190104166679</v>
      </c>
      <c r="AY22" s="79">
        <f t="shared" si="57"/>
        <v>-89231.793041044075</v>
      </c>
      <c r="AZ22" s="185"/>
      <c r="BA22" s="185"/>
      <c r="BB22" s="79">
        <f>$AO$4*SUM($AZ$14:AZ22)-$AP$4*SUM($BA$14:BA22)</f>
        <v>20692.591163142919</v>
      </c>
      <c r="BC22" s="79">
        <f t="shared" si="19"/>
        <v>-109924.38420418699</v>
      </c>
      <c r="BE22" s="72">
        <v>45793.625</v>
      </c>
      <c r="BF22" s="54">
        <v>79.42</v>
      </c>
      <c r="BG22" s="72">
        <v>45891.625</v>
      </c>
      <c r="BH22" s="54">
        <v>100.515625</v>
      </c>
      <c r="BI22" s="72">
        <v>45793.625</v>
      </c>
      <c r="BJ22" s="54">
        <v>107.1</v>
      </c>
      <c r="BK22" s="72">
        <v>45891.625</v>
      </c>
      <c r="BL22" s="54">
        <v>100.515625</v>
      </c>
      <c r="BM22" s="72">
        <v>45793.625</v>
      </c>
      <c r="BN22" s="54">
        <v>101.484375</v>
      </c>
      <c r="BO22" s="72">
        <v>45793.625</v>
      </c>
      <c r="BP22" s="54">
        <v>95.59375</v>
      </c>
      <c r="BR22" s="127">
        <f t="shared" si="20"/>
        <v>45876.625</v>
      </c>
      <c r="BS22" s="45">
        <f t="shared" si="21"/>
        <v>106.95959999999999</v>
      </c>
      <c r="BT22" s="46">
        <f t="shared" si="58"/>
        <v>-154625.00000000288</v>
      </c>
      <c r="BU22" s="46">
        <f t="shared" si="59"/>
        <v>34722.222222222219</v>
      </c>
      <c r="BV22" s="45">
        <f t="shared" si="60"/>
        <v>52.031999999999996</v>
      </c>
      <c r="BW22" s="46">
        <f t="shared" si="61"/>
        <v>-102262.49999999988</v>
      </c>
      <c r="BX22" s="47">
        <f t="shared" si="62"/>
        <v>34722.222222222219</v>
      </c>
      <c r="BY22" s="45">
        <f t="shared" si="63"/>
        <v>-52362.500000002998</v>
      </c>
      <c r="CA22" s="125">
        <v>45796.625</v>
      </c>
      <c r="CB22" s="54">
        <v>106.25920000000001</v>
      </c>
      <c r="CC22" s="125">
        <v>45796.625</v>
      </c>
      <c r="CD22" s="54">
        <v>55.116999999999997</v>
      </c>
      <c r="CF22" s="127">
        <v>45876.625</v>
      </c>
      <c r="CG22" s="45">
        <f t="shared" si="22"/>
        <v>269.959</v>
      </c>
      <c r="CH22" s="46">
        <f t="shared" si="64"/>
        <v>-25724.159999999927</v>
      </c>
      <c r="CI22" s="46">
        <f t="shared" si="65"/>
        <v>29166.666666666664</v>
      </c>
      <c r="CJ22" s="45">
        <f t="shared" si="66"/>
        <v>54.149000000000001</v>
      </c>
      <c r="CK22" s="46">
        <f t="shared" si="67"/>
        <v>-59162.670000000187</v>
      </c>
      <c r="CL22" s="47">
        <f t="shared" si="68"/>
        <v>26250</v>
      </c>
      <c r="CM22" s="45">
        <f t="shared" si="69"/>
        <v>36355.176666666928</v>
      </c>
      <c r="CO22" s="125">
        <v>45798.625</v>
      </c>
      <c r="CP22" s="54">
        <v>299.49900000000002</v>
      </c>
      <c r="CQ22" s="125">
        <v>45798.625</v>
      </c>
      <c r="CR22" s="54">
        <v>57.048999999999999</v>
      </c>
      <c r="CS22" s="54"/>
      <c r="CT22" s="54"/>
      <c r="CU22" s="54"/>
      <c r="CV22" s="54"/>
      <c r="CW22" s="54"/>
      <c r="CX22" s="54"/>
      <c r="CY22" s="54"/>
      <c r="DF22" s="136">
        <v>45877.625</v>
      </c>
      <c r="DG22" s="56">
        <f t="shared" si="4"/>
        <v>78086.998503698735</v>
      </c>
      <c r="DH22" s="56">
        <f t="shared" si="5"/>
        <v>-71927.555398132303</v>
      </c>
      <c r="DI22" s="56">
        <f t="shared" si="6"/>
        <v>-51950.000000001455</v>
      </c>
      <c r="DJ22" s="56">
        <f t="shared" si="7"/>
        <v>38001.763333333685</v>
      </c>
      <c r="DK22" s="56">
        <f t="shared" si="23"/>
        <v>18227.784658607678</v>
      </c>
      <c r="DL22" s="56">
        <f t="shared" si="23"/>
        <v>37996.828806054691</v>
      </c>
      <c r="DM22" s="56">
        <f t="shared" si="23"/>
        <v>412.5000000015425</v>
      </c>
      <c r="DN22" s="56">
        <f t="shared" si="23"/>
        <v>1646.5866666667571</v>
      </c>
      <c r="DO22" s="56">
        <f t="shared" si="8"/>
        <v>18227.784658607678</v>
      </c>
      <c r="DP22" s="56">
        <f t="shared" si="3"/>
        <v>37996.828806054691</v>
      </c>
      <c r="DQ22" s="56">
        <f t="shared" si="3"/>
        <v>412.5000000015425</v>
      </c>
      <c r="DR22" s="56">
        <f t="shared" si="3"/>
        <v>1646.5866666667571</v>
      </c>
      <c r="DS22" s="56">
        <f>SUM(DO$15:DO22)</f>
        <v>69692.67058316234</v>
      </c>
      <c r="DT22" s="56">
        <f>SUM(DP$15:DP22)</f>
        <v>-64317.934977315905</v>
      </c>
      <c r="DU22" s="56">
        <f>SUM(DQ$15:DQ22)</f>
        <v>-37268.749999998763</v>
      </c>
      <c r="DV22" s="56">
        <f>SUM(DR$15:DR22)</f>
        <v>20487.996666666819</v>
      </c>
      <c r="DZ22" s="129">
        <v>45877.625</v>
      </c>
      <c r="EA22" s="146">
        <f t="shared" si="70"/>
        <v>69692.67058316234</v>
      </c>
      <c r="EB22" s="146">
        <f t="shared" si="24"/>
        <v>-64317.934977315905</v>
      </c>
      <c r="EC22" s="146">
        <f t="shared" si="25"/>
        <v>20487.996666666819</v>
      </c>
      <c r="ED22" s="146">
        <f t="shared" si="26"/>
        <v>-37268.749999998763</v>
      </c>
    </row>
    <row r="23" spans="1:134">
      <c r="A23" s="133">
        <v>45859.625</v>
      </c>
      <c r="B23" s="73">
        <f t="shared" si="27"/>
        <v>94.13</v>
      </c>
      <c r="C23" s="31">
        <f t="shared" si="28"/>
        <v>51437.699680510377</v>
      </c>
      <c r="D23" s="32">
        <f t="shared" si="29"/>
        <v>-32077.499999999996</v>
      </c>
      <c r="E23" s="73">
        <f t="shared" si="30"/>
        <v>101.45</v>
      </c>
      <c r="F23" s="31">
        <f t="shared" si="31"/>
        <v>35112.000000000538</v>
      </c>
      <c r="G23" s="32">
        <f t="shared" si="32"/>
        <v>-11420.465419999993</v>
      </c>
      <c r="H23" s="73">
        <f t="shared" si="33"/>
        <v>120.31</v>
      </c>
      <c r="I23" s="31">
        <f t="shared" si="34"/>
        <v>-471130.43478260998</v>
      </c>
      <c r="J23" s="32">
        <f t="shared" si="35"/>
        <v>-55173.299999999988</v>
      </c>
      <c r="K23" s="73">
        <f t="shared" si="36"/>
        <v>100.142</v>
      </c>
      <c r="L23" s="31">
        <f t="shared" si="37"/>
        <v>131560.79999999685</v>
      </c>
      <c r="M23" s="32">
        <f t="shared" si="38"/>
        <v>-25120.176293333334</v>
      </c>
      <c r="N23" s="79">
        <f t="shared" si="17"/>
        <v>628413.02358978335</v>
      </c>
      <c r="O23" s="79"/>
      <c r="P23" s="79"/>
      <c r="Q23" s="79">
        <f>$G$5*SUM($O$14:O23)-$H$5*SUM($P$14:P23)</f>
        <v>-576200.5368</v>
      </c>
      <c r="R23" s="79">
        <f t="shared" si="18"/>
        <v>52212.486789783346</v>
      </c>
      <c r="S23" s="137"/>
      <c r="U23" s="72">
        <v>45799.625</v>
      </c>
      <c r="V23" s="54">
        <v>92.82</v>
      </c>
      <c r="W23" s="72">
        <v>45798.625</v>
      </c>
      <c r="X23" s="54">
        <v>101.282</v>
      </c>
      <c r="Y23" s="121">
        <v>45800.625</v>
      </c>
      <c r="Z23" s="54">
        <v>120.79</v>
      </c>
      <c r="AA23" s="72">
        <v>45874.625</v>
      </c>
      <c r="AB23" s="54">
        <v>99.923000000000002</v>
      </c>
      <c r="AF23" s="127">
        <v>45877.625</v>
      </c>
      <c r="AG23" s="45">
        <f t="shared" si="39"/>
        <v>80.22</v>
      </c>
      <c r="AH23" s="46">
        <f t="shared" si="40"/>
        <v>-71472.964574270663</v>
      </c>
      <c r="AI23" s="46">
        <f t="shared" si="41"/>
        <v>-32312.499999999996</v>
      </c>
      <c r="AJ23" s="45">
        <f t="shared" si="42"/>
        <v>100.203125</v>
      </c>
      <c r="AK23" s="46">
        <f t="shared" si="43"/>
        <v>88141.74107142858</v>
      </c>
      <c r="AL23" s="47">
        <f t="shared" si="44"/>
        <v>-1433.5078357514903</v>
      </c>
      <c r="AM23" s="45">
        <f t="shared" si="45"/>
        <v>109.41</v>
      </c>
      <c r="AN23" s="46">
        <f t="shared" si="46"/>
        <v>151302.22356479857</v>
      </c>
      <c r="AO23" s="47">
        <f t="shared" si="47"/>
        <v>-33235.71428571429</v>
      </c>
      <c r="AP23" s="45">
        <f t="shared" si="48"/>
        <v>100.203125</v>
      </c>
      <c r="AQ23" s="46">
        <f t="shared" si="49"/>
        <v>76841.51785714287</v>
      </c>
      <c r="AR23" s="47">
        <f t="shared" si="50"/>
        <v>-1249.7247798859116</v>
      </c>
      <c r="AS23" s="45">
        <f t="shared" si="51"/>
        <v>102.90625</v>
      </c>
      <c r="AT23" s="46">
        <f t="shared" si="52"/>
        <v>60267.857142857145</v>
      </c>
      <c r="AU23" s="47">
        <f t="shared" si="53"/>
        <v>523.24172247023762</v>
      </c>
      <c r="AV23" s="45">
        <f t="shared" si="54"/>
        <v>96.375</v>
      </c>
      <c r="AW23" s="46">
        <f t="shared" si="55"/>
        <v>119531.25</v>
      </c>
      <c r="AX23" s="47">
        <f t="shared" si="56"/>
        <v>1411.1009114583339</v>
      </c>
      <c r="AY23" s="79">
        <f t="shared" si="57"/>
        <v>-51234.964234989377</v>
      </c>
      <c r="AZ23" s="185"/>
      <c r="BA23" s="185"/>
      <c r="BB23" s="79">
        <f>$AO$4*SUM($AZ$14:AZ23)-$AP$4*SUM($BA$14:BA23)</f>
        <v>20692.591163142919</v>
      </c>
      <c r="BC23" s="79">
        <f t="shared" si="19"/>
        <v>-71927.555398132303</v>
      </c>
      <c r="BE23" s="72">
        <v>45796.625</v>
      </c>
      <c r="BF23" s="54">
        <v>79.38</v>
      </c>
      <c r="BG23" s="72">
        <v>45894.625</v>
      </c>
      <c r="BH23" s="54">
        <v>100.3828125</v>
      </c>
      <c r="BI23" s="72">
        <v>45796.625</v>
      </c>
      <c r="BJ23" s="54">
        <v>107.11</v>
      </c>
      <c r="BK23" s="72">
        <v>45894.625</v>
      </c>
      <c r="BL23" s="54">
        <v>100.3828125</v>
      </c>
      <c r="BM23" s="72">
        <v>45796.625</v>
      </c>
      <c r="BN23" s="54">
        <v>101.359375</v>
      </c>
      <c r="BO23" s="72">
        <v>45796.625</v>
      </c>
      <c r="BP23" s="54">
        <v>95.28125</v>
      </c>
      <c r="BR23" s="127">
        <f t="shared" si="20"/>
        <v>45877.625</v>
      </c>
      <c r="BS23" s="45">
        <f t="shared" si="21"/>
        <v>107.1588</v>
      </c>
      <c r="BT23" s="46">
        <f t="shared" si="58"/>
        <v>-104825.00000000173</v>
      </c>
      <c r="BU23" s="46">
        <f t="shared" si="59"/>
        <v>38194.444444444445</v>
      </c>
      <c r="BV23" s="45">
        <f t="shared" si="60"/>
        <v>51.154000000000003</v>
      </c>
      <c r="BW23" s="46">
        <f t="shared" si="61"/>
        <v>-52875.000000000269</v>
      </c>
      <c r="BX23" s="47">
        <f t="shared" si="62"/>
        <v>38194.444444444445</v>
      </c>
      <c r="BY23" s="45">
        <f t="shared" si="63"/>
        <v>-51950.000000001455</v>
      </c>
      <c r="CA23" s="125">
        <v>45797.625</v>
      </c>
      <c r="CB23" s="54">
        <v>106.3137</v>
      </c>
      <c r="CC23" s="125">
        <v>45797.625</v>
      </c>
      <c r="CD23" s="54">
        <v>55.078000000000003</v>
      </c>
      <c r="CF23" s="127">
        <v>45877.625</v>
      </c>
      <c r="CG23" s="45">
        <f t="shared" si="22"/>
        <v>267.15899999999999</v>
      </c>
      <c r="CH23" s="46">
        <f t="shared" si="64"/>
        <v>147.84000000018071</v>
      </c>
      <c r="CI23" s="46">
        <f t="shared" si="65"/>
        <v>32083.333333333332</v>
      </c>
      <c r="CJ23" s="45">
        <f t="shared" si="66"/>
        <v>53.585000000000001</v>
      </c>
      <c r="CK23" s="46">
        <f t="shared" si="67"/>
        <v>-34645.590000000178</v>
      </c>
      <c r="CL23" s="47">
        <f t="shared" si="68"/>
        <v>28875</v>
      </c>
      <c r="CM23" s="45">
        <f t="shared" si="69"/>
        <v>38001.763333333685</v>
      </c>
      <c r="CO23" s="125">
        <v>45799.625</v>
      </c>
      <c r="CP23" s="54">
        <v>305.50700000000001</v>
      </c>
      <c r="CQ23" s="125">
        <v>45799.625</v>
      </c>
      <c r="CR23" s="54">
        <v>58.765999999999998</v>
      </c>
      <c r="CS23" s="54"/>
      <c r="CT23" s="54"/>
      <c r="CU23" s="54"/>
      <c r="CV23" s="54"/>
      <c r="CW23" s="54"/>
      <c r="CX23" s="54"/>
      <c r="CY23" s="54"/>
      <c r="DF23" s="136">
        <v>45880.625</v>
      </c>
      <c r="DG23" s="56">
        <f t="shared" si="4"/>
        <v>72949.474029434496</v>
      </c>
      <c r="DH23" s="56">
        <f t="shared" si="5"/>
        <v>-103066.89901145884</v>
      </c>
      <c r="DI23" s="56">
        <f t="shared" si="6"/>
        <v>-60881.250000002678</v>
      </c>
      <c r="DJ23" s="56">
        <f t="shared" si="7"/>
        <v>38862.063333333441</v>
      </c>
      <c r="DK23" s="56">
        <f t="shared" si="23"/>
        <v>-5137.524474264239</v>
      </c>
      <c r="DL23" s="56">
        <f t="shared" si="23"/>
        <v>-31139.343613326535</v>
      </c>
      <c r="DM23" s="56">
        <f t="shared" si="23"/>
        <v>-8931.2500000012224</v>
      </c>
      <c r="DN23" s="56">
        <f t="shared" si="23"/>
        <v>860.29999999975553</v>
      </c>
      <c r="DO23" s="56">
        <f t="shared" si="8"/>
        <v>-5137.524474264239</v>
      </c>
      <c r="DP23" s="56">
        <f t="shared" si="3"/>
        <v>-31139.343613326535</v>
      </c>
      <c r="DQ23" s="56">
        <f t="shared" si="3"/>
        <v>-8931.2500000012224</v>
      </c>
      <c r="DR23" s="56">
        <f t="shared" si="3"/>
        <v>860.29999999975553</v>
      </c>
      <c r="DS23" s="56">
        <f>SUM(DO$15:DO23)</f>
        <v>64555.146108898101</v>
      </c>
      <c r="DT23" s="56">
        <f>SUM(DP$15:DP23)</f>
        <v>-95457.27859064244</v>
      </c>
      <c r="DU23" s="56">
        <f>SUM(DQ$15:DQ23)</f>
        <v>-46199.999999999985</v>
      </c>
      <c r="DV23" s="56">
        <f>SUM(DR$15:DR23)</f>
        <v>21348.296666666574</v>
      </c>
      <c r="DZ23" s="129">
        <v>45880.625</v>
      </c>
      <c r="EA23" s="146">
        <f t="shared" si="70"/>
        <v>64555.146108898101</v>
      </c>
      <c r="EB23" s="146">
        <f t="shared" si="24"/>
        <v>-95457.27859064244</v>
      </c>
      <c r="EC23" s="146">
        <f t="shared" si="25"/>
        <v>21348.296666666574</v>
      </c>
      <c r="ED23" s="146">
        <f t="shared" si="26"/>
        <v>-46199.999999999985</v>
      </c>
    </row>
    <row r="24" spans="1:134">
      <c r="A24" s="133">
        <v>45860.625</v>
      </c>
      <c r="B24" s="73">
        <f t="shared" si="27"/>
        <v>94.13</v>
      </c>
      <c r="C24" s="31">
        <f t="shared" si="28"/>
        <v>51437.699680510377</v>
      </c>
      <c r="D24" s="32">
        <f t="shared" si="29"/>
        <v>-34545</v>
      </c>
      <c r="E24" s="73">
        <f t="shared" si="30"/>
        <v>101.5</v>
      </c>
      <c r="F24" s="31">
        <f t="shared" si="31"/>
        <v>43512.000000000058</v>
      </c>
      <c r="G24" s="32">
        <f t="shared" si="32"/>
        <v>-12298.962760000002</v>
      </c>
      <c r="H24" s="73">
        <f t="shared" si="33"/>
        <v>120.48</v>
      </c>
      <c r="I24" s="31">
        <f t="shared" si="34"/>
        <v>-420757.99835931201</v>
      </c>
      <c r="J24" s="32">
        <f t="shared" si="35"/>
        <v>-59417.4</v>
      </c>
      <c r="K24" s="73">
        <f t="shared" si="36"/>
        <v>100.247</v>
      </c>
      <c r="L24" s="31">
        <f t="shared" si="37"/>
        <v>167722.79999999818</v>
      </c>
      <c r="M24" s="32">
        <f t="shared" si="38"/>
        <v>-27052.497546666662</v>
      </c>
      <c r="N24" s="79">
        <f t="shared" si="17"/>
        <v>606525.36325315386</v>
      </c>
      <c r="O24" s="79"/>
      <c r="P24" s="79"/>
      <c r="Q24" s="79">
        <f>$G$5*SUM($O$14:O24)-$H$5*SUM($P$14:P24)</f>
        <v>-576200.5368</v>
      </c>
      <c r="R24" s="79">
        <f t="shared" si="18"/>
        <v>30324.826453153859</v>
      </c>
      <c r="S24" s="137"/>
      <c r="U24" s="72">
        <v>45800.625</v>
      </c>
      <c r="V24" s="54">
        <v>92.47</v>
      </c>
      <c r="W24" s="72">
        <v>45799.625</v>
      </c>
      <c r="X24" s="54">
        <v>101.363</v>
      </c>
      <c r="Y24" s="121">
        <v>45804.625</v>
      </c>
      <c r="Z24" s="54">
        <v>121.1</v>
      </c>
      <c r="AA24" s="72">
        <v>45875.625</v>
      </c>
      <c r="AB24" s="54">
        <v>99.869</v>
      </c>
      <c r="AF24" s="127">
        <v>45880.625</v>
      </c>
      <c r="AG24" s="45">
        <f t="shared" si="39"/>
        <v>80.22</v>
      </c>
      <c r="AH24" s="46">
        <f t="shared" si="40"/>
        <v>-71472.964574270663</v>
      </c>
      <c r="AI24" s="46">
        <f t="shared" si="41"/>
        <v>-41125</v>
      </c>
      <c r="AJ24" s="45">
        <f t="shared" si="42"/>
        <v>100.2109375</v>
      </c>
      <c r="AK24" s="46">
        <f t="shared" si="43"/>
        <v>89229.91071428571</v>
      </c>
      <c r="AL24" s="47">
        <f t="shared" si="44"/>
        <v>-1824.4645182291679</v>
      </c>
      <c r="AM24" s="45">
        <f t="shared" si="45"/>
        <v>109.58499999999999</v>
      </c>
      <c r="AN24" s="46">
        <f t="shared" si="46"/>
        <v>192673.92532079623</v>
      </c>
      <c r="AO24" s="47">
        <f t="shared" si="47"/>
        <v>-42300</v>
      </c>
      <c r="AP24" s="45">
        <f t="shared" si="48"/>
        <v>100.2109375</v>
      </c>
      <c r="AQ24" s="46">
        <f t="shared" si="49"/>
        <v>77790.178571428565</v>
      </c>
      <c r="AR24" s="47">
        <f t="shared" si="50"/>
        <v>-1590.5588107638869</v>
      </c>
      <c r="AS24" s="45">
        <f t="shared" si="51"/>
        <v>102.953125</v>
      </c>
      <c r="AT24" s="46">
        <f t="shared" si="52"/>
        <v>62779.017857142855</v>
      </c>
      <c r="AU24" s="47">
        <f t="shared" si="53"/>
        <v>665.94401041666788</v>
      </c>
      <c r="AV24" s="45">
        <f t="shared" si="54"/>
        <v>96.46875</v>
      </c>
      <c r="AW24" s="46">
        <f t="shared" si="55"/>
        <v>126562.50000000001</v>
      </c>
      <c r="AX24" s="47">
        <f t="shared" si="56"/>
        <v>1795.9466145833339</v>
      </c>
      <c r="AY24" s="79">
        <f t="shared" si="57"/>
        <v>-82374.307848315919</v>
      </c>
      <c r="AZ24" s="185"/>
      <c r="BA24" s="185"/>
      <c r="BB24" s="79">
        <f>$AO$4*SUM($AZ$14:AZ24)-$AP$4*SUM($BA$14:BA24)</f>
        <v>20692.591163142919</v>
      </c>
      <c r="BC24" s="79">
        <f t="shared" si="19"/>
        <v>-103066.89901145884</v>
      </c>
      <c r="BE24" s="72">
        <v>45797.625</v>
      </c>
      <c r="BF24" s="54">
        <v>79.34</v>
      </c>
      <c r="BG24" s="72">
        <v>45895.625</v>
      </c>
      <c r="BH24" s="54">
        <v>100.6015625</v>
      </c>
      <c r="BI24" s="72">
        <v>45797.625</v>
      </c>
      <c r="BJ24" s="54">
        <v>106.86</v>
      </c>
      <c r="BK24" s="72">
        <v>45895.625</v>
      </c>
      <c r="BL24" s="54">
        <v>100.6015625</v>
      </c>
      <c r="BM24" s="72">
        <v>45797.625</v>
      </c>
      <c r="BN24" s="54">
        <v>101.15625</v>
      </c>
      <c r="BO24" s="72">
        <v>45797.625</v>
      </c>
      <c r="BP24" s="54">
        <v>94.578125</v>
      </c>
      <c r="BR24" s="127">
        <f t="shared" si="20"/>
        <v>45880.625</v>
      </c>
      <c r="BS24" s="45">
        <f t="shared" si="21"/>
        <v>107.04949999999999</v>
      </c>
      <c r="BT24" s="46">
        <f t="shared" si="58"/>
        <v>-132150.00000000288</v>
      </c>
      <c r="BU24" s="46">
        <f t="shared" si="59"/>
        <v>48611.111111111117</v>
      </c>
      <c r="BV24" s="45">
        <f t="shared" si="60"/>
        <v>51.481000000000002</v>
      </c>
      <c r="BW24" s="46">
        <f t="shared" si="61"/>
        <v>-71268.750000000189</v>
      </c>
      <c r="BX24" s="47">
        <f t="shared" si="62"/>
        <v>48611.111111111109</v>
      </c>
      <c r="BY24" s="45">
        <f t="shared" si="63"/>
        <v>-60881.250000002678</v>
      </c>
      <c r="CA24" s="125">
        <v>45798.625</v>
      </c>
      <c r="CB24" s="54">
        <v>105.5667</v>
      </c>
      <c r="CC24" s="125">
        <v>45798.625</v>
      </c>
      <c r="CD24" s="54">
        <v>58.378999999999998</v>
      </c>
      <c r="CF24" s="127">
        <v>45880.625</v>
      </c>
      <c r="CG24" s="45">
        <f t="shared" si="22"/>
        <v>267.584</v>
      </c>
      <c r="CH24" s="46">
        <f t="shared" si="64"/>
        <v>-3779.1599999999248</v>
      </c>
      <c r="CI24" s="46">
        <f t="shared" si="65"/>
        <v>40833.333333333336</v>
      </c>
      <c r="CJ24" s="45">
        <f t="shared" si="66"/>
        <v>53.674999999999997</v>
      </c>
      <c r="CK24" s="46">
        <f t="shared" si="67"/>
        <v>-38557.890000000021</v>
      </c>
      <c r="CL24" s="47">
        <f t="shared" si="68"/>
        <v>36750</v>
      </c>
      <c r="CM24" s="45">
        <f t="shared" si="69"/>
        <v>38862.063333333441</v>
      </c>
      <c r="CO24" s="125">
        <v>45800.625</v>
      </c>
      <c r="CP24" s="54">
        <v>312.83199999999999</v>
      </c>
      <c r="CQ24" s="125">
        <v>45800.625</v>
      </c>
      <c r="CR24" s="54">
        <v>60.347000000000001</v>
      </c>
      <c r="CS24" s="54"/>
      <c r="CT24" s="54"/>
      <c r="CU24" s="54"/>
      <c r="CV24" s="54"/>
      <c r="CW24" s="54"/>
      <c r="CX24" s="54"/>
      <c r="CY24" s="54"/>
      <c r="DF24" s="136">
        <v>45881.625</v>
      </c>
      <c r="DG24" s="56">
        <f t="shared" si="4"/>
        <v>84862.259589112713</v>
      </c>
      <c r="DH24" s="56">
        <f t="shared" si="5"/>
        <v>-113231.38450396147</v>
      </c>
      <c r="DI24" s="56">
        <f t="shared" si="6"/>
        <v>-65593.750000002066</v>
      </c>
      <c r="DJ24" s="56">
        <f t="shared" si="7"/>
        <v>27264.580000000293</v>
      </c>
      <c r="DK24" s="56">
        <f t="shared" si="23"/>
        <v>11912.785559678217</v>
      </c>
      <c r="DL24" s="56">
        <f t="shared" si="23"/>
        <v>-10164.48549250263</v>
      </c>
      <c r="DM24" s="56">
        <f t="shared" si="23"/>
        <v>-4712.4999999993888</v>
      </c>
      <c r="DN24" s="56">
        <f t="shared" si="23"/>
        <v>-11597.483333333148</v>
      </c>
      <c r="DO24" s="56">
        <f t="shared" si="8"/>
        <v>11912.785559678217</v>
      </c>
      <c r="DP24" s="56">
        <f t="shared" si="3"/>
        <v>-10164.48549250263</v>
      </c>
      <c r="DQ24" s="56">
        <f t="shared" si="3"/>
        <v>-4712.4999999993888</v>
      </c>
      <c r="DR24" s="56">
        <f t="shared" si="3"/>
        <v>-11597.483333333148</v>
      </c>
      <c r="DS24" s="56">
        <f>SUM(DO$15:DO24)</f>
        <v>76467.931668576319</v>
      </c>
      <c r="DT24" s="56">
        <f>SUM(DP$15:DP24)</f>
        <v>-105621.76408314507</v>
      </c>
      <c r="DU24" s="56">
        <f>SUM(DQ$15:DQ24)</f>
        <v>-50912.499999999374</v>
      </c>
      <c r="DV24" s="56">
        <f>SUM(DR$15:DR24)</f>
        <v>9750.8133333334263</v>
      </c>
      <c r="DZ24" s="129">
        <v>45881.625</v>
      </c>
      <c r="EA24" s="146">
        <f t="shared" si="70"/>
        <v>76467.931668576319</v>
      </c>
      <c r="EB24" s="146">
        <f t="shared" si="24"/>
        <v>-105621.76408314507</v>
      </c>
      <c r="EC24" s="146">
        <f t="shared" si="25"/>
        <v>9750.8133333334263</v>
      </c>
      <c r="ED24" s="146">
        <f t="shared" si="26"/>
        <v>-50912.499999999374</v>
      </c>
    </row>
    <row r="25" spans="1:134">
      <c r="A25" s="133">
        <v>45861.625</v>
      </c>
      <c r="B25" s="73">
        <f t="shared" si="27"/>
        <v>94.21</v>
      </c>
      <c r="C25" s="31">
        <f t="shared" si="28"/>
        <v>69329.073482427222</v>
      </c>
      <c r="D25" s="32">
        <f t="shared" si="29"/>
        <v>-37012.499999999993</v>
      </c>
      <c r="E25" s="73">
        <f t="shared" si="30"/>
        <v>101.505</v>
      </c>
      <c r="F25" s="31">
        <f t="shared" si="31"/>
        <v>44351.999999999294</v>
      </c>
      <c r="G25" s="32">
        <f t="shared" si="32"/>
        <v>-13177.460099999997</v>
      </c>
      <c r="H25" s="73">
        <f t="shared" si="33"/>
        <v>120.5</v>
      </c>
      <c r="I25" s="31">
        <f t="shared" si="34"/>
        <v>-414831.82936833723</v>
      </c>
      <c r="J25" s="32">
        <f t="shared" si="35"/>
        <v>-63661.499999999993</v>
      </c>
      <c r="K25" s="73">
        <f t="shared" si="36"/>
        <v>100.22499999999999</v>
      </c>
      <c r="L25" s="31">
        <f t="shared" si="37"/>
        <v>160145.99999999627</v>
      </c>
      <c r="M25" s="32">
        <f t="shared" si="38"/>
        <v>-28984.818800000005</v>
      </c>
      <c r="N25" s="79">
        <f t="shared" si="17"/>
        <v>610796.54415076145</v>
      </c>
      <c r="O25" s="79"/>
      <c r="P25" s="79"/>
      <c r="Q25" s="79">
        <f>$G$5*SUM($O$14:O25)-$H$5*SUM($P$14:P25)</f>
        <v>-576200.5368</v>
      </c>
      <c r="R25" s="79">
        <f t="shared" si="18"/>
        <v>34596.007350761443</v>
      </c>
      <c r="S25" s="137"/>
      <c r="U25" s="72">
        <v>45804.625</v>
      </c>
      <c r="V25" s="54">
        <v>93.11</v>
      </c>
      <c r="W25" s="72">
        <v>45800.625</v>
      </c>
      <c r="X25" s="54">
        <v>101.581</v>
      </c>
      <c r="Y25" s="121">
        <v>45805.625</v>
      </c>
      <c r="Z25" s="54">
        <v>120.98</v>
      </c>
      <c r="AA25" s="72">
        <v>45876.625</v>
      </c>
      <c r="AB25" s="54">
        <v>99.838999999999999</v>
      </c>
      <c r="AF25" s="127">
        <v>45881.625</v>
      </c>
      <c r="AG25" s="45">
        <f t="shared" si="39"/>
        <v>80.400000000000006</v>
      </c>
      <c r="AH25" s="46">
        <f t="shared" si="40"/>
        <v>-15537.600994405821</v>
      </c>
      <c r="AI25" s="46">
        <f t="shared" si="41"/>
        <v>-44062.499999999993</v>
      </c>
      <c r="AJ25" s="45">
        <f t="shared" si="42"/>
        <v>100.2421875</v>
      </c>
      <c r="AK25" s="46">
        <f t="shared" si="43"/>
        <v>93582.58928571429</v>
      </c>
      <c r="AL25" s="47">
        <f t="shared" si="44"/>
        <v>-1954.7834123883913</v>
      </c>
      <c r="AM25" s="45">
        <f t="shared" si="45"/>
        <v>109.68</v>
      </c>
      <c r="AN25" s="46">
        <f t="shared" si="46"/>
        <v>215132.84913119691</v>
      </c>
      <c r="AO25" s="47">
        <f t="shared" si="47"/>
        <v>-45321.428571428565</v>
      </c>
      <c r="AP25" s="45">
        <f t="shared" si="48"/>
        <v>100.2421875</v>
      </c>
      <c r="AQ25" s="46">
        <f t="shared" si="49"/>
        <v>81584.821428571435</v>
      </c>
      <c r="AR25" s="47">
        <f t="shared" si="50"/>
        <v>-1704.170154389878</v>
      </c>
      <c r="AS25" s="45">
        <f t="shared" si="51"/>
        <v>102.84375</v>
      </c>
      <c r="AT25" s="46">
        <f t="shared" si="52"/>
        <v>56919.642857142862</v>
      </c>
      <c r="AU25" s="47">
        <f t="shared" si="53"/>
        <v>713.51143973214312</v>
      </c>
      <c r="AV25" s="45">
        <f>VLOOKUP($AF25+$J$1,BO:BP,2)</f>
        <v>95.96875</v>
      </c>
      <c r="AW25" s="46">
        <f t="shared" si="55"/>
        <v>89062.5</v>
      </c>
      <c r="AX25" s="47">
        <f t="shared" si="56"/>
        <v>1924.228515625</v>
      </c>
      <c r="AY25" s="79">
        <f t="shared" si="57"/>
        <v>-92538.793340818549</v>
      </c>
      <c r="AZ25" s="185"/>
      <c r="BA25" s="185"/>
      <c r="BB25" s="79">
        <f>$AO$4*SUM($AZ$14:AZ25)-$AP$4*SUM($BA$14:BA25)</f>
        <v>20692.591163142919</v>
      </c>
      <c r="BC25" s="79">
        <f t="shared" si="19"/>
        <v>-113231.38450396147</v>
      </c>
      <c r="BE25" s="72">
        <v>45798.625</v>
      </c>
      <c r="BF25" s="54">
        <v>78.81</v>
      </c>
      <c r="BG25" s="72">
        <v>45896.625</v>
      </c>
      <c r="BH25" s="54">
        <v>100.765625</v>
      </c>
      <c r="BI25" s="72">
        <v>45798.625</v>
      </c>
      <c r="BJ25" s="54">
        <v>105.66</v>
      </c>
      <c r="BK25" s="72">
        <v>45896.625</v>
      </c>
      <c r="BL25" s="54">
        <v>100.765625</v>
      </c>
      <c r="BM25" s="72">
        <v>45798.625</v>
      </c>
      <c r="BN25" s="54">
        <v>100.375</v>
      </c>
      <c r="BO25" s="72">
        <v>45798.625</v>
      </c>
      <c r="BP25" s="54">
        <v>92.96875</v>
      </c>
      <c r="BR25" s="127">
        <f t="shared" si="20"/>
        <v>45881.625</v>
      </c>
      <c r="BS25" s="45">
        <f t="shared" si="21"/>
        <v>107.3578</v>
      </c>
      <c r="BT25" s="46">
        <f t="shared" si="58"/>
        <v>-55075.000000002205</v>
      </c>
      <c r="BU25" s="46">
        <f t="shared" si="59"/>
        <v>52083.333333333336</v>
      </c>
      <c r="BV25" s="45">
        <f t="shared" si="60"/>
        <v>50.027000000000001</v>
      </c>
      <c r="BW25" s="46">
        <f t="shared" si="61"/>
        <v>10518.749999999865</v>
      </c>
      <c r="BX25" s="47">
        <f t="shared" si="62"/>
        <v>52083.333333333328</v>
      </c>
      <c r="BY25" s="45">
        <f t="shared" si="63"/>
        <v>-65593.750000002066</v>
      </c>
      <c r="CA25" s="125">
        <v>45799.625</v>
      </c>
      <c r="CB25" s="54">
        <v>105.6853</v>
      </c>
      <c r="CC25" s="125">
        <v>45799.625</v>
      </c>
      <c r="CD25" s="54">
        <v>57.960999999999999</v>
      </c>
      <c r="CF25" s="127">
        <v>45881.625</v>
      </c>
      <c r="CG25" s="45">
        <f t="shared" si="22"/>
        <v>265.14</v>
      </c>
      <c r="CH25" s="46">
        <f t="shared" si="64"/>
        <v>18803.400000000234</v>
      </c>
      <c r="CI25" s="46">
        <f t="shared" si="65"/>
        <v>43750</v>
      </c>
      <c r="CJ25" s="45">
        <f t="shared" si="66"/>
        <v>52.881999999999998</v>
      </c>
      <c r="CK25" s="46">
        <f t="shared" si="67"/>
        <v>-4086.1800000000517</v>
      </c>
      <c r="CL25" s="47">
        <f t="shared" si="68"/>
        <v>39375</v>
      </c>
      <c r="CM25" s="45">
        <f t="shared" si="69"/>
        <v>27264.580000000293</v>
      </c>
      <c r="CO25" s="125">
        <v>45804.625</v>
      </c>
      <c r="CP25" s="54">
        <v>300.76</v>
      </c>
      <c r="CQ25" s="125">
        <v>45804.625</v>
      </c>
      <c r="CR25" s="54">
        <v>57.875</v>
      </c>
      <c r="CS25" s="54"/>
      <c r="CT25" s="54"/>
      <c r="CU25" s="54"/>
      <c r="CV25" s="54"/>
      <c r="CW25" s="54"/>
      <c r="CX25" s="54"/>
      <c r="CY25" s="54"/>
      <c r="DF25" s="136">
        <v>45882.625</v>
      </c>
      <c r="DG25" s="56">
        <f t="shared" si="4"/>
        <v>93392.391770840855</v>
      </c>
      <c r="DH25" s="56">
        <f t="shared" si="5"/>
        <v>-106075.77569501661</v>
      </c>
      <c r="DI25" s="56">
        <f t="shared" si="6"/>
        <v>-48462.500000000604</v>
      </c>
      <c r="DJ25" s="56">
        <f t="shared" si="7"/>
        <v>20138.416666667137</v>
      </c>
      <c r="DK25" s="56">
        <f t="shared" si="23"/>
        <v>8530.1321817281423</v>
      </c>
      <c r="DL25" s="56">
        <f t="shared" si="23"/>
        <v>7155.6088089448604</v>
      </c>
      <c r="DM25" s="56">
        <f t="shared" si="23"/>
        <v>17131.250000001462</v>
      </c>
      <c r="DN25" s="56">
        <f t="shared" si="23"/>
        <v>-7126.1633333331556</v>
      </c>
      <c r="DO25" s="56">
        <f t="shared" si="8"/>
        <v>8530.1321817281423</v>
      </c>
      <c r="DP25" s="56">
        <f t="shared" si="3"/>
        <v>7155.6088089448604</v>
      </c>
      <c r="DQ25" s="56">
        <f t="shared" si="3"/>
        <v>17131.250000001462</v>
      </c>
      <c r="DR25" s="56">
        <f t="shared" si="3"/>
        <v>-7126.1633333331556</v>
      </c>
      <c r="DS25" s="56">
        <f>SUM(DO$15:DO25)</f>
        <v>84998.063850304461</v>
      </c>
      <c r="DT25" s="56">
        <f>SUM(DP$15:DP25)</f>
        <v>-98466.15527420021</v>
      </c>
      <c r="DU25" s="56">
        <f>SUM(DQ$15:DQ25)</f>
        <v>-33781.249999997912</v>
      </c>
      <c r="DV25" s="56">
        <f>SUM(DR$15:DR25)</f>
        <v>2624.6500000002707</v>
      </c>
      <c r="DZ25" s="129">
        <v>45882.625</v>
      </c>
      <c r="EA25" s="146">
        <f t="shared" si="70"/>
        <v>84998.063850304461</v>
      </c>
      <c r="EB25" s="146">
        <f t="shared" si="24"/>
        <v>-98466.15527420021</v>
      </c>
      <c r="EC25" s="146">
        <f t="shared" si="25"/>
        <v>2624.6500000002707</v>
      </c>
      <c r="ED25" s="146">
        <f t="shared" si="26"/>
        <v>-33781.249999997912</v>
      </c>
    </row>
    <row r="26" spans="1:134">
      <c r="A26" s="133">
        <v>45862.625</v>
      </c>
      <c r="B26" s="73">
        <f t="shared" si="27"/>
        <v>94.34</v>
      </c>
      <c r="C26" s="31">
        <f t="shared" si="28"/>
        <v>98402.555910540366</v>
      </c>
      <c r="D26" s="32">
        <f t="shared" si="29"/>
        <v>-39480</v>
      </c>
      <c r="E26" s="73">
        <f t="shared" si="30"/>
        <v>101.15300000000001</v>
      </c>
      <c r="F26" s="31">
        <f t="shared" si="31"/>
        <v>-14783.999999998969</v>
      </c>
      <c r="G26" s="32">
        <f t="shared" si="32"/>
        <v>-14055.957439999998</v>
      </c>
      <c r="H26" s="73">
        <f t="shared" si="33"/>
        <v>120.16</v>
      </c>
      <c r="I26" s="31">
        <f t="shared" si="34"/>
        <v>-515576.70221493312</v>
      </c>
      <c r="J26" s="32">
        <f t="shared" si="35"/>
        <v>-67905.599999999991</v>
      </c>
      <c r="K26" s="73">
        <f t="shared" si="36"/>
        <v>99.679000000000002</v>
      </c>
      <c r="L26" s="31">
        <f t="shared" si="37"/>
        <v>-27896.40000000106</v>
      </c>
      <c r="M26" s="32">
        <f t="shared" si="38"/>
        <v>-30917.140053333336</v>
      </c>
      <c r="N26" s="79">
        <f t="shared" si="17"/>
        <v>612431.27551213803</v>
      </c>
      <c r="O26" s="79"/>
      <c r="P26" s="79"/>
      <c r="Q26" s="79">
        <f>$G$5*SUM($O$14:O26)-$H$5*SUM($P$14:P26)</f>
        <v>-576200.5368</v>
      </c>
      <c r="R26" s="79">
        <f t="shared" si="18"/>
        <v>36230.738712138031</v>
      </c>
      <c r="S26" s="137"/>
      <c r="U26" s="72">
        <v>45805.625</v>
      </c>
      <c r="V26" s="54">
        <v>93.01</v>
      </c>
      <c r="W26" s="72">
        <v>45803.625</v>
      </c>
      <c r="X26" s="54">
        <v>101.53100000000001</v>
      </c>
      <c r="Y26" s="121">
        <v>45806.625</v>
      </c>
      <c r="Z26" s="54">
        <v>121.25</v>
      </c>
      <c r="AA26" s="72">
        <v>45877.625</v>
      </c>
      <c r="AB26" s="54">
        <v>99.611000000000004</v>
      </c>
      <c r="AF26" s="127">
        <v>45882.625</v>
      </c>
      <c r="AG26" s="45">
        <f t="shared" si="39"/>
        <v>80.61</v>
      </c>
      <c r="AH26" s="46">
        <f t="shared" si="40"/>
        <v>49720.323182100845</v>
      </c>
      <c r="AI26" s="46">
        <f t="shared" si="41"/>
        <v>-47000</v>
      </c>
      <c r="AJ26" s="45">
        <f t="shared" si="42"/>
        <v>100.4921875</v>
      </c>
      <c r="AK26" s="46">
        <f t="shared" si="43"/>
        <v>128404.01785714286</v>
      </c>
      <c r="AL26" s="47">
        <f t="shared" si="44"/>
        <v>-2085.1023065476184</v>
      </c>
      <c r="AM26" s="45">
        <f t="shared" si="45"/>
        <v>110.26</v>
      </c>
      <c r="AN26" s="46">
        <f t="shared" si="46"/>
        <v>352250.48923679203</v>
      </c>
      <c r="AO26" s="47">
        <f t="shared" si="47"/>
        <v>-48342.857142857145</v>
      </c>
      <c r="AP26" s="45">
        <f t="shared" si="48"/>
        <v>100.4921875</v>
      </c>
      <c r="AQ26" s="46">
        <f t="shared" si="49"/>
        <v>111941.96428571429</v>
      </c>
      <c r="AR26" s="47">
        <f t="shared" si="50"/>
        <v>-1817.7814980158691</v>
      </c>
      <c r="AS26" s="45">
        <f t="shared" si="51"/>
        <v>103.28125</v>
      </c>
      <c r="AT26" s="46">
        <f t="shared" si="52"/>
        <v>80357.142857142855</v>
      </c>
      <c r="AU26" s="47">
        <f t="shared" si="53"/>
        <v>761.07886904762017</v>
      </c>
      <c r="AV26" s="45">
        <f>VLOOKUP($AF26+$J$1,BO:BP,2)</f>
        <v>96.765625</v>
      </c>
      <c r="AW26" s="46">
        <f t="shared" si="55"/>
        <v>148828.125</v>
      </c>
      <c r="AX26" s="47">
        <f t="shared" si="56"/>
        <v>2052.5104166666679</v>
      </c>
      <c r="AY26" s="79">
        <f t="shared" si="57"/>
        <v>-85383.184531873689</v>
      </c>
      <c r="AZ26" s="185"/>
      <c r="BA26" s="185"/>
      <c r="BB26" s="79">
        <f>$AO$4*SUM($AZ$14:AZ26)-$AP$4*SUM($BA$14:BA26)</f>
        <v>20692.591163142919</v>
      </c>
      <c r="BC26" s="79">
        <f t="shared" si="19"/>
        <v>-106075.77569501661</v>
      </c>
      <c r="BE26" s="72">
        <v>45799.625</v>
      </c>
      <c r="BF26" s="54">
        <v>78.97</v>
      </c>
      <c r="BG26" s="72">
        <v>45897.625</v>
      </c>
      <c r="BH26" s="54">
        <v>100.8203125</v>
      </c>
      <c r="BI26" s="72">
        <v>45799.625</v>
      </c>
      <c r="BJ26" s="54">
        <v>106.2</v>
      </c>
      <c r="BK26" s="72">
        <v>45897.625</v>
      </c>
      <c r="BL26" s="54">
        <v>100.8203125</v>
      </c>
      <c r="BM26" s="72">
        <v>45799.625</v>
      </c>
      <c r="BN26" s="54">
        <v>100.75</v>
      </c>
      <c r="BO26" s="72">
        <v>45799.625</v>
      </c>
      <c r="BP26" s="54">
        <v>93.40625</v>
      </c>
      <c r="BR26" s="127">
        <f t="shared" si="20"/>
        <v>45882.625</v>
      </c>
      <c r="BS26" s="45">
        <f t="shared" si="21"/>
        <v>107.5305</v>
      </c>
      <c r="BT26" s="46">
        <f t="shared" si="58"/>
        <v>-11900.000000000688</v>
      </c>
      <c r="BU26" s="46">
        <f t="shared" si="59"/>
        <v>55555.555555555562</v>
      </c>
      <c r="BV26" s="45">
        <f t="shared" si="60"/>
        <v>49.564</v>
      </c>
      <c r="BW26" s="46">
        <f t="shared" si="61"/>
        <v>36562.49999999992</v>
      </c>
      <c r="BX26" s="47">
        <f t="shared" si="62"/>
        <v>55555.555555555562</v>
      </c>
      <c r="BY26" s="45">
        <f t="shared" si="63"/>
        <v>-48462.500000000604</v>
      </c>
      <c r="CA26" s="125">
        <v>45804.625</v>
      </c>
      <c r="CB26" s="54">
        <v>106.0853</v>
      </c>
      <c r="CC26" s="125">
        <v>45804.625</v>
      </c>
      <c r="CD26" s="54">
        <v>55.93</v>
      </c>
      <c r="CF26" s="127">
        <v>45882.625</v>
      </c>
      <c r="CG26" s="45">
        <f t="shared" si="22"/>
        <v>260.87599999999998</v>
      </c>
      <c r="CH26" s="46">
        <f t="shared" si="64"/>
        <v>58202.760000000329</v>
      </c>
      <c r="CI26" s="46">
        <f t="shared" si="65"/>
        <v>46666.666666666672</v>
      </c>
      <c r="CJ26" s="45">
        <f t="shared" si="66"/>
        <v>51.805</v>
      </c>
      <c r="CK26" s="46">
        <f t="shared" si="67"/>
        <v>42731.009999999864</v>
      </c>
      <c r="CL26" s="47">
        <f t="shared" si="68"/>
        <v>42000</v>
      </c>
      <c r="CM26" s="45">
        <f t="shared" si="69"/>
        <v>20138.416666667137</v>
      </c>
      <c r="CO26" s="125">
        <v>45805.625</v>
      </c>
      <c r="CP26" s="54">
        <v>299.834</v>
      </c>
      <c r="CQ26" s="125">
        <v>45805.625</v>
      </c>
      <c r="CR26" s="54">
        <v>57.68</v>
      </c>
      <c r="CS26" s="54"/>
      <c r="CT26" s="54"/>
      <c r="CU26" s="54"/>
      <c r="CV26" s="54"/>
      <c r="CW26" s="54"/>
      <c r="CX26" s="54"/>
      <c r="CY26" s="54"/>
      <c r="DF26" s="136">
        <v>45883.625</v>
      </c>
      <c r="DG26" s="56">
        <f t="shared" si="4"/>
        <v>92854.605181872728</v>
      </c>
      <c r="DH26" s="56">
        <f t="shared" si="5"/>
        <v>-156165.71560617874</v>
      </c>
      <c r="DI26" s="56">
        <f t="shared" si="6"/>
        <v>-58337.500000002605</v>
      </c>
      <c r="DJ26" s="56">
        <f t="shared" si="7"/>
        <v>23134.883333333826</v>
      </c>
      <c r="DK26" s="56">
        <f t="shared" si="23"/>
        <v>-537.78658896812703</v>
      </c>
      <c r="DL26" s="56">
        <f t="shared" si="23"/>
        <v>-50089.939911162131</v>
      </c>
      <c r="DM26" s="56">
        <f t="shared" si="23"/>
        <v>-9875.0000000020009</v>
      </c>
      <c r="DN26" s="56">
        <f t="shared" si="23"/>
        <v>2996.466666666689</v>
      </c>
      <c r="DO26" s="56">
        <f t="shared" si="8"/>
        <v>-537.78658896812703</v>
      </c>
      <c r="DP26" s="56">
        <f t="shared" si="3"/>
        <v>-50089.939911162131</v>
      </c>
      <c r="DQ26" s="56">
        <f t="shared" si="3"/>
        <v>-9875.0000000020009</v>
      </c>
      <c r="DR26" s="56">
        <f t="shared" si="3"/>
        <v>2996.466666666689</v>
      </c>
      <c r="DS26" s="56">
        <f>SUM(DO$15:DO26)</f>
        <v>84460.277261336334</v>
      </c>
      <c r="DT26" s="56">
        <f>SUM(DP$15:DP26)</f>
        <v>-148556.09518536233</v>
      </c>
      <c r="DU26" s="56">
        <f>SUM(DQ$15:DQ26)</f>
        <v>-43656.249999999913</v>
      </c>
      <c r="DV26" s="56">
        <f>SUM(DR$15:DR26)</f>
        <v>5621.1166666669596</v>
      </c>
      <c r="DZ26" s="129">
        <v>45883.625</v>
      </c>
      <c r="EA26" s="146">
        <f t="shared" si="70"/>
        <v>84460.277261336334</v>
      </c>
      <c r="EB26" s="146">
        <f t="shared" si="24"/>
        <v>-148556.09518536233</v>
      </c>
      <c r="EC26" s="146">
        <f t="shared" si="25"/>
        <v>5621.1166666669596</v>
      </c>
      <c r="ED26" s="146">
        <f t="shared" si="26"/>
        <v>-43656.249999999913</v>
      </c>
    </row>
    <row r="27" spans="1:134">
      <c r="A27" s="133">
        <v>45863.625</v>
      </c>
      <c r="B27" s="73">
        <f t="shared" si="27"/>
        <v>94.27</v>
      </c>
      <c r="C27" s="31">
        <f t="shared" si="28"/>
        <v>82747.603833863701</v>
      </c>
      <c r="D27" s="32">
        <f t="shared" si="29"/>
        <v>-41947.499999999993</v>
      </c>
      <c r="E27" s="73">
        <f t="shared" si="30"/>
        <v>101.054</v>
      </c>
      <c r="F27" s="31">
        <f t="shared" si="31"/>
        <v>-31415.999999999596</v>
      </c>
      <c r="G27" s="32">
        <f t="shared" si="32"/>
        <v>-14934.454779999993</v>
      </c>
      <c r="H27" s="73">
        <f t="shared" si="33"/>
        <v>120.06</v>
      </c>
      <c r="I27" s="31">
        <f t="shared" si="34"/>
        <v>-545207.54716981121</v>
      </c>
      <c r="J27" s="32">
        <f t="shared" si="35"/>
        <v>-72149.699999999983</v>
      </c>
      <c r="K27" s="73">
        <f t="shared" si="36"/>
        <v>99.524000000000001</v>
      </c>
      <c r="L27" s="31">
        <f t="shared" si="37"/>
        <v>-81278.400000001449</v>
      </c>
      <c r="M27" s="32">
        <f t="shared" si="38"/>
        <v>-32849.461306666657</v>
      </c>
      <c r="N27" s="79">
        <f t="shared" si="17"/>
        <v>590379.94447700644</v>
      </c>
      <c r="O27" s="79"/>
      <c r="P27" s="79"/>
      <c r="Q27" s="79">
        <f>$G$5*SUM($O$14:O27)-$H$5*SUM($P$14:P27)</f>
        <v>-576200.5368</v>
      </c>
      <c r="R27" s="79">
        <f t="shared" si="18"/>
        <v>14179.407677006442</v>
      </c>
      <c r="S27" s="137"/>
      <c r="U27" s="72">
        <v>45806.625</v>
      </c>
      <c r="V27" s="54">
        <v>93.33</v>
      </c>
      <c r="W27" s="72">
        <v>45804.625</v>
      </c>
      <c r="X27" s="54">
        <v>101.529</v>
      </c>
      <c r="Y27" s="121">
        <v>45810.625</v>
      </c>
      <c r="Z27" s="54">
        <v>121.27</v>
      </c>
      <c r="AA27" s="72">
        <v>45880.625</v>
      </c>
      <c r="AB27" s="54">
        <v>99.561999999999998</v>
      </c>
      <c r="AF27" s="127">
        <v>45883.625</v>
      </c>
      <c r="AG27" s="45">
        <f t="shared" si="39"/>
        <v>80.400000000000006</v>
      </c>
      <c r="AH27" s="46">
        <f t="shared" si="40"/>
        <v>-15537.600994405821</v>
      </c>
      <c r="AI27" s="46">
        <f t="shared" si="41"/>
        <v>-49937.499999999993</v>
      </c>
      <c r="AJ27" s="45">
        <f t="shared" si="42"/>
        <v>100.2734375</v>
      </c>
      <c r="AK27" s="46">
        <f t="shared" si="43"/>
        <v>97935.26785714287</v>
      </c>
      <c r="AL27" s="47">
        <f t="shared" si="44"/>
        <v>-2215.4212007068454</v>
      </c>
      <c r="AM27" s="45">
        <f t="shared" si="45"/>
        <v>109.88</v>
      </c>
      <c r="AN27" s="46">
        <f t="shared" si="46"/>
        <v>262414.79399519501</v>
      </c>
      <c r="AO27" s="47">
        <f t="shared" si="47"/>
        <v>-51364.28571428571</v>
      </c>
      <c r="AP27" s="45">
        <f t="shared" si="48"/>
        <v>100.2734375</v>
      </c>
      <c r="AQ27" s="46">
        <f t="shared" si="49"/>
        <v>85379.46428571429</v>
      </c>
      <c r="AR27" s="47">
        <f t="shared" si="50"/>
        <v>-1931.3928416418676</v>
      </c>
      <c r="AS27" s="45">
        <f t="shared" si="51"/>
        <v>102.859375</v>
      </c>
      <c r="AT27" s="46">
        <f t="shared" si="52"/>
        <v>57756.696428571428</v>
      </c>
      <c r="AU27" s="47">
        <f t="shared" si="53"/>
        <v>808.64629836309541</v>
      </c>
      <c r="AV27" s="45">
        <f t="shared" si="54"/>
        <v>96.015625</v>
      </c>
      <c r="AW27" s="46">
        <f t="shared" si="55"/>
        <v>92578.125</v>
      </c>
      <c r="AX27" s="47">
        <f t="shared" si="56"/>
        <v>2180.7923177083339</v>
      </c>
      <c r="AY27" s="79">
        <f t="shared" si="57"/>
        <v>-135473.12444303583</v>
      </c>
      <c r="AZ27" s="185"/>
      <c r="BA27" s="185"/>
      <c r="BB27" s="79">
        <f>$AO$4*SUM($AZ$14:AZ27)-$AP$4*SUM($BA$14:BA27)</f>
        <v>20692.591163142919</v>
      </c>
      <c r="BC27" s="79">
        <f t="shared" si="19"/>
        <v>-156165.71560617874</v>
      </c>
      <c r="BE27" s="72">
        <v>45800.625</v>
      </c>
      <c r="BF27" s="54">
        <v>78.95</v>
      </c>
      <c r="BG27" s="72">
        <v>45898.625</v>
      </c>
      <c r="BH27" s="54">
        <v>100.8359375</v>
      </c>
      <c r="BI27" s="72">
        <v>45800.625</v>
      </c>
      <c r="BJ27" s="54">
        <v>106.28</v>
      </c>
      <c r="BK27" s="72">
        <v>45898.625</v>
      </c>
      <c r="BL27" s="54">
        <v>100.8359375</v>
      </c>
      <c r="BM27" s="72">
        <v>45804.625</v>
      </c>
      <c r="BN27" s="54">
        <v>101.5</v>
      </c>
      <c r="BO27" s="72">
        <v>45804.625</v>
      </c>
      <c r="BP27" s="54">
        <v>94.90625</v>
      </c>
      <c r="BR27" s="127">
        <f t="shared" si="20"/>
        <v>45883.625</v>
      </c>
      <c r="BS27" s="45">
        <f t="shared" si="21"/>
        <v>107.40009999999999</v>
      </c>
      <c r="BT27" s="46">
        <f t="shared" si="58"/>
        <v>-44500.000000002874</v>
      </c>
      <c r="BU27" s="46">
        <f t="shared" si="59"/>
        <v>59027.777777777781</v>
      </c>
      <c r="BV27" s="45">
        <f t="shared" si="60"/>
        <v>49.968000000000004</v>
      </c>
      <c r="BW27" s="46">
        <f t="shared" si="61"/>
        <v>13837.499999999727</v>
      </c>
      <c r="BX27" s="47">
        <f t="shared" si="62"/>
        <v>59027.777777777781</v>
      </c>
      <c r="BY27" s="45">
        <f t="shared" si="63"/>
        <v>-58337.500000002605</v>
      </c>
      <c r="CA27" s="125">
        <v>45805.625</v>
      </c>
      <c r="CB27" s="54">
        <v>106.0368</v>
      </c>
      <c r="CC27" s="125">
        <v>45805.625</v>
      </c>
      <c r="CD27" s="54">
        <v>56.25</v>
      </c>
      <c r="CF27" s="127">
        <v>45883.625</v>
      </c>
      <c r="CG27" s="45">
        <f t="shared" si="22"/>
        <v>260.50799999999998</v>
      </c>
      <c r="CH27" s="46">
        <f t="shared" si="64"/>
        <v>61603.080000000286</v>
      </c>
      <c r="CI27" s="46">
        <f t="shared" si="65"/>
        <v>49583.333333333336</v>
      </c>
      <c r="CJ27" s="45">
        <f t="shared" si="66"/>
        <v>51.789000000000001</v>
      </c>
      <c r="CK27" s="46">
        <f t="shared" si="67"/>
        <v>43426.529999999795</v>
      </c>
      <c r="CL27" s="47">
        <f t="shared" si="68"/>
        <v>44625</v>
      </c>
      <c r="CM27" s="45">
        <f t="shared" si="69"/>
        <v>23134.883333333826</v>
      </c>
      <c r="CO27" s="125">
        <v>45806.625</v>
      </c>
      <c r="CP27" s="54">
        <v>297.57499999999999</v>
      </c>
      <c r="CQ27" s="125">
        <v>45806.625</v>
      </c>
      <c r="CR27" s="54">
        <v>57.243000000000002</v>
      </c>
      <c r="CS27" s="54"/>
      <c r="CT27" s="54"/>
      <c r="CU27" s="54"/>
      <c r="CV27" s="54"/>
      <c r="CW27" s="54"/>
      <c r="CX27" s="54"/>
      <c r="CY27" s="54"/>
      <c r="DF27" s="136">
        <v>45884.625</v>
      </c>
      <c r="DG27" s="56">
        <f t="shared" si="4"/>
        <v>11848.02919186512</v>
      </c>
      <c r="DH27" s="56">
        <f t="shared" si="5"/>
        <v>-164665.72077005869</v>
      </c>
      <c r="DI27" s="56">
        <f t="shared" si="6"/>
        <v>-68150.00000000016</v>
      </c>
      <c r="DJ27" s="56">
        <f t="shared" si="7"/>
        <v>24351.390000000567</v>
      </c>
      <c r="DK27" s="56">
        <f t="shared" si="23"/>
        <v>-81006.575990007608</v>
      </c>
      <c r="DL27" s="56">
        <f t="shared" si="23"/>
        <v>-8500.0051638799487</v>
      </c>
      <c r="DM27" s="56">
        <f t="shared" si="23"/>
        <v>-9812.4999999975553</v>
      </c>
      <c r="DN27" s="56">
        <f t="shared" si="23"/>
        <v>1216.5066666667408</v>
      </c>
      <c r="DO27" s="56">
        <f t="shared" si="8"/>
        <v>-81006.575990007608</v>
      </c>
      <c r="DP27" s="56">
        <f t="shared" si="3"/>
        <v>-8500.0051638799487</v>
      </c>
      <c r="DQ27" s="56">
        <f t="shared" si="3"/>
        <v>-9812.4999999975553</v>
      </c>
      <c r="DR27" s="56">
        <f t="shared" si="3"/>
        <v>1216.5066666667408</v>
      </c>
      <c r="DS27" s="56">
        <f>SUM(DO$15:DO27)</f>
        <v>3453.7012713287259</v>
      </c>
      <c r="DT27" s="56">
        <f>SUM(DP$15:DP27)</f>
        <v>-157056.10034924228</v>
      </c>
      <c r="DU27" s="56">
        <f>SUM(DQ$15:DQ27)</f>
        <v>-53468.749999997468</v>
      </c>
      <c r="DV27" s="56">
        <f>SUM(DR$15:DR27)</f>
        <v>6837.6233333337004</v>
      </c>
      <c r="DZ27" s="129">
        <v>45884.625</v>
      </c>
      <c r="EA27" s="146">
        <f t="shared" si="70"/>
        <v>3453.7012713287259</v>
      </c>
      <c r="EB27" s="146">
        <f t="shared" si="24"/>
        <v>-157056.10034924228</v>
      </c>
      <c r="EC27" s="146">
        <f t="shared" si="25"/>
        <v>6837.6233333337004</v>
      </c>
      <c r="ED27" s="146">
        <f t="shared" si="26"/>
        <v>-53468.749999997468</v>
      </c>
    </row>
    <row r="28" spans="1:134">
      <c r="A28" s="133">
        <v>45866.625</v>
      </c>
      <c r="B28" s="73">
        <f t="shared" si="27"/>
        <v>94.37</v>
      </c>
      <c r="C28" s="31">
        <f t="shared" si="28"/>
        <v>105111.82108626094</v>
      </c>
      <c r="D28" s="32">
        <f t="shared" si="29"/>
        <v>-49349.999999999993</v>
      </c>
      <c r="E28" s="73">
        <f t="shared" si="30"/>
        <v>101.17</v>
      </c>
      <c r="F28" s="31">
        <f t="shared" si="31"/>
        <v>-11927.999999999656</v>
      </c>
      <c r="G28" s="32">
        <f t="shared" si="32"/>
        <v>-17569.946799999991</v>
      </c>
      <c r="H28" s="73">
        <f t="shared" si="33"/>
        <v>120.25</v>
      </c>
      <c r="I28" s="31">
        <f t="shared" si="34"/>
        <v>-488908.94175553846</v>
      </c>
      <c r="J28" s="32">
        <f t="shared" si="35"/>
        <v>-84881.999999999985</v>
      </c>
      <c r="K28" s="73">
        <f t="shared" si="36"/>
        <v>99.715000000000003</v>
      </c>
      <c r="L28" s="31">
        <f t="shared" si="37"/>
        <v>-15498.000000000588</v>
      </c>
      <c r="M28" s="32">
        <f t="shared" si="38"/>
        <v>-38646.425066666663</v>
      </c>
      <c r="N28" s="79">
        <f t="shared" si="17"/>
        <v>604906.28457513184</v>
      </c>
      <c r="O28" s="79"/>
      <c r="P28" s="79"/>
      <c r="Q28" s="79">
        <f>$G$5*SUM($O$14:O28)-$H$5*SUM($P$14:P28)</f>
        <v>-576200.5368</v>
      </c>
      <c r="R28" s="79">
        <f t="shared" si="18"/>
        <v>28705.747775131837</v>
      </c>
      <c r="S28" s="137"/>
      <c r="U28" s="72">
        <v>45807.625</v>
      </c>
      <c r="V28" s="54">
        <v>93.44</v>
      </c>
      <c r="W28" s="72">
        <v>45805.625</v>
      </c>
      <c r="X28" s="54">
        <v>101.491</v>
      </c>
      <c r="Y28" s="121">
        <v>45811.625</v>
      </c>
      <c r="Z28" s="54">
        <v>121.47</v>
      </c>
      <c r="AA28" s="72">
        <v>45881.625</v>
      </c>
      <c r="AB28" s="54">
        <v>99.405000000000001</v>
      </c>
      <c r="AF28" s="127">
        <v>45884.625</v>
      </c>
      <c r="AG28" s="45">
        <f t="shared" si="39"/>
        <v>80.459999999999994</v>
      </c>
      <c r="AH28" s="46">
        <f t="shared" si="40"/>
        <v>3107.5201988806089</v>
      </c>
      <c r="AI28" s="46">
        <f t="shared" si="41"/>
        <v>-52875</v>
      </c>
      <c r="AJ28" s="45">
        <f t="shared" si="42"/>
        <v>100.15625</v>
      </c>
      <c r="AK28" s="46">
        <f t="shared" si="43"/>
        <v>81612.72321428571</v>
      </c>
      <c r="AL28" s="47">
        <f t="shared" si="44"/>
        <v>-2345.7400948660688</v>
      </c>
      <c r="AM28" s="45">
        <f t="shared" si="45"/>
        <v>109.74</v>
      </c>
      <c r="AN28" s="46">
        <f t="shared" si="46"/>
        <v>229317.43259039463</v>
      </c>
      <c r="AO28" s="47">
        <f t="shared" si="47"/>
        <v>-54385.71428571429</v>
      </c>
      <c r="AP28" s="45">
        <f t="shared" si="48"/>
        <v>100.15625</v>
      </c>
      <c r="AQ28" s="46">
        <f t="shared" si="49"/>
        <v>71149.55357142858</v>
      </c>
      <c r="AR28" s="47">
        <f t="shared" si="50"/>
        <v>-2045.0041852678551</v>
      </c>
      <c r="AS28" s="45">
        <f t="shared" si="51"/>
        <v>102.609375</v>
      </c>
      <c r="AT28" s="46">
        <f t="shared" si="52"/>
        <v>44363.83928571429</v>
      </c>
      <c r="AU28" s="47">
        <f t="shared" si="53"/>
        <v>856.21372767857247</v>
      </c>
      <c r="AV28" s="45">
        <f t="shared" si="54"/>
        <v>95.359375</v>
      </c>
      <c r="AW28" s="46">
        <f t="shared" si="55"/>
        <v>43359.375</v>
      </c>
      <c r="AX28" s="47">
        <f t="shared" si="56"/>
        <v>2309.0742187500018</v>
      </c>
      <c r="AY28" s="79">
        <f t="shared" si="57"/>
        <v>-143973.12960691578</v>
      </c>
      <c r="AZ28" s="185"/>
      <c r="BA28" s="185"/>
      <c r="BB28" s="79">
        <f>$AO$4*SUM($AZ$14:AZ28)-$AP$4*SUM($BA$14:BA28)</f>
        <v>20692.591163142919</v>
      </c>
      <c r="BC28" s="79">
        <f t="shared" si="19"/>
        <v>-164665.72077005869</v>
      </c>
      <c r="BE28" s="72">
        <v>45804.625</v>
      </c>
      <c r="BF28" s="54">
        <v>79.430000000000007</v>
      </c>
      <c r="BG28" s="72">
        <v>45901.625</v>
      </c>
      <c r="BH28" s="54">
        <v>100.8046875</v>
      </c>
      <c r="BI28" s="72">
        <v>45804.625</v>
      </c>
      <c r="BJ28" s="54">
        <v>107.24</v>
      </c>
      <c r="BK28" s="72">
        <v>45901.625</v>
      </c>
      <c r="BL28" s="54">
        <v>100.8046875</v>
      </c>
      <c r="BM28" s="72">
        <v>45805.625</v>
      </c>
      <c r="BN28" s="54">
        <v>101.1875</v>
      </c>
      <c r="BO28" s="72">
        <v>45805.625</v>
      </c>
      <c r="BP28" s="54">
        <v>94.4375</v>
      </c>
      <c r="BR28" s="127">
        <f t="shared" si="20"/>
        <v>45884.625</v>
      </c>
      <c r="BS28" s="45">
        <f t="shared" si="21"/>
        <v>107.37390000000001</v>
      </c>
      <c r="BT28" s="46">
        <f t="shared" si="58"/>
        <v>-51050.000000000044</v>
      </c>
      <c r="BU28" s="46">
        <f t="shared" si="59"/>
        <v>62500</v>
      </c>
      <c r="BV28" s="45">
        <f t="shared" si="60"/>
        <v>49.91</v>
      </c>
      <c r="BW28" s="46">
        <f t="shared" si="61"/>
        <v>17100.000000000116</v>
      </c>
      <c r="BX28" s="47">
        <f t="shared" si="62"/>
        <v>62500</v>
      </c>
      <c r="BY28" s="45">
        <f t="shared" si="63"/>
        <v>-68150.00000000016</v>
      </c>
      <c r="CA28" s="125">
        <v>45806.625</v>
      </c>
      <c r="CB28" s="54">
        <v>106.0986</v>
      </c>
      <c r="CC28" s="125">
        <v>45806.625</v>
      </c>
      <c r="CD28" s="54">
        <v>56.234999999999999</v>
      </c>
      <c r="CF28" s="127">
        <v>45884.625</v>
      </c>
      <c r="CG28" s="45">
        <f t="shared" si="22"/>
        <v>259.67399999999998</v>
      </c>
      <c r="CH28" s="46">
        <f t="shared" si="64"/>
        <v>69309.240000000311</v>
      </c>
      <c r="CI28" s="46">
        <f t="shared" si="65"/>
        <v>52500</v>
      </c>
      <c r="CJ28" s="45">
        <f t="shared" si="66"/>
        <v>51.633000000000003</v>
      </c>
      <c r="CK28" s="46">
        <f t="shared" si="67"/>
        <v>50207.849999999737</v>
      </c>
      <c r="CL28" s="47">
        <f t="shared" si="68"/>
        <v>47250</v>
      </c>
      <c r="CM28" s="45">
        <f t="shared" si="69"/>
        <v>24351.390000000567</v>
      </c>
      <c r="CO28" s="125">
        <v>45807.625</v>
      </c>
      <c r="CP28" s="54">
        <v>300.33600000000001</v>
      </c>
      <c r="CQ28" s="125">
        <v>45807.625</v>
      </c>
      <c r="CR28" s="54">
        <v>57.917000000000002</v>
      </c>
      <c r="CS28" s="54"/>
      <c r="CT28" s="54"/>
      <c r="CU28" s="54"/>
      <c r="CV28" s="54"/>
      <c r="CW28" s="54"/>
      <c r="CX28" s="54"/>
      <c r="CY28" s="54"/>
      <c r="DF28" s="136">
        <v>45887.625</v>
      </c>
      <c r="DG28" s="56">
        <f t="shared" si="4"/>
        <v>103534.97440651921</v>
      </c>
      <c r="DH28" s="56">
        <f t="shared" si="5"/>
        <v>-163184.93181381875</v>
      </c>
      <c r="DI28" s="56">
        <f t="shared" si="6"/>
        <v>-66500.000000001164</v>
      </c>
      <c r="DJ28" s="56">
        <f t="shared" si="7"/>
        <v>20064.800000000352</v>
      </c>
      <c r="DK28" s="56">
        <f t="shared" si="23"/>
        <v>91686.945214654086</v>
      </c>
      <c r="DL28" s="56">
        <f t="shared" si="23"/>
        <v>1480.7889562399359</v>
      </c>
      <c r="DM28" s="56">
        <f t="shared" si="23"/>
        <v>1649.9999999989959</v>
      </c>
      <c r="DN28" s="56">
        <f t="shared" si="23"/>
        <v>-4286.5900000002148</v>
      </c>
      <c r="DO28" s="56">
        <f t="shared" si="8"/>
        <v>91686.945214654086</v>
      </c>
      <c r="DP28" s="56">
        <f t="shared" si="3"/>
        <v>1480.7889562399359</v>
      </c>
      <c r="DQ28" s="56">
        <f t="shared" si="3"/>
        <v>1649.9999999989959</v>
      </c>
      <c r="DR28" s="56">
        <f t="shared" si="3"/>
        <v>-4286.5900000002148</v>
      </c>
      <c r="DS28" s="56">
        <f>SUM(DO$15:DO28)</f>
        <v>95140.646485982812</v>
      </c>
      <c r="DT28" s="56">
        <f>SUM(DP$15:DP28)</f>
        <v>-155575.31139300234</v>
      </c>
      <c r="DU28" s="56">
        <f>SUM(DQ$15:DQ28)</f>
        <v>-51818.749999998472</v>
      </c>
      <c r="DV28" s="56">
        <f>SUM(DR$15:DR28)</f>
        <v>2551.0333333334856</v>
      </c>
      <c r="DZ28" s="129">
        <v>45887.625</v>
      </c>
      <c r="EA28" s="146">
        <f t="shared" si="70"/>
        <v>95140.646485982812</v>
      </c>
      <c r="EB28" s="146">
        <f t="shared" si="24"/>
        <v>-155575.31139300234</v>
      </c>
      <c r="EC28" s="146">
        <f t="shared" si="25"/>
        <v>2551.0333333334856</v>
      </c>
      <c r="ED28" s="146">
        <f t="shared" si="26"/>
        <v>-51818.749999998472</v>
      </c>
    </row>
    <row r="29" spans="1:134">
      <c r="A29" s="133">
        <v>45867.625</v>
      </c>
      <c r="B29" s="73">
        <f t="shared" si="27"/>
        <v>94.46</v>
      </c>
      <c r="C29" s="31">
        <f t="shared" si="28"/>
        <v>125239.61661341798</v>
      </c>
      <c r="D29" s="32">
        <f t="shared" si="29"/>
        <v>-51817.5</v>
      </c>
      <c r="E29" s="73">
        <f t="shared" si="30"/>
        <v>101.105</v>
      </c>
      <c r="F29" s="31">
        <f t="shared" si="31"/>
        <v>-22847.999999999272</v>
      </c>
      <c r="G29" s="32">
        <f t="shared" si="32"/>
        <v>-18448.44414</v>
      </c>
      <c r="H29" s="73">
        <f t="shared" si="33"/>
        <v>120.32</v>
      </c>
      <c r="I29" s="31">
        <f t="shared" si="34"/>
        <v>-468167.35028712259</v>
      </c>
      <c r="J29" s="32">
        <f t="shared" si="35"/>
        <v>-89126.1</v>
      </c>
      <c r="K29" s="73">
        <f t="shared" si="36"/>
        <v>99.623999999999995</v>
      </c>
      <c r="L29" s="31">
        <f t="shared" si="37"/>
        <v>-46838.400000003407</v>
      </c>
      <c r="M29" s="32">
        <f t="shared" si="38"/>
        <v>-40578.746319999991</v>
      </c>
      <c r="N29" s="79">
        <f t="shared" si="17"/>
        <v>584594.8647205364</v>
      </c>
      <c r="O29" s="79"/>
      <c r="P29" s="79"/>
      <c r="Q29" s="79">
        <f>$G$5*SUM($O$14:O29)-$H$5*SUM($P$14:P29)</f>
        <v>-576200.5368</v>
      </c>
      <c r="R29" s="79">
        <f t="shared" si="18"/>
        <v>8394.3279205363942</v>
      </c>
      <c r="S29" s="137"/>
      <c r="U29" s="72">
        <v>45810.625</v>
      </c>
      <c r="V29" s="54">
        <v>93.5</v>
      </c>
      <c r="W29" s="72">
        <v>45806.625</v>
      </c>
      <c r="X29" s="54">
        <v>101.58</v>
      </c>
      <c r="Y29" s="121">
        <v>45812.625</v>
      </c>
      <c r="Z29" s="54">
        <v>121.35</v>
      </c>
      <c r="AA29" s="72">
        <v>45882.625</v>
      </c>
      <c r="AB29" s="54">
        <v>99.745000000000005</v>
      </c>
      <c r="AF29" s="127">
        <v>45887.625</v>
      </c>
      <c r="AG29" s="45">
        <f t="shared" si="39"/>
        <v>80.400000000000006</v>
      </c>
      <c r="AH29" s="46">
        <f t="shared" si="40"/>
        <v>-15537.600994405821</v>
      </c>
      <c r="AI29" s="46">
        <f t="shared" si="41"/>
        <v>-61687.499999999993</v>
      </c>
      <c r="AJ29" s="45">
        <f t="shared" si="42"/>
        <v>100.1015625</v>
      </c>
      <c r="AK29" s="46">
        <f t="shared" si="43"/>
        <v>73995.535714285725</v>
      </c>
      <c r="AL29" s="47">
        <f t="shared" si="44"/>
        <v>-2736.69677734375</v>
      </c>
      <c r="AM29" s="45">
        <f t="shared" si="45"/>
        <v>109.54</v>
      </c>
      <c r="AN29" s="46">
        <f t="shared" si="46"/>
        <v>182035.4877263965</v>
      </c>
      <c r="AO29" s="47">
        <f t="shared" si="47"/>
        <v>-63450.000000000007</v>
      </c>
      <c r="AP29" s="45">
        <f t="shared" si="48"/>
        <v>100.1015625</v>
      </c>
      <c r="AQ29" s="46">
        <f t="shared" si="49"/>
        <v>64508.92857142858</v>
      </c>
      <c r="AR29" s="47">
        <f t="shared" si="50"/>
        <v>-2385.8382161458321</v>
      </c>
      <c r="AS29" s="45">
        <f t="shared" si="51"/>
        <v>102.484375</v>
      </c>
      <c r="AT29" s="46">
        <f t="shared" si="52"/>
        <v>37667.410714285717</v>
      </c>
      <c r="AU29" s="47">
        <f t="shared" si="53"/>
        <v>998.916015625</v>
      </c>
      <c r="AV29" s="45">
        <f t="shared" si="54"/>
        <v>95.0625</v>
      </c>
      <c r="AW29" s="46">
        <f t="shared" si="55"/>
        <v>21093.75</v>
      </c>
      <c r="AX29" s="47">
        <f t="shared" si="56"/>
        <v>2693.919921875</v>
      </c>
      <c r="AY29" s="79">
        <f t="shared" si="57"/>
        <v>-142492.34065067582</v>
      </c>
      <c r="AZ29" s="185"/>
      <c r="BA29" s="185"/>
      <c r="BB29" s="79">
        <f>$AO$4*SUM($AZ$14:AZ29)-$AP$4*SUM($BA$14:BA29)</f>
        <v>20692.591163142919</v>
      </c>
      <c r="BC29" s="79">
        <f t="shared" si="19"/>
        <v>-163184.93181381875</v>
      </c>
      <c r="BE29" s="72">
        <v>45805.625</v>
      </c>
      <c r="BF29" s="54">
        <v>79.38</v>
      </c>
      <c r="BG29" s="72">
        <v>45902.625</v>
      </c>
      <c r="BH29" s="54">
        <v>100.65625</v>
      </c>
      <c r="BI29" s="72">
        <v>45805.625</v>
      </c>
      <c r="BJ29" s="54">
        <v>106.98</v>
      </c>
      <c r="BK29" s="72">
        <v>45902.625</v>
      </c>
      <c r="BL29" s="54">
        <v>100.65625</v>
      </c>
      <c r="BM29" s="72">
        <v>45806.625</v>
      </c>
      <c r="BN29" s="54">
        <v>101.59375</v>
      </c>
      <c r="BO29" s="72">
        <v>45806.625</v>
      </c>
      <c r="BP29" s="54">
        <v>95.25</v>
      </c>
      <c r="BR29" s="127">
        <f t="shared" si="20"/>
        <v>45887.625</v>
      </c>
      <c r="BS29" s="45">
        <f t="shared" si="21"/>
        <v>107.3562</v>
      </c>
      <c r="BT29" s="46">
        <f t="shared" si="58"/>
        <v>-55475.000000001273</v>
      </c>
      <c r="BU29" s="46">
        <f t="shared" si="59"/>
        <v>72916.666666666672</v>
      </c>
      <c r="BV29" s="45">
        <f t="shared" si="60"/>
        <v>50.018000000000001</v>
      </c>
      <c r="BW29" s="46">
        <f t="shared" si="61"/>
        <v>11024.999999999885</v>
      </c>
      <c r="BX29" s="47">
        <f t="shared" si="62"/>
        <v>72916.666666666672</v>
      </c>
      <c r="BY29" s="45">
        <f t="shared" si="63"/>
        <v>-66500.000000001164</v>
      </c>
      <c r="CA29" s="125">
        <v>45807.625</v>
      </c>
      <c r="CB29" s="54">
        <v>106.17010000000001</v>
      </c>
      <c r="CC29" s="125">
        <v>45807.625</v>
      </c>
      <c r="CD29" s="54">
        <v>55.927</v>
      </c>
      <c r="CF29" s="127">
        <v>45887.625</v>
      </c>
      <c r="CG29" s="45">
        <f t="shared" si="22"/>
        <v>260.94299999999998</v>
      </c>
      <c r="CH29" s="46">
        <f t="shared" si="64"/>
        <v>57583.680000000262</v>
      </c>
      <c r="CI29" s="46">
        <f t="shared" si="65"/>
        <v>61250</v>
      </c>
      <c r="CJ29" s="45">
        <f t="shared" si="66"/>
        <v>51.783999999999999</v>
      </c>
      <c r="CK29" s="46">
        <f t="shared" si="67"/>
        <v>43643.879999999903</v>
      </c>
      <c r="CL29" s="47">
        <f t="shared" si="68"/>
        <v>55125</v>
      </c>
      <c r="CM29" s="45">
        <f t="shared" si="69"/>
        <v>20064.800000000352</v>
      </c>
      <c r="CO29" s="125">
        <v>45810.625</v>
      </c>
      <c r="CP29" s="54">
        <v>299.81799999999998</v>
      </c>
      <c r="CQ29" s="125">
        <v>45810.625</v>
      </c>
      <c r="CR29" s="54">
        <v>57.789000000000001</v>
      </c>
      <c r="CS29" s="54"/>
      <c r="CT29" s="54"/>
      <c r="CU29" s="54"/>
      <c r="CV29" s="54"/>
      <c r="CW29" s="54"/>
      <c r="CX29" s="54"/>
      <c r="CY29" s="54"/>
      <c r="DF29" s="136">
        <v>45888.625</v>
      </c>
      <c r="DG29" s="56">
        <f t="shared" si="4"/>
        <v>85874.786876128172</v>
      </c>
      <c r="DH29" s="56">
        <f t="shared" si="5"/>
        <v>-154569.83632223442</v>
      </c>
      <c r="DI29" s="56">
        <f t="shared" si="6"/>
        <v>-78118.750000000029</v>
      </c>
      <c r="DJ29" s="56">
        <f t="shared" si="7"/>
        <v>13971.836666666903</v>
      </c>
      <c r="DK29" s="56">
        <f t="shared" si="23"/>
        <v>-17660.187530391035</v>
      </c>
      <c r="DL29" s="56">
        <f t="shared" si="23"/>
        <v>8615.0954915843322</v>
      </c>
      <c r="DM29" s="56">
        <f t="shared" si="23"/>
        <v>-11618.749999998865</v>
      </c>
      <c r="DN29" s="56">
        <f t="shared" si="23"/>
        <v>-6092.9633333334496</v>
      </c>
      <c r="DO29" s="56">
        <f t="shared" si="8"/>
        <v>-17660.187530391035</v>
      </c>
      <c r="DP29" s="56">
        <f t="shared" si="8"/>
        <v>8615.0954915843322</v>
      </c>
      <c r="DQ29" s="56">
        <f t="shared" si="8"/>
        <v>-11618.749999998865</v>
      </c>
      <c r="DR29" s="56">
        <f t="shared" si="8"/>
        <v>-6092.9633333334496</v>
      </c>
      <c r="DS29" s="56">
        <f>SUM(DO$15:DO29)</f>
        <v>77480.458955591777</v>
      </c>
      <c r="DT29" s="56">
        <f>SUM(DP$15:DP29)</f>
        <v>-146960.21590141801</v>
      </c>
      <c r="DU29" s="56">
        <f>SUM(DQ$15:DQ29)</f>
        <v>-63437.499999997337</v>
      </c>
      <c r="DV29" s="56">
        <f>SUM(DR$15:DR29)</f>
        <v>-3541.9299999999639</v>
      </c>
      <c r="DZ29" s="129">
        <v>45888.625</v>
      </c>
      <c r="EA29" s="146">
        <f t="shared" si="70"/>
        <v>77480.458955591777</v>
      </c>
      <c r="EB29" s="146">
        <f t="shared" si="24"/>
        <v>-146960.21590141801</v>
      </c>
      <c r="EC29" s="146">
        <f t="shared" si="25"/>
        <v>-3541.9299999999639</v>
      </c>
      <c r="ED29" s="146">
        <f t="shared" si="26"/>
        <v>-63437.499999997337</v>
      </c>
    </row>
    <row r="30" spans="1:134">
      <c r="A30" s="134">
        <v>45868.625</v>
      </c>
      <c r="B30" s="73">
        <f t="shared" si="27"/>
        <v>94.48</v>
      </c>
      <c r="C30" s="31">
        <f t="shared" si="28"/>
        <v>129712.46006389835</v>
      </c>
      <c r="D30" s="32">
        <f t="shared" si="29"/>
        <v>-54284.999999999993</v>
      </c>
      <c r="E30" s="73">
        <f t="shared" si="30"/>
        <v>101.048</v>
      </c>
      <c r="F30" s="31">
        <f t="shared" si="31"/>
        <v>-32423.999999999636</v>
      </c>
      <c r="G30" s="32">
        <f t="shared" si="32"/>
        <v>-19326.941479999994</v>
      </c>
      <c r="H30" s="73">
        <f t="shared" si="33"/>
        <v>120.21</v>
      </c>
      <c r="I30" s="31">
        <f t="shared" si="34"/>
        <v>-500761.27973749209</v>
      </c>
      <c r="J30" s="32">
        <f t="shared" si="35"/>
        <v>-93370.199999999983</v>
      </c>
      <c r="K30" s="73">
        <f t="shared" si="36"/>
        <v>99.552999999999997</v>
      </c>
      <c r="L30" s="31">
        <f t="shared" si="37"/>
        <v>-71290.800000002695</v>
      </c>
      <c r="M30" s="32">
        <f t="shared" si="38"/>
        <v>-42511.067573333341</v>
      </c>
      <c r="N30" s="79">
        <f t="shared" si="17"/>
        <v>607508.01370805397</v>
      </c>
      <c r="O30" s="79"/>
      <c r="P30" s="79"/>
      <c r="Q30" s="79">
        <f>$G$5*SUM($O$14:O30)-$H$5*SUM($P$14:P30)</f>
        <v>-576200.5368</v>
      </c>
      <c r="R30" s="79">
        <f t="shared" si="18"/>
        <v>31307.47690805397</v>
      </c>
      <c r="S30" s="137"/>
      <c r="U30" s="72">
        <v>45811.625</v>
      </c>
      <c r="V30" s="54">
        <v>93.62</v>
      </c>
      <c r="W30" s="72">
        <v>45807.625</v>
      </c>
      <c r="X30" s="54">
        <v>101.56</v>
      </c>
      <c r="Y30" s="121">
        <v>45813.625</v>
      </c>
      <c r="Z30" s="54">
        <v>121.02</v>
      </c>
      <c r="AA30" s="72">
        <v>45883.625</v>
      </c>
      <c r="AB30" s="54">
        <v>99.620999999999995</v>
      </c>
      <c r="AF30" s="127">
        <v>45888.625</v>
      </c>
      <c r="AG30" s="45">
        <f t="shared" si="39"/>
        <v>80.38</v>
      </c>
      <c r="AH30" s="46">
        <f t="shared" si="40"/>
        <v>-21752.641392172591</v>
      </c>
      <c r="AI30" s="46">
        <f t="shared" si="41"/>
        <v>-64624.999999999993</v>
      </c>
      <c r="AJ30" s="45">
        <f t="shared" si="42"/>
        <v>100.2421875</v>
      </c>
      <c r="AK30" s="46">
        <f t="shared" si="43"/>
        <v>93582.58928571429</v>
      </c>
      <c r="AL30" s="47">
        <f t="shared" si="44"/>
        <v>-2867.0156715029807</v>
      </c>
      <c r="AM30" s="45">
        <f t="shared" si="45"/>
        <v>109.71</v>
      </c>
      <c r="AN30" s="46">
        <f t="shared" si="46"/>
        <v>222225.14086079292</v>
      </c>
      <c r="AO30" s="47">
        <f t="shared" si="47"/>
        <v>-66471.42857142858</v>
      </c>
      <c r="AP30" s="45">
        <f t="shared" si="48"/>
        <v>100.2421875</v>
      </c>
      <c r="AQ30" s="46">
        <f t="shared" si="49"/>
        <v>81584.821428571435</v>
      </c>
      <c r="AR30" s="47">
        <f t="shared" si="50"/>
        <v>-2499.4495597718233</v>
      </c>
      <c r="AS30" s="45">
        <f t="shared" si="51"/>
        <v>102.765625</v>
      </c>
      <c r="AT30" s="46">
        <f t="shared" si="52"/>
        <v>52734.375</v>
      </c>
      <c r="AU30" s="47">
        <f t="shared" si="53"/>
        <v>1046.4834449404752</v>
      </c>
      <c r="AV30" s="45">
        <f t="shared" si="54"/>
        <v>95.625</v>
      </c>
      <c r="AW30" s="46">
        <f t="shared" si="55"/>
        <v>63281.250000000007</v>
      </c>
      <c r="AX30" s="47">
        <f t="shared" si="56"/>
        <v>2822.2018229166679</v>
      </c>
      <c r="AY30" s="79">
        <f t="shared" si="57"/>
        <v>-133877.24515909149</v>
      </c>
      <c r="AZ30" s="185"/>
      <c r="BA30" s="185"/>
      <c r="BB30" s="79">
        <f>$AO$4*SUM($AZ$14:AZ30)-$AP$4*SUM($BA$14:BA30)</f>
        <v>20692.591163142919</v>
      </c>
      <c r="BC30" s="79">
        <f t="shared" si="19"/>
        <v>-154569.83632223442</v>
      </c>
      <c r="BE30" s="72">
        <v>45806.625</v>
      </c>
      <c r="BF30" s="54">
        <v>79.5</v>
      </c>
      <c r="BG30" s="72">
        <v>45903.625</v>
      </c>
      <c r="BH30" s="54">
        <v>100.8125</v>
      </c>
      <c r="BI30" s="72">
        <v>45806.625</v>
      </c>
      <c r="BJ30" s="54">
        <v>107.46</v>
      </c>
      <c r="BK30" s="72">
        <v>45903.625</v>
      </c>
      <c r="BL30" s="54">
        <v>100.8125</v>
      </c>
      <c r="BM30" s="72">
        <v>45807.625</v>
      </c>
      <c r="BN30" s="54">
        <v>101.921875</v>
      </c>
      <c r="BO30" s="72">
        <v>45807.625</v>
      </c>
      <c r="BP30" s="54">
        <v>95.40625</v>
      </c>
      <c r="BR30" s="127">
        <f t="shared" si="20"/>
        <v>45888.625</v>
      </c>
      <c r="BS30" s="45">
        <f t="shared" si="21"/>
        <v>107.22490000000001</v>
      </c>
      <c r="BT30" s="46">
        <f t="shared" si="58"/>
        <v>-88300.000000000276</v>
      </c>
      <c r="BU30" s="46">
        <f t="shared" si="59"/>
        <v>76388.888888888891</v>
      </c>
      <c r="BV30" s="45">
        <f t="shared" si="60"/>
        <v>50.395000000000003</v>
      </c>
      <c r="BW30" s="46">
        <f t="shared" si="61"/>
        <v>-10181.250000000253</v>
      </c>
      <c r="BX30" s="47">
        <f t="shared" si="62"/>
        <v>76388.888888888891</v>
      </c>
      <c r="BY30" s="45">
        <f t="shared" si="63"/>
        <v>-78118.750000000029</v>
      </c>
      <c r="CA30" s="125">
        <v>45810.625</v>
      </c>
      <c r="CB30" s="54">
        <v>106.27670000000001</v>
      </c>
      <c r="CC30" s="125">
        <v>45810.625</v>
      </c>
      <c r="CD30" s="54">
        <v>55.593000000000004</v>
      </c>
      <c r="CF30" s="127">
        <v>45888.625</v>
      </c>
      <c r="CG30" s="45">
        <f t="shared" si="22"/>
        <v>260.10500000000002</v>
      </c>
      <c r="CH30" s="46">
        <f t="shared" si="64"/>
        <v>65326.799999999945</v>
      </c>
      <c r="CI30" s="46">
        <f t="shared" si="65"/>
        <v>64166.666666666664</v>
      </c>
      <c r="CJ30" s="45">
        <f t="shared" si="66"/>
        <v>51.459000000000003</v>
      </c>
      <c r="CK30" s="46">
        <f t="shared" si="67"/>
        <v>57771.629999999714</v>
      </c>
      <c r="CL30" s="47">
        <f t="shared" si="68"/>
        <v>57750</v>
      </c>
      <c r="CM30" s="45">
        <f t="shared" si="69"/>
        <v>13971.836666666903</v>
      </c>
      <c r="CO30" s="125">
        <v>45811.625</v>
      </c>
      <c r="CP30" s="54">
        <v>296.63099999999997</v>
      </c>
      <c r="CQ30" s="125">
        <v>45811.625</v>
      </c>
      <c r="CR30" s="54">
        <v>56.976999999999997</v>
      </c>
      <c r="CS30" s="54"/>
      <c r="CT30" s="54"/>
      <c r="CU30" s="54"/>
      <c r="CV30" s="54"/>
      <c r="CW30" s="54"/>
      <c r="CX30" s="54"/>
      <c r="CY30" s="54"/>
      <c r="DF30" s="136">
        <v>45889.625</v>
      </c>
      <c r="DG30" s="56">
        <f t="shared" si="4"/>
        <v>57837.401413102634</v>
      </c>
      <c r="DH30" s="56">
        <f t="shared" si="5"/>
        <v>-158276.79946827248</v>
      </c>
      <c r="DI30" s="56">
        <f t="shared" si="6"/>
        <v>-84337.500000000713</v>
      </c>
      <c r="DJ30" s="56">
        <f t="shared" si="7"/>
        <v>7284.1533333335028</v>
      </c>
      <c r="DK30" s="56">
        <f t="shared" si="23"/>
        <v>-28037.385463025537</v>
      </c>
      <c r="DL30" s="56">
        <f t="shared" si="23"/>
        <v>-3706.9631460380624</v>
      </c>
      <c r="DM30" s="56">
        <f t="shared" si="23"/>
        <v>-6218.7500000006839</v>
      </c>
      <c r="DN30" s="56">
        <f t="shared" si="23"/>
        <v>-6687.6833333333998</v>
      </c>
      <c r="DO30" s="56">
        <f t="shared" si="8"/>
        <v>-28037.385463025537</v>
      </c>
      <c r="DP30" s="56">
        <f t="shared" si="8"/>
        <v>-3706.9631460380624</v>
      </c>
      <c r="DQ30" s="56">
        <f t="shared" si="8"/>
        <v>-6218.7500000006839</v>
      </c>
      <c r="DR30" s="56">
        <f t="shared" si="8"/>
        <v>-6687.6833333333998</v>
      </c>
      <c r="DS30" s="56">
        <f>SUM(DO$15:DO30)</f>
        <v>49443.07349256624</v>
      </c>
      <c r="DT30" s="56">
        <f>SUM(DP$15:DP30)</f>
        <v>-150667.17904745607</v>
      </c>
      <c r="DU30" s="56">
        <f>SUM(DQ$15:DQ30)</f>
        <v>-69656.249999998021</v>
      </c>
      <c r="DV30" s="56">
        <f>SUM(DR$15:DR30)</f>
        <v>-10229.613333333364</v>
      </c>
      <c r="DZ30" s="129">
        <v>45889.625</v>
      </c>
      <c r="EA30" s="146">
        <f t="shared" si="70"/>
        <v>49443.07349256624</v>
      </c>
      <c r="EB30" s="146">
        <f t="shared" si="24"/>
        <v>-150667.17904745607</v>
      </c>
      <c r="EC30" s="146">
        <f t="shared" si="25"/>
        <v>-10229.613333333364</v>
      </c>
      <c r="ED30" s="146">
        <f t="shared" si="26"/>
        <v>-69656.249999998021</v>
      </c>
    </row>
    <row r="31" spans="1:134">
      <c r="A31" s="134">
        <v>45869.625</v>
      </c>
      <c r="B31" s="73">
        <f t="shared" si="27"/>
        <v>94.45</v>
      </c>
      <c r="C31" s="31">
        <f t="shared" si="28"/>
        <v>123003.19488817779</v>
      </c>
      <c r="D31" s="32">
        <f t="shared" si="29"/>
        <v>-56752.499999999993</v>
      </c>
      <c r="E31" s="73">
        <f t="shared" si="30"/>
        <v>101.02200000000001</v>
      </c>
      <c r="F31" s="31">
        <f t="shared" si="31"/>
        <v>-36791.999999999003</v>
      </c>
      <c r="G31" s="32">
        <f t="shared" si="32"/>
        <v>-20205.438819999999</v>
      </c>
      <c r="H31" s="73">
        <f t="shared" si="33"/>
        <v>120.26</v>
      </c>
      <c r="I31" s="31">
        <f t="shared" si="34"/>
        <v>-485945.85726005101</v>
      </c>
      <c r="J31" s="32">
        <f t="shared" si="35"/>
        <v>-97614.299999999988</v>
      </c>
      <c r="K31" s="73">
        <f t="shared" si="36"/>
        <v>99.549000000000007</v>
      </c>
      <c r="L31" s="31">
        <f t="shared" si="37"/>
        <v>-72668.399999999485</v>
      </c>
      <c r="M31" s="32">
        <f t="shared" si="38"/>
        <v>-44443.388826666684</v>
      </c>
      <c r="N31" s="79">
        <f t="shared" si="17"/>
        <v>589696.50214156182</v>
      </c>
      <c r="O31" s="79"/>
      <c r="P31" s="79"/>
      <c r="Q31" s="79">
        <f>$G$5*SUM($O$14:O31)-$H$5*SUM($P$14:P31)</f>
        <v>-576200.5368</v>
      </c>
      <c r="R31" s="79">
        <f t="shared" si="18"/>
        <v>13495.965341561823</v>
      </c>
      <c r="S31" s="137"/>
      <c r="U31" s="72">
        <v>45812.625</v>
      </c>
      <c r="V31" s="54">
        <v>93.7</v>
      </c>
      <c r="W31" s="72">
        <v>45810.625</v>
      </c>
      <c r="X31" s="54">
        <v>101.574</v>
      </c>
      <c r="Y31" s="121">
        <v>45814.625</v>
      </c>
      <c r="Z31" s="54">
        <v>121.27</v>
      </c>
      <c r="AA31" s="72">
        <v>45884.625</v>
      </c>
      <c r="AB31" s="54">
        <v>99.375</v>
      </c>
      <c r="AF31" s="127">
        <v>45889.625</v>
      </c>
      <c r="AG31" s="45">
        <f t="shared" si="39"/>
        <v>80.349999999999994</v>
      </c>
      <c r="AH31" s="46">
        <f t="shared" si="40"/>
        <v>-31075.201988814417</v>
      </c>
      <c r="AI31" s="46">
        <f t="shared" si="41"/>
        <v>-67562.499999999985</v>
      </c>
      <c r="AJ31" s="45">
        <f t="shared" si="42"/>
        <v>100.3125</v>
      </c>
      <c r="AK31" s="46">
        <f t="shared" si="43"/>
        <v>103376.11607142857</v>
      </c>
      <c r="AL31" s="47">
        <f t="shared" si="44"/>
        <v>-2997.3345656622041</v>
      </c>
      <c r="AM31" s="45">
        <f t="shared" si="45"/>
        <v>109.76</v>
      </c>
      <c r="AN31" s="46">
        <f t="shared" si="46"/>
        <v>234045.62707679387</v>
      </c>
      <c r="AO31" s="47">
        <f t="shared" si="47"/>
        <v>-69492.857142857145</v>
      </c>
      <c r="AP31" s="45">
        <f t="shared" si="48"/>
        <v>100.3125</v>
      </c>
      <c r="AQ31" s="46">
        <f t="shared" si="49"/>
        <v>90122.767857142855</v>
      </c>
      <c r="AR31" s="47">
        <f t="shared" si="50"/>
        <v>-2613.060903397818</v>
      </c>
      <c r="AS31" s="45">
        <f t="shared" si="51"/>
        <v>102.890625</v>
      </c>
      <c r="AT31" s="46">
        <f t="shared" si="52"/>
        <v>59430.803571428572</v>
      </c>
      <c r="AU31" s="47">
        <f t="shared" si="53"/>
        <v>1094.0508742559523</v>
      </c>
      <c r="AV31" s="45">
        <f t="shared" si="54"/>
        <v>95.78125</v>
      </c>
      <c r="AW31" s="46">
        <f t="shared" si="55"/>
        <v>75000</v>
      </c>
      <c r="AX31" s="47">
        <f t="shared" si="56"/>
        <v>2950.4837239583358</v>
      </c>
      <c r="AY31" s="79">
        <f t="shared" si="57"/>
        <v>-137584.20830512958</v>
      </c>
      <c r="AZ31" s="185"/>
      <c r="BA31" s="185"/>
      <c r="BB31" s="79">
        <f>$AO$4*SUM($AZ$14:AZ31)-$AP$4*SUM($BA$14:BA31)</f>
        <v>20692.591163142919</v>
      </c>
      <c r="BC31" s="79">
        <f t="shared" si="19"/>
        <v>-158276.79946827248</v>
      </c>
      <c r="BE31" s="72">
        <v>45807.625</v>
      </c>
      <c r="BF31" s="54">
        <v>79.569999999999993</v>
      </c>
      <c r="BG31" s="72">
        <v>45904.625</v>
      </c>
      <c r="BH31" s="54">
        <v>101.0390625</v>
      </c>
      <c r="BI31" s="72">
        <v>45807.625</v>
      </c>
      <c r="BJ31" s="54">
        <v>107.77</v>
      </c>
      <c r="BK31" s="72">
        <v>45904.625</v>
      </c>
      <c r="BL31" s="54">
        <v>101.0390625</v>
      </c>
      <c r="BM31" s="72">
        <v>45810.625</v>
      </c>
      <c r="BN31" s="54">
        <v>101.484375</v>
      </c>
      <c r="BO31" s="72">
        <v>45810.625</v>
      </c>
      <c r="BP31" s="54">
        <v>94.46875</v>
      </c>
      <c r="BR31" s="127">
        <f t="shared" si="20"/>
        <v>45889.625</v>
      </c>
      <c r="BS31" s="45">
        <f t="shared" si="21"/>
        <v>107.1161</v>
      </c>
      <c r="BT31" s="46">
        <f t="shared" si="58"/>
        <v>-115500.00000000083</v>
      </c>
      <c r="BU31" s="46">
        <f t="shared" si="59"/>
        <v>79861.111111111109</v>
      </c>
      <c r="BV31" s="45">
        <f t="shared" si="60"/>
        <v>50.768000000000001</v>
      </c>
      <c r="BW31" s="46">
        <f t="shared" si="61"/>
        <v>-31162.500000000113</v>
      </c>
      <c r="BX31" s="47">
        <f t="shared" si="62"/>
        <v>79861.111111111109</v>
      </c>
      <c r="BY31" s="45">
        <f t="shared" si="63"/>
        <v>-84337.500000000713</v>
      </c>
      <c r="CA31" s="125">
        <v>45811.625</v>
      </c>
      <c r="CB31" s="54">
        <v>106.4064</v>
      </c>
      <c r="CC31" s="125">
        <v>45811.625</v>
      </c>
      <c r="CD31" s="54">
        <v>54.945999999999998</v>
      </c>
      <c r="CF31" s="127">
        <v>45889.625</v>
      </c>
      <c r="CG31" s="45">
        <f t="shared" si="22"/>
        <v>265.99299999999999</v>
      </c>
      <c r="CH31" s="46">
        <f t="shared" si="64"/>
        <v>10921.680000000151</v>
      </c>
      <c r="CI31" s="46">
        <f t="shared" si="65"/>
        <v>67083.333333333328</v>
      </c>
      <c r="CJ31" s="45">
        <f t="shared" si="66"/>
        <v>52.55</v>
      </c>
      <c r="CK31" s="46">
        <f t="shared" si="67"/>
        <v>10345.859999999981</v>
      </c>
      <c r="CL31" s="47">
        <f t="shared" si="68"/>
        <v>60374.999999999993</v>
      </c>
      <c r="CM31" s="45">
        <f t="shared" si="69"/>
        <v>7284.1533333335028</v>
      </c>
      <c r="CO31" s="125">
        <v>45812.625</v>
      </c>
      <c r="CP31" s="54">
        <v>293.44900000000001</v>
      </c>
      <c r="CQ31" s="125">
        <v>45812.625</v>
      </c>
      <c r="CR31" s="54">
        <v>56.475999999999999</v>
      </c>
      <c r="CS31" s="54"/>
      <c r="CT31" s="54"/>
      <c r="CU31" s="54"/>
      <c r="CV31" s="54"/>
      <c r="CW31" s="54"/>
      <c r="CX31" s="54"/>
      <c r="CY31" s="54"/>
      <c r="DF31" s="136">
        <v>45890.625</v>
      </c>
      <c r="DG31" s="56">
        <f t="shared" si="4"/>
        <v>58334.289548870642</v>
      </c>
      <c r="DH31" s="56">
        <f t="shared" si="5"/>
        <v>-154149.1577847756</v>
      </c>
      <c r="DI31" s="56">
        <f t="shared" si="6"/>
        <v>-77325.000000001251</v>
      </c>
      <c r="DJ31" s="56">
        <f t="shared" si="7"/>
        <v>11414.83000000022</v>
      </c>
      <c r="DK31" s="56">
        <f t="shared" si="23"/>
        <v>496.88813576800749</v>
      </c>
      <c r="DL31" s="56">
        <f t="shared" si="23"/>
        <v>4127.6416834968841</v>
      </c>
      <c r="DM31" s="56">
        <f t="shared" si="23"/>
        <v>7012.4999999994616</v>
      </c>
      <c r="DN31" s="56">
        <f t="shared" si="23"/>
        <v>4130.6766666667172</v>
      </c>
      <c r="DO31" s="56">
        <f t="shared" si="8"/>
        <v>496.88813576800749</v>
      </c>
      <c r="DP31" s="56">
        <f t="shared" si="8"/>
        <v>4127.6416834968841</v>
      </c>
      <c r="DQ31" s="56">
        <f t="shared" si="8"/>
        <v>7012.4999999994616</v>
      </c>
      <c r="DR31" s="56">
        <f t="shared" si="8"/>
        <v>4130.6766666667172</v>
      </c>
      <c r="DS31" s="56">
        <f>SUM(DO$15:DO31)</f>
        <v>49939.961628334248</v>
      </c>
      <c r="DT31" s="56">
        <f>SUM(DP$15:DP31)</f>
        <v>-146539.53736395919</v>
      </c>
      <c r="DU31" s="56">
        <f>SUM(DQ$15:DQ31)</f>
        <v>-62643.749999998559</v>
      </c>
      <c r="DV31" s="56">
        <f>SUM(DR$15:DR31)</f>
        <v>-6098.9366666666465</v>
      </c>
      <c r="DZ31" s="129">
        <v>45890.625</v>
      </c>
      <c r="EA31" s="146">
        <f t="shared" si="70"/>
        <v>49939.961628334248</v>
      </c>
      <c r="EB31" s="146">
        <f t="shared" si="24"/>
        <v>-146539.53736395919</v>
      </c>
      <c r="EC31" s="146">
        <f t="shared" si="25"/>
        <v>-6098.9366666666465</v>
      </c>
      <c r="ED31" s="146">
        <f t="shared" si="26"/>
        <v>-62643.749999998559</v>
      </c>
    </row>
    <row r="32" spans="1:134">
      <c r="A32" s="133">
        <v>45870.625</v>
      </c>
      <c r="B32" s="73">
        <f t="shared" si="27"/>
        <v>94.32</v>
      </c>
      <c r="C32" s="31">
        <f t="shared" si="28"/>
        <v>93929.712460059993</v>
      </c>
      <c r="D32" s="32">
        <f t="shared" si="29"/>
        <v>-59219.999999999993</v>
      </c>
      <c r="E32" s="73">
        <f t="shared" si="30"/>
        <v>101.155</v>
      </c>
      <c r="F32" s="31">
        <f t="shared" si="31"/>
        <v>-14447.999999999753</v>
      </c>
      <c r="G32" s="32">
        <f t="shared" si="32"/>
        <v>-21083.936159999997</v>
      </c>
      <c r="H32" s="73">
        <f t="shared" si="33"/>
        <v>120.22</v>
      </c>
      <c r="I32" s="31">
        <f t="shared" si="34"/>
        <v>-497798.19524200464</v>
      </c>
      <c r="J32" s="32">
        <f t="shared" si="35"/>
        <v>-101858.39999999998</v>
      </c>
      <c r="K32" s="73">
        <f t="shared" si="36"/>
        <v>99.751000000000005</v>
      </c>
      <c r="L32" s="31">
        <f t="shared" si="37"/>
        <v>-3099.6000000001172</v>
      </c>
      <c r="M32" s="32">
        <f t="shared" si="38"/>
        <v>-46375.710079999997</v>
      </c>
      <c r="N32" s="79">
        <f t="shared" si="17"/>
        <v>620422.93378206436</v>
      </c>
      <c r="O32" s="79"/>
      <c r="P32" s="79"/>
      <c r="Q32" s="79">
        <f>$G$5*SUM($O$14:O32)-$H$5*SUM($P$14:P32)</f>
        <v>-576200.5368</v>
      </c>
      <c r="R32" s="79">
        <f t="shared" si="18"/>
        <v>44222.396982064354</v>
      </c>
      <c r="S32" s="137"/>
      <c r="U32" s="72">
        <v>45813.625</v>
      </c>
      <c r="V32" s="54">
        <v>93.55</v>
      </c>
      <c r="W32" s="72">
        <v>45811.625</v>
      </c>
      <c r="X32" s="54">
        <v>101.60599999999999</v>
      </c>
      <c r="Y32" s="121">
        <v>45817.625</v>
      </c>
      <c r="Z32" s="54">
        <v>121.32</v>
      </c>
      <c r="AA32" s="72">
        <v>45887.625</v>
      </c>
      <c r="AB32" s="54">
        <v>99.388999999999996</v>
      </c>
      <c r="AF32" s="127">
        <v>45890.625</v>
      </c>
      <c r="AG32" s="45">
        <f t="shared" si="39"/>
        <v>80.2</v>
      </c>
      <c r="AH32" s="46">
        <f t="shared" si="40"/>
        <v>-77688.004972031878</v>
      </c>
      <c r="AI32" s="46">
        <f t="shared" si="41"/>
        <v>-70500</v>
      </c>
      <c r="AJ32" s="45">
        <f t="shared" si="42"/>
        <v>100.09375</v>
      </c>
      <c r="AK32" s="46">
        <f t="shared" si="43"/>
        <v>72907.36607142858</v>
      </c>
      <c r="AL32" s="47">
        <f t="shared" si="44"/>
        <v>-3127.6534598214275</v>
      </c>
      <c r="AM32" s="45">
        <f t="shared" si="45"/>
        <v>109.34</v>
      </c>
      <c r="AN32" s="46">
        <f t="shared" si="46"/>
        <v>134753.54286239838</v>
      </c>
      <c r="AO32" s="47">
        <f t="shared" si="47"/>
        <v>-72514.28571428571</v>
      </c>
      <c r="AP32" s="45">
        <f t="shared" si="48"/>
        <v>100.09375</v>
      </c>
      <c r="AQ32" s="46">
        <f t="shared" si="49"/>
        <v>63560.267857142862</v>
      </c>
      <c r="AR32" s="47">
        <f t="shared" si="50"/>
        <v>-2726.6722470238128</v>
      </c>
      <c r="AS32" s="45">
        <f t="shared" si="51"/>
        <v>102.5625</v>
      </c>
      <c r="AT32" s="46">
        <f t="shared" si="52"/>
        <v>41852.678571428572</v>
      </c>
      <c r="AU32" s="47">
        <f t="shared" si="53"/>
        <v>1141.6183035714312</v>
      </c>
      <c r="AV32" s="45">
        <f t="shared" si="54"/>
        <v>95.3125</v>
      </c>
      <c r="AW32" s="46">
        <f t="shared" si="55"/>
        <v>39843.75</v>
      </c>
      <c r="AX32" s="47">
        <f t="shared" si="56"/>
        <v>3078.765625</v>
      </c>
      <c r="AY32" s="79">
        <f t="shared" si="57"/>
        <v>-133456.56662163266</v>
      </c>
      <c r="AZ32" s="185"/>
      <c r="BA32" s="185"/>
      <c r="BB32" s="79">
        <f>$AO$4*SUM($AZ$14:AZ32)-$AP$4*SUM($BA$14:BA32)</f>
        <v>20692.591163142919</v>
      </c>
      <c r="BC32" s="79">
        <f t="shared" si="19"/>
        <v>-154149.1577847756</v>
      </c>
      <c r="BE32" s="72">
        <v>45810.625</v>
      </c>
      <c r="BF32" s="54">
        <v>79.180000000000007</v>
      </c>
      <c r="BG32" s="72">
        <v>45905.625</v>
      </c>
      <c r="BH32" s="54">
        <v>101.25</v>
      </c>
      <c r="BI32" s="72">
        <v>45810.625</v>
      </c>
      <c r="BJ32" s="54">
        <v>107.07</v>
      </c>
      <c r="BK32" s="72">
        <v>45905.625</v>
      </c>
      <c r="BL32" s="54">
        <v>101.25</v>
      </c>
      <c r="BM32" s="72">
        <v>45811.625</v>
      </c>
      <c r="BN32" s="54">
        <v>101.375</v>
      </c>
      <c r="BO32" s="72">
        <v>45811.625</v>
      </c>
      <c r="BP32" s="54">
        <v>94.359375</v>
      </c>
      <c r="BR32" s="127">
        <f t="shared" si="20"/>
        <v>45890.625</v>
      </c>
      <c r="BS32" s="45">
        <f t="shared" si="21"/>
        <v>106.9358</v>
      </c>
      <c r="BT32" s="46">
        <f t="shared" si="58"/>
        <v>-160575.00000000148</v>
      </c>
      <c r="BU32" s="46">
        <f t="shared" si="59"/>
        <v>83333.333333333343</v>
      </c>
      <c r="BV32" s="45">
        <f t="shared" si="60"/>
        <v>51.694000000000003</v>
      </c>
      <c r="BW32" s="46">
        <f t="shared" si="61"/>
        <v>-83250.000000000218</v>
      </c>
      <c r="BX32" s="47">
        <f t="shared" si="62"/>
        <v>83333.333333333328</v>
      </c>
      <c r="BY32" s="45">
        <f t="shared" si="63"/>
        <v>-77325.000000001251</v>
      </c>
      <c r="CA32" s="125">
        <v>45812.625</v>
      </c>
      <c r="CB32" s="54">
        <v>106.3698</v>
      </c>
      <c r="CC32" s="125">
        <v>45812.625</v>
      </c>
      <c r="CD32" s="54">
        <v>55.19</v>
      </c>
      <c r="CF32" s="127">
        <v>45890.625</v>
      </c>
      <c r="CG32" s="45">
        <f t="shared" si="22"/>
        <v>266.79599999999999</v>
      </c>
      <c r="CH32" s="46">
        <f t="shared" si="64"/>
        <v>3501.9600000001765</v>
      </c>
      <c r="CI32" s="46">
        <f t="shared" si="65"/>
        <v>70000</v>
      </c>
      <c r="CJ32" s="45">
        <f t="shared" si="66"/>
        <v>52.808999999999997</v>
      </c>
      <c r="CK32" s="46">
        <f t="shared" si="67"/>
        <v>-912.87000000003468</v>
      </c>
      <c r="CL32" s="47">
        <f t="shared" si="68"/>
        <v>63000</v>
      </c>
      <c r="CM32" s="45">
        <f t="shared" si="69"/>
        <v>11414.83000000022</v>
      </c>
      <c r="CO32" s="125">
        <v>45813.625</v>
      </c>
      <c r="CP32" s="54">
        <v>293.76400000000001</v>
      </c>
      <c r="CQ32" s="125">
        <v>45813.625</v>
      </c>
      <c r="CR32" s="54">
        <v>56.481999999999999</v>
      </c>
      <c r="CS32" s="54"/>
      <c r="CT32" s="54"/>
      <c r="CU32" s="54"/>
      <c r="CV32" s="54"/>
      <c r="CW32" s="54"/>
      <c r="CX32" s="54"/>
      <c r="CY32" s="54"/>
      <c r="DF32" s="136">
        <v>45891.625</v>
      </c>
      <c r="DG32" s="56">
        <f t="shared" si="4"/>
        <v>108146.74373968039</v>
      </c>
      <c r="DH32" s="56">
        <f t="shared" si="5"/>
        <v>-85720.775891802739</v>
      </c>
      <c r="DI32" s="56">
        <f t="shared" si="6"/>
        <v>-59200.000000002452</v>
      </c>
      <c r="DJ32" s="56">
        <f t="shared" si="7"/>
        <v>9054.6166666669305</v>
      </c>
      <c r="DK32" s="56">
        <f t="shared" si="23"/>
        <v>49812.454190809745</v>
      </c>
      <c r="DL32" s="56">
        <f t="shared" si="23"/>
        <v>68428.381892972859</v>
      </c>
      <c r="DM32" s="56">
        <f t="shared" si="23"/>
        <v>18124.999999998799</v>
      </c>
      <c r="DN32" s="56">
        <f t="shared" si="23"/>
        <v>-2360.2133333332895</v>
      </c>
      <c r="DO32" s="56">
        <f t="shared" si="8"/>
        <v>49812.454190809745</v>
      </c>
      <c r="DP32" s="56">
        <f t="shared" si="8"/>
        <v>68428.381892972859</v>
      </c>
      <c r="DQ32" s="56">
        <f t="shared" si="8"/>
        <v>18124.999999998799</v>
      </c>
      <c r="DR32" s="56">
        <f t="shared" si="8"/>
        <v>-2360.2133333332895</v>
      </c>
      <c r="DS32" s="56">
        <f>SUM(DO$15:DO32)</f>
        <v>99752.415819143993</v>
      </c>
      <c r="DT32" s="56">
        <f>SUM(DP$15:DP32)</f>
        <v>-78111.155470986327</v>
      </c>
      <c r="DU32" s="56">
        <f>SUM(DQ$15:DQ32)</f>
        <v>-44518.74999999976</v>
      </c>
      <c r="DV32" s="56">
        <f>SUM(DR$15:DR32)</f>
        <v>-8459.149999999936</v>
      </c>
      <c r="DZ32" s="129">
        <v>45891.625</v>
      </c>
      <c r="EA32" s="146">
        <f t="shared" si="70"/>
        <v>99752.415819143993</v>
      </c>
      <c r="EB32" s="146">
        <f t="shared" si="24"/>
        <v>-78111.155470986327</v>
      </c>
      <c r="EC32" s="146">
        <f t="shared" si="25"/>
        <v>-8459.149999999936</v>
      </c>
      <c r="ED32" s="146">
        <f t="shared" si="26"/>
        <v>-44518.74999999976</v>
      </c>
    </row>
    <row r="33" spans="1:134">
      <c r="A33" s="133">
        <v>45873.625</v>
      </c>
      <c r="B33" s="73">
        <f t="shared" si="27"/>
        <v>94.38</v>
      </c>
      <c r="C33" s="31">
        <f t="shared" si="28"/>
        <v>107348.24281150113</v>
      </c>
      <c r="D33" s="32">
        <f t="shared" si="29"/>
        <v>-66622.499999999985</v>
      </c>
      <c r="E33" s="73">
        <f t="shared" si="30"/>
        <v>101.214</v>
      </c>
      <c r="F33" s="31">
        <f t="shared" si="31"/>
        <v>-4536.0000000001719</v>
      </c>
      <c r="G33" s="32">
        <f t="shared" si="32"/>
        <v>-23719.428179999988</v>
      </c>
      <c r="H33" s="73">
        <f t="shared" si="33"/>
        <v>120.41</v>
      </c>
      <c r="I33" s="31">
        <f t="shared" si="34"/>
        <v>-441499.58982773189</v>
      </c>
      <c r="J33" s="32">
        <f t="shared" si="35"/>
        <v>-114590.69999999998</v>
      </c>
      <c r="K33" s="73">
        <f t="shared" si="36"/>
        <v>99.884</v>
      </c>
      <c r="L33" s="31">
        <f t="shared" si="37"/>
        <v>42705.599999998354</v>
      </c>
      <c r="M33" s="32">
        <f t="shared" si="38"/>
        <v>-52172.673839999981</v>
      </c>
      <c r="N33" s="79">
        <f t="shared" si="17"/>
        <v>615604.38697923161</v>
      </c>
      <c r="O33" s="79"/>
      <c r="P33" s="79"/>
      <c r="Q33" s="79">
        <f>$G$5*SUM($O$14:O33)-$H$5*SUM($P$14:P33)</f>
        <v>-576200.5368</v>
      </c>
      <c r="R33" s="79">
        <f t="shared" si="18"/>
        <v>39403.850179231609</v>
      </c>
      <c r="S33" s="137"/>
      <c r="U33" s="72">
        <v>45814.625</v>
      </c>
      <c r="V33" s="54">
        <v>93.7</v>
      </c>
      <c r="W33" s="72">
        <v>45812.625</v>
      </c>
      <c r="X33" s="54">
        <v>101.54</v>
      </c>
      <c r="Y33" s="121">
        <v>45818.625</v>
      </c>
      <c r="Z33" s="54">
        <v>121.52</v>
      </c>
      <c r="AA33" s="72">
        <v>45888.625</v>
      </c>
      <c r="AB33" s="54">
        <v>99.484999999999999</v>
      </c>
      <c r="AF33" s="127">
        <v>45891.625</v>
      </c>
      <c r="AG33" s="45">
        <f t="shared" si="39"/>
        <v>80.849999999999994</v>
      </c>
      <c r="AH33" s="46">
        <f t="shared" si="40"/>
        <v>124300.80795524656</v>
      </c>
      <c r="AI33" s="46">
        <f t="shared" si="41"/>
        <v>-73437.5</v>
      </c>
      <c r="AJ33" s="45">
        <f t="shared" si="42"/>
        <v>100.515625</v>
      </c>
      <c r="AK33" s="46">
        <f t="shared" si="43"/>
        <v>131668.52678571429</v>
      </c>
      <c r="AL33" s="47">
        <f t="shared" si="44"/>
        <v>-3257.972353980651</v>
      </c>
      <c r="AM33" s="45">
        <f t="shared" si="45"/>
        <v>110.2</v>
      </c>
      <c r="AN33" s="46">
        <f t="shared" si="46"/>
        <v>338065.90577759431</v>
      </c>
      <c r="AO33" s="47">
        <f t="shared" si="47"/>
        <v>-75535.71428571429</v>
      </c>
      <c r="AP33" s="45">
        <f t="shared" si="48"/>
        <v>100.515625</v>
      </c>
      <c r="AQ33" s="46">
        <f t="shared" si="49"/>
        <v>114787.94642857143</v>
      </c>
      <c r="AR33" s="47">
        <f t="shared" si="50"/>
        <v>-2840.283590649804</v>
      </c>
      <c r="AS33" s="45">
        <f t="shared" si="51"/>
        <v>103.125</v>
      </c>
      <c r="AT33" s="46">
        <f t="shared" si="52"/>
        <v>71986.607142857145</v>
      </c>
      <c r="AU33" s="47">
        <f t="shared" si="53"/>
        <v>1189.1857328869064</v>
      </c>
      <c r="AV33" s="45">
        <f t="shared" si="54"/>
        <v>95.9375</v>
      </c>
      <c r="AW33" s="46">
        <f t="shared" si="55"/>
        <v>86718.75</v>
      </c>
      <c r="AX33" s="47">
        <f t="shared" si="56"/>
        <v>3207.0475260416679</v>
      </c>
      <c r="AY33" s="79">
        <f t="shared" si="57"/>
        <v>-65028.18472865982</v>
      </c>
      <c r="AZ33" s="185"/>
      <c r="BA33" s="185"/>
      <c r="BB33" s="79">
        <f>$AO$4*SUM($AZ$14:AZ33)-$AP$4*SUM($BA$14:BA33)</f>
        <v>20692.591163142919</v>
      </c>
      <c r="BC33" s="79">
        <f t="shared" si="19"/>
        <v>-85720.775891802739</v>
      </c>
      <c r="BE33" s="72">
        <v>45811.625</v>
      </c>
      <c r="BF33" s="54">
        <v>79.33</v>
      </c>
      <c r="BG33" s="72">
        <v>45908.625</v>
      </c>
      <c r="BH33" s="54">
        <v>101.3828125</v>
      </c>
      <c r="BI33" s="72">
        <v>45811.625</v>
      </c>
      <c r="BJ33" s="54">
        <v>107.12</v>
      </c>
      <c r="BK33" s="72">
        <v>45908.625</v>
      </c>
      <c r="BL33" s="54">
        <v>101.3828125</v>
      </c>
      <c r="BM33" s="72">
        <v>45812.625</v>
      </c>
      <c r="BN33" s="54">
        <v>102.15625</v>
      </c>
      <c r="BO33" s="72">
        <v>45812.625</v>
      </c>
      <c r="BP33" s="54">
        <v>95.84375</v>
      </c>
      <c r="BR33" s="127">
        <f t="shared" si="20"/>
        <v>45891.625</v>
      </c>
      <c r="BS33" s="45">
        <f t="shared" si="21"/>
        <v>107.5735</v>
      </c>
      <c r="BT33" s="46">
        <f t="shared" si="58"/>
        <v>-1150.0000000026489</v>
      </c>
      <c r="BU33" s="46">
        <f t="shared" si="59"/>
        <v>86805.555555555562</v>
      </c>
      <c r="BV33" s="45">
        <f t="shared" si="60"/>
        <v>49.182000000000002</v>
      </c>
      <c r="BW33" s="46">
        <f t="shared" si="61"/>
        <v>58049.999999999804</v>
      </c>
      <c r="BX33" s="47">
        <f t="shared" si="62"/>
        <v>86805.555555555562</v>
      </c>
      <c r="BY33" s="45">
        <f t="shared" si="63"/>
        <v>-59200.000000002452</v>
      </c>
      <c r="CA33" s="125">
        <v>45813.625</v>
      </c>
      <c r="CB33" s="54">
        <v>106.2727</v>
      </c>
      <c r="CC33" s="125">
        <v>45813.625</v>
      </c>
      <c r="CD33" s="54">
        <v>55.59</v>
      </c>
      <c r="CF33" s="127">
        <v>45891.625</v>
      </c>
      <c r="CG33" s="45">
        <f t="shared" si="22"/>
        <v>261.90800000000002</v>
      </c>
      <c r="CH33" s="46">
        <f t="shared" si="64"/>
        <v>48667.079999999965</v>
      </c>
      <c r="CI33" s="46">
        <f t="shared" si="65"/>
        <v>72916.666666666672</v>
      </c>
      <c r="CJ33" s="45">
        <f t="shared" si="66"/>
        <v>51.709000000000003</v>
      </c>
      <c r="CK33" s="46">
        <f t="shared" si="67"/>
        <v>46904.129999999721</v>
      </c>
      <c r="CL33" s="47">
        <f t="shared" si="68"/>
        <v>65625</v>
      </c>
      <c r="CM33" s="45">
        <f t="shared" si="69"/>
        <v>9054.6166666669305</v>
      </c>
      <c r="CO33" s="125">
        <v>45814.625</v>
      </c>
      <c r="CP33" s="54">
        <v>289.697</v>
      </c>
      <c r="CQ33" s="125">
        <v>45814.625</v>
      </c>
      <c r="CR33" s="54">
        <v>55.588999999999999</v>
      </c>
      <c r="CS33" s="54"/>
      <c r="CT33" s="54"/>
      <c r="CU33" s="54"/>
      <c r="CV33" s="54"/>
      <c r="CW33" s="54"/>
      <c r="CX33" s="54"/>
      <c r="CY33" s="54"/>
      <c r="DF33" s="136">
        <v>45894.625</v>
      </c>
      <c r="DG33" s="56">
        <f t="shared" si="4"/>
        <v>59738.671999678598</v>
      </c>
      <c r="DH33" s="56">
        <f t="shared" si="5"/>
        <v>-90132.063735566393</v>
      </c>
      <c r="DI33" s="56">
        <f t="shared" si="6"/>
        <v>-65012.500000002794</v>
      </c>
      <c r="DJ33" s="56">
        <f t="shared" si="7"/>
        <v>9929.6166666669305</v>
      </c>
      <c r="DK33" s="56">
        <f t="shared" si="23"/>
        <v>-48408.071740001789</v>
      </c>
      <c r="DL33" s="56">
        <f t="shared" si="23"/>
        <v>-4411.2878437636537</v>
      </c>
      <c r="DM33" s="56">
        <f t="shared" si="23"/>
        <v>-5812.500000000342</v>
      </c>
      <c r="DN33" s="56">
        <f t="shared" si="23"/>
        <v>875</v>
      </c>
      <c r="DO33" s="56">
        <f t="shared" si="8"/>
        <v>-48408.071740001789</v>
      </c>
      <c r="DP33" s="56">
        <f t="shared" si="8"/>
        <v>-4411.2878437636537</v>
      </c>
      <c r="DQ33" s="56">
        <f t="shared" si="8"/>
        <v>-5812.500000000342</v>
      </c>
      <c r="DR33" s="56">
        <f t="shared" si="8"/>
        <v>875</v>
      </c>
      <c r="DS33" s="56">
        <f>SUM(DO$15:DO33)</f>
        <v>51344.344079142204</v>
      </c>
      <c r="DT33" s="56">
        <f>SUM(DP$15:DP33)</f>
        <v>-82522.44331474998</v>
      </c>
      <c r="DU33" s="56">
        <f>SUM(DQ$15:DQ33)</f>
        <v>-50331.250000000102</v>
      </c>
      <c r="DV33" s="56">
        <f>SUM(DR$15:DR33)</f>
        <v>-7584.149999999936</v>
      </c>
      <c r="DZ33" s="129">
        <v>45894.625</v>
      </c>
      <c r="EA33" s="146">
        <f t="shared" si="70"/>
        <v>51344.344079142204</v>
      </c>
      <c r="EB33" s="146">
        <f t="shared" si="24"/>
        <v>-82522.44331474998</v>
      </c>
      <c r="EC33" s="146">
        <f t="shared" si="25"/>
        <v>-7584.149999999936</v>
      </c>
      <c r="ED33" s="146">
        <f t="shared" si="26"/>
        <v>-50331.250000000102</v>
      </c>
    </row>
    <row r="34" spans="1:134">
      <c r="A34" s="133">
        <v>45874.625</v>
      </c>
      <c r="B34" s="73">
        <f t="shared" si="27"/>
        <v>94.45</v>
      </c>
      <c r="C34" s="31">
        <f t="shared" si="28"/>
        <v>123003.19488817779</v>
      </c>
      <c r="D34" s="32">
        <f t="shared" si="29"/>
        <v>-69090</v>
      </c>
      <c r="E34" s="73">
        <f t="shared" si="30"/>
        <v>101.217</v>
      </c>
      <c r="F34" s="31">
        <f t="shared" si="31"/>
        <v>-4032.0000000001528</v>
      </c>
      <c r="G34" s="32">
        <f t="shared" si="32"/>
        <v>-24597.925520000004</v>
      </c>
      <c r="H34" s="73">
        <f t="shared" si="33"/>
        <v>120.52</v>
      </c>
      <c r="I34" s="31">
        <f t="shared" si="34"/>
        <v>-408905.66037736239</v>
      </c>
      <c r="J34" s="32">
        <f t="shared" si="35"/>
        <v>-118834.8</v>
      </c>
      <c r="K34" s="73">
        <f t="shared" si="36"/>
        <v>99.923000000000002</v>
      </c>
      <c r="L34" s="31">
        <f t="shared" si="37"/>
        <v>56137.199999998862</v>
      </c>
      <c r="M34" s="32">
        <f t="shared" si="38"/>
        <v>-54104.995093333324</v>
      </c>
      <c r="N34" s="79">
        <f t="shared" si="17"/>
        <v>612315.785692206</v>
      </c>
      <c r="O34" s="79"/>
      <c r="P34" s="79"/>
      <c r="Q34" s="79">
        <f>$G$5*SUM($O$14:O34)-$H$5*SUM($P$14:P34)</f>
        <v>-576200.5368</v>
      </c>
      <c r="R34" s="79">
        <f t="shared" si="18"/>
        <v>36115.248892206</v>
      </c>
      <c r="S34" s="137"/>
      <c r="U34" s="72">
        <v>45817.625</v>
      </c>
      <c r="V34" s="54">
        <v>93.62</v>
      </c>
      <c r="W34" s="72">
        <v>45813.625</v>
      </c>
      <c r="X34" s="54">
        <v>101.26</v>
      </c>
      <c r="Y34" s="121">
        <v>45819.625</v>
      </c>
      <c r="Z34" s="54">
        <v>121.56</v>
      </c>
      <c r="AA34" s="72">
        <v>45889.625</v>
      </c>
      <c r="AB34" s="54">
        <v>99.653999999999996</v>
      </c>
      <c r="AF34" s="127">
        <v>45894.625</v>
      </c>
      <c r="AG34" s="45">
        <f t="shared" si="39"/>
        <v>80.69</v>
      </c>
      <c r="AH34" s="46">
        <f t="shared" si="40"/>
        <v>74580.484773151271</v>
      </c>
      <c r="AI34" s="46">
        <f t="shared" si="41"/>
        <v>-82250</v>
      </c>
      <c r="AJ34" s="45">
        <f t="shared" si="42"/>
        <v>100.3828125</v>
      </c>
      <c r="AK34" s="46">
        <f t="shared" si="43"/>
        <v>113169.64285714287</v>
      </c>
      <c r="AL34" s="47">
        <f t="shared" si="44"/>
        <v>-3648.9290364583358</v>
      </c>
      <c r="AM34" s="45">
        <f t="shared" si="45"/>
        <v>109.91</v>
      </c>
      <c r="AN34" s="46">
        <f t="shared" si="46"/>
        <v>269507.08572479105</v>
      </c>
      <c r="AO34" s="47">
        <f t="shared" si="47"/>
        <v>-84600</v>
      </c>
      <c r="AP34" s="45">
        <f t="shared" si="48"/>
        <v>100.3828125</v>
      </c>
      <c r="AQ34" s="46">
        <f t="shared" si="49"/>
        <v>98660.71428571429</v>
      </c>
      <c r="AR34" s="47">
        <f t="shared" si="50"/>
        <v>-3181.1176215277737</v>
      </c>
      <c r="AS34" s="45">
        <f t="shared" si="51"/>
        <v>102.9375</v>
      </c>
      <c r="AT34" s="46">
        <f t="shared" si="52"/>
        <v>61941.96428571429</v>
      </c>
      <c r="AU34" s="47">
        <f t="shared" si="53"/>
        <v>1331.8880208333358</v>
      </c>
      <c r="AV34" s="45">
        <f t="shared" si="54"/>
        <v>95.71875</v>
      </c>
      <c r="AW34" s="46">
        <f t="shared" si="55"/>
        <v>70312.5</v>
      </c>
      <c r="AX34" s="47">
        <f t="shared" si="56"/>
        <v>3591.8932291666679</v>
      </c>
      <c r="AY34" s="79">
        <f t="shared" si="57"/>
        <v>-69439.472572423474</v>
      </c>
      <c r="AZ34" s="185"/>
      <c r="BA34" s="185"/>
      <c r="BB34" s="79">
        <f>$AO$4*SUM($AZ$14:AZ34)-$AP$4*SUM($BA$14:BA34)</f>
        <v>20692.591163142919</v>
      </c>
      <c r="BC34" s="79">
        <f t="shared" si="19"/>
        <v>-90132.063735566393</v>
      </c>
      <c r="BE34" s="72">
        <v>45812.625</v>
      </c>
      <c r="BF34" s="54">
        <v>79.48</v>
      </c>
      <c r="BG34" s="72">
        <v>45909.625</v>
      </c>
      <c r="BH34" s="54">
        <v>101.203125</v>
      </c>
      <c r="BI34" s="72">
        <v>45812.625</v>
      </c>
      <c r="BJ34" s="54">
        <v>107.9</v>
      </c>
      <c r="BK34" s="72">
        <v>45909.625</v>
      </c>
      <c r="BL34" s="54">
        <v>101.203125</v>
      </c>
      <c r="BM34" s="72">
        <v>45813.625</v>
      </c>
      <c r="BN34" s="54">
        <v>101.890625</v>
      </c>
      <c r="BO34" s="72">
        <v>45813.625</v>
      </c>
      <c r="BP34" s="54">
        <v>95.90625</v>
      </c>
      <c r="BR34" s="127">
        <f t="shared" si="20"/>
        <v>45894.625</v>
      </c>
      <c r="BS34" s="45">
        <f t="shared" si="21"/>
        <v>107.43819999999999</v>
      </c>
      <c r="BT34" s="46">
        <f t="shared" si="58"/>
        <v>-34975.000000002867</v>
      </c>
      <c r="BU34" s="46">
        <f t="shared" si="59"/>
        <v>97222.222222222234</v>
      </c>
      <c r="BV34" s="45">
        <f t="shared" si="60"/>
        <v>49.68</v>
      </c>
      <c r="BW34" s="46">
        <f t="shared" si="61"/>
        <v>30037.499999999942</v>
      </c>
      <c r="BX34" s="47">
        <f t="shared" si="62"/>
        <v>97222.222222222219</v>
      </c>
      <c r="BY34" s="45">
        <f t="shared" si="63"/>
        <v>-65012.500000002794</v>
      </c>
      <c r="CA34" s="125">
        <v>45814.625</v>
      </c>
      <c r="CB34" s="54">
        <v>106.61709999999999</v>
      </c>
      <c r="CC34" s="125">
        <v>45814.625</v>
      </c>
      <c r="CD34" s="54">
        <v>54.094999999999999</v>
      </c>
      <c r="CF34" s="127">
        <v>45894.625</v>
      </c>
      <c r="CG34" s="45">
        <f t="shared" si="22"/>
        <v>261.90800000000002</v>
      </c>
      <c r="CH34" s="46">
        <f t="shared" si="64"/>
        <v>48667.079999999965</v>
      </c>
      <c r="CI34" s="46">
        <f t="shared" si="65"/>
        <v>81666.666666666672</v>
      </c>
      <c r="CJ34" s="45">
        <f t="shared" si="66"/>
        <v>51.709000000000003</v>
      </c>
      <c r="CK34" s="46">
        <f t="shared" si="67"/>
        <v>46904.129999999721</v>
      </c>
      <c r="CL34" s="47">
        <f t="shared" si="68"/>
        <v>73500</v>
      </c>
      <c r="CM34" s="45">
        <f t="shared" si="69"/>
        <v>9929.6166666669305</v>
      </c>
      <c r="CO34" s="125">
        <v>45817.625</v>
      </c>
      <c r="CP34" s="54">
        <v>288.13</v>
      </c>
      <c r="CQ34" s="125">
        <v>45817.625</v>
      </c>
      <c r="CR34" s="54">
        <v>55.499000000000002</v>
      </c>
      <c r="CS34" s="54"/>
      <c r="CT34" s="54"/>
      <c r="CU34" s="54"/>
      <c r="CV34" s="54"/>
      <c r="CW34" s="54"/>
      <c r="CX34" s="54"/>
      <c r="CY34" s="54"/>
      <c r="DF34" s="136">
        <v>45895.625</v>
      </c>
      <c r="DG34" s="56">
        <f t="shared" si="4"/>
        <v>85173.478757272125</v>
      </c>
      <c r="DH34" s="56">
        <f t="shared" si="5"/>
        <v>-52386.564077559517</v>
      </c>
      <c r="DI34" s="56">
        <f t="shared" si="6"/>
        <v>-51393.750000002765</v>
      </c>
      <c r="DJ34" s="56">
        <f t="shared" si="7"/>
        <v>13932.823333333639</v>
      </c>
      <c r="DK34" s="56">
        <f t="shared" si="23"/>
        <v>25434.806757593527</v>
      </c>
      <c r="DL34" s="56">
        <f t="shared" si="23"/>
        <v>37745.499658006876</v>
      </c>
      <c r="DM34" s="56">
        <f t="shared" si="23"/>
        <v>13618.750000000029</v>
      </c>
      <c r="DN34" s="56">
        <f t="shared" si="23"/>
        <v>4003.2066666667088</v>
      </c>
      <c r="DO34" s="56">
        <f t="shared" si="8"/>
        <v>25434.806757593527</v>
      </c>
      <c r="DP34" s="56">
        <f t="shared" si="8"/>
        <v>37745.499658006876</v>
      </c>
      <c r="DQ34" s="56">
        <f t="shared" si="8"/>
        <v>13618.750000000029</v>
      </c>
      <c r="DR34" s="56">
        <f t="shared" si="8"/>
        <v>4003.2066666667088</v>
      </c>
      <c r="DS34" s="56">
        <f>SUM(DO$15:DO34)</f>
        <v>76779.150836735731</v>
      </c>
      <c r="DT34" s="56">
        <f>SUM(DP$15:DP34)</f>
        <v>-44776.943656743104</v>
      </c>
      <c r="DU34" s="56">
        <f>SUM(DQ$15:DQ34)</f>
        <v>-36712.500000000073</v>
      </c>
      <c r="DV34" s="56">
        <f>SUM(DR$15:DR34)</f>
        <v>-3580.9433333332272</v>
      </c>
      <c r="DZ34" s="129">
        <v>45895.625</v>
      </c>
      <c r="EA34" s="146">
        <f t="shared" si="70"/>
        <v>76779.150836735731</v>
      </c>
      <c r="EB34" s="146">
        <f t="shared" si="24"/>
        <v>-44776.943656743104</v>
      </c>
      <c r="EC34" s="146">
        <f t="shared" si="25"/>
        <v>-3580.9433333332272</v>
      </c>
      <c r="ED34" s="146">
        <f t="shared" si="26"/>
        <v>-36712.500000000073</v>
      </c>
    </row>
    <row r="35" spans="1:134">
      <c r="A35" s="133">
        <v>45875.625</v>
      </c>
      <c r="B35" s="73">
        <f t="shared" si="27"/>
        <v>94.47</v>
      </c>
      <c r="C35" s="31">
        <f t="shared" si="28"/>
        <v>127476.03833865817</v>
      </c>
      <c r="D35" s="32">
        <f t="shared" si="29"/>
        <v>-71557.5</v>
      </c>
      <c r="E35" s="73">
        <f t="shared" si="30"/>
        <v>101.197</v>
      </c>
      <c r="F35" s="31">
        <f t="shared" si="31"/>
        <v>-7391.9999999994843</v>
      </c>
      <c r="G35" s="32">
        <f t="shared" si="32"/>
        <v>-25476.422860000002</v>
      </c>
      <c r="H35" s="73">
        <f t="shared" si="33"/>
        <v>120.41</v>
      </c>
      <c r="I35" s="31">
        <f t="shared" si="34"/>
        <v>-441499.58982773189</v>
      </c>
      <c r="J35" s="32">
        <f t="shared" si="35"/>
        <v>-123078.9</v>
      </c>
      <c r="K35" s="73">
        <f t="shared" si="36"/>
        <v>99.869</v>
      </c>
      <c r="L35" s="31">
        <f t="shared" si="37"/>
        <v>37539.599999998158</v>
      </c>
      <c r="M35" s="32">
        <f t="shared" si="38"/>
        <v>-56037.316346666667</v>
      </c>
      <c r="N35" s="79">
        <f t="shared" si="17"/>
        <v>634867.73467972106</v>
      </c>
      <c r="O35" s="79"/>
      <c r="P35" s="79"/>
      <c r="Q35" s="79">
        <f>$G$5*SUM($O$14:O35)-$H$5*SUM($P$14:P35)</f>
        <v>-576200.5368</v>
      </c>
      <c r="R35" s="79">
        <f t="shared" si="18"/>
        <v>58667.197879721061</v>
      </c>
      <c r="S35" s="137"/>
      <c r="U35" s="72">
        <v>45818.625</v>
      </c>
      <c r="V35" s="54">
        <v>93.67</v>
      </c>
      <c r="W35" s="72">
        <v>45814.625</v>
      </c>
      <c r="X35" s="54">
        <v>101.29900000000001</v>
      </c>
      <c r="Y35" s="121">
        <v>45820.625</v>
      </c>
      <c r="Z35" s="54">
        <v>121.7</v>
      </c>
      <c r="AA35" s="72">
        <v>45890.625</v>
      </c>
      <c r="AB35" s="54">
        <v>99.468999999999994</v>
      </c>
      <c r="AF35" s="127">
        <v>45895.625</v>
      </c>
      <c r="AG35" s="45">
        <f t="shared" si="39"/>
        <v>80.87</v>
      </c>
      <c r="AH35" s="46">
        <f t="shared" si="40"/>
        <v>130515.84835301332</v>
      </c>
      <c r="AI35" s="46">
        <f t="shared" si="41"/>
        <v>-85187.5</v>
      </c>
      <c r="AJ35" s="45">
        <f t="shared" si="42"/>
        <v>100.6015625</v>
      </c>
      <c r="AK35" s="46">
        <f t="shared" si="43"/>
        <v>143638.39285714287</v>
      </c>
      <c r="AL35" s="47">
        <f t="shared" si="44"/>
        <v>-3779.2479306175519</v>
      </c>
      <c r="AM35" s="45">
        <f t="shared" si="45"/>
        <v>109.99</v>
      </c>
      <c r="AN35" s="46">
        <f t="shared" si="46"/>
        <v>288419.86367039371</v>
      </c>
      <c r="AO35" s="47">
        <f t="shared" si="47"/>
        <v>-87621.42857142858</v>
      </c>
      <c r="AP35" s="45">
        <f t="shared" si="48"/>
        <v>100.6015625</v>
      </c>
      <c r="AQ35" s="46">
        <f t="shared" si="49"/>
        <v>125223.2142857143</v>
      </c>
      <c r="AR35" s="47">
        <f t="shared" si="50"/>
        <v>-3294.7289651537649</v>
      </c>
      <c r="AS35" s="45">
        <f t="shared" si="51"/>
        <v>103.171875</v>
      </c>
      <c r="AT35" s="46">
        <f t="shared" si="52"/>
        <v>74497.767857142855</v>
      </c>
      <c r="AU35" s="47">
        <f t="shared" si="53"/>
        <v>1379.4554501488128</v>
      </c>
      <c r="AV35" s="45">
        <f t="shared" si="54"/>
        <v>95.609375</v>
      </c>
      <c r="AW35" s="46">
        <f t="shared" si="55"/>
        <v>62109.375</v>
      </c>
      <c r="AX35" s="47">
        <f t="shared" si="56"/>
        <v>3720.1751302083358</v>
      </c>
      <c r="AY35" s="79">
        <f t="shared" si="57"/>
        <v>-31693.972914416598</v>
      </c>
      <c r="AZ35" s="185"/>
      <c r="BA35" s="185"/>
      <c r="BB35" s="79">
        <f>$AO$4*SUM($AZ$14:AZ35)-$AP$4*SUM($BA$14:BA35)</f>
        <v>20692.591163142919</v>
      </c>
      <c r="BC35" s="79">
        <f t="shared" si="19"/>
        <v>-52386.564077559517</v>
      </c>
      <c r="BE35" s="72">
        <v>45813.625</v>
      </c>
      <c r="BF35" s="54">
        <v>79.31</v>
      </c>
      <c r="BG35" s="72">
        <v>45910.625</v>
      </c>
      <c r="BH35" s="54">
        <v>101.2734375</v>
      </c>
      <c r="BI35" s="72">
        <v>45813.625</v>
      </c>
      <c r="BJ35" s="54">
        <v>107.57</v>
      </c>
      <c r="BK35" s="72">
        <v>45910.625</v>
      </c>
      <c r="BL35" s="54">
        <v>101.2734375</v>
      </c>
      <c r="BM35" s="72">
        <v>45814.625</v>
      </c>
      <c r="BN35" s="54">
        <v>101</v>
      </c>
      <c r="BO35" s="72">
        <v>45814.625</v>
      </c>
      <c r="BP35" s="54">
        <v>94.703125</v>
      </c>
      <c r="BR35" s="127">
        <f t="shared" si="20"/>
        <v>45895.625</v>
      </c>
      <c r="BS35" s="45">
        <f t="shared" si="21"/>
        <v>107.50369999999999</v>
      </c>
      <c r="BT35" s="46">
        <f t="shared" si="58"/>
        <v>-18600.000000002838</v>
      </c>
      <c r="BU35" s="46">
        <f t="shared" si="59"/>
        <v>100694.44444444445</v>
      </c>
      <c r="BV35" s="45">
        <f t="shared" si="60"/>
        <v>49.631</v>
      </c>
      <c r="BW35" s="46">
        <f t="shared" si="61"/>
        <v>32793.749999999913</v>
      </c>
      <c r="BX35" s="47">
        <f t="shared" si="62"/>
        <v>100694.44444444447</v>
      </c>
      <c r="BY35" s="45">
        <f t="shared" si="63"/>
        <v>-51393.750000002765</v>
      </c>
      <c r="CA35" s="125">
        <v>45817.625</v>
      </c>
      <c r="CB35" s="54">
        <v>106.6589</v>
      </c>
      <c r="CC35" s="125">
        <v>45817.625</v>
      </c>
      <c r="CD35" s="54">
        <v>53.728999999999999</v>
      </c>
      <c r="CF35" s="127">
        <v>45895.625</v>
      </c>
      <c r="CG35" s="45">
        <f t="shared" si="22"/>
        <v>267.59399999999999</v>
      </c>
      <c r="CH35" s="46">
        <f t="shared" si="64"/>
        <v>-3871.5599999998412</v>
      </c>
      <c r="CI35" s="46">
        <f t="shared" si="65"/>
        <v>84583.333333333343</v>
      </c>
      <c r="CJ35" s="45">
        <f t="shared" si="66"/>
        <v>53.003</v>
      </c>
      <c r="CK35" s="46">
        <f t="shared" si="67"/>
        <v>-9346.0500000001484</v>
      </c>
      <c r="CL35" s="47">
        <f t="shared" si="68"/>
        <v>76125.000000000015</v>
      </c>
      <c r="CM35" s="45">
        <f t="shared" si="69"/>
        <v>13932.823333333639</v>
      </c>
      <c r="CO35" s="125">
        <v>45818.625</v>
      </c>
      <c r="CP35" s="54">
        <v>288.601</v>
      </c>
      <c r="CQ35" s="125">
        <v>45818.625</v>
      </c>
      <c r="CR35" s="54">
        <v>55.426000000000002</v>
      </c>
      <c r="CS35" s="54"/>
      <c r="CT35" s="54"/>
      <c r="CU35" s="54"/>
      <c r="CV35" s="54"/>
      <c r="CW35" s="54"/>
      <c r="CX35" s="54"/>
      <c r="CY35" s="54"/>
      <c r="DF35" s="136">
        <v>45896.625</v>
      </c>
      <c r="DG35" s="56">
        <f t="shared" si="4"/>
        <v>118314.18966822419</v>
      </c>
      <c r="DH35" s="56">
        <f t="shared" si="5"/>
        <v>-34760.238823513122</v>
      </c>
      <c r="DI35" s="56">
        <f t="shared" si="6"/>
        <v>-54181.25000000227</v>
      </c>
      <c r="DJ35" s="56">
        <f t="shared" si="7"/>
        <v>29940.47000000051</v>
      </c>
      <c r="DK35" s="56">
        <f t="shared" si="23"/>
        <v>33140.710910952068</v>
      </c>
      <c r="DL35" s="56">
        <f t="shared" si="23"/>
        <v>17626.325254046395</v>
      </c>
      <c r="DM35" s="56">
        <f t="shared" si="23"/>
        <v>-2787.4999999995052</v>
      </c>
      <c r="DN35" s="56">
        <f t="shared" si="23"/>
        <v>16007.646666666871</v>
      </c>
      <c r="DO35" s="56">
        <f t="shared" si="8"/>
        <v>33140.710910952068</v>
      </c>
      <c r="DP35" s="56">
        <f t="shared" si="8"/>
        <v>17626.325254046395</v>
      </c>
      <c r="DQ35" s="56">
        <f t="shared" si="8"/>
        <v>-2787.4999999995052</v>
      </c>
      <c r="DR35" s="56">
        <f t="shared" si="8"/>
        <v>16007.646666666871</v>
      </c>
      <c r="DS35" s="56">
        <f>SUM(DO$15:DO35)</f>
        <v>109919.8617476878</v>
      </c>
      <c r="DT35" s="56">
        <f>SUM(DP$15:DP35)</f>
        <v>-27150.618402696709</v>
      </c>
      <c r="DU35" s="56">
        <f>SUM(DQ$15:DQ35)</f>
        <v>-39499.999999999578</v>
      </c>
      <c r="DV35" s="56">
        <f>SUM(DR$15:DR35)</f>
        <v>12426.703333333644</v>
      </c>
      <c r="DZ35" s="129">
        <v>45896.625</v>
      </c>
      <c r="EA35" s="146">
        <f t="shared" si="70"/>
        <v>109919.8617476878</v>
      </c>
      <c r="EB35" s="146">
        <f t="shared" si="24"/>
        <v>-27150.618402696709</v>
      </c>
      <c r="EC35" s="146">
        <f t="shared" si="25"/>
        <v>12426.703333333644</v>
      </c>
      <c r="ED35" s="146">
        <f t="shared" si="26"/>
        <v>-39499.999999999578</v>
      </c>
    </row>
    <row r="36" spans="1:134">
      <c r="A36" s="133">
        <v>45876.625</v>
      </c>
      <c r="B36" s="73">
        <f t="shared" si="27"/>
        <v>94.64</v>
      </c>
      <c r="C36" s="31">
        <f t="shared" si="28"/>
        <v>165495.20766773206</v>
      </c>
      <c r="D36" s="32">
        <f t="shared" si="29"/>
        <v>-74024.999999999985</v>
      </c>
      <c r="E36" s="73">
        <f t="shared" si="30"/>
        <v>101.16500000000001</v>
      </c>
      <c r="F36" s="31">
        <f t="shared" si="31"/>
        <v>-12767.999999998892</v>
      </c>
      <c r="G36" s="32">
        <f t="shared" si="32"/>
        <v>-26354.920199999993</v>
      </c>
      <c r="H36" s="73">
        <f t="shared" si="33"/>
        <v>120.52</v>
      </c>
      <c r="I36" s="31">
        <f t="shared" si="34"/>
        <v>-408905.66037736239</v>
      </c>
      <c r="J36" s="32">
        <f t="shared" si="35"/>
        <v>-127322.99999999999</v>
      </c>
      <c r="K36" s="73">
        <f t="shared" si="36"/>
        <v>99.838999999999999</v>
      </c>
      <c r="L36" s="31">
        <f t="shared" si="37"/>
        <v>27207.599999997768</v>
      </c>
      <c r="M36" s="32">
        <f t="shared" si="38"/>
        <v>-57969.637600000009</v>
      </c>
      <c r="N36" s="79">
        <f t="shared" si="17"/>
        <v>636059.75064509106</v>
      </c>
      <c r="O36" s="79"/>
      <c r="P36" s="79"/>
      <c r="Q36" s="79">
        <f>$G$5*SUM($O$14:O36)-$H$5*SUM($P$14:P36)</f>
        <v>-576200.5368</v>
      </c>
      <c r="R36" s="79">
        <f t="shared" si="18"/>
        <v>59859.213845091057</v>
      </c>
      <c r="S36" s="137"/>
      <c r="U36" s="72">
        <v>45819.625</v>
      </c>
      <c r="V36" s="54">
        <v>93.76</v>
      </c>
      <c r="W36" s="72">
        <v>45817.625</v>
      </c>
      <c r="X36" s="54">
        <v>101.297</v>
      </c>
      <c r="Y36" s="121">
        <v>45821.625</v>
      </c>
      <c r="Z36" s="54">
        <v>121.38</v>
      </c>
      <c r="AA36" s="72">
        <v>45891.625</v>
      </c>
      <c r="AB36" s="54">
        <v>99.596000000000004</v>
      </c>
      <c r="AF36" s="127">
        <v>45896.625</v>
      </c>
      <c r="AG36" s="45">
        <f t="shared" si="39"/>
        <v>80.97</v>
      </c>
      <c r="AH36" s="46">
        <f t="shared" si="40"/>
        <v>161591.05034182497</v>
      </c>
      <c r="AI36" s="46">
        <f t="shared" si="41"/>
        <v>-88124.999999999985</v>
      </c>
      <c r="AJ36" s="45">
        <f t="shared" si="42"/>
        <v>100.765625</v>
      </c>
      <c r="AK36" s="46">
        <f t="shared" si="43"/>
        <v>166489.95535714287</v>
      </c>
      <c r="AL36" s="47">
        <f t="shared" si="44"/>
        <v>-3909.5668247767826</v>
      </c>
      <c r="AM36" s="45">
        <f t="shared" si="45"/>
        <v>110.03</v>
      </c>
      <c r="AN36" s="46">
        <f t="shared" si="46"/>
        <v>297876.25264319219</v>
      </c>
      <c r="AO36" s="47">
        <f t="shared" si="47"/>
        <v>-90642.85714285713</v>
      </c>
      <c r="AP36" s="45">
        <f t="shared" si="48"/>
        <v>100.765625</v>
      </c>
      <c r="AQ36" s="46">
        <f t="shared" si="49"/>
        <v>145145.08928571429</v>
      </c>
      <c r="AR36" s="47">
        <f t="shared" si="50"/>
        <v>-3408.340308779756</v>
      </c>
      <c r="AS36" s="45">
        <f t="shared" si="51"/>
        <v>103.34375</v>
      </c>
      <c r="AT36" s="46">
        <f t="shared" si="52"/>
        <v>83705.357142857145</v>
      </c>
      <c r="AU36" s="47">
        <f t="shared" si="53"/>
        <v>1427.0228794642862</v>
      </c>
      <c r="AV36" s="45">
        <f t="shared" si="54"/>
        <v>95.46875</v>
      </c>
      <c r="AW36" s="46">
        <f t="shared" si="55"/>
        <v>51562.5</v>
      </c>
      <c r="AX36" s="47">
        <f t="shared" si="56"/>
        <v>3848.45703125</v>
      </c>
      <c r="AY36" s="79">
        <f t="shared" si="57"/>
        <v>-14067.647660370203</v>
      </c>
      <c r="AZ36" s="185"/>
      <c r="BA36" s="185"/>
      <c r="BB36" s="79">
        <f>$AO$4*SUM($AZ$14:AZ36)-$AP$4*SUM($BA$14:BA36)</f>
        <v>20692.591163142919</v>
      </c>
      <c r="BC36" s="79">
        <f t="shared" si="19"/>
        <v>-34760.238823513122</v>
      </c>
      <c r="BE36" s="72">
        <v>45814.625</v>
      </c>
      <c r="BF36" s="54">
        <v>79.3</v>
      </c>
      <c r="BG36" s="72">
        <v>45911.625</v>
      </c>
      <c r="BH36" s="54">
        <v>101.2734375</v>
      </c>
      <c r="BI36" s="72">
        <v>45814.625</v>
      </c>
      <c r="BJ36" s="54">
        <v>106.92</v>
      </c>
      <c r="BK36" s="72">
        <v>45911.625</v>
      </c>
      <c r="BL36" s="54">
        <v>101.2734375</v>
      </c>
      <c r="BM36" s="72">
        <v>45817.625</v>
      </c>
      <c r="BN36" s="54">
        <v>101.140625</v>
      </c>
      <c r="BO36" s="72">
        <v>45817.625</v>
      </c>
      <c r="BP36" s="54">
        <v>94.796875</v>
      </c>
      <c r="BR36" s="127">
        <f t="shared" si="20"/>
        <v>45896.625</v>
      </c>
      <c r="BS36" s="45">
        <f t="shared" si="21"/>
        <v>107.3715</v>
      </c>
      <c r="BT36" s="46">
        <f t="shared" si="58"/>
        <v>-51650.00000000219</v>
      </c>
      <c r="BU36" s="46">
        <f t="shared" si="59"/>
        <v>104166.66666666667</v>
      </c>
      <c r="BV36" s="45">
        <f t="shared" si="60"/>
        <v>50.168999999999997</v>
      </c>
      <c r="BW36" s="46">
        <f t="shared" si="61"/>
        <v>2531.250000000096</v>
      </c>
      <c r="BX36" s="47">
        <f t="shared" si="62"/>
        <v>104166.66666666666</v>
      </c>
      <c r="BY36" s="45">
        <f t="shared" si="63"/>
        <v>-54181.25000000227</v>
      </c>
      <c r="CA36" s="125">
        <v>45818.625</v>
      </c>
      <c r="CB36" s="54">
        <v>106.8021</v>
      </c>
      <c r="CC36" s="125">
        <v>45818.625</v>
      </c>
      <c r="CD36" s="54">
        <v>53.005000000000003</v>
      </c>
      <c r="CF36" s="127">
        <v>45896.625</v>
      </c>
      <c r="CG36" s="45">
        <f t="shared" si="22"/>
        <v>274.23899999999998</v>
      </c>
      <c r="CH36" s="46">
        <f t="shared" si="64"/>
        <v>-65271.35999999968</v>
      </c>
      <c r="CI36" s="46">
        <f t="shared" si="65"/>
        <v>87500</v>
      </c>
      <c r="CJ36" s="45">
        <f t="shared" si="66"/>
        <v>54.777000000000001</v>
      </c>
      <c r="CK36" s="46">
        <f t="shared" si="67"/>
        <v>-86461.830000000191</v>
      </c>
      <c r="CL36" s="47">
        <f t="shared" si="68"/>
        <v>78750</v>
      </c>
      <c r="CM36" s="45">
        <f t="shared" si="69"/>
        <v>29940.47000000051</v>
      </c>
      <c r="CO36" s="125">
        <v>45819.625</v>
      </c>
      <c r="CP36" s="54">
        <v>284.75799999999998</v>
      </c>
      <c r="CQ36" s="125">
        <v>45819.625</v>
      </c>
      <c r="CR36" s="54">
        <v>54.582999999999998</v>
      </c>
      <c r="CS36" s="54"/>
      <c r="CT36" s="54"/>
      <c r="CU36" s="54"/>
      <c r="CV36" s="54"/>
      <c r="CW36" s="54"/>
      <c r="CX36" s="54"/>
      <c r="CY36" s="54"/>
      <c r="DF36" s="136">
        <v>45897.625</v>
      </c>
      <c r="DG36" s="56">
        <f t="shared" si="4"/>
        <v>91989.905052010901</v>
      </c>
      <c r="DH36" s="56">
        <f t="shared" si="5"/>
        <v>-5295.7810672111409</v>
      </c>
      <c r="DI36" s="56">
        <f t="shared" si="6"/>
        <v>-53037.500000003376</v>
      </c>
      <c r="DJ36" s="56">
        <f t="shared" si="7"/>
        <v>117141.47666666674</v>
      </c>
      <c r="DK36" s="56">
        <f t="shared" si="23"/>
        <v>-26324.284616213292</v>
      </c>
      <c r="DL36" s="56">
        <f t="shared" si="23"/>
        <v>29464.457756301981</v>
      </c>
      <c r="DM36" s="56">
        <f t="shared" si="23"/>
        <v>1143.7499999988941</v>
      </c>
      <c r="DN36" s="56">
        <f t="shared" si="23"/>
        <v>87201.006666666231</v>
      </c>
      <c r="DO36" s="56">
        <f t="shared" si="8"/>
        <v>-26324.284616213292</v>
      </c>
      <c r="DP36" s="56">
        <f t="shared" si="8"/>
        <v>29464.457756301981</v>
      </c>
      <c r="DQ36" s="56">
        <f t="shared" si="8"/>
        <v>1143.7499999988941</v>
      </c>
      <c r="DR36" s="56">
        <f t="shared" si="8"/>
        <v>87201.006666666231</v>
      </c>
      <c r="DS36" s="56">
        <f>SUM(DO$15:DO36)</f>
        <v>83595.577131474507</v>
      </c>
      <c r="DT36" s="56">
        <f>SUM(DP$15:DP36)</f>
        <v>2313.8393536052718</v>
      </c>
      <c r="DU36" s="56">
        <f>SUM(DQ$15:DQ36)</f>
        <v>-38356.250000000684</v>
      </c>
      <c r="DV36" s="56">
        <f>SUM(DR$15:DR36)</f>
        <v>99627.709999999875</v>
      </c>
      <c r="DZ36" s="129">
        <v>45897.625</v>
      </c>
      <c r="EA36" s="146">
        <f t="shared" si="70"/>
        <v>83595.577131474507</v>
      </c>
      <c r="EB36" s="146">
        <f t="shared" si="24"/>
        <v>2313.8393536052718</v>
      </c>
      <c r="EC36" s="146">
        <f t="shared" si="25"/>
        <v>99627.709999999875</v>
      </c>
      <c r="ED36" s="146">
        <f t="shared" si="26"/>
        <v>-38356.250000000684</v>
      </c>
    </row>
    <row r="37" spans="1:134">
      <c r="A37" s="133">
        <v>45877.625</v>
      </c>
      <c r="B37" s="73">
        <f t="shared" si="27"/>
        <v>94.67</v>
      </c>
      <c r="C37" s="31">
        <f t="shared" si="28"/>
        <v>172204.47284344796</v>
      </c>
      <c r="D37" s="32">
        <f t="shared" si="29"/>
        <v>-76492.5</v>
      </c>
      <c r="E37" s="73">
        <f t="shared" si="30"/>
        <v>101.039</v>
      </c>
      <c r="F37" s="31">
        <f t="shared" si="31"/>
        <v>-33935.999999999694</v>
      </c>
      <c r="G37" s="32">
        <f t="shared" si="32"/>
        <v>-27233.417539999995</v>
      </c>
      <c r="H37" s="73">
        <f t="shared" si="33"/>
        <v>120.29</v>
      </c>
      <c r="I37" s="31">
        <f t="shared" si="34"/>
        <v>-477056.60377358482</v>
      </c>
      <c r="J37" s="32">
        <f t="shared" si="35"/>
        <v>-131567.1</v>
      </c>
      <c r="K37" s="73">
        <f t="shared" si="36"/>
        <v>99.611000000000004</v>
      </c>
      <c r="L37" s="31">
        <f t="shared" si="37"/>
        <v>-51315.600000000311</v>
      </c>
      <c r="M37" s="32">
        <f t="shared" si="38"/>
        <v>-59901.958853333359</v>
      </c>
      <c r="N37" s="79">
        <f t="shared" si="17"/>
        <v>654287.53530369874</v>
      </c>
      <c r="O37" s="79"/>
      <c r="P37" s="79"/>
      <c r="Q37" s="79">
        <f>$G$5*SUM($O$14:O37)-$H$5*SUM($P$14:P37)</f>
        <v>-576200.5368</v>
      </c>
      <c r="R37" s="79">
        <f t="shared" si="18"/>
        <v>78086.998503698735</v>
      </c>
      <c r="S37" s="137"/>
      <c r="U37" s="72">
        <v>45820.625</v>
      </c>
      <c r="V37" s="54">
        <v>93.76</v>
      </c>
      <c r="W37" s="72">
        <v>45818.625</v>
      </c>
      <c r="X37" s="54">
        <v>101.38500000000001</v>
      </c>
      <c r="Y37" s="121">
        <v>45825.625</v>
      </c>
      <c r="Z37" s="54">
        <v>121.5</v>
      </c>
      <c r="AA37" s="72">
        <v>45894.625</v>
      </c>
      <c r="AB37" s="54">
        <v>99.394999999999996</v>
      </c>
      <c r="AF37" s="127">
        <v>45897.625</v>
      </c>
      <c r="AG37" s="45">
        <f t="shared" si="39"/>
        <v>81.010000000000005</v>
      </c>
      <c r="AH37" s="46">
        <f t="shared" si="40"/>
        <v>174021.13113735296</v>
      </c>
      <c r="AI37" s="46">
        <f t="shared" si="41"/>
        <v>-91062.5</v>
      </c>
      <c r="AJ37" s="45">
        <f t="shared" si="42"/>
        <v>100.8203125</v>
      </c>
      <c r="AK37" s="46">
        <f t="shared" si="43"/>
        <v>174107.14285714287</v>
      </c>
      <c r="AL37" s="47">
        <f t="shared" si="44"/>
        <v>-4039.885718936006</v>
      </c>
      <c r="AM37" s="45">
        <f t="shared" si="45"/>
        <v>110.2</v>
      </c>
      <c r="AN37" s="46">
        <f t="shared" si="46"/>
        <v>338065.90577759431</v>
      </c>
      <c r="AO37" s="47">
        <f t="shared" si="47"/>
        <v>-93664.285714285725</v>
      </c>
      <c r="AP37" s="45">
        <f t="shared" si="48"/>
        <v>100.8203125</v>
      </c>
      <c r="AQ37" s="46">
        <f t="shared" si="49"/>
        <v>151785.71428571429</v>
      </c>
      <c r="AR37" s="47">
        <f t="shared" si="50"/>
        <v>-3521.9516524057472</v>
      </c>
      <c r="AS37" s="45">
        <f t="shared" si="51"/>
        <v>103.59375</v>
      </c>
      <c r="AT37" s="46">
        <f t="shared" si="52"/>
        <v>97098.214285714275</v>
      </c>
      <c r="AU37" s="47">
        <f t="shared" si="53"/>
        <v>1474.5903087797597</v>
      </c>
      <c r="AV37" s="45">
        <f t="shared" si="54"/>
        <v>96.0625</v>
      </c>
      <c r="AW37" s="46">
        <f t="shared" si="55"/>
        <v>96093.75</v>
      </c>
      <c r="AX37" s="47">
        <f t="shared" si="56"/>
        <v>3976.7389322916679</v>
      </c>
      <c r="AY37" s="79">
        <f t="shared" si="57"/>
        <v>15396.810095931778</v>
      </c>
      <c r="AZ37" s="185"/>
      <c r="BA37" s="185"/>
      <c r="BB37" s="79">
        <f>$AO$4*SUM($AZ$14:AZ37)-$AP$4*SUM($BA$14:BA37)</f>
        <v>20692.591163142919</v>
      </c>
      <c r="BC37" s="79">
        <f t="shared" si="19"/>
        <v>-5295.7810672111409</v>
      </c>
      <c r="BE37" s="72">
        <v>45817.625</v>
      </c>
      <c r="BF37" s="54">
        <v>79.34</v>
      </c>
      <c r="BG37" s="72">
        <v>45912.625</v>
      </c>
      <c r="BH37" s="54">
        <v>101.1015625</v>
      </c>
      <c r="BI37" s="72">
        <v>45817.625</v>
      </c>
      <c r="BJ37" s="54">
        <v>107.24</v>
      </c>
      <c r="BK37" s="72">
        <v>45912.625</v>
      </c>
      <c r="BL37" s="54">
        <v>101.1015625</v>
      </c>
      <c r="BM37" s="72">
        <v>45818.625</v>
      </c>
      <c r="BN37" s="54">
        <v>101.3125</v>
      </c>
      <c r="BO37" s="72">
        <v>45818.625</v>
      </c>
      <c r="BP37" s="54">
        <v>95.234375</v>
      </c>
      <c r="BR37" s="127">
        <f t="shared" si="20"/>
        <v>45897.625</v>
      </c>
      <c r="BS37" s="45">
        <f t="shared" si="21"/>
        <v>107.40689999999999</v>
      </c>
      <c r="BT37" s="46">
        <f t="shared" si="58"/>
        <v>-42800.000000003281</v>
      </c>
      <c r="BU37" s="46">
        <f t="shared" si="59"/>
        <v>107638.88888888891</v>
      </c>
      <c r="BV37" s="45">
        <f t="shared" si="60"/>
        <v>50.031999999999996</v>
      </c>
      <c r="BW37" s="46">
        <f t="shared" si="61"/>
        <v>10237.500000000122</v>
      </c>
      <c r="BX37" s="47">
        <f t="shared" si="62"/>
        <v>107638.88888888888</v>
      </c>
      <c r="BY37" s="45">
        <f t="shared" si="63"/>
        <v>-53037.500000003376</v>
      </c>
      <c r="CA37" s="125">
        <v>45819.625</v>
      </c>
      <c r="CB37" s="54">
        <v>106.7745</v>
      </c>
      <c r="CC37" s="125">
        <v>45819.625</v>
      </c>
      <c r="CD37" s="54">
        <v>53.15</v>
      </c>
      <c r="CF37" s="127">
        <v>45897.625</v>
      </c>
      <c r="CG37" s="45">
        <f t="shared" si="22"/>
        <v>264.39100000000002</v>
      </c>
      <c r="CH37" s="46">
        <f t="shared" si="64"/>
        <v>25724.159999999927</v>
      </c>
      <c r="CI37" s="46">
        <f t="shared" si="65"/>
        <v>90416.666666666672</v>
      </c>
      <c r="CJ37" s="45">
        <f t="shared" si="66"/>
        <v>54.683</v>
      </c>
      <c r="CK37" s="46">
        <f t="shared" si="67"/>
        <v>-82375.65000000014</v>
      </c>
      <c r="CL37" s="47">
        <f t="shared" si="68"/>
        <v>81375</v>
      </c>
      <c r="CM37" s="45">
        <f t="shared" si="69"/>
        <v>117141.47666666674</v>
      </c>
      <c r="CO37" s="125">
        <v>45820.625</v>
      </c>
      <c r="CP37" s="54">
        <v>289.94499999999999</v>
      </c>
      <c r="CQ37" s="125">
        <v>45820.625</v>
      </c>
      <c r="CR37" s="54">
        <v>55.628</v>
      </c>
      <c r="CS37" s="54"/>
      <c r="CT37" s="54"/>
      <c r="CU37" s="54"/>
      <c r="CV37" s="54"/>
      <c r="CW37" s="54"/>
      <c r="CX37" s="54"/>
      <c r="CY37" s="54"/>
      <c r="DF37" s="136">
        <v>45898.625</v>
      </c>
      <c r="DG37" s="56">
        <f t="shared" si="4"/>
        <v>103340.73462514067</v>
      </c>
      <c r="DH37" s="56">
        <f t="shared" si="5"/>
        <v>-23535.50059971217</v>
      </c>
      <c r="DI37" s="56">
        <f t="shared" si="6"/>
        <v>-53081.250000002627</v>
      </c>
      <c r="DJ37" s="56">
        <f t="shared" si="7"/>
        <v>119408.82333333394</v>
      </c>
      <c r="DK37" s="56">
        <f t="shared" si="23"/>
        <v>11350.829573129769</v>
      </c>
      <c r="DL37" s="56">
        <f t="shared" si="23"/>
        <v>-18239.719532501029</v>
      </c>
      <c r="DM37" s="56">
        <f t="shared" si="23"/>
        <v>-43.749999999250576</v>
      </c>
      <c r="DN37" s="56">
        <f t="shared" si="23"/>
        <v>2267.346666667203</v>
      </c>
      <c r="DO37" s="56">
        <f t="shared" si="8"/>
        <v>11350.829573129769</v>
      </c>
      <c r="DP37" s="56">
        <f t="shared" si="8"/>
        <v>-18239.719532501029</v>
      </c>
      <c r="DQ37" s="56">
        <f t="shared" si="8"/>
        <v>-43.749999999250576</v>
      </c>
      <c r="DR37" s="56">
        <f t="shared" si="8"/>
        <v>2267.346666667203</v>
      </c>
      <c r="DS37" s="56">
        <f>SUM(DO$15:DO37)</f>
        <v>94946.406704604276</v>
      </c>
      <c r="DT37" s="56">
        <f>SUM(DP$15:DP37)</f>
        <v>-15925.880178895757</v>
      </c>
      <c r="DU37" s="56">
        <f>SUM(DQ$15:DQ37)</f>
        <v>-38399.999999999935</v>
      </c>
      <c r="DV37" s="56">
        <f>SUM(DR$15:DR37)</f>
        <v>101895.05666666708</v>
      </c>
      <c r="DZ37" s="129">
        <v>45898.625</v>
      </c>
      <c r="EA37" s="146">
        <f t="shared" si="70"/>
        <v>94946.406704604276</v>
      </c>
      <c r="EB37" s="146">
        <f t="shared" si="24"/>
        <v>-15925.880178895757</v>
      </c>
      <c r="EC37" s="146">
        <f t="shared" si="25"/>
        <v>101895.05666666708</v>
      </c>
      <c r="ED37" s="146">
        <f t="shared" si="26"/>
        <v>-38399.999999999935</v>
      </c>
    </row>
    <row r="38" spans="1:134">
      <c r="A38" s="133">
        <v>45880.625</v>
      </c>
      <c r="B38" s="73">
        <f t="shared" si="27"/>
        <v>94.66</v>
      </c>
      <c r="C38" s="31">
        <f t="shared" si="28"/>
        <v>169968.05111820778</v>
      </c>
      <c r="D38" s="32">
        <f t="shared" si="29"/>
        <v>-83894.999999999985</v>
      </c>
      <c r="E38" s="73">
        <f t="shared" si="30"/>
        <v>101.004</v>
      </c>
      <c r="F38" s="31">
        <f t="shared" si="31"/>
        <v>-39815.99999999912</v>
      </c>
      <c r="G38" s="32">
        <f t="shared" si="32"/>
        <v>-29868.909559999986</v>
      </c>
      <c r="H38" s="73">
        <f t="shared" si="33"/>
        <v>120.27</v>
      </c>
      <c r="I38" s="31">
        <f t="shared" si="34"/>
        <v>-482982.77276456362</v>
      </c>
      <c r="J38" s="32">
        <f t="shared" si="35"/>
        <v>-144299.39999999997</v>
      </c>
      <c r="K38" s="73">
        <f t="shared" si="36"/>
        <v>99.561999999999998</v>
      </c>
      <c r="L38" s="31">
        <f t="shared" si="37"/>
        <v>-68191.200000002587</v>
      </c>
      <c r="M38" s="32">
        <f t="shared" si="38"/>
        <v>-65698.922613333314</v>
      </c>
      <c r="N38" s="79">
        <f t="shared" si="17"/>
        <v>649150.0108294345</v>
      </c>
      <c r="O38" s="79"/>
      <c r="P38" s="79"/>
      <c r="Q38" s="79">
        <f>$G$5*SUM($O$14:O38)-$H$5*SUM($P$14:P38)</f>
        <v>-576200.5368</v>
      </c>
      <c r="R38" s="79">
        <f t="shared" si="18"/>
        <v>72949.474029434496</v>
      </c>
      <c r="S38" s="137"/>
      <c r="U38" s="72">
        <v>45821.625</v>
      </c>
      <c r="V38" s="54">
        <v>93.42</v>
      </c>
      <c r="W38" s="72">
        <v>45819.625</v>
      </c>
      <c r="X38" s="54">
        <v>101.398</v>
      </c>
      <c r="Y38" s="121">
        <v>45826.625</v>
      </c>
      <c r="Z38" s="54">
        <v>121.52</v>
      </c>
      <c r="AA38" s="72">
        <v>45895.625</v>
      </c>
      <c r="AB38" s="54">
        <v>99.643000000000001</v>
      </c>
      <c r="AF38" s="127">
        <v>45898.625</v>
      </c>
      <c r="AG38" s="45">
        <f t="shared" si="39"/>
        <v>80.86</v>
      </c>
      <c r="AH38" s="46">
        <f t="shared" si="40"/>
        <v>127408.32815413272</v>
      </c>
      <c r="AI38" s="46">
        <f t="shared" si="41"/>
        <v>-94000</v>
      </c>
      <c r="AJ38" s="45">
        <f t="shared" si="42"/>
        <v>100.8359375</v>
      </c>
      <c r="AK38" s="46">
        <f t="shared" si="43"/>
        <v>176283.48214285716</v>
      </c>
      <c r="AL38" s="47">
        <f t="shared" si="44"/>
        <v>-4170.2046130952367</v>
      </c>
      <c r="AM38" s="45">
        <f t="shared" si="45"/>
        <v>109.83</v>
      </c>
      <c r="AN38" s="46">
        <f t="shared" si="46"/>
        <v>250594.30777919406</v>
      </c>
      <c r="AO38" s="47">
        <f t="shared" si="47"/>
        <v>-96685.71428571429</v>
      </c>
      <c r="AP38" s="45">
        <f t="shared" si="48"/>
        <v>100.8359375</v>
      </c>
      <c r="AQ38" s="46">
        <f t="shared" si="49"/>
        <v>153683.03571428574</v>
      </c>
      <c r="AR38" s="47">
        <f t="shared" si="50"/>
        <v>-3635.5629960317383</v>
      </c>
      <c r="AS38" s="45">
        <f t="shared" si="51"/>
        <v>103.453125</v>
      </c>
      <c r="AT38" s="46">
        <f t="shared" si="52"/>
        <v>89564.732142857145</v>
      </c>
      <c r="AU38" s="47">
        <f t="shared" si="53"/>
        <v>1522.1577380952403</v>
      </c>
      <c r="AV38" s="45">
        <f t="shared" si="54"/>
        <v>95.375</v>
      </c>
      <c r="AW38" s="46">
        <f t="shared" si="55"/>
        <v>44531.25</v>
      </c>
      <c r="AX38" s="47">
        <f t="shared" si="56"/>
        <v>4105.0208333333358</v>
      </c>
      <c r="AY38" s="79">
        <f t="shared" si="57"/>
        <v>-2842.9094365692508</v>
      </c>
      <c r="AZ38" s="185"/>
      <c r="BA38" s="185"/>
      <c r="BB38" s="79">
        <f>$AO$4*SUM($AZ$14:AZ38)-$AP$4*SUM($BA$14:BA38)</f>
        <v>20692.591163142919</v>
      </c>
      <c r="BC38" s="79">
        <f t="shared" si="19"/>
        <v>-23535.50059971217</v>
      </c>
      <c r="BE38" s="72">
        <v>45818.625</v>
      </c>
      <c r="BF38" s="54">
        <v>79.53</v>
      </c>
      <c r="BG38" s="72">
        <v>45915.625</v>
      </c>
      <c r="BH38" s="54">
        <v>101.1953125</v>
      </c>
      <c r="BI38" s="72">
        <v>45818.625</v>
      </c>
      <c r="BJ38" s="54">
        <v>107.5</v>
      </c>
      <c r="BK38" s="72">
        <v>45915.625</v>
      </c>
      <c r="BL38" s="54">
        <v>101.1953125</v>
      </c>
      <c r="BM38" s="72">
        <v>45819.625</v>
      </c>
      <c r="BN38" s="54">
        <v>101.71875</v>
      </c>
      <c r="BO38" s="72">
        <v>45819.625</v>
      </c>
      <c r="BP38" s="54">
        <v>95.46875</v>
      </c>
      <c r="BR38" s="127">
        <f t="shared" si="20"/>
        <v>45898.625</v>
      </c>
      <c r="BS38" s="45">
        <f t="shared" si="21"/>
        <v>107.20489999999999</v>
      </c>
      <c r="BT38" s="46">
        <f t="shared" si="58"/>
        <v>-93300.000000002823</v>
      </c>
      <c r="BU38" s="46">
        <f t="shared" si="59"/>
        <v>111111.11111111112</v>
      </c>
      <c r="BV38" s="45">
        <f t="shared" si="60"/>
        <v>50.929000000000002</v>
      </c>
      <c r="BW38" s="46">
        <f t="shared" si="61"/>
        <v>-40218.750000000196</v>
      </c>
      <c r="BX38" s="47">
        <f t="shared" si="62"/>
        <v>111111.11111111112</v>
      </c>
      <c r="BY38" s="45">
        <f t="shared" si="63"/>
        <v>-53081.250000002627</v>
      </c>
      <c r="CA38" s="125">
        <v>45820.625</v>
      </c>
      <c r="CB38" s="54">
        <v>106.71720000000001</v>
      </c>
      <c r="CC38" s="125">
        <v>45820.625</v>
      </c>
      <c r="CD38" s="54">
        <v>53.576999999999998</v>
      </c>
      <c r="CF38" s="127">
        <v>45898.625</v>
      </c>
      <c r="CG38" s="45">
        <f t="shared" si="22"/>
        <v>267.71499999999997</v>
      </c>
      <c r="CH38" s="46">
        <f t="shared" si="64"/>
        <v>-4989.5999999996639</v>
      </c>
      <c r="CI38" s="46">
        <f t="shared" si="65"/>
        <v>93333.333333333343</v>
      </c>
      <c r="CJ38" s="45">
        <f t="shared" si="66"/>
        <v>55.435000000000002</v>
      </c>
      <c r="CK38" s="46">
        <f t="shared" si="67"/>
        <v>-115065.09000000024</v>
      </c>
      <c r="CL38" s="47">
        <f t="shared" si="68"/>
        <v>84000</v>
      </c>
      <c r="CM38" s="45">
        <f t="shared" si="69"/>
        <v>119408.82333333394</v>
      </c>
      <c r="CO38" s="125">
        <v>45821.625</v>
      </c>
      <c r="CP38" s="54">
        <v>299.64600000000002</v>
      </c>
      <c r="CQ38" s="125">
        <v>45821.625</v>
      </c>
      <c r="CR38" s="54">
        <v>57.968000000000004</v>
      </c>
      <c r="CS38" s="54"/>
      <c r="CT38" s="54"/>
      <c r="CU38" s="54"/>
      <c r="CV38" s="54"/>
      <c r="CW38" s="54"/>
      <c r="CX38" s="54"/>
      <c r="CY38" s="54"/>
      <c r="DF38" s="136">
        <v>45901.625</v>
      </c>
      <c r="DG38" s="56">
        <f t="shared" si="4"/>
        <v>101941.24341650866</v>
      </c>
      <c r="DH38" s="56">
        <f t="shared" si="5"/>
        <v>-31690.419242755361</v>
      </c>
      <c r="DI38" s="56">
        <f t="shared" si="6"/>
        <v>-53081.250000002619</v>
      </c>
      <c r="DJ38" s="56">
        <f t="shared" si="7"/>
        <v>119576.96333333373</v>
      </c>
      <c r="DK38" s="56">
        <f t="shared" si="23"/>
        <v>-1399.491208632011</v>
      </c>
      <c r="DL38" s="56">
        <f t="shared" si="23"/>
        <v>-8154.918643043191</v>
      </c>
      <c r="DM38" s="56">
        <f t="shared" si="23"/>
        <v>0</v>
      </c>
      <c r="DN38" s="56">
        <f t="shared" si="23"/>
        <v>168.13999999978114</v>
      </c>
      <c r="DO38" s="56">
        <f t="shared" si="8"/>
        <v>-1399.491208632011</v>
      </c>
      <c r="DP38" s="56">
        <f t="shared" si="8"/>
        <v>-8154.918643043191</v>
      </c>
      <c r="DQ38" s="56">
        <f t="shared" si="8"/>
        <v>0</v>
      </c>
      <c r="DR38" s="56">
        <f t="shared" si="8"/>
        <v>168.13999999978114</v>
      </c>
      <c r="DS38" s="56">
        <f>SUM(DO$15:DO38)</f>
        <v>93546.915495972265</v>
      </c>
      <c r="DT38" s="56">
        <f>SUM(DP$15:DP38)</f>
        <v>-24080.798821938948</v>
      </c>
      <c r="DU38" s="56">
        <f>SUM(DQ$15:DQ38)</f>
        <v>-38399.999999999935</v>
      </c>
      <c r="DV38" s="56">
        <f>SUM(DR$15:DR38)</f>
        <v>102063.19666666686</v>
      </c>
      <c r="DZ38" s="129">
        <v>45901.625</v>
      </c>
      <c r="EA38" s="146">
        <f t="shared" si="70"/>
        <v>93546.915495972265</v>
      </c>
      <c r="EB38" s="146">
        <f t="shared" si="24"/>
        <v>-24080.798821938948</v>
      </c>
      <c r="EC38" s="146">
        <f t="shared" si="25"/>
        <v>102063.19666666686</v>
      </c>
      <c r="ED38" s="146">
        <f t="shared" si="26"/>
        <v>-38399.999999999935</v>
      </c>
    </row>
    <row r="39" spans="1:134">
      <c r="A39" s="133">
        <v>45881.625</v>
      </c>
      <c r="B39" s="73">
        <f t="shared" si="27"/>
        <v>94.75</v>
      </c>
      <c r="C39" s="31">
        <f t="shared" si="28"/>
        <v>190095.84664536483</v>
      </c>
      <c r="D39" s="32">
        <f t="shared" si="29"/>
        <v>-86362.5</v>
      </c>
      <c r="E39" s="73">
        <f t="shared" si="30"/>
        <v>100.947</v>
      </c>
      <c r="F39" s="31">
        <f t="shared" si="31"/>
        <v>-49391.999999999483</v>
      </c>
      <c r="G39" s="32">
        <f t="shared" si="32"/>
        <v>-30747.406900000002</v>
      </c>
      <c r="H39" s="73">
        <f t="shared" si="33"/>
        <v>120.15</v>
      </c>
      <c r="I39" s="31">
        <f t="shared" si="34"/>
        <v>-518539.78671041649</v>
      </c>
      <c r="J39" s="32">
        <f t="shared" si="35"/>
        <v>-148543.5</v>
      </c>
      <c r="K39" s="73">
        <f t="shared" si="36"/>
        <v>99.405000000000001</v>
      </c>
      <c r="L39" s="31">
        <f t="shared" si="37"/>
        <v>-122262.00000000137</v>
      </c>
      <c r="M39" s="32">
        <f t="shared" si="38"/>
        <v>-67631.243866666671</v>
      </c>
      <c r="N39" s="79">
        <f t="shared" si="17"/>
        <v>661062.79638911271</v>
      </c>
      <c r="O39" s="79"/>
      <c r="P39" s="79"/>
      <c r="Q39" s="79">
        <f>$G$5*SUM($O$14:O39)-$H$5*SUM($P$14:P39)</f>
        <v>-576200.5368</v>
      </c>
      <c r="R39" s="79">
        <f t="shared" si="18"/>
        <v>84862.259589112713</v>
      </c>
      <c r="S39" s="137"/>
      <c r="U39" s="72">
        <v>45824.625</v>
      </c>
      <c r="V39" s="54">
        <v>93.76</v>
      </c>
      <c r="W39" s="72">
        <v>45820.625</v>
      </c>
      <c r="X39" s="54">
        <v>101.509</v>
      </c>
      <c r="Y39" s="121">
        <v>45827.625</v>
      </c>
      <c r="Z39" s="54">
        <v>121.37</v>
      </c>
      <c r="AA39" s="72">
        <v>45896.625</v>
      </c>
      <c r="AB39" s="54">
        <v>99.801000000000002</v>
      </c>
      <c r="AF39" s="127">
        <v>45901.625</v>
      </c>
      <c r="AG39" s="45">
        <f t="shared" si="39"/>
        <v>80.86</v>
      </c>
      <c r="AH39" s="46">
        <f t="shared" si="40"/>
        <v>127408.32815413272</v>
      </c>
      <c r="AI39" s="46">
        <f t="shared" si="41"/>
        <v>-102812.49999999999</v>
      </c>
      <c r="AJ39" s="45">
        <f t="shared" si="42"/>
        <v>100.8046875</v>
      </c>
      <c r="AK39" s="46">
        <f t="shared" si="43"/>
        <v>171930.80357142858</v>
      </c>
      <c r="AL39" s="47">
        <f t="shared" si="44"/>
        <v>-4561.1612955729142</v>
      </c>
      <c r="AM39" s="45">
        <f t="shared" si="45"/>
        <v>109.83</v>
      </c>
      <c r="AN39" s="46">
        <f t="shared" si="46"/>
        <v>250594.30777919406</v>
      </c>
      <c r="AO39" s="47">
        <f t="shared" si="47"/>
        <v>-105750.00000000001</v>
      </c>
      <c r="AP39" s="45">
        <f t="shared" si="48"/>
        <v>100.8046875</v>
      </c>
      <c r="AQ39" s="46">
        <f t="shared" si="49"/>
        <v>149888.39285714287</v>
      </c>
      <c r="AR39" s="47">
        <f t="shared" si="50"/>
        <v>-3976.3970269097263</v>
      </c>
      <c r="AS39" s="45">
        <f t="shared" si="51"/>
        <v>103.40625</v>
      </c>
      <c r="AT39" s="46">
        <f t="shared" si="52"/>
        <v>87053.571428571435</v>
      </c>
      <c r="AU39" s="47">
        <f t="shared" si="53"/>
        <v>1664.8600260416679</v>
      </c>
      <c r="AV39" s="45">
        <f t="shared" si="54"/>
        <v>95.28125</v>
      </c>
      <c r="AW39" s="46">
        <f t="shared" si="55"/>
        <v>37500</v>
      </c>
      <c r="AX39" s="47">
        <f t="shared" si="56"/>
        <v>4489.8665364583321</v>
      </c>
      <c r="AY39" s="79">
        <f>AH39+AI39-AK39-AL39-AN39-AO39+AQ39+AR39+AT39+AU39+AW39+AX39</f>
        <v>-10997.828079612442</v>
      </c>
      <c r="AZ39" s="185"/>
      <c r="BA39" s="185"/>
      <c r="BB39" s="79">
        <f>$AO$4*SUM($AZ$14:AZ39)-$AP$4*SUM($BA$14:BA39)</f>
        <v>20692.591163142919</v>
      </c>
      <c r="BC39" s="79">
        <f t="shared" si="19"/>
        <v>-31690.419242755361</v>
      </c>
      <c r="BE39" s="72">
        <v>45819.625</v>
      </c>
      <c r="BF39" s="54">
        <v>79.510000000000005</v>
      </c>
      <c r="BG39" s="72">
        <v>45916.625</v>
      </c>
      <c r="BH39" s="54">
        <v>101.2578125</v>
      </c>
      <c r="BI39" s="72">
        <v>45819.625</v>
      </c>
      <c r="BJ39" s="54">
        <v>107.84</v>
      </c>
      <c r="BK39" s="72">
        <v>45916.625</v>
      </c>
      <c r="BL39" s="54">
        <v>101.2578125</v>
      </c>
      <c r="BM39" s="72">
        <v>45820.625</v>
      </c>
      <c r="BN39" s="54">
        <v>102.203125</v>
      </c>
      <c r="BO39" s="72">
        <v>45820.625</v>
      </c>
      <c r="BP39" s="54">
        <v>96.578125</v>
      </c>
      <c r="BR39" s="127">
        <f t="shared" si="20"/>
        <v>45901.625</v>
      </c>
      <c r="BS39" s="45">
        <f t="shared" si="21"/>
        <v>107.20489999999999</v>
      </c>
      <c r="BT39" s="46">
        <f t="shared" si="58"/>
        <v>-93300.000000002823</v>
      </c>
      <c r="BU39" s="46">
        <f t="shared" si="59"/>
        <v>121527.77777777778</v>
      </c>
      <c r="BV39" s="45">
        <f t="shared" si="60"/>
        <v>50.929000000000002</v>
      </c>
      <c r="BW39" s="46">
        <f t="shared" si="61"/>
        <v>-40218.750000000196</v>
      </c>
      <c r="BX39" s="47">
        <f t="shared" si="62"/>
        <v>121527.77777777778</v>
      </c>
      <c r="BY39" s="45">
        <f t="shared" si="63"/>
        <v>-53081.250000002619</v>
      </c>
      <c r="CA39" s="125">
        <v>45821.625</v>
      </c>
      <c r="CB39" s="54">
        <v>106.2491</v>
      </c>
      <c r="CC39" s="125">
        <v>45821.625</v>
      </c>
      <c r="CD39" s="54">
        <v>56.162999999999997</v>
      </c>
      <c r="CF39" s="127">
        <v>45901.625</v>
      </c>
      <c r="CG39" s="45">
        <f t="shared" si="22"/>
        <v>268.10199999999998</v>
      </c>
      <c r="CH39" s="46">
        <f t="shared" si="64"/>
        <v>-8565.4799999996685</v>
      </c>
      <c r="CI39" s="46">
        <f t="shared" si="65"/>
        <v>102083.33333333334</v>
      </c>
      <c r="CJ39" s="45">
        <f t="shared" si="66"/>
        <v>55.500999999999998</v>
      </c>
      <c r="CK39" s="46">
        <f t="shared" si="67"/>
        <v>-117934.11000000003</v>
      </c>
      <c r="CL39" s="47">
        <f t="shared" si="68"/>
        <v>91875</v>
      </c>
      <c r="CM39" s="45">
        <f t="shared" si="69"/>
        <v>119576.96333333373</v>
      </c>
      <c r="CO39" s="125">
        <v>45824.625</v>
      </c>
      <c r="CP39" s="54">
        <v>290.31200000000001</v>
      </c>
      <c r="CQ39" s="125">
        <v>45824.625</v>
      </c>
      <c r="CR39" s="54">
        <v>55.962000000000003</v>
      </c>
      <c r="CS39" s="54"/>
      <c r="CT39" s="54"/>
      <c r="CU39" s="54"/>
      <c r="CV39" s="54"/>
      <c r="CW39" s="54"/>
      <c r="CX39" s="54"/>
      <c r="CY39" s="54"/>
      <c r="DF39" s="136">
        <v>45902.625</v>
      </c>
      <c r="DG39" s="56">
        <f t="shared" si="4"/>
        <v>108374.72226849105</v>
      </c>
      <c r="DH39" s="56">
        <f t="shared" si="5"/>
        <v>-79923.289010284454</v>
      </c>
      <c r="DI39" s="56">
        <f t="shared" si="6"/>
        <v>-49256.250000000582</v>
      </c>
      <c r="DJ39" s="56">
        <f t="shared" si="7"/>
        <v>125080.41000000009</v>
      </c>
      <c r="DK39" s="56">
        <f t="shared" si="23"/>
        <v>6433.4788519823924</v>
      </c>
      <c r="DL39" s="56">
        <f t="shared" si="23"/>
        <v>-48232.86976752909</v>
      </c>
      <c r="DM39" s="56">
        <f t="shared" si="23"/>
        <v>3825.0000000020373</v>
      </c>
      <c r="DN39" s="56">
        <f t="shared" si="23"/>
        <v>5503.4466666663648</v>
      </c>
      <c r="DO39" s="56">
        <f t="shared" si="8"/>
        <v>6433.4788519823924</v>
      </c>
      <c r="DP39" s="56">
        <f t="shared" si="8"/>
        <v>-48232.86976752909</v>
      </c>
      <c r="DQ39" s="56">
        <f t="shared" si="8"/>
        <v>3825.0000000020373</v>
      </c>
      <c r="DR39" s="56">
        <f t="shared" si="8"/>
        <v>5503.4466666663648</v>
      </c>
      <c r="DS39" s="56">
        <f>SUM(DO$15:DO39)</f>
        <v>99980.394347954658</v>
      </c>
      <c r="DT39" s="56">
        <f>SUM(DP$15:DP39)</f>
        <v>-72313.668589468041</v>
      </c>
      <c r="DU39" s="56">
        <f>SUM(DQ$15:DQ39)</f>
        <v>-34574.999999997897</v>
      </c>
      <c r="DV39" s="56">
        <f>SUM(DR$15:DR39)</f>
        <v>107566.64333333322</v>
      </c>
      <c r="DZ39" s="129">
        <v>45902.625</v>
      </c>
      <c r="EA39" s="146">
        <f t="shared" si="70"/>
        <v>99980.394347954658</v>
      </c>
      <c r="EB39" s="146">
        <f t="shared" si="24"/>
        <v>-72313.668589468041</v>
      </c>
      <c r="EC39" s="146">
        <f t="shared" si="25"/>
        <v>107566.64333333322</v>
      </c>
      <c r="ED39" s="146">
        <f t="shared" si="26"/>
        <v>-34574.999999997897</v>
      </c>
    </row>
    <row r="40" spans="1:134">
      <c r="A40" s="133">
        <v>45882.625</v>
      </c>
      <c r="B40" s="73">
        <f t="shared" si="27"/>
        <v>94.88</v>
      </c>
      <c r="C40" s="31">
        <f t="shared" si="28"/>
        <v>219169.32907347797</v>
      </c>
      <c r="D40" s="32">
        <f t="shared" si="29"/>
        <v>-88830</v>
      </c>
      <c r="E40" s="73">
        <f t="shared" si="30"/>
        <v>101.11799999999999</v>
      </c>
      <c r="F40" s="31">
        <f t="shared" si="31"/>
        <v>-20664.000000000782</v>
      </c>
      <c r="G40" s="32">
        <f t="shared" si="32"/>
        <v>-31625.904239999996</v>
      </c>
      <c r="H40" s="73">
        <f t="shared" si="33"/>
        <v>120.52</v>
      </c>
      <c r="I40" s="31">
        <f t="shared" si="34"/>
        <v>-408905.66037736239</v>
      </c>
      <c r="J40" s="32">
        <f t="shared" si="35"/>
        <v>-152787.6</v>
      </c>
      <c r="K40" s="73">
        <f t="shared" si="36"/>
        <v>99.745000000000005</v>
      </c>
      <c r="L40" s="31">
        <f t="shared" si="37"/>
        <v>-5166.0000000001955</v>
      </c>
      <c r="M40" s="32">
        <f t="shared" si="38"/>
        <v>-69563.565120000014</v>
      </c>
      <c r="N40" s="79">
        <f t="shared" si="17"/>
        <v>669592.92857084086</v>
      </c>
      <c r="O40" s="79"/>
      <c r="P40" s="79"/>
      <c r="Q40" s="79">
        <f>$G$5*SUM($O$14:O40)-$H$5*SUM($P$14:P40)</f>
        <v>-576200.5368</v>
      </c>
      <c r="R40" s="79">
        <f t="shared" si="18"/>
        <v>93392.391770840855</v>
      </c>
      <c r="S40" s="137"/>
      <c r="U40" s="72">
        <v>45825.625</v>
      </c>
      <c r="V40" s="54">
        <v>93.56</v>
      </c>
      <c r="W40" s="72">
        <v>45821.625</v>
      </c>
      <c r="X40" s="54">
        <v>101.375</v>
      </c>
      <c r="Y40" s="121">
        <v>45828.625</v>
      </c>
      <c r="Z40" s="54">
        <v>121.48</v>
      </c>
      <c r="AA40" s="72">
        <v>45897.625</v>
      </c>
      <c r="AB40" s="54">
        <v>99.775999999999996</v>
      </c>
      <c r="AF40" s="127">
        <v>45902.625</v>
      </c>
      <c r="AG40" s="45">
        <f t="shared" si="39"/>
        <v>80.39</v>
      </c>
      <c r="AH40" s="46">
        <f t="shared" si="40"/>
        <v>-18645.121193289204</v>
      </c>
      <c r="AI40" s="46">
        <f t="shared" si="41"/>
        <v>-105750</v>
      </c>
      <c r="AJ40" s="45">
        <f t="shared" si="42"/>
        <v>100.65625</v>
      </c>
      <c r="AK40" s="46">
        <f t="shared" si="43"/>
        <v>151255.58035714284</v>
      </c>
      <c r="AL40" s="47">
        <f t="shared" si="44"/>
        <v>-4691.4801897321377</v>
      </c>
      <c r="AM40" s="45">
        <f t="shared" si="45"/>
        <v>109.05</v>
      </c>
      <c r="AN40" s="46">
        <f t="shared" si="46"/>
        <v>66194.722809600804</v>
      </c>
      <c r="AO40" s="47">
        <f t="shared" si="47"/>
        <v>-108771.42857142858</v>
      </c>
      <c r="AP40" s="45">
        <f t="shared" si="48"/>
        <v>100.65625</v>
      </c>
      <c r="AQ40" s="46">
        <f t="shared" si="49"/>
        <v>131863.83928571429</v>
      </c>
      <c r="AR40" s="47">
        <f t="shared" si="50"/>
        <v>-4090.0083705357101</v>
      </c>
      <c r="AS40" s="45">
        <f t="shared" si="51"/>
        <v>103.09375</v>
      </c>
      <c r="AT40" s="46">
        <f t="shared" si="52"/>
        <v>70312.5</v>
      </c>
      <c r="AU40" s="47">
        <f t="shared" si="53"/>
        <v>1712.4274553571449</v>
      </c>
      <c r="AV40" s="45">
        <f t="shared" si="54"/>
        <v>94.6875</v>
      </c>
      <c r="AW40" s="46">
        <f t="shared" si="55"/>
        <v>-7031.25</v>
      </c>
      <c r="AX40" s="47">
        <f t="shared" si="56"/>
        <v>4618.1484375000036</v>
      </c>
      <c r="AY40" s="79">
        <f t="shared" ref="AY40:AY50" si="71">AH40+AI40-AK40-AL40-AN40-AO40+AQ40+AR40+AT40+AU40+AW40+AX40</f>
        <v>-30996.858790836366</v>
      </c>
      <c r="AZ40" s="185">
        <v>0.38332100000000002</v>
      </c>
      <c r="BA40" s="185">
        <v>0.384434</v>
      </c>
      <c r="BB40" s="79">
        <f>$AO$4*SUM($AZ$14:AZ40)-$AP$4*SUM($BA$14:BA40)</f>
        <v>48926.430219448084</v>
      </c>
      <c r="BC40" s="79">
        <f t="shared" si="19"/>
        <v>-79923.289010284454</v>
      </c>
      <c r="BE40" s="72">
        <v>45820.625</v>
      </c>
      <c r="BF40" s="54">
        <v>79.599999999999994</v>
      </c>
      <c r="BG40" s="72">
        <v>45917.625</v>
      </c>
      <c r="BH40" s="54">
        <v>101.0546875</v>
      </c>
      <c r="BI40" s="72">
        <v>45820.625</v>
      </c>
      <c r="BJ40" s="54">
        <v>108.44</v>
      </c>
      <c r="BK40" s="72">
        <v>45917.625</v>
      </c>
      <c r="BL40" s="54">
        <v>101.0546875</v>
      </c>
      <c r="BM40" s="72">
        <v>45821.625</v>
      </c>
      <c r="BN40" s="54">
        <v>101.75</v>
      </c>
      <c r="BO40" s="72">
        <v>45821.625</v>
      </c>
      <c r="BP40" s="54">
        <v>95.5625</v>
      </c>
      <c r="BR40" s="127">
        <f t="shared" si="20"/>
        <v>45902.625</v>
      </c>
      <c r="BS40" s="45">
        <f t="shared" si="21"/>
        <v>107.1491</v>
      </c>
      <c r="BT40" s="46">
        <f t="shared" si="58"/>
        <v>-107250.00000000051</v>
      </c>
      <c r="BU40" s="46">
        <f t="shared" si="59"/>
        <v>125000</v>
      </c>
      <c r="BV40" s="45">
        <f t="shared" si="60"/>
        <v>51.244999999999997</v>
      </c>
      <c r="BW40" s="46">
        <f t="shared" si="61"/>
        <v>-57993.749999999935</v>
      </c>
      <c r="BX40" s="47">
        <f t="shared" si="62"/>
        <v>125000</v>
      </c>
      <c r="BY40" s="45">
        <f t="shared" si="63"/>
        <v>-49256.250000000582</v>
      </c>
      <c r="CA40" s="125">
        <v>45824.625</v>
      </c>
      <c r="CB40" s="54">
        <v>106.6006</v>
      </c>
      <c r="CC40" s="125">
        <v>45824.625</v>
      </c>
      <c r="CD40" s="54">
        <v>54.46</v>
      </c>
      <c r="CF40" s="127">
        <v>45902.625</v>
      </c>
      <c r="CG40" s="45">
        <f t="shared" si="22"/>
        <v>274.209</v>
      </c>
      <c r="CH40" s="46">
        <f t="shared" si="64"/>
        <v>-64994.159999999931</v>
      </c>
      <c r="CI40" s="46">
        <f t="shared" si="65"/>
        <v>105000</v>
      </c>
      <c r="CJ40" s="45">
        <f t="shared" si="66"/>
        <v>56.918999999999997</v>
      </c>
      <c r="CK40" s="46">
        <f t="shared" si="67"/>
        <v>-179574.57</v>
      </c>
      <c r="CL40" s="47">
        <f t="shared" si="68"/>
        <v>94500</v>
      </c>
      <c r="CM40" s="45">
        <f t="shared" si="69"/>
        <v>125080.41000000009</v>
      </c>
      <c r="CO40" s="125">
        <v>45825.625</v>
      </c>
      <c r="CP40" s="54">
        <v>296.12900000000002</v>
      </c>
      <c r="CQ40" s="125">
        <v>45825.625</v>
      </c>
      <c r="CR40" s="54">
        <v>57.487000000000002</v>
      </c>
      <c r="CS40" s="54"/>
      <c r="CT40" s="54"/>
      <c r="CU40" s="54"/>
      <c r="CV40" s="54"/>
      <c r="CW40" s="54"/>
      <c r="CX40" s="54"/>
      <c r="CY40" s="54"/>
      <c r="DF40" s="136">
        <v>45903.625</v>
      </c>
      <c r="DG40" s="56">
        <f t="shared" si="4"/>
        <v>89249.721130337333</v>
      </c>
      <c r="DH40" s="56">
        <f t="shared" si="5"/>
        <v>-72648.57284771376</v>
      </c>
      <c r="DI40" s="56">
        <f t="shared" si="6"/>
        <v>-65387.499999999905</v>
      </c>
      <c r="DJ40" s="56">
        <f t="shared" si="7"/>
        <v>118790.25666666706</v>
      </c>
      <c r="DK40" s="56">
        <f t="shared" si="23"/>
        <v>-19125.001138153719</v>
      </c>
      <c r="DL40" s="56">
        <f t="shared" si="23"/>
        <v>7274.716162570694</v>
      </c>
      <c r="DM40" s="56">
        <f t="shared" si="23"/>
        <v>-16131.249999999323</v>
      </c>
      <c r="DN40" s="56">
        <f t="shared" si="23"/>
        <v>-6290.1533333330299</v>
      </c>
      <c r="DO40" s="56">
        <f t="shared" si="8"/>
        <v>-19125.001138153719</v>
      </c>
      <c r="DP40" s="56">
        <f t="shared" si="8"/>
        <v>7274.716162570694</v>
      </c>
      <c r="DQ40" s="56">
        <f t="shared" si="8"/>
        <v>-16131.249999999323</v>
      </c>
      <c r="DR40" s="56">
        <f t="shared" si="8"/>
        <v>-6290.1533333330299</v>
      </c>
      <c r="DS40" s="56">
        <f>SUM(DO$15:DO40)</f>
        <v>80855.393209800939</v>
      </c>
      <c r="DT40" s="56">
        <f>SUM(DP$15:DP40)</f>
        <v>-65038.952426897347</v>
      </c>
      <c r="DU40" s="56">
        <f>SUM(DQ$15:DQ40)</f>
        <v>-50706.249999997221</v>
      </c>
      <c r="DV40" s="56">
        <f>SUM(DR$15:DR40)</f>
        <v>101276.49000000019</v>
      </c>
      <c r="DZ40" s="129">
        <v>45903.625</v>
      </c>
      <c r="EA40" s="146">
        <f t="shared" si="70"/>
        <v>80855.393209800939</v>
      </c>
      <c r="EB40" s="146">
        <f t="shared" si="24"/>
        <v>-65038.952426897347</v>
      </c>
      <c r="EC40" s="146">
        <f t="shared" si="25"/>
        <v>101276.49000000019</v>
      </c>
      <c r="ED40" s="146">
        <f t="shared" si="26"/>
        <v>-50706.249999997221</v>
      </c>
    </row>
    <row r="41" spans="1:134" ht="15" thickBot="1">
      <c r="A41" s="135">
        <v>45883.625</v>
      </c>
      <c r="B41" s="73">
        <f t="shared" si="27"/>
        <v>94.94</v>
      </c>
      <c r="C41" s="31">
        <f t="shared" si="28"/>
        <v>232587.85942491909</v>
      </c>
      <c r="D41" s="32">
        <f t="shared" si="29"/>
        <v>-91297.5</v>
      </c>
      <c r="E41" s="73">
        <f t="shared" si="30"/>
        <v>101.057</v>
      </c>
      <c r="F41" s="31">
        <f t="shared" si="31"/>
        <v>-30911.999999999578</v>
      </c>
      <c r="G41" s="32">
        <f t="shared" si="32"/>
        <v>-32504.401580000005</v>
      </c>
      <c r="H41" s="73">
        <f t="shared" si="33"/>
        <v>120.46</v>
      </c>
      <c r="I41" s="31">
        <f t="shared" si="34"/>
        <v>-426684.16735029087</v>
      </c>
      <c r="J41" s="32">
        <f t="shared" si="35"/>
        <v>-157031.69999999998</v>
      </c>
      <c r="K41" s="73">
        <f t="shared" si="36"/>
        <v>99.620999999999995</v>
      </c>
      <c r="L41" s="31">
        <f t="shared" si="37"/>
        <v>-47871.600000003447</v>
      </c>
      <c r="M41" s="32">
        <f t="shared" si="38"/>
        <v>-71495.886373333342</v>
      </c>
      <c r="N41" s="79">
        <f t="shared" si="17"/>
        <v>669055.14198187273</v>
      </c>
      <c r="O41" s="79"/>
      <c r="P41" s="79"/>
      <c r="Q41" s="79">
        <f>$G$5*SUM($O$14:O41)-$H$5*SUM($P$14:P41)</f>
        <v>-576200.5368</v>
      </c>
      <c r="R41" s="79">
        <f t="shared" si="18"/>
        <v>92854.605181872728</v>
      </c>
      <c r="S41" s="137"/>
      <c r="U41" s="72">
        <v>45826.625</v>
      </c>
      <c r="V41" s="54">
        <v>93.37</v>
      </c>
      <c r="W41" s="72">
        <v>45824.625</v>
      </c>
      <c r="X41" s="54">
        <v>101.402</v>
      </c>
      <c r="Y41" s="121">
        <v>45831.625</v>
      </c>
      <c r="Z41" s="54">
        <v>121.56</v>
      </c>
      <c r="AA41" s="72">
        <v>45898.625</v>
      </c>
      <c r="AB41" s="54">
        <v>99.783000000000001</v>
      </c>
      <c r="AF41" s="127">
        <v>45903.625</v>
      </c>
      <c r="AG41" s="45">
        <f t="shared" si="39"/>
        <v>80.61</v>
      </c>
      <c r="AH41" s="46">
        <f t="shared" si="40"/>
        <v>49720.323182100845</v>
      </c>
      <c r="AI41" s="46">
        <f t="shared" si="41"/>
        <v>-108687.5</v>
      </c>
      <c r="AJ41" s="45">
        <f t="shared" si="42"/>
        <v>100.8125</v>
      </c>
      <c r="AK41" s="46">
        <f t="shared" si="43"/>
        <v>173018.97321428574</v>
      </c>
      <c r="AL41" s="47">
        <f t="shared" si="44"/>
        <v>-4821.7990838913611</v>
      </c>
      <c r="AM41" s="45">
        <f t="shared" si="45"/>
        <v>109.7</v>
      </c>
      <c r="AN41" s="46">
        <f t="shared" si="46"/>
        <v>219861.04361759615</v>
      </c>
      <c r="AO41" s="47">
        <f t="shared" si="47"/>
        <v>-111792.85714285714</v>
      </c>
      <c r="AP41" s="45">
        <f t="shared" si="48"/>
        <v>100.8125</v>
      </c>
      <c r="AQ41" s="46">
        <f t="shared" si="49"/>
        <v>150837.05357142858</v>
      </c>
      <c r="AR41" s="47">
        <f t="shared" si="50"/>
        <v>-4203.6197141617013</v>
      </c>
      <c r="AS41" s="45">
        <f t="shared" si="51"/>
        <v>103.46875</v>
      </c>
      <c r="AT41" s="46">
        <f t="shared" si="52"/>
        <v>90401.785714285725</v>
      </c>
      <c r="AU41" s="47">
        <f t="shared" si="53"/>
        <v>1759.994884672622</v>
      </c>
      <c r="AV41" s="45">
        <f t="shared" si="54"/>
        <v>95.6875</v>
      </c>
      <c r="AW41" s="46">
        <f t="shared" si="55"/>
        <v>67968.75</v>
      </c>
      <c r="AX41" s="47">
        <f t="shared" si="56"/>
        <v>4746.4303385416679</v>
      </c>
      <c r="AY41" s="79">
        <f t="shared" si="71"/>
        <v>-23722.142628265679</v>
      </c>
      <c r="AZ41" s="185"/>
      <c r="BA41" s="185"/>
      <c r="BB41" s="79">
        <f>$AO$4*SUM($AZ$14:AZ41)-$AP$4*SUM($BA$14:BA41)</f>
        <v>48926.430219448084</v>
      </c>
      <c r="BC41" s="79">
        <f t="shared" si="19"/>
        <v>-72648.57284771376</v>
      </c>
      <c r="BE41" s="72">
        <v>45821.625</v>
      </c>
      <c r="BF41" s="54">
        <v>79.36</v>
      </c>
      <c r="BG41" s="72">
        <v>45918.625</v>
      </c>
      <c r="BH41" s="54">
        <v>100.90625</v>
      </c>
      <c r="BI41" s="72">
        <v>45821.625</v>
      </c>
      <c r="BJ41" s="54">
        <v>107.79</v>
      </c>
      <c r="BK41" s="72">
        <v>45918.625</v>
      </c>
      <c r="BL41" s="54">
        <v>100.90625</v>
      </c>
      <c r="BM41" s="72">
        <v>45824.625</v>
      </c>
      <c r="BN41" s="54">
        <v>101.390625</v>
      </c>
      <c r="BO41" s="72">
        <v>45824.625</v>
      </c>
      <c r="BP41" s="54">
        <v>94.671875</v>
      </c>
      <c r="BR41" s="127">
        <f t="shared" si="20"/>
        <v>45903.625</v>
      </c>
      <c r="BS41" s="45">
        <f t="shared" si="21"/>
        <v>107.15860000000001</v>
      </c>
      <c r="BT41" s="46">
        <f t="shared" si="58"/>
        <v>-104874.99999999983</v>
      </c>
      <c r="BU41" s="46">
        <f t="shared" si="59"/>
        <v>128472.22222222223</v>
      </c>
      <c r="BV41" s="45">
        <f t="shared" si="60"/>
        <v>50.915999999999997</v>
      </c>
      <c r="BW41" s="46">
        <f t="shared" si="61"/>
        <v>-39487.499999999905</v>
      </c>
      <c r="BX41" s="47">
        <f t="shared" si="62"/>
        <v>128472.22222222222</v>
      </c>
      <c r="BY41" s="45">
        <f t="shared" si="63"/>
        <v>-65387.499999999905</v>
      </c>
      <c r="CA41" s="125">
        <v>45825.625</v>
      </c>
      <c r="CB41" s="54">
        <v>106.1914</v>
      </c>
      <c r="CC41" s="125">
        <v>45825.625</v>
      </c>
      <c r="CD41" s="54">
        <v>56.384</v>
      </c>
      <c r="CF41" s="127">
        <v>45903.625</v>
      </c>
      <c r="CG41" s="45">
        <f t="shared" si="22"/>
        <v>267.14</v>
      </c>
      <c r="CH41" s="46">
        <f t="shared" si="64"/>
        <v>323.40000000023116</v>
      </c>
      <c r="CI41" s="46">
        <f t="shared" si="65"/>
        <v>107916.66666666666</v>
      </c>
      <c r="CJ41" s="45">
        <f t="shared" si="66"/>
        <v>55.265000000000001</v>
      </c>
      <c r="CK41" s="46">
        <f t="shared" si="67"/>
        <v>-107675.19000000016</v>
      </c>
      <c r="CL41" s="47">
        <f t="shared" si="68"/>
        <v>97125</v>
      </c>
      <c r="CM41" s="45">
        <f t="shared" si="69"/>
        <v>118790.25666666706</v>
      </c>
      <c r="CO41" s="125">
        <v>45826.625</v>
      </c>
      <c r="CP41" s="54">
        <v>299.76400000000001</v>
      </c>
      <c r="CQ41" s="125">
        <v>45826.625</v>
      </c>
      <c r="CR41" s="54">
        <v>58.424999999999997</v>
      </c>
      <c r="CS41" s="54"/>
      <c r="CT41" s="54"/>
      <c r="CU41" s="54"/>
      <c r="CV41" s="54"/>
      <c r="CW41" s="54"/>
      <c r="CX41" s="54"/>
      <c r="CY41" s="54"/>
      <c r="DF41" s="136">
        <v>45904.625</v>
      </c>
      <c r="DG41" s="56">
        <f t="shared" si="4"/>
        <v>76174.585920097074</v>
      </c>
      <c r="DH41" s="56">
        <f t="shared" si="5"/>
        <v>-115308.73324460247</v>
      </c>
      <c r="DI41" s="56">
        <f t="shared" si="6"/>
        <v>-83256.250000000669</v>
      </c>
      <c r="DJ41" s="56">
        <f t="shared" si="7"/>
        <v>102473.44333333359</v>
      </c>
      <c r="DK41" s="56">
        <f t="shared" si="23"/>
        <v>-13075.13521024026</v>
      </c>
      <c r="DL41" s="56">
        <f t="shared" si="23"/>
        <v>-42660.160396888707</v>
      </c>
      <c r="DM41" s="56">
        <f t="shared" si="23"/>
        <v>-17868.750000000764</v>
      </c>
      <c r="DN41" s="56">
        <f t="shared" si="23"/>
        <v>-16316.81333333347</v>
      </c>
      <c r="DO41" s="56">
        <f t="shared" si="8"/>
        <v>-13075.13521024026</v>
      </c>
      <c r="DP41" s="56">
        <f t="shared" si="8"/>
        <v>-42660.160396888707</v>
      </c>
      <c r="DQ41" s="56">
        <f t="shared" si="8"/>
        <v>-17868.750000000764</v>
      </c>
      <c r="DR41" s="56">
        <f t="shared" si="8"/>
        <v>-16316.81333333347</v>
      </c>
      <c r="DS41" s="56">
        <f>SUM(DO$15:DO41)</f>
        <v>67780.257999560679</v>
      </c>
      <c r="DT41" s="56">
        <f>SUM(DP$15:DP41)</f>
        <v>-107699.11282378605</v>
      </c>
      <c r="DU41" s="56">
        <f>SUM(DQ$15:DQ41)</f>
        <v>-68574.999999997992</v>
      </c>
      <c r="DV41" s="56">
        <f>SUM(DR$15:DR41)</f>
        <v>84959.676666666724</v>
      </c>
      <c r="DZ41" s="129">
        <v>45904.625</v>
      </c>
      <c r="EA41" s="146">
        <f t="shared" si="70"/>
        <v>67780.257999560679</v>
      </c>
      <c r="EB41" s="146">
        <f t="shared" si="24"/>
        <v>-107699.11282378605</v>
      </c>
      <c r="EC41" s="146">
        <f t="shared" si="25"/>
        <v>84959.676666666724</v>
      </c>
      <c r="ED41" s="146">
        <f t="shared" si="26"/>
        <v>-68574.999999997992</v>
      </c>
    </row>
    <row r="42" spans="1:134">
      <c r="A42" s="136">
        <v>45884.625</v>
      </c>
      <c r="B42" s="73">
        <f t="shared" si="27"/>
        <v>94.87</v>
      </c>
      <c r="C42" s="31">
        <f t="shared" si="28"/>
        <v>216932.90734824244</v>
      </c>
      <c r="D42" s="32">
        <f t="shared" si="29"/>
        <v>-93764.999999999985</v>
      </c>
      <c r="E42" s="73">
        <f t="shared" si="30"/>
        <v>100.946</v>
      </c>
      <c r="F42" s="31">
        <f t="shared" si="31"/>
        <v>-49560.000000000284</v>
      </c>
      <c r="G42" s="32">
        <f t="shared" si="32"/>
        <v>-33382.898919999978</v>
      </c>
      <c r="H42" s="73">
        <f t="shared" si="33"/>
        <v>120.46</v>
      </c>
      <c r="I42" s="31">
        <f t="shared" si="34"/>
        <v>-426684.16735029087</v>
      </c>
      <c r="J42" s="32">
        <f t="shared" si="35"/>
        <v>-161275.79999999999</v>
      </c>
      <c r="K42" s="73">
        <f t="shared" si="36"/>
        <v>99.375</v>
      </c>
      <c r="L42" s="31">
        <f t="shared" si="37"/>
        <v>-132594.00000000178</v>
      </c>
      <c r="M42" s="32">
        <f t="shared" si="38"/>
        <v>-73428.207626666655</v>
      </c>
      <c r="N42" s="79">
        <f t="shared" si="17"/>
        <v>588048.56599186512</v>
      </c>
      <c r="O42" s="79"/>
      <c r="P42" s="79"/>
      <c r="Q42" s="79">
        <f>$G$5*SUM($O$14:O42)-$H$5*SUM($P$14:P42)</f>
        <v>-576200.5368</v>
      </c>
      <c r="R42" s="79">
        <f t="shared" si="18"/>
        <v>11848.02919186512</v>
      </c>
      <c r="S42" s="137"/>
      <c r="U42" s="72">
        <v>45827.625</v>
      </c>
      <c r="V42" s="54">
        <v>93.19</v>
      </c>
      <c r="W42" s="72">
        <v>45825.625</v>
      </c>
      <c r="X42" s="54">
        <v>101.369</v>
      </c>
      <c r="Y42" s="121">
        <v>45832.625</v>
      </c>
      <c r="Z42" s="54">
        <v>121.66</v>
      </c>
      <c r="AA42" s="72">
        <v>45901.625</v>
      </c>
      <c r="AB42" s="54">
        <v>99.632000000000005</v>
      </c>
      <c r="AF42" s="127">
        <v>45904.625</v>
      </c>
      <c r="AG42" s="45">
        <f t="shared" si="39"/>
        <v>80.819999999999993</v>
      </c>
      <c r="AH42" s="46">
        <f t="shared" si="40"/>
        <v>114978.24735860474</v>
      </c>
      <c r="AI42" s="46">
        <f t="shared" si="41"/>
        <v>-111625</v>
      </c>
      <c r="AJ42" s="45">
        <f t="shared" si="42"/>
        <v>101.0390625</v>
      </c>
      <c r="AK42" s="46">
        <f t="shared" si="43"/>
        <v>204575.89285714284</v>
      </c>
      <c r="AL42" s="47">
        <f t="shared" si="44"/>
        <v>-4952.1179780505845</v>
      </c>
      <c r="AM42" s="45">
        <f t="shared" si="45"/>
        <v>110.45</v>
      </c>
      <c r="AN42" s="46">
        <f t="shared" si="46"/>
        <v>397168.33685759339</v>
      </c>
      <c r="AO42" s="47">
        <f t="shared" si="47"/>
        <v>-114814.28571428572</v>
      </c>
      <c r="AP42" s="45">
        <f t="shared" si="48"/>
        <v>101.0390625</v>
      </c>
      <c r="AQ42" s="46">
        <f t="shared" si="49"/>
        <v>178348.21428571429</v>
      </c>
      <c r="AR42" s="47">
        <f t="shared" si="50"/>
        <v>-4317.2310577876997</v>
      </c>
      <c r="AS42" s="45">
        <f t="shared" si="51"/>
        <v>103.9375</v>
      </c>
      <c r="AT42" s="46">
        <f t="shared" si="52"/>
        <v>115513.39285714286</v>
      </c>
      <c r="AU42" s="47">
        <f t="shared" si="53"/>
        <v>1807.562313988099</v>
      </c>
      <c r="AV42" s="45">
        <f t="shared" si="54"/>
        <v>96.328125</v>
      </c>
      <c r="AW42" s="46">
        <f t="shared" si="55"/>
        <v>116015.625</v>
      </c>
      <c r="AX42" s="47">
        <f t="shared" si="56"/>
        <v>4874.7122395833321</v>
      </c>
      <c r="AY42" s="79">
        <f t="shared" si="71"/>
        <v>-66382.303025154382</v>
      </c>
      <c r="AZ42" s="185"/>
      <c r="BA42" s="185"/>
      <c r="BB42" s="79">
        <f>$AO$4*SUM($AZ$14:AZ42)-$AP$4*SUM($BA$14:BA42)</f>
        <v>48926.430219448084</v>
      </c>
      <c r="BC42" s="79">
        <f t="shared" si="19"/>
        <v>-115308.73324460247</v>
      </c>
      <c r="BE42" s="72">
        <v>45824.625</v>
      </c>
      <c r="BF42" s="54">
        <v>79.52</v>
      </c>
      <c r="BG42" s="72">
        <v>45919.625</v>
      </c>
      <c r="BH42" s="54">
        <v>100.890625</v>
      </c>
      <c r="BI42" s="72">
        <v>45824.625</v>
      </c>
      <c r="BJ42" s="54">
        <v>107.6</v>
      </c>
      <c r="BK42" s="72">
        <v>45919.625</v>
      </c>
      <c r="BL42" s="54">
        <v>100.890625</v>
      </c>
      <c r="BM42" s="72">
        <v>45825.625</v>
      </c>
      <c r="BN42" s="54">
        <v>101.953125</v>
      </c>
      <c r="BO42" s="72">
        <v>45825.625</v>
      </c>
      <c r="BP42" s="54">
        <v>95.78125</v>
      </c>
      <c r="BR42" s="127">
        <f t="shared" si="20"/>
        <v>45904.625</v>
      </c>
      <c r="BS42" s="45">
        <f t="shared" si="21"/>
        <v>107.4136</v>
      </c>
      <c r="BT42" s="46">
        <f t="shared" si="58"/>
        <v>-41125.000000000968</v>
      </c>
      <c r="BU42" s="46">
        <f t="shared" si="59"/>
        <v>131944.44444444447</v>
      </c>
      <c r="BV42" s="45">
        <f t="shared" si="60"/>
        <v>49.465000000000003</v>
      </c>
      <c r="BW42" s="46">
        <f t="shared" si="61"/>
        <v>42131.249999999731</v>
      </c>
      <c r="BX42" s="47">
        <f t="shared" si="62"/>
        <v>131944.44444444444</v>
      </c>
      <c r="BY42" s="45">
        <f t="shared" si="63"/>
        <v>-83256.250000000669</v>
      </c>
      <c r="CA42" s="125">
        <v>45826.625</v>
      </c>
      <c r="CB42" s="54">
        <v>106.2077</v>
      </c>
      <c r="CC42" s="125">
        <v>45826.625</v>
      </c>
      <c r="CD42" s="54">
        <v>56.225000000000001</v>
      </c>
      <c r="CF42" s="127">
        <v>45904.625</v>
      </c>
      <c r="CG42" s="45">
        <f t="shared" si="22"/>
        <v>264.74099999999999</v>
      </c>
      <c r="CH42" s="46">
        <f t="shared" si="64"/>
        <v>22490.160000000244</v>
      </c>
      <c r="CI42" s="46">
        <f t="shared" si="65"/>
        <v>110833.33333333333</v>
      </c>
      <c r="CJ42" s="45">
        <f t="shared" si="66"/>
        <v>54.372999999999998</v>
      </c>
      <c r="CK42" s="46">
        <f t="shared" si="67"/>
        <v>-68899.950000000026</v>
      </c>
      <c r="CL42" s="47">
        <f t="shared" si="68"/>
        <v>99750</v>
      </c>
      <c r="CM42" s="45">
        <f t="shared" si="69"/>
        <v>102473.44333333359</v>
      </c>
      <c r="CO42" s="125">
        <v>45827.625</v>
      </c>
      <c r="CP42" s="54">
        <v>309.26900000000001</v>
      </c>
      <c r="CQ42" s="125">
        <v>45827.625</v>
      </c>
      <c r="CR42" s="54">
        <v>60.579000000000001</v>
      </c>
      <c r="CS42" s="54"/>
      <c r="CT42" s="54"/>
      <c r="CU42" s="54"/>
      <c r="CV42" s="54"/>
      <c r="CW42" s="54"/>
      <c r="CX42" s="54"/>
      <c r="CY42" s="54"/>
      <c r="DF42" s="136">
        <v>45905.625</v>
      </c>
      <c r="DG42" s="56">
        <f t="shared" si="4"/>
        <v>62415.506412564195</v>
      </c>
      <c r="DH42" s="56">
        <f t="shared" si="5"/>
        <v>-140217.46080827035</v>
      </c>
      <c r="DI42" s="56">
        <f t="shared" si="6"/>
        <v>-86331.250000000728</v>
      </c>
      <c r="DJ42" s="56">
        <f t="shared" si="7"/>
        <v>101580.92000000033</v>
      </c>
      <c r="DK42" s="56">
        <f t="shared" si="23"/>
        <v>-13759.079507532879</v>
      </c>
      <c r="DL42" s="56">
        <f t="shared" si="23"/>
        <v>-24908.727563667882</v>
      </c>
      <c r="DM42" s="56">
        <f t="shared" si="23"/>
        <v>-3075.0000000000582</v>
      </c>
      <c r="DN42" s="56">
        <f t="shared" si="23"/>
        <v>-892.52333333325805</v>
      </c>
      <c r="DO42" s="56">
        <f t="shared" si="8"/>
        <v>-13759.079507532879</v>
      </c>
      <c r="DP42" s="56">
        <f t="shared" si="8"/>
        <v>-24908.727563667882</v>
      </c>
      <c r="DQ42" s="56">
        <f t="shared" si="8"/>
        <v>-3075.0000000000582</v>
      </c>
      <c r="DR42" s="56">
        <f t="shared" si="8"/>
        <v>-892.52333333325805</v>
      </c>
      <c r="DS42" s="56">
        <f>SUM(DO$15:DO42)</f>
        <v>54021.178492027801</v>
      </c>
      <c r="DT42" s="56">
        <f>SUM(DP$15:DP42)</f>
        <v>-132607.84038745394</v>
      </c>
      <c r="DU42" s="56">
        <f>SUM(DQ$15:DQ42)</f>
        <v>-71649.99999999805</v>
      </c>
      <c r="DV42" s="56">
        <f>SUM(DR$15:DR42)</f>
        <v>84067.153333333466</v>
      </c>
      <c r="DZ42" s="129">
        <v>45905.625</v>
      </c>
      <c r="EA42" s="146">
        <f t="shared" si="70"/>
        <v>54021.178492027801</v>
      </c>
      <c r="EB42" s="146">
        <f t="shared" si="24"/>
        <v>-132607.84038745394</v>
      </c>
      <c r="EC42" s="146">
        <f t="shared" si="25"/>
        <v>84067.153333333466</v>
      </c>
      <c r="ED42" s="146">
        <f t="shared" si="26"/>
        <v>-71649.99999999805</v>
      </c>
    </row>
    <row r="43" spans="1:134">
      <c r="A43" s="136">
        <v>45887.625</v>
      </c>
      <c r="B43" s="73">
        <f t="shared" si="27"/>
        <v>94.83</v>
      </c>
      <c r="C43" s="31">
        <f t="shared" si="28"/>
        <v>207987.2204472817</v>
      </c>
      <c r="D43" s="32">
        <f t="shared" si="29"/>
        <v>-101167.5</v>
      </c>
      <c r="E43" s="73">
        <f t="shared" si="30"/>
        <v>100.953</v>
      </c>
      <c r="F43" s="31">
        <f t="shared" si="31"/>
        <v>-48383.999999999447</v>
      </c>
      <c r="G43" s="32">
        <f t="shared" si="32"/>
        <v>-36018.390939999997</v>
      </c>
      <c r="H43" s="73">
        <f t="shared" si="33"/>
        <v>120.14</v>
      </c>
      <c r="I43" s="31">
        <f t="shared" si="34"/>
        <v>-521502.87120590796</v>
      </c>
      <c r="J43" s="32">
        <f t="shared" si="35"/>
        <v>-174008.09999999998</v>
      </c>
      <c r="K43" s="73">
        <f t="shared" si="36"/>
        <v>99.388999999999996</v>
      </c>
      <c r="L43" s="31">
        <f t="shared" si="37"/>
        <v>-127772.40000000322</v>
      </c>
      <c r="M43" s="32">
        <f t="shared" si="38"/>
        <v>-79225.171386666669</v>
      </c>
      <c r="N43" s="79">
        <f t="shared" si="17"/>
        <v>679735.51120651921</v>
      </c>
      <c r="O43" s="79"/>
      <c r="P43" s="79"/>
      <c r="Q43" s="79">
        <f>$G$5*SUM($O$14:O43)-$H$5*SUM($P$14:P43)</f>
        <v>-576200.5368</v>
      </c>
      <c r="R43" s="79">
        <f t="shared" si="18"/>
        <v>103534.97440651921</v>
      </c>
      <c r="S43" s="137"/>
      <c r="U43" s="72">
        <v>45828.625</v>
      </c>
      <c r="V43" s="54">
        <v>93.4</v>
      </c>
      <c r="W43" s="72">
        <v>45826.625</v>
      </c>
      <c r="X43" s="54">
        <v>101.449</v>
      </c>
      <c r="Y43" s="121">
        <v>45833.625</v>
      </c>
      <c r="Z43" s="54">
        <v>121.62</v>
      </c>
      <c r="AA43" s="72">
        <v>45902.625</v>
      </c>
      <c r="AB43" s="54">
        <v>99.481999999999999</v>
      </c>
      <c r="AF43" s="127">
        <v>45905.625</v>
      </c>
      <c r="AG43" s="45">
        <f t="shared" si="39"/>
        <v>80.87</v>
      </c>
      <c r="AH43" s="46">
        <f t="shared" si="40"/>
        <v>130515.84835301332</v>
      </c>
      <c r="AI43" s="46">
        <f t="shared" si="41"/>
        <v>-114562.5</v>
      </c>
      <c r="AJ43" s="45">
        <f t="shared" si="42"/>
        <v>101.25</v>
      </c>
      <c r="AK43" s="46">
        <f t="shared" si="43"/>
        <v>233956.47321428571</v>
      </c>
      <c r="AL43" s="47">
        <f t="shared" si="44"/>
        <v>-5082.4368722098152</v>
      </c>
      <c r="AM43" s="45">
        <f t="shared" si="45"/>
        <v>111.17</v>
      </c>
      <c r="AN43" s="46">
        <f t="shared" si="46"/>
        <v>567383.33836798894</v>
      </c>
      <c r="AO43" s="47">
        <f t="shared" si="47"/>
        <v>-117835.71428571429</v>
      </c>
      <c r="AP43" s="45">
        <f t="shared" si="48"/>
        <v>101.25</v>
      </c>
      <c r="AQ43" s="46">
        <f t="shared" si="49"/>
        <v>203962.05357142858</v>
      </c>
      <c r="AR43" s="47">
        <f t="shared" si="50"/>
        <v>-4430.8424014136908</v>
      </c>
      <c r="AS43" s="45">
        <f t="shared" si="51"/>
        <v>104.5</v>
      </c>
      <c r="AT43" s="46">
        <f t="shared" si="52"/>
        <v>145647.32142857142</v>
      </c>
      <c r="AU43" s="47">
        <f t="shared" si="53"/>
        <v>1855.1297433035688</v>
      </c>
      <c r="AV43" s="45">
        <f t="shared" si="54"/>
        <v>97.703125</v>
      </c>
      <c r="AW43" s="46">
        <f t="shared" si="55"/>
        <v>219140.625</v>
      </c>
      <c r="AX43" s="47">
        <f t="shared" si="56"/>
        <v>5002.994140625</v>
      </c>
      <c r="AY43" s="79">
        <f t="shared" si="71"/>
        <v>-91291.030588822265</v>
      </c>
      <c r="AZ43" s="185"/>
      <c r="BA43" s="185"/>
      <c r="BB43" s="79">
        <f>$AO$4*SUM($AZ$14:AZ43)-$AP$4*SUM($BA$14:BA43)</f>
        <v>48926.430219448084</v>
      </c>
      <c r="BC43" s="79">
        <f t="shared" si="19"/>
        <v>-140217.46080827035</v>
      </c>
      <c r="BE43" s="72">
        <v>45825.625</v>
      </c>
      <c r="BF43" s="54">
        <v>79.430000000000007</v>
      </c>
      <c r="BG43" s="72">
        <v>45922.625</v>
      </c>
      <c r="BH43" s="54">
        <v>100.7734375</v>
      </c>
      <c r="BI43" s="72">
        <v>45825.625</v>
      </c>
      <c r="BJ43" s="54">
        <v>107.97</v>
      </c>
      <c r="BK43" s="72">
        <v>45922.625</v>
      </c>
      <c r="BL43" s="54">
        <v>100.7734375</v>
      </c>
      <c r="BM43" s="72">
        <v>45826.625</v>
      </c>
      <c r="BN43" s="54">
        <v>102</v>
      </c>
      <c r="BO43" s="72">
        <v>45826.625</v>
      </c>
      <c r="BP43" s="54">
        <v>95.921875</v>
      </c>
      <c r="BR43" s="127">
        <f t="shared" si="20"/>
        <v>45905.625</v>
      </c>
      <c r="BS43" s="45">
        <f t="shared" si="21"/>
        <v>107.2762</v>
      </c>
      <c r="BT43" s="46">
        <f t="shared" si="58"/>
        <v>-75475.000000000844</v>
      </c>
      <c r="BU43" s="46">
        <f t="shared" si="59"/>
        <v>135416.66666666669</v>
      </c>
      <c r="BV43" s="45">
        <f t="shared" si="60"/>
        <v>50.021000000000001</v>
      </c>
      <c r="BW43" s="46">
        <f t="shared" si="61"/>
        <v>10856.24999999988</v>
      </c>
      <c r="BX43" s="47">
        <f t="shared" si="62"/>
        <v>135416.66666666669</v>
      </c>
      <c r="BY43" s="45">
        <f t="shared" si="63"/>
        <v>-86331.250000000728</v>
      </c>
      <c r="CA43" s="125">
        <v>45828.625</v>
      </c>
      <c r="CB43" s="54">
        <v>106.2469</v>
      </c>
      <c r="CC43" s="125">
        <v>45828.625</v>
      </c>
      <c r="CD43" s="54">
        <v>56.116999999999997</v>
      </c>
      <c r="CF43" s="127">
        <v>45905.625</v>
      </c>
      <c r="CG43" s="45">
        <f t="shared" si="22"/>
        <v>263.56599999999997</v>
      </c>
      <c r="CH43" s="46">
        <f t="shared" si="64"/>
        <v>33347.160000000345</v>
      </c>
      <c r="CI43" s="46">
        <f t="shared" si="65"/>
        <v>113750</v>
      </c>
      <c r="CJ43" s="45">
        <f t="shared" si="66"/>
        <v>54.095999999999997</v>
      </c>
      <c r="CK43" s="46">
        <f t="shared" si="67"/>
        <v>-56858.759999999987</v>
      </c>
      <c r="CL43" s="47">
        <f t="shared" si="68"/>
        <v>102375</v>
      </c>
      <c r="CM43" s="45">
        <f t="shared" si="69"/>
        <v>101580.92000000033</v>
      </c>
      <c r="CO43" s="125">
        <v>45828.625</v>
      </c>
      <c r="CP43" s="54">
        <v>304.85700000000003</v>
      </c>
      <c r="CQ43" s="125">
        <v>45828.625</v>
      </c>
      <c r="CR43" s="54">
        <v>59.311</v>
      </c>
      <c r="CS43" s="54"/>
      <c r="CT43" s="54"/>
      <c r="CU43" s="54"/>
      <c r="CV43" s="54"/>
      <c r="CW43" s="54"/>
      <c r="CX43" s="54"/>
      <c r="CY43" s="54"/>
      <c r="DF43" s="136">
        <v>45908.625</v>
      </c>
      <c r="DG43" s="56">
        <f t="shared" si="4"/>
        <v>55098.211442927597</v>
      </c>
      <c r="DH43" s="56">
        <f t="shared" si="5"/>
        <v>-122631.32372182162</v>
      </c>
      <c r="DI43" s="56">
        <f t="shared" si="6"/>
        <v>-97068.750000000873</v>
      </c>
      <c r="DJ43" s="56">
        <f t="shared" si="7"/>
        <v>92132.320000000444</v>
      </c>
      <c r="DK43" s="56">
        <f t="shared" si="23"/>
        <v>-7317.2949696365977</v>
      </c>
      <c r="DL43" s="56">
        <f t="shared" si="23"/>
        <v>17586.137086448725</v>
      </c>
      <c r="DM43" s="56">
        <f t="shared" si="23"/>
        <v>-10737.500000000146</v>
      </c>
      <c r="DN43" s="56">
        <f t="shared" si="23"/>
        <v>-9448.5999999998894</v>
      </c>
      <c r="DO43" s="56">
        <f t="shared" si="8"/>
        <v>-7317.2949696365977</v>
      </c>
      <c r="DP43" s="56">
        <f t="shared" si="8"/>
        <v>17586.137086448725</v>
      </c>
      <c r="DQ43" s="56">
        <f t="shared" si="8"/>
        <v>-10737.500000000146</v>
      </c>
      <c r="DR43" s="56">
        <f t="shared" si="8"/>
        <v>-9448.5999999998894</v>
      </c>
      <c r="DS43" s="56">
        <f>SUM(DO$15:DO43)</f>
        <v>46703.883522391203</v>
      </c>
      <c r="DT43" s="56">
        <f>SUM(DP$15:DP43)</f>
        <v>-115021.70330100521</v>
      </c>
      <c r="DU43" s="56">
        <f>SUM(DQ$15:DQ43)</f>
        <v>-82387.499999998196</v>
      </c>
      <c r="DV43" s="56">
        <f>SUM(DR$15:DR43)</f>
        <v>74618.553333333577</v>
      </c>
      <c r="DZ43" s="129">
        <v>45908.625</v>
      </c>
      <c r="EA43" s="146">
        <f t="shared" si="70"/>
        <v>46703.883522391203</v>
      </c>
      <c r="EB43" s="146">
        <f t="shared" si="24"/>
        <v>-115021.70330100521</v>
      </c>
      <c r="EC43" s="146">
        <f t="shared" si="25"/>
        <v>74618.553333333577</v>
      </c>
      <c r="ED43" s="146">
        <f t="shared" si="26"/>
        <v>-82387.499999998196</v>
      </c>
    </row>
    <row r="44" spans="1:134">
      <c r="A44" s="136">
        <v>45888.625</v>
      </c>
      <c r="B44" s="73">
        <f t="shared" si="27"/>
        <v>94.8</v>
      </c>
      <c r="C44" s="31">
        <f t="shared" si="28"/>
        <v>201277.95527156579</v>
      </c>
      <c r="D44" s="32">
        <f t="shared" si="29"/>
        <v>-103635</v>
      </c>
      <c r="E44" s="73">
        <f t="shared" si="30"/>
        <v>100.99</v>
      </c>
      <c r="F44" s="31">
        <f t="shared" si="31"/>
        <v>-42168.0000000008</v>
      </c>
      <c r="G44" s="32">
        <f t="shared" si="32"/>
        <v>-36896.888279999999</v>
      </c>
      <c r="H44" s="73">
        <f t="shared" si="33"/>
        <v>120.27</v>
      </c>
      <c r="I44" s="31">
        <f t="shared" si="34"/>
        <v>-482982.77276456362</v>
      </c>
      <c r="J44" s="32">
        <f t="shared" si="35"/>
        <v>-178252.2</v>
      </c>
      <c r="K44" s="73">
        <f t="shared" si="36"/>
        <v>99.484999999999999</v>
      </c>
      <c r="L44" s="31">
        <f t="shared" si="37"/>
        <v>-94710.00000000195</v>
      </c>
      <c r="M44" s="32">
        <f t="shared" si="38"/>
        <v>-81157.492639999982</v>
      </c>
      <c r="N44" s="79">
        <f t="shared" si="17"/>
        <v>662075.32367612817</v>
      </c>
      <c r="O44" s="79"/>
      <c r="P44" s="79"/>
      <c r="Q44" s="79">
        <f>$G$5*SUM($O$14:O44)-$H$5*SUM($P$14:P44)</f>
        <v>-576200.5368</v>
      </c>
      <c r="R44" s="79">
        <f t="shared" si="18"/>
        <v>85874.786876128172</v>
      </c>
      <c r="S44" s="137"/>
      <c r="U44" s="72">
        <v>45831.625</v>
      </c>
      <c r="V44" s="54">
        <v>93.3</v>
      </c>
      <c r="W44" s="72">
        <v>45827.625</v>
      </c>
      <c r="X44" s="54">
        <v>101.432</v>
      </c>
      <c r="Y44" s="121">
        <v>45834.625</v>
      </c>
      <c r="Z44" s="54">
        <v>121.66</v>
      </c>
      <c r="AA44" s="72">
        <v>45903.625</v>
      </c>
      <c r="AB44" s="54">
        <v>99.596000000000004</v>
      </c>
      <c r="AF44" s="127">
        <v>45908.625</v>
      </c>
      <c r="AG44" s="45">
        <f t="shared" si="39"/>
        <v>80.87</v>
      </c>
      <c r="AH44" s="46">
        <f t="shared" si="40"/>
        <v>130515.84835301332</v>
      </c>
      <c r="AI44" s="46">
        <f t="shared" si="41"/>
        <v>-123374.99999999999</v>
      </c>
      <c r="AJ44" s="45">
        <f t="shared" si="42"/>
        <v>101.3828125</v>
      </c>
      <c r="AK44" s="46">
        <f t="shared" si="43"/>
        <v>252455.35714285713</v>
      </c>
      <c r="AL44" s="47">
        <f t="shared" si="44"/>
        <v>-5473.3935546875</v>
      </c>
      <c r="AM44" s="45">
        <f t="shared" si="45"/>
        <v>111.56</v>
      </c>
      <c r="AN44" s="46">
        <f t="shared" si="46"/>
        <v>659583.13085278275</v>
      </c>
      <c r="AO44" s="47">
        <f t="shared" si="47"/>
        <v>-126900.00000000001</v>
      </c>
      <c r="AP44" s="45">
        <f t="shared" si="48"/>
        <v>101.3828125</v>
      </c>
      <c r="AQ44" s="46">
        <f t="shared" si="49"/>
        <v>220089.28571428571</v>
      </c>
      <c r="AR44" s="47">
        <f t="shared" si="50"/>
        <v>-4771.6764322916642</v>
      </c>
      <c r="AS44" s="45">
        <f t="shared" si="51"/>
        <v>104.828125</v>
      </c>
      <c r="AT44" s="46">
        <f t="shared" si="52"/>
        <v>163225.44642857142</v>
      </c>
      <c r="AU44" s="47">
        <f t="shared" si="53"/>
        <v>1997.83203125</v>
      </c>
      <c r="AV44" s="45">
        <f t="shared" si="54"/>
        <v>98.953125</v>
      </c>
      <c r="AW44" s="46">
        <f t="shared" si="55"/>
        <v>312890.625</v>
      </c>
      <c r="AX44" s="47">
        <f t="shared" si="56"/>
        <v>5387.83984375</v>
      </c>
      <c r="AY44" s="79">
        <f t="shared" si="71"/>
        <v>-73704.893502373539</v>
      </c>
      <c r="AZ44" s="185"/>
      <c r="BA44" s="185"/>
      <c r="BB44" s="79">
        <f>$AO$4*SUM($AZ$14:AZ44)-$AP$4*SUM($BA$14:BA44)</f>
        <v>48926.430219448084</v>
      </c>
      <c r="BC44" s="79">
        <f t="shared" si="19"/>
        <v>-122631.32372182162</v>
      </c>
      <c r="BE44" s="72">
        <v>45826.625</v>
      </c>
      <c r="BF44" s="54">
        <v>79.55</v>
      </c>
      <c r="BG44" s="72">
        <v>45923.625</v>
      </c>
      <c r="BH44" s="54">
        <v>100.9140625</v>
      </c>
      <c r="BI44" s="72">
        <v>45826.625</v>
      </c>
      <c r="BJ44" s="54">
        <v>108.05</v>
      </c>
      <c r="BK44" s="72">
        <v>45923.625</v>
      </c>
      <c r="BL44" s="54">
        <v>100.9140625</v>
      </c>
      <c r="BM44" s="72">
        <v>45827.625</v>
      </c>
      <c r="BN44" s="54">
        <v>101.921875</v>
      </c>
      <c r="BO44" s="72">
        <v>45827.625</v>
      </c>
      <c r="BP44" s="54">
        <v>95.765625</v>
      </c>
      <c r="BR44" s="127">
        <f t="shared" si="20"/>
        <v>45908.625</v>
      </c>
      <c r="BS44" s="45">
        <f t="shared" si="21"/>
        <v>107.2625</v>
      </c>
      <c r="BT44" s="46">
        <f t="shared" si="58"/>
        <v>-78900.000000000859</v>
      </c>
      <c r="BU44" s="46">
        <f t="shared" si="59"/>
        <v>145833.33333333334</v>
      </c>
      <c r="BV44" s="45">
        <f t="shared" si="60"/>
        <v>49.890999999999998</v>
      </c>
      <c r="BW44" s="46">
        <f t="shared" si="61"/>
        <v>18168.750000000022</v>
      </c>
      <c r="BX44" s="47">
        <f t="shared" si="62"/>
        <v>145833.33333333334</v>
      </c>
      <c r="BY44" s="45">
        <f t="shared" si="63"/>
        <v>-97068.750000000873</v>
      </c>
      <c r="CA44" s="125">
        <v>45831.625</v>
      </c>
      <c r="CB44" s="54">
        <v>106.4867</v>
      </c>
      <c r="CC44" s="125">
        <v>45831.625</v>
      </c>
      <c r="CD44" s="54">
        <v>54.783000000000001</v>
      </c>
      <c r="CF44" s="127">
        <v>45908.625</v>
      </c>
      <c r="CG44" s="45">
        <f t="shared" si="22"/>
        <v>261.50299999999999</v>
      </c>
      <c r="CH44" s="46">
        <f t="shared" si="64"/>
        <v>52409.280000000239</v>
      </c>
      <c r="CI44" s="46">
        <f t="shared" si="65"/>
        <v>122500</v>
      </c>
      <c r="CJ44" s="45">
        <f t="shared" si="66"/>
        <v>53.42</v>
      </c>
      <c r="CK44" s="46">
        <f t="shared" si="67"/>
        <v>-27473.040000000216</v>
      </c>
      <c r="CL44" s="47">
        <f t="shared" si="68"/>
        <v>110250</v>
      </c>
      <c r="CM44" s="45">
        <f t="shared" si="69"/>
        <v>92132.320000000444</v>
      </c>
      <c r="CO44" s="125">
        <v>45831.625</v>
      </c>
      <c r="CP44" s="54">
        <v>305.47399999999999</v>
      </c>
      <c r="CQ44" s="125">
        <v>45831.625</v>
      </c>
      <c r="CR44" s="54">
        <v>59.47</v>
      </c>
      <c r="CS44" s="54"/>
      <c r="CT44" s="54"/>
      <c r="CU44" s="54"/>
      <c r="CV44" s="54"/>
      <c r="CW44" s="54"/>
      <c r="CX44" s="54"/>
      <c r="CY44" s="54"/>
      <c r="DF44" s="136">
        <v>45909.625</v>
      </c>
      <c r="DG44" s="56">
        <f t="shared" si="4"/>
        <v>36386.224515858805</v>
      </c>
      <c r="DH44" s="56">
        <f t="shared" si="5"/>
        <v>-153905.53055257845</v>
      </c>
      <c r="DI44" s="56">
        <f t="shared" si="6"/>
        <v>-112968.75000000009</v>
      </c>
      <c r="DJ44" s="56">
        <f t="shared" si="7"/>
        <v>79303.186666667287</v>
      </c>
      <c r="DK44" s="56">
        <f t="shared" si="23"/>
        <v>-18711.986927068792</v>
      </c>
      <c r="DL44" s="56">
        <f t="shared" si="23"/>
        <v>-31274.206830756826</v>
      </c>
      <c r="DM44" s="56">
        <f t="shared" si="23"/>
        <v>-15899.999999999214</v>
      </c>
      <c r="DN44" s="56">
        <f t="shared" si="23"/>
        <v>-12829.133333333157</v>
      </c>
      <c r="DO44" s="56">
        <f t="shared" si="8"/>
        <v>-18711.986927068792</v>
      </c>
      <c r="DP44" s="56">
        <f t="shared" si="8"/>
        <v>-31274.206830756826</v>
      </c>
      <c r="DQ44" s="56">
        <f t="shared" si="8"/>
        <v>-15899.999999999214</v>
      </c>
      <c r="DR44" s="56">
        <f t="shared" si="8"/>
        <v>-12829.133333333157</v>
      </c>
      <c r="DS44" s="56">
        <f>SUM(DO$15:DO44)</f>
        <v>27991.896595322411</v>
      </c>
      <c r="DT44" s="56">
        <f>SUM(DP$15:DP44)</f>
        <v>-146295.91013176204</v>
      </c>
      <c r="DU44" s="56">
        <f>SUM(DQ$15:DQ44)</f>
        <v>-98287.49999999741</v>
      </c>
      <c r="DV44" s="56">
        <f>SUM(DR$15:DR44)</f>
        <v>61789.42000000042</v>
      </c>
      <c r="DZ44" s="129">
        <v>45909.625</v>
      </c>
      <c r="EA44" s="146">
        <f t="shared" si="70"/>
        <v>27991.896595322411</v>
      </c>
      <c r="EB44" s="146">
        <f t="shared" si="24"/>
        <v>-146295.91013176204</v>
      </c>
      <c r="EC44" s="146">
        <f t="shared" si="25"/>
        <v>61789.42000000042</v>
      </c>
      <c r="ED44" s="146">
        <f t="shared" si="26"/>
        <v>-98287.49999999741</v>
      </c>
    </row>
    <row r="45" spans="1:134">
      <c r="A45" s="136">
        <v>45889.625</v>
      </c>
      <c r="B45" s="73">
        <f t="shared" si="27"/>
        <v>94.64</v>
      </c>
      <c r="C45" s="31">
        <f t="shared" si="28"/>
        <v>165495.20766773206</v>
      </c>
      <c r="D45" s="32">
        <f t="shared" si="29"/>
        <v>-106102.5</v>
      </c>
      <c r="E45" s="73">
        <f t="shared" si="30"/>
        <v>101.083</v>
      </c>
      <c r="F45" s="31">
        <f t="shared" si="31"/>
        <v>-26544.000000000211</v>
      </c>
      <c r="G45" s="32">
        <f t="shared" si="32"/>
        <v>-37775.385620000015</v>
      </c>
      <c r="H45" s="73">
        <f t="shared" si="33"/>
        <v>120.39</v>
      </c>
      <c r="I45" s="31">
        <f t="shared" si="34"/>
        <v>-447425.75881870673</v>
      </c>
      <c r="J45" s="32">
        <f t="shared" si="35"/>
        <v>-182496.3</v>
      </c>
      <c r="K45" s="73">
        <f t="shared" si="36"/>
        <v>99.653999999999996</v>
      </c>
      <c r="L45" s="31">
        <f t="shared" si="37"/>
        <v>-36506.400000003014</v>
      </c>
      <c r="M45" s="32">
        <f t="shared" si="38"/>
        <v>-83089.813893333296</v>
      </c>
      <c r="N45" s="79">
        <f t="shared" si="17"/>
        <v>634037.93821310264</v>
      </c>
      <c r="O45" s="79"/>
      <c r="P45" s="79"/>
      <c r="Q45" s="79">
        <f>$G$5*SUM($O$14:O45)-$H$5*SUM($P$14:P45)</f>
        <v>-576200.5368</v>
      </c>
      <c r="R45" s="79">
        <f t="shared" si="18"/>
        <v>57837.401413102634</v>
      </c>
      <c r="S45" s="137"/>
      <c r="U45" s="72">
        <v>45832.625</v>
      </c>
      <c r="V45" s="54">
        <v>93.63</v>
      </c>
      <c r="W45" s="72">
        <v>45828.625</v>
      </c>
      <c r="X45" s="54">
        <v>101.38200000000001</v>
      </c>
      <c r="Y45" s="121">
        <v>45835.625</v>
      </c>
      <c r="Z45" s="54">
        <v>121.55</v>
      </c>
      <c r="AA45" s="72">
        <v>45904.625</v>
      </c>
      <c r="AB45" s="54">
        <v>99.653999999999996</v>
      </c>
      <c r="AF45" s="127">
        <v>45909.625</v>
      </c>
      <c r="AG45" s="45">
        <f t="shared" si="39"/>
        <v>80.78</v>
      </c>
      <c r="AH45" s="46">
        <f t="shared" si="40"/>
        <v>102548.1665630823</v>
      </c>
      <c r="AI45" s="46">
        <f t="shared" si="41"/>
        <v>-126312.50000000001</v>
      </c>
      <c r="AJ45" s="45">
        <f t="shared" si="42"/>
        <v>101.203125</v>
      </c>
      <c r="AK45" s="46">
        <f t="shared" si="43"/>
        <v>227427.45535714284</v>
      </c>
      <c r="AL45" s="47">
        <f t="shared" si="44"/>
        <v>-5603.7124488467089</v>
      </c>
      <c r="AM45" s="45">
        <f t="shared" si="45"/>
        <v>111.36</v>
      </c>
      <c r="AN45" s="46">
        <f t="shared" si="46"/>
        <v>612301.18598878465</v>
      </c>
      <c r="AO45" s="47">
        <f t="shared" si="47"/>
        <v>-129921.42857142858</v>
      </c>
      <c r="AP45" s="45">
        <f t="shared" si="48"/>
        <v>101.203125</v>
      </c>
      <c r="AQ45" s="46">
        <f t="shared" si="49"/>
        <v>198270.08928571429</v>
      </c>
      <c r="AR45" s="47">
        <f t="shared" si="50"/>
        <v>-4885.2877759176554</v>
      </c>
      <c r="AS45" s="45">
        <f t="shared" si="51"/>
        <v>104.5625</v>
      </c>
      <c r="AT45" s="46">
        <f t="shared" si="52"/>
        <v>148995.53571428571</v>
      </c>
      <c r="AU45" s="47">
        <f t="shared" si="53"/>
        <v>2045.3994605654771</v>
      </c>
      <c r="AV45" s="45">
        <f t="shared" si="54"/>
        <v>98.421875</v>
      </c>
      <c r="AW45" s="46">
        <f t="shared" si="55"/>
        <v>273046.875</v>
      </c>
      <c r="AX45" s="47">
        <f t="shared" si="56"/>
        <v>5516.1217447916715</v>
      </c>
      <c r="AY45" s="79">
        <f t="shared" si="71"/>
        <v>-104979.10033313035</v>
      </c>
      <c r="AZ45" s="185"/>
      <c r="BA45" s="185"/>
      <c r="BB45" s="79">
        <f>$AO$4*SUM($AZ$14:AZ45)-$AP$4*SUM($BA$14:BA45)</f>
        <v>48926.430219448084</v>
      </c>
      <c r="BC45" s="79">
        <f t="shared" si="19"/>
        <v>-153905.53055257845</v>
      </c>
      <c r="BE45" s="72">
        <v>45828.625</v>
      </c>
      <c r="BF45" s="54">
        <v>79.790000000000006</v>
      </c>
      <c r="BG45" s="72">
        <v>45924.625</v>
      </c>
      <c r="BH45" s="54">
        <v>100.71875</v>
      </c>
      <c r="BI45" s="72">
        <v>45828.625</v>
      </c>
      <c r="BJ45" s="54">
        <v>108.15</v>
      </c>
      <c r="BK45" s="72">
        <v>45924.625</v>
      </c>
      <c r="BL45" s="54">
        <v>100.71875</v>
      </c>
      <c r="BM45" s="72">
        <v>45828.625</v>
      </c>
      <c r="BN45" s="54">
        <v>102.015625</v>
      </c>
      <c r="BO45" s="72">
        <v>45828.625</v>
      </c>
      <c r="BP45" s="54">
        <v>95.703125</v>
      </c>
      <c r="BR45" s="127">
        <f t="shared" si="20"/>
        <v>45909.625</v>
      </c>
      <c r="BS45" s="45">
        <f t="shared" si="21"/>
        <v>107.24930000000001</v>
      </c>
      <c r="BT45" s="46">
        <f t="shared" si="58"/>
        <v>-82200.000000000276</v>
      </c>
      <c r="BU45" s="46">
        <f t="shared" si="59"/>
        <v>149305.55555555559</v>
      </c>
      <c r="BV45" s="45">
        <f t="shared" si="60"/>
        <v>49.667000000000002</v>
      </c>
      <c r="BW45" s="46">
        <f t="shared" si="61"/>
        <v>30768.749999999836</v>
      </c>
      <c r="BX45" s="47">
        <f t="shared" si="62"/>
        <v>149305.55555555556</v>
      </c>
      <c r="BY45" s="45">
        <f t="shared" si="63"/>
        <v>-112968.75000000009</v>
      </c>
      <c r="CA45" s="125">
        <v>45832.625</v>
      </c>
      <c r="CB45" s="54">
        <v>106.926</v>
      </c>
      <c r="CC45" s="125">
        <v>45832.625</v>
      </c>
      <c r="CD45" s="54">
        <v>52.908999999999999</v>
      </c>
      <c r="CF45" s="127">
        <v>45909.625</v>
      </c>
      <c r="CG45" s="45">
        <f t="shared" si="22"/>
        <v>261.88799999999998</v>
      </c>
      <c r="CH45" s="46">
        <f t="shared" si="64"/>
        <v>48851.880000000325</v>
      </c>
      <c r="CI45" s="46">
        <f t="shared" si="65"/>
        <v>125416.66666666669</v>
      </c>
      <c r="CJ45" s="45">
        <f t="shared" si="66"/>
        <v>53.2</v>
      </c>
      <c r="CK45" s="46">
        <f t="shared" si="67"/>
        <v>-17909.640000000265</v>
      </c>
      <c r="CL45" s="47">
        <f t="shared" si="68"/>
        <v>112875</v>
      </c>
      <c r="CM45" s="45">
        <f t="shared" si="69"/>
        <v>79303.186666667287</v>
      </c>
      <c r="CO45" s="125">
        <v>45832.625</v>
      </c>
      <c r="CP45" s="54">
        <v>292.42599999999999</v>
      </c>
      <c r="CQ45" s="125">
        <v>45832.625</v>
      </c>
      <c r="CR45" s="54">
        <v>56.341999999999999</v>
      </c>
      <c r="CS45" s="54"/>
      <c r="CT45" s="54"/>
      <c r="CU45" s="54"/>
      <c r="CV45" s="54"/>
      <c r="CW45" s="54"/>
      <c r="CX45" s="54"/>
      <c r="CY45" s="54"/>
      <c r="DF45" s="136">
        <v>45910.625</v>
      </c>
      <c r="DG45" s="56">
        <f t="shared" si="4"/>
        <v>5466.4184178904397</v>
      </c>
      <c r="DH45" s="56">
        <f t="shared" si="5"/>
        <v>-160013.64186113776</v>
      </c>
      <c r="DI45" s="56">
        <f t="shared" si="6"/>
        <v>-116187.50000000153</v>
      </c>
      <c r="DJ45" s="56">
        <f t="shared" si="7"/>
        <v>75135.92333333366</v>
      </c>
      <c r="DK45" s="56">
        <f t="shared" si="23"/>
        <v>-30919.806097968365</v>
      </c>
      <c r="DL45" s="56">
        <f t="shared" si="23"/>
        <v>-6108.1113085593097</v>
      </c>
      <c r="DM45" s="56">
        <f t="shared" si="23"/>
        <v>-3218.7500000014406</v>
      </c>
      <c r="DN45" s="56">
        <f t="shared" si="23"/>
        <v>-4167.2633333336271</v>
      </c>
      <c r="DO45" s="56">
        <f t="shared" si="8"/>
        <v>-30919.806097968365</v>
      </c>
      <c r="DP45" s="56">
        <f t="shared" si="8"/>
        <v>-6108.1113085593097</v>
      </c>
      <c r="DQ45" s="56">
        <f t="shared" si="8"/>
        <v>-3218.7500000014406</v>
      </c>
      <c r="DR45" s="56">
        <f t="shared" si="8"/>
        <v>-4167.2633333336271</v>
      </c>
      <c r="DS45" s="56">
        <f>SUM(DO$15:DO45)</f>
        <v>-2927.9095026459545</v>
      </c>
      <c r="DT45" s="56">
        <f>SUM(DP$15:DP45)</f>
        <v>-152404.02144032135</v>
      </c>
      <c r="DU45" s="56">
        <f>SUM(DQ$15:DQ45)</f>
        <v>-101506.24999999885</v>
      </c>
      <c r="DV45" s="56">
        <f>SUM(DR$15:DR45)</f>
        <v>57622.156666666793</v>
      </c>
      <c r="DZ45" s="129">
        <v>45910.625</v>
      </c>
      <c r="EA45" s="146">
        <f t="shared" si="70"/>
        <v>-2927.9095026459545</v>
      </c>
      <c r="EB45" s="146">
        <f t="shared" si="24"/>
        <v>-152404.02144032135</v>
      </c>
      <c r="EC45" s="146">
        <f t="shared" si="25"/>
        <v>57622.156666666793</v>
      </c>
      <c r="ED45" s="146">
        <f t="shared" si="26"/>
        <v>-101506.24999999885</v>
      </c>
    </row>
    <row r="46" spans="1:134">
      <c r="A46" s="136">
        <v>45890.625</v>
      </c>
      <c r="B46" s="73">
        <f t="shared" si="27"/>
        <v>94.47</v>
      </c>
      <c r="C46" s="31">
        <f t="shared" si="28"/>
        <v>127476.03833865817</v>
      </c>
      <c r="D46" s="32">
        <f t="shared" si="29"/>
        <v>-108569.99999999999</v>
      </c>
      <c r="E46" s="73">
        <f t="shared" si="30"/>
        <v>100.955</v>
      </c>
      <c r="F46" s="31">
        <f t="shared" si="31"/>
        <v>-48048.000000000226</v>
      </c>
      <c r="G46" s="32">
        <f t="shared" si="32"/>
        <v>-38653.882959999988</v>
      </c>
      <c r="H46" s="73">
        <f t="shared" si="33"/>
        <v>120.12</v>
      </c>
      <c r="I46" s="31">
        <f t="shared" si="34"/>
        <v>-527429.04019688279</v>
      </c>
      <c r="J46" s="32">
        <f t="shared" si="35"/>
        <v>-186740.39999999997</v>
      </c>
      <c r="K46" s="73">
        <f t="shared" si="36"/>
        <v>99.468999999999994</v>
      </c>
      <c r="L46" s="31">
        <f t="shared" si="37"/>
        <v>-100220.40000000381</v>
      </c>
      <c r="M46" s="32">
        <f t="shared" si="38"/>
        <v>-85022.135146666682</v>
      </c>
      <c r="N46" s="79">
        <f t="shared" si="17"/>
        <v>634534.82634887064</v>
      </c>
      <c r="O46" s="79"/>
      <c r="P46" s="79"/>
      <c r="Q46" s="79">
        <f>$G$5*SUM($O$14:O46)-$H$5*SUM($P$14:P46)</f>
        <v>-576200.5368</v>
      </c>
      <c r="R46" s="79">
        <f t="shared" si="18"/>
        <v>58334.289548870642</v>
      </c>
      <c r="S46" s="137"/>
      <c r="U46" s="72">
        <v>45833.625</v>
      </c>
      <c r="V46" s="54">
        <v>93.47</v>
      </c>
      <c r="W46" s="72">
        <v>45831.625</v>
      </c>
      <c r="X46" s="54">
        <v>101.441</v>
      </c>
      <c r="Y46" s="121">
        <v>45838.625</v>
      </c>
      <c r="Z46" s="54">
        <v>121.69</v>
      </c>
      <c r="AA46" s="72">
        <v>45905.625</v>
      </c>
      <c r="AB46" s="54">
        <v>99.900999999999996</v>
      </c>
      <c r="AF46" s="127">
        <v>45910.625</v>
      </c>
      <c r="AG46" s="45">
        <f t="shared" si="39"/>
        <v>80.84</v>
      </c>
      <c r="AH46" s="46">
        <f t="shared" si="40"/>
        <v>121193.2877563715</v>
      </c>
      <c r="AI46" s="46">
        <f t="shared" si="41"/>
        <v>-129249.99999999999</v>
      </c>
      <c r="AJ46" s="45">
        <f t="shared" si="42"/>
        <v>101.2734375</v>
      </c>
      <c r="AK46" s="46">
        <f t="shared" si="43"/>
        <v>237220.98214285716</v>
      </c>
      <c r="AL46" s="47">
        <f t="shared" si="44"/>
        <v>-5734.0313430059614</v>
      </c>
      <c r="AM46" s="45">
        <f t="shared" si="45"/>
        <v>111.69</v>
      </c>
      <c r="AN46" s="46">
        <f t="shared" si="46"/>
        <v>690316.39501438069</v>
      </c>
      <c r="AO46" s="47">
        <f t="shared" si="47"/>
        <v>-132942.85714285716</v>
      </c>
      <c r="AP46" s="45">
        <f t="shared" si="48"/>
        <v>101.2734375</v>
      </c>
      <c r="AQ46" s="46">
        <f t="shared" si="49"/>
        <v>206808.03571428574</v>
      </c>
      <c r="AR46" s="47">
        <f t="shared" si="50"/>
        <v>-4998.8991195436465</v>
      </c>
      <c r="AS46" s="45">
        <f t="shared" si="51"/>
        <v>104.875</v>
      </c>
      <c r="AT46" s="46">
        <f t="shared" si="52"/>
        <v>165736.60714285716</v>
      </c>
      <c r="AU46" s="47">
        <f t="shared" si="53"/>
        <v>2092.9668898809505</v>
      </c>
      <c r="AV46" s="45">
        <f t="shared" si="54"/>
        <v>98.921875</v>
      </c>
      <c r="AW46" s="46">
        <f t="shared" si="55"/>
        <v>310546.875</v>
      </c>
      <c r="AX46" s="47">
        <f t="shared" si="56"/>
        <v>5644.4036458333358</v>
      </c>
      <c r="AY46" s="79">
        <f t="shared" si="71"/>
        <v>-111087.21164168968</v>
      </c>
      <c r="AZ46" s="185"/>
      <c r="BA46" s="185"/>
      <c r="BB46" s="79">
        <f>$AO$4*SUM($AZ$14:AZ46)-$AP$4*SUM($BA$14:BA46)</f>
        <v>48926.430219448084</v>
      </c>
      <c r="BC46" s="79">
        <f t="shared" si="19"/>
        <v>-160013.64186113776</v>
      </c>
      <c r="BE46" s="72">
        <v>45831.625</v>
      </c>
      <c r="BF46" s="54">
        <v>79.95</v>
      </c>
      <c r="BG46" s="72">
        <v>45925.625</v>
      </c>
      <c r="BH46" s="54">
        <v>100.5</v>
      </c>
      <c r="BI46" s="72">
        <v>45831.625</v>
      </c>
      <c r="BJ46" s="54">
        <v>108.41</v>
      </c>
      <c r="BK46" s="72">
        <v>45925.625</v>
      </c>
      <c r="BL46" s="54">
        <v>100.5</v>
      </c>
      <c r="BM46" s="72">
        <v>45831.625</v>
      </c>
      <c r="BN46" s="54">
        <v>102.34375</v>
      </c>
      <c r="BO46" s="72">
        <v>45831.625</v>
      </c>
      <c r="BP46" s="54">
        <v>95.984375</v>
      </c>
      <c r="BR46" s="127">
        <f t="shared" si="20"/>
        <v>45910.625</v>
      </c>
      <c r="BS46" s="45">
        <f t="shared" si="21"/>
        <v>107.3793</v>
      </c>
      <c r="BT46" s="46">
        <f t="shared" si="58"/>
        <v>-49700.000000001412</v>
      </c>
      <c r="BU46" s="46">
        <f t="shared" si="59"/>
        <v>152777.77777777778</v>
      </c>
      <c r="BV46" s="45">
        <f t="shared" si="60"/>
        <v>49.031999999999996</v>
      </c>
      <c r="BW46" s="46">
        <f t="shared" si="61"/>
        <v>66487.500000000116</v>
      </c>
      <c r="BX46" s="47">
        <f t="shared" si="62"/>
        <v>152777.77777777778</v>
      </c>
      <c r="BY46" s="45">
        <f t="shared" si="63"/>
        <v>-116187.50000000153</v>
      </c>
      <c r="CA46" s="125">
        <v>45833.625</v>
      </c>
      <c r="CB46" s="54">
        <v>106.8379</v>
      </c>
      <c r="CC46" s="125">
        <v>45833.625</v>
      </c>
      <c r="CD46" s="54">
        <v>53.393000000000001</v>
      </c>
      <c r="CF46" s="127">
        <v>45910.625</v>
      </c>
      <c r="CG46" s="45">
        <f t="shared" si="22"/>
        <v>258.988</v>
      </c>
      <c r="CH46" s="46">
        <f t="shared" si="64"/>
        <v>75647.880000000121</v>
      </c>
      <c r="CI46" s="46">
        <f t="shared" si="65"/>
        <v>128333.33333333333</v>
      </c>
      <c r="CJ46" s="45">
        <f t="shared" si="66"/>
        <v>52.481000000000002</v>
      </c>
      <c r="CK46" s="46">
        <f t="shared" si="67"/>
        <v>13345.289999999786</v>
      </c>
      <c r="CL46" s="47">
        <f t="shared" si="68"/>
        <v>115500</v>
      </c>
      <c r="CM46" s="45">
        <f t="shared" si="69"/>
        <v>75135.92333333366</v>
      </c>
      <c r="CO46" s="125">
        <v>45833.625</v>
      </c>
      <c r="CP46" s="54">
        <v>292.70999999999998</v>
      </c>
      <c r="CQ46" s="125">
        <v>45833.625</v>
      </c>
      <c r="CR46" s="54">
        <v>56.53</v>
      </c>
      <c r="CS46" s="54"/>
      <c r="CT46" s="54"/>
      <c r="CU46" s="54"/>
      <c r="CV46" s="54"/>
      <c r="CW46" s="54"/>
      <c r="CX46" s="54"/>
      <c r="CY46" s="54"/>
      <c r="DF46" s="136">
        <v>45911.625</v>
      </c>
      <c r="DG46" s="56">
        <f t="shared" si="4"/>
        <v>12091.450155399914</v>
      </c>
      <c r="DH46" s="56">
        <f t="shared" si="5"/>
        <v>-162093.46979187863</v>
      </c>
      <c r="DI46" s="56">
        <f t="shared" si="6"/>
        <v>-107900.00000000207</v>
      </c>
      <c r="DJ46" s="56">
        <f t="shared" si="7"/>
        <v>72519.930000000226</v>
      </c>
      <c r="DK46" s="56">
        <f t="shared" si="23"/>
        <v>6625.0317375094746</v>
      </c>
      <c r="DL46" s="56">
        <f t="shared" si="23"/>
        <v>-2079.8279307408666</v>
      </c>
      <c r="DM46" s="56">
        <f t="shared" si="23"/>
        <v>8287.4999999994616</v>
      </c>
      <c r="DN46" s="56">
        <f t="shared" si="23"/>
        <v>-2615.9933333334338</v>
      </c>
      <c r="DO46" s="56">
        <f t="shared" si="8"/>
        <v>6625.0317375094746</v>
      </c>
      <c r="DP46" s="56">
        <f t="shared" si="8"/>
        <v>-2079.8279307408666</v>
      </c>
      <c r="DQ46" s="56">
        <f t="shared" si="8"/>
        <v>8287.4999999994616</v>
      </c>
      <c r="DR46" s="56">
        <f t="shared" si="8"/>
        <v>-2615.9933333334338</v>
      </c>
      <c r="DS46" s="56">
        <f>SUM(DO$15:DO46)</f>
        <v>3697.1222348635201</v>
      </c>
      <c r="DT46" s="56">
        <f>SUM(DP$15:DP46)</f>
        <v>-154483.84937106221</v>
      </c>
      <c r="DU46" s="56">
        <f>SUM(DQ$15:DQ46)</f>
        <v>-93218.749999999389</v>
      </c>
      <c r="DV46" s="56">
        <f>SUM(DR$15:DR46)</f>
        <v>55006.163333333359</v>
      </c>
      <c r="DZ46" s="129">
        <v>45911.625</v>
      </c>
      <c r="EA46" s="146">
        <f t="shared" si="70"/>
        <v>3697.1222348635201</v>
      </c>
      <c r="EB46" s="146">
        <f t="shared" si="24"/>
        <v>-154483.84937106221</v>
      </c>
      <c r="EC46" s="146">
        <f t="shared" si="25"/>
        <v>55006.163333333359</v>
      </c>
      <c r="ED46" s="146">
        <f t="shared" si="26"/>
        <v>-93218.749999999389</v>
      </c>
    </row>
    <row r="47" spans="1:134">
      <c r="A47" s="136">
        <v>45891.625</v>
      </c>
      <c r="B47" s="73">
        <f t="shared" si="27"/>
        <v>94.76</v>
      </c>
      <c r="C47" s="31">
        <f t="shared" si="28"/>
        <v>192332.26837060502</v>
      </c>
      <c r="D47" s="32">
        <f t="shared" si="29"/>
        <v>-111037.5</v>
      </c>
      <c r="E47" s="73">
        <f t="shared" si="30"/>
        <v>101.027</v>
      </c>
      <c r="F47" s="31">
        <f t="shared" si="31"/>
        <v>-35951.999999999774</v>
      </c>
      <c r="G47" s="32">
        <f t="shared" si="32"/>
        <v>-39532.38029999999</v>
      </c>
      <c r="H47" s="73">
        <f t="shared" si="33"/>
        <v>120.28</v>
      </c>
      <c r="I47" s="31">
        <f t="shared" si="34"/>
        <v>-480019.68826907623</v>
      </c>
      <c r="J47" s="32">
        <f t="shared" si="35"/>
        <v>-190984.5</v>
      </c>
      <c r="K47" s="73">
        <f t="shared" si="36"/>
        <v>99.596000000000004</v>
      </c>
      <c r="L47" s="31">
        <f t="shared" si="37"/>
        <v>-56481.600000000508</v>
      </c>
      <c r="M47" s="32">
        <f t="shared" si="38"/>
        <v>-86954.456399999995</v>
      </c>
      <c r="N47" s="79">
        <f t="shared" si="17"/>
        <v>684347.28053968039</v>
      </c>
      <c r="O47" s="79"/>
      <c r="P47" s="79"/>
      <c r="Q47" s="79">
        <f>$G$5*SUM($O$14:O47)-$H$5*SUM($P$14:P47)</f>
        <v>-576200.5368</v>
      </c>
      <c r="R47" s="79">
        <f t="shared" si="18"/>
        <v>108146.74373968039</v>
      </c>
      <c r="S47" s="137"/>
      <c r="U47" s="72">
        <v>45834.625</v>
      </c>
      <c r="V47" s="54">
        <v>93.5</v>
      </c>
      <c r="W47" s="72">
        <v>45832.625</v>
      </c>
      <c r="X47" s="54">
        <v>101.40600000000001</v>
      </c>
      <c r="Y47" s="121">
        <v>45839.625</v>
      </c>
      <c r="Z47" s="54">
        <v>121.84</v>
      </c>
      <c r="AA47" s="72">
        <v>45908.625</v>
      </c>
      <c r="AB47" s="54">
        <v>99.972999999999999</v>
      </c>
      <c r="AF47" s="127">
        <v>45911.625</v>
      </c>
      <c r="AG47" s="45">
        <f t="shared" si="39"/>
        <v>81.040000000000006</v>
      </c>
      <c r="AH47" s="46">
        <f t="shared" si="40"/>
        <v>183343.69173399478</v>
      </c>
      <c r="AI47" s="46">
        <f t="shared" si="41"/>
        <v>-132187.5</v>
      </c>
      <c r="AJ47" s="45">
        <f t="shared" si="42"/>
        <v>101.2734375</v>
      </c>
      <c r="AK47" s="46">
        <f t="shared" si="43"/>
        <v>237220.98214285716</v>
      </c>
      <c r="AL47" s="47">
        <f t="shared" si="44"/>
        <v>-5864.3502371651703</v>
      </c>
      <c r="AM47" s="45">
        <f t="shared" si="45"/>
        <v>112.21</v>
      </c>
      <c r="AN47" s="46">
        <f t="shared" si="46"/>
        <v>813249.45166077802</v>
      </c>
      <c r="AO47" s="47">
        <f t="shared" si="47"/>
        <v>-135964.28571428571</v>
      </c>
      <c r="AP47" s="45">
        <f t="shared" si="48"/>
        <v>101.2734375</v>
      </c>
      <c r="AQ47" s="46">
        <f t="shared" si="49"/>
        <v>206808.03571428574</v>
      </c>
      <c r="AR47" s="47">
        <f t="shared" si="50"/>
        <v>-5112.5104631696377</v>
      </c>
      <c r="AS47" s="45">
        <f t="shared" si="51"/>
        <v>105.046875</v>
      </c>
      <c r="AT47" s="46">
        <f t="shared" si="52"/>
        <v>174944.19642857142</v>
      </c>
      <c r="AU47" s="47">
        <f t="shared" si="53"/>
        <v>2140.5343191964312</v>
      </c>
      <c r="AV47" s="45">
        <f t="shared" si="54"/>
        <v>99.578125</v>
      </c>
      <c r="AW47" s="46">
        <f t="shared" si="55"/>
        <v>359765.625</v>
      </c>
      <c r="AX47" s="47">
        <f t="shared" si="56"/>
        <v>5772.685546875</v>
      </c>
      <c r="AY47" s="79">
        <f t="shared" si="71"/>
        <v>-113167.03957243054</v>
      </c>
      <c r="AZ47" s="185"/>
      <c r="BA47" s="185"/>
      <c r="BB47" s="79">
        <f>$AO$4*SUM($AZ$14:AZ47)-$AP$4*SUM($BA$14:BA47)</f>
        <v>48926.430219448084</v>
      </c>
      <c r="BC47" s="79">
        <f t="shared" si="19"/>
        <v>-162093.46979187863</v>
      </c>
      <c r="BE47" s="72">
        <v>45832.625</v>
      </c>
      <c r="BF47" s="54">
        <v>80.17</v>
      </c>
      <c r="BG47" s="72">
        <v>45926.625</v>
      </c>
      <c r="BH47" s="54">
        <v>100.4921875</v>
      </c>
      <c r="BI47" s="72">
        <v>45832.625</v>
      </c>
      <c r="BJ47" s="54">
        <v>108.92</v>
      </c>
      <c r="BK47" s="72">
        <v>45926.625</v>
      </c>
      <c r="BL47" s="54">
        <v>100.4921875</v>
      </c>
      <c r="BM47" s="72">
        <v>45832.625</v>
      </c>
      <c r="BN47" s="54">
        <v>102.703125</v>
      </c>
      <c r="BO47" s="72">
        <v>45832.625</v>
      </c>
      <c r="BP47" s="54">
        <v>96.625</v>
      </c>
      <c r="BR47" s="127">
        <f t="shared" si="20"/>
        <v>45911.625</v>
      </c>
      <c r="BS47" s="45">
        <f t="shared" si="21"/>
        <v>107.7234</v>
      </c>
      <c r="BT47" s="46">
        <f t="shared" si="58"/>
        <v>36324.999999997941</v>
      </c>
      <c r="BU47" s="46">
        <f t="shared" si="59"/>
        <v>156250</v>
      </c>
      <c r="BV47" s="45">
        <f t="shared" si="60"/>
        <v>47.65</v>
      </c>
      <c r="BW47" s="46">
        <f t="shared" si="61"/>
        <v>144225</v>
      </c>
      <c r="BX47" s="47">
        <f t="shared" si="62"/>
        <v>156250</v>
      </c>
      <c r="BY47" s="45">
        <f t="shared" si="63"/>
        <v>-107900.00000000207</v>
      </c>
      <c r="CA47" s="125">
        <v>45834.625</v>
      </c>
      <c r="CB47" s="54">
        <v>107.0552</v>
      </c>
      <c r="CC47" s="125">
        <v>45834.625</v>
      </c>
      <c r="CD47" s="54">
        <v>52.463000000000001</v>
      </c>
      <c r="CF47" s="127">
        <v>45911.625</v>
      </c>
      <c r="CG47" s="45">
        <f t="shared" si="22"/>
        <v>253.00800000000001</v>
      </c>
      <c r="CH47" s="46">
        <f t="shared" si="64"/>
        <v>130903.08000000005</v>
      </c>
      <c r="CI47" s="46">
        <f t="shared" si="65"/>
        <v>131250</v>
      </c>
      <c r="CJ47" s="45">
        <f t="shared" si="66"/>
        <v>51.143000000000001</v>
      </c>
      <c r="CK47" s="46">
        <f t="shared" si="67"/>
        <v>71508.149999999834</v>
      </c>
      <c r="CL47" s="47">
        <f t="shared" si="68"/>
        <v>118125</v>
      </c>
      <c r="CM47" s="45">
        <f t="shared" si="69"/>
        <v>72519.930000000226</v>
      </c>
      <c r="CO47" s="125">
        <v>45834.625</v>
      </c>
      <c r="CP47" s="54">
        <v>290.971</v>
      </c>
      <c r="CQ47" s="125">
        <v>45834.625</v>
      </c>
      <c r="CR47" s="54">
        <v>56.253999999999998</v>
      </c>
      <c r="CS47" s="54"/>
      <c r="CT47" s="54"/>
      <c r="CU47" s="54"/>
      <c r="CV47" s="54"/>
      <c r="CW47" s="54"/>
      <c r="CX47" s="54"/>
      <c r="CY47" s="54"/>
      <c r="DF47" s="136">
        <v>45912.625</v>
      </c>
      <c r="DG47" s="56">
        <f t="shared" si="4"/>
        <v>34955.09401248541</v>
      </c>
      <c r="DH47" s="56">
        <f t="shared" si="5"/>
        <v>-186716.62963804047</v>
      </c>
      <c r="DI47" s="56">
        <f t="shared" si="6"/>
        <v>-112062.50000000326</v>
      </c>
      <c r="DJ47" s="56">
        <f t="shared" si="7"/>
        <v>71067.12666666678</v>
      </c>
      <c r="DK47" s="56">
        <f t="shared" si="23"/>
        <v>22863.643857085495</v>
      </c>
      <c r="DL47" s="56">
        <f t="shared" si="23"/>
        <v>-24623.159846161841</v>
      </c>
      <c r="DM47" s="56">
        <f t="shared" si="23"/>
        <v>-4162.5000000011933</v>
      </c>
      <c r="DN47" s="56">
        <f t="shared" si="23"/>
        <v>-1452.8033333334461</v>
      </c>
      <c r="DO47" s="56">
        <f t="shared" si="8"/>
        <v>22863.643857085495</v>
      </c>
      <c r="DP47" s="56">
        <f t="shared" si="8"/>
        <v>-24623.159846161841</v>
      </c>
      <c r="DQ47" s="56">
        <f t="shared" si="8"/>
        <v>-4162.5000000011933</v>
      </c>
      <c r="DR47" s="56">
        <f t="shared" si="8"/>
        <v>-1452.8033333334461</v>
      </c>
      <c r="DS47" s="56">
        <f>SUM(DO$15:DO47)</f>
        <v>26560.766091949015</v>
      </c>
      <c r="DT47" s="56">
        <f>SUM(DP$15:DP47)</f>
        <v>-179107.00921722405</v>
      </c>
      <c r="DU47" s="56">
        <f>SUM(DQ$15:DQ47)</f>
        <v>-97381.250000000582</v>
      </c>
      <c r="DV47" s="56">
        <f>SUM(DR$15:DR47)</f>
        <v>53553.359999999913</v>
      </c>
      <c r="DZ47" s="129">
        <v>45912.625</v>
      </c>
      <c r="EA47" s="146">
        <f t="shared" si="70"/>
        <v>26560.766091949015</v>
      </c>
      <c r="EB47" s="146">
        <f t="shared" ref="EB47:EB75" si="72">VLOOKUP(DZ47,DF:DT,15)</f>
        <v>-179107.00921722405</v>
      </c>
      <c r="EC47" s="146">
        <f t="shared" ref="EC47:EC75" si="73">VLOOKUP(DZ47,DF:DV,17)</f>
        <v>53553.359999999913</v>
      </c>
      <c r="ED47" s="146">
        <f t="shared" ref="ED47:ED75" si="74">VLOOKUP(DZ47,DF:DU,16)</f>
        <v>-97381.250000000582</v>
      </c>
    </row>
    <row r="48" spans="1:134">
      <c r="A48" s="136">
        <v>45894.625</v>
      </c>
      <c r="B48" s="73">
        <f t="shared" si="27"/>
        <v>94.76</v>
      </c>
      <c r="C48" s="31">
        <f t="shared" si="28"/>
        <v>192332.26837060502</v>
      </c>
      <c r="D48" s="32">
        <f t="shared" si="29"/>
        <v>-118439.99999999999</v>
      </c>
      <c r="E48" s="73">
        <f t="shared" si="30"/>
        <v>100.916</v>
      </c>
      <c r="F48" s="31">
        <f t="shared" si="31"/>
        <v>-54600.00000000048</v>
      </c>
      <c r="G48" s="32">
        <f t="shared" si="32"/>
        <v>-42167.872319999995</v>
      </c>
      <c r="H48" s="73">
        <f t="shared" si="33"/>
        <v>120.28</v>
      </c>
      <c r="I48" s="31">
        <f t="shared" si="34"/>
        <v>-480019.68826907623</v>
      </c>
      <c r="J48" s="32">
        <f t="shared" si="35"/>
        <v>-203716.79999999996</v>
      </c>
      <c r="K48" s="73">
        <f t="shared" si="36"/>
        <v>99.394999999999996</v>
      </c>
      <c r="L48" s="31">
        <f t="shared" si="37"/>
        <v>-125706.00000000314</v>
      </c>
      <c r="M48" s="32">
        <f t="shared" si="38"/>
        <v>-92751.420159999994</v>
      </c>
      <c r="N48" s="79">
        <f t="shared" si="17"/>
        <v>635939.2087996786</v>
      </c>
      <c r="O48" s="79"/>
      <c r="P48" s="79"/>
      <c r="Q48" s="79">
        <f>$G$5*SUM($O$14:O48)-$H$5*SUM($P$14:P48)</f>
        <v>-576200.5368</v>
      </c>
      <c r="R48" s="79">
        <f t="shared" si="18"/>
        <v>59738.671999678598</v>
      </c>
      <c r="S48" s="137"/>
      <c r="U48" s="72">
        <v>45835.625</v>
      </c>
      <c r="V48" s="54">
        <v>93.63</v>
      </c>
      <c r="W48" s="72">
        <v>45833.625</v>
      </c>
      <c r="X48" s="54">
        <v>101.367</v>
      </c>
      <c r="Y48" s="121">
        <v>45840.625</v>
      </c>
      <c r="Z48" s="54">
        <v>121.82</v>
      </c>
      <c r="AA48" s="72">
        <v>45909.625</v>
      </c>
      <c r="AB48" s="54">
        <v>99.885999999999996</v>
      </c>
      <c r="AF48" s="127">
        <v>45912.625</v>
      </c>
      <c r="AG48" s="45">
        <f t="shared" si="39"/>
        <v>80.959999999999994</v>
      </c>
      <c r="AH48" s="46">
        <f t="shared" si="40"/>
        <v>158483.53014294436</v>
      </c>
      <c r="AI48" s="46">
        <f t="shared" si="41"/>
        <v>-135124.99999999997</v>
      </c>
      <c r="AJ48" s="45">
        <f t="shared" si="42"/>
        <v>101.1015625</v>
      </c>
      <c r="AK48" s="46">
        <f t="shared" si="43"/>
        <v>213281.25</v>
      </c>
      <c r="AL48" s="47">
        <f t="shared" si="44"/>
        <v>-5994.6691313244082</v>
      </c>
      <c r="AM48" s="45">
        <f t="shared" si="45"/>
        <v>112.01</v>
      </c>
      <c r="AN48" s="46">
        <f t="shared" si="46"/>
        <v>765967.50679677993</v>
      </c>
      <c r="AO48" s="47">
        <f t="shared" si="47"/>
        <v>-138985.71428571429</v>
      </c>
      <c r="AP48" s="45">
        <f t="shared" si="48"/>
        <v>101.1015625</v>
      </c>
      <c r="AQ48" s="46">
        <f t="shared" si="49"/>
        <v>185937.5</v>
      </c>
      <c r="AR48" s="47">
        <f t="shared" si="50"/>
        <v>-5226.1218067956361</v>
      </c>
      <c r="AS48" s="45">
        <f t="shared" si="51"/>
        <v>104.71875</v>
      </c>
      <c r="AT48" s="46">
        <f t="shared" si="52"/>
        <v>157366.07142857142</v>
      </c>
      <c r="AU48" s="47">
        <f t="shared" si="53"/>
        <v>2188.1017485119046</v>
      </c>
      <c r="AV48" s="45">
        <f t="shared" si="54"/>
        <v>99.140625</v>
      </c>
      <c r="AW48" s="46">
        <f t="shared" si="55"/>
        <v>326953.125</v>
      </c>
      <c r="AX48" s="47">
        <f t="shared" si="56"/>
        <v>5900.9674479166715</v>
      </c>
      <c r="AY48" s="79">
        <f t="shared" si="71"/>
        <v>-137790.19941859238</v>
      </c>
      <c r="AZ48" s="185"/>
      <c r="BA48" s="185"/>
      <c r="BB48" s="79">
        <f>$AO$4*SUM($AZ$14:AZ48)-$AP$4*SUM($BA$14:BA48)</f>
        <v>48926.430219448084</v>
      </c>
      <c r="BC48" s="79">
        <f t="shared" si="19"/>
        <v>-186716.62963804047</v>
      </c>
      <c r="BE48" s="72">
        <v>45833.625</v>
      </c>
      <c r="BF48" s="54">
        <v>80.150000000000006</v>
      </c>
      <c r="BG48" s="72">
        <v>45929.625</v>
      </c>
      <c r="BH48" s="54">
        <v>100.6015625</v>
      </c>
      <c r="BI48" s="72">
        <v>45833.625</v>
      </c>
      <c r="BJ48" s="54">
        <v>108.79</v>
      </c>
      <c r="BK48" s="72">
        <v>45929.625</v>
      </c>
      <c r="BL48" s="54">
        <v>100.6015625</v>
      </c>
      <c r="BM48" s="72">
        <v>45833.625</v>
      </c>
      <c r="BN48" s="54">
        <v>102.78125</v>
      </c>
      <c r="BO48" s="72">
        <v>45833.625</v>
      </c>
      <c r="BP48" s="54">
        <v>96.6875</v>
      </c>
      <c r="BR48" s="127">
        <f t="shared" si="20"/>
        <v>45912.625</v>
      </c>
      <c r="BS48" s="45">
        <f t="shared" si="21"/>
        <v>107.64149999999999</v>
      </c>
      <c r="BT48" s="46">
        <f t="shared" si="58"/>
        <v>15849.999999996809</v>
      </c>
      <c r="BU48" s="46">
        <f t="shared" si="59"/>
        <v>159722.22222222222</v>
      </c>
      <c r="BV48" s="45">
        <f t="shared" si="60"/>
        <v>47.94</v>
      </c>
      <c r="BW48" s="46">
        <f t="shared" si="61"/>
        <v>127912.50000000006</v>
      </c>
      <c r="BX48" s="47">
        <f t="shared" si="62"/>
        <v>159722.22222222222</v>
      </c>
      <c r="BY48" s="45">
        <f t="shared" si="63"/>
        <v>-112062.50000000326</v>
      </c>
      <c r="CA48" s="125">
        <v>45835.625</v>
      </c>
      <c r="CB48" s="54">
        <v>107.2032</v>
      </c>
      <c r="CC48" s="125">
        <v>45835.625</v>
      </c>
      <c r="CD48" s="54">
        <v>52.195</v>
      </c>
      <c r="CF48" s="127">
        <v>45912.625</v>
      </c>
      <c r="CG48" s="45">
        <f t="shared" si="22"/>
        <v>252.27</v>
      </c>
      <c r="CH48" s="46">
        <f t="shared" si="64"/>
        <v>137722.20000000001</v>
      </c>
      <c r="CI48" s="46">
        <f t="shared" si="65"/>
        <v>134166.66666666666</v>
      </c>
      <c r="CJ48" s="45">
        <f t="shared" si="66"/>
        <v>50.945999999999998</v>
      </c>
      <c r="CK48" s="46">
        <f t="shared" si="67"/>
        <v>80071.739999999947</v>
      </c>
      <c r="CL48" s="47">
        <f t="shared" si="68"/>
        <v>120749.99999999999</v>
      </c>
      <c r="CM48" s="45">
        <f t="shared" si="69"/>
        <v>71067.12666666678</v>
      </c>
      <c r="CO48" s="125">
        <v>45835.625</v>
      </c>
      <c r="CP48" s="54">
        <v>285.11700000000002</v>
      </c>
      <c r="CQ48" s="125">
        <v>45835.625</v>
      </c>
      <c r="CR48" s="54">
        <v>54.988</v>
      </c>
      <c r="CS48" s="54"/>
      <c r="CT48" s="54"/>
      <c r="CU48" s="54"/>
      <c r="CV48" s="54"/>
      <c r="CW48" s="54"/>
      <c r="CX48" s="54"/>
      <c r="CY48" s="54"/>
      <c r="DF48" s="136">
        <v>45915.625</v>
      </c>
      <c r="DG48" s="56">
        <f t="shared" si="4"/>
        <v>28133.430804065109</v>
      </c>
      <c r="DH48" s="56">
        <f t="shared" si="5"/>
        <v>-170874.13007595699</v>
      </c>
      <c r="DI48" s="56">
        <f t="shared" si="6"/>
        <v>-110406.25000000081</v>
      </c>
      <c r="DJ48" s="56">
        <f t="shared" si="7"/>
        <v>73883.366666667149</v>
      </c>
      <c r="DK48" s="56">
        <f t="shared" si="23"/>
        <v>-6821.6632084203011</v>
      </c>
      <c r="DL48" s="56">
        <f t="shared" si="23"/>
        <v>15842.499562083482</v>
      </c>
      <c r="DM48" s="56">
        <f t="shared" si="23"/>
        <v>1656.2500000024447</v>
      </c>
      <c r="DN48" s="56">
        <f t="shared" si="23"/>
        <v>2816.240000000369</v>
      </c>
      <c r="DO48" s="56">
        <f t="shared" si="8"/>
        <v>-6821.6632084203011</v>
      </c>
      <c r="DP48" s="56">
        <f t="shared" si="8"/>
        <v>15842.499562083482</v>
      </c>
      <c r="DQ48" s="56">
        <f t="shared" si="8"/>
        <v>1656.2500000024447</v>
      </c>
      <c r="DR48" s="56">
        <f t="shared" si="8"/>
        <v>2816.240000000369</v>
      </c>
      <c r="DS48" s="56">
        <f>SUM(DO$15:DO48)</f>
        <v>19739.102883528714</v>
      </c>
      <c r="DT48" s="56">
        <f>SUM(DP$15:DP48)</f>
        <v>-163264.50965514057</v>
      </c>
      <c r="DU48" s="56">
        <f>SUM(DQ$15:DQ48)</f>
        <v>-95724.999999998137</v>
      </c>
      <c r="DV48" s="56">
        <f>SUM(DR$15:DR48)</f>
        <v>56369.600000000282</v>
      </c>
      <c r="DZ48" s="129">
        <v>45915.625</v>
      </c>
      <c r="EA48" s="146">
        <f t="shared" si="70"/>
        <v>19739.102883528714</v>
      </c>
      <c r="EB48" s="146">
        <f t="shared" si="72"/>
        <v>-163264.50965514057</v>
      </c>
      <c r="EC48" s="146">
        <f t="shared" si="73"/>
        <v>56369.600000000282</v>
      </c>
      <c r="ED48" s="146">
        <f t="shared" si="74"/>
        <v>-95724.999999998137</v>
      </c>
    </row>
    <row r="49" spans="1:134">
      <c r="A49" s="136">
        <v>45895.625</v>
      </c>
      <c r="B49" s="73">
        <f t="shared" si="27"/>
        <v>94.59</v>
      </c>
      <c r="C49" s="31">
        <f t="shared" si="28"/>
        <v>154313.09904153112</v>
      </c>
      <c r="D49" s="32">
        <f t="shared" si="29"/>
        <v>-120907.49999999997</v>
      </c>
      <c r="E49" s="73">
        <f t="shared" si="30"/>
        <v>101.051</v>
      </c>
      <c r="F49" s="31">
        <f t="shared" si="31"/>
        <v>-31919.999999999618</v>
      </c>
      <c r="G49" s="32">
        <f t="shared" si="32"/>
        <v>-43046.369659999989</v>
      </c>
      <c r="H49" s="73">
        <f t="shared" si="33"/>
        <v>120.28</v>
      </c>
      <c r="I49" s="31">
        <f t="shared" si="34"/>
        <v>-480019.68826907623</v>
      </c>
      <c r="J49" s="32">
        <f t="shared" si="35"/>
        <v>-207960.89999999997</v>
      </c>
      <c r="K49" s="73">
        <f t="shared" si="36"/>
        <v>99.643000000000001</v>
      </c>
      <c r="L49" s="31">
        <f t="shared" si="37"/>
        <v>-40294.800000001524</v>
      </c>
      <c r="M49" s="32">
        <f t="shared" si="38"/>
        <v>-94683.741413333337</v>
      </c>
      <c r="N49" s="79">
        <f t="shared" si="17"/>
        <v>661374.01555727213</v>
      </c>
      <c r="O49" s="79"/>
      <c r="P49" s="79"/>
      <c r="Q49" s="79">
        <f>$G$5*SUM($O$14:O49)-$H$5*SUM($P$14:P49)</f>
        <v>-576200.5368</v>
      </c>
      <c r="R49" s="79">
        <f t="shared" si="18"/>
        <v>85173.478757272125</v>
      </c>
      <c r="S49" s="137"/>
      <c r="U49" s="72">
        <v>45838.625</v>
      </c>
      <c r="V49" s="54">
        <v>93.64</v>
      </c>
      <c r="W49" s="72">
        <v>45834.625</v>
      </c>
      <c r="X49" s="54">
        <v>101.43</v>
      </c>
      <c r="Y49" s="121">
        <v>45841.625</v>
      </c>
      <c r="Z49" s="54">
        <v>122.16</v>
      </c>
      <c r="AA49" s="72">
        <v>45910.625</v>
      </c>
      <c r="AB49" s="54">
        <v>99.86</v>
      </c>
      <c r="AF49" s="127">
        <v>45915.625</v>
      </c>
      <c r="AG49" s="45">
        <f t="shared" si="39"/>
        <v>81.19</v>
      </c>
      <c r="AH49" s="46">
        <f t="shared" si="40"/>
        <v>229956.49471721501</v>
      </c>
      <c r="AI49" s="46">
        <f t="shared" si="41"/>
        <v>-143937.49999999997</v>
      </c>
      <c r="AJ49" s="45">
        <f t="shared" si="42"/>
        <v>101.1953125</v>
      </c>
      <c r="AK49" s="46">
        <f t="shared" si="43"/>
        <v>226339.28571428574</v>
      </c>
      <c r="AL49" s="47">
        <f t="shared" si="44"/>
        <v>-6385.6258138020785</v>
      </c>
      <c r="AM49" s="45">
        <f t="shared" si="45"/>
        <v>112.36</v>
      </c>
      <c r="AN49" s="46">
        <f t="shared" si="46"/>
        <v>848710.91030878096</v>
      </c>
      <c r="AO49" s="47">
        <f t="shared" si="47"/>
        <v>-148050</v>
      </c>
      <c r="AP49" s="45">
        <f t="shared" si="48"/>
        <v>101.1953125</v>
      </c>
      <c r="AQ49" s="46">
        <f t="shared" si="49"/>
        <v>197321.42857142858</v>
      </c>
      <c r="AR49" s="47">
        <f t="shared" si="50"/>
        <v>-5566.9558376736095</v>
      </c>
      <c r="AS49" s="45">
        <f t="shared" si="51"/>
        <v>104.890625</v>
      </c>
      <c r="AT49" s="46">
        <f t="shared" si="52"/>
        <v>166573.66071428571</v>
      </c>
      <c r="AU49" s="47">
        <f t="shared" si="53"/>
        <v>2330.8040364583321</v>
      </c>
      <c r="AV49" s="45">
        <f t="shared" si="54"/>
        <v>99.390625</v>
      </c>
      <c r="AW49" s="46">
        <f t="shared" si="55"/>
        <v>345703.125</v>
      </c>
      <c r="AX49" s="47">
        <f t="shared" si="56"/>
        <v>6285.8131510416715</v>
      </c>
      <c r="AY49" s="79">
        <f t="shared" si="71"/>
        <v>-121947.69985650889</v>
      </c>
      <c r="AZ49" s="185"/>
      <c r="BA49" s="185"/>
      <c r="BB49" s="79">
        <f>$AO$4*SUM($AZ$14:AZ49)-$AP$4*SUM($BA$14:BA49)</f>
        <v>48926.430219448084</v>
      </c>
      <c r="BC49" s="79">
        <f t="shared" si="19"/>
        <v>-170874.13007595699</v>
      </c>
      <c r="BE49" s="72">
        <v>45834.625</v>
      </c>
      <c r="BF49" s="54">
        <v>80.38</v>
      </c>
      <c r="BG49" s="72">
        <v>45930.625</v>
      </c>
      <c r="BH49" s="54">
        <v>100.6171875</v>
      </c>
      <c r="BI49" s="72">
        <v>45834.625</v>
      </c>
      <c r="BJ49" s="54">
        <v>109.19</v>
      </c>
      <c r="BK49" s="72">
        <v>45930.625</v>
      </c>
      <c r="BL49" s="54">
        <v>100.6171875</v>
      </c>
      <c r="BM49" s="72">
        <v>45834.625</v>
      </c>
      <c r="BN49" s="54">
        <v>103.109375</v>
      </c>
      <c r="BO49" s="72">
        <v>45834.625</v>
      </c>
      <c r="BP49" s="54">
        <v>97.140625</v>
      </c>
      <c r="BR49" s="127">
        <f t="shared" si="20"/>
        <v>45915.625</v>
      </c>
      <c r="BS49" s="45">
        <f t="shared" si="21"/>
        <v>107.8558</v>
      </c>
      <c r="BT49" s="46">
        <f t="shared" si="58"/>
        <v>69424.999999998952</v>
      </c>
      <c r="BU49" s="46">
        <f t="shared" si="59"/>
        <v>170138.88888888888</v>
      </c>
      <c r="BV49" s="45">
        <f t="shared" si="60"/>
        <v>47.017000000000003</v>
      </c>
      <c r="BW49" s="46">
        <f t="shared" si="61"/>
        <v>179831.24999999977</v>
      </c>
      <c r="BX49" s="47">
        <f t="shared" si="62"/>
        <v>170138.88888888888</v>
      </c>
      <c r="BY49" s="45">
        <f t="shared" si="63"/>
        <v>-110406.25000000081</v>
      </c>
      <c r="CA49" s="125">
        <v>45838.625</v>
      </c>
      <c r="CB49" s="54">
        <v>107.5166</v>
      </c>
      <c r="CC49" s="125">
        <v>45838.625</v>
      </c>
      <c r="CD49" s="54">
        <v>50.99</v>
      </c>
      <c r="CF49" s="127">
        <v>45915.625</v>
      </c>
      <c r="CG49" s="45">
        <f t="shared" si="22"/>
        <v>247.80699999999999</v>
      </c>
      <c r="CH49" s="46">
        <f t="shared" si="64"/>
        <v>178960.32000000027</v>
      </c>
      <c r="CI49" s="46">
        <f t="shared" si="65"/>
        <v>142916.66666666666</v>
      </c>
      <c r="CJ49" s="45">
        <f t="shared" si="66"/>
        <v>50.042000000000002</v>
      </c>
      <c r="CK49" s="46">
        <f t="shared" si="67"/>
        <v>119368.61999999979</v>
      </c>
      <c r="CL49" s="47">
        <f t="shared" si="68"/>
        <v>128624.99999999999</v>
      </c>
      <c r="CM49" s="45">
        <f t="shared" si="69"/>
        <v>73883.366666667149</v>
      </c>
      <c r="CO49" s="125">
        <v>45838.625</v>
      </c>
      <c r="CP49" s="54">
        <v>282.50799999999998</v>
      </c>
      <c r="CQ49" s="125">
        <v>45838.625</v>
      </c>
      <c r="CR49" s="54">
        <v>54.523000000000003</v>
      </c>
      <c r="CS49" s="54"/>
      <c r="CT49" s="54"/>
      <c r="CU49" s="54"/>
      <c r="CV49" s="54"/>
      <c r="CW49" s="54"/>
      <c r="CX49" s="54"/>
      <c r="CY49" s="54"/>
      <c r="DF49" s="136">
        <v>45916.625</v>
      </c>
      <c r="DG49" s="56">
        <f t="shared" si="4"/>
        <v>18384.305895048805</v>
      </c>
      <c r="DH49" s="56">
        <f t="shared" si="5"/>
        <v>-153659.82909921103</v>
      </c>
      <c r="DI49" s="56">
        <f t="shared" si="6"/>
        <v>-95212.50000000032</v>
      </c>
      <c r="DJ49" s="56">
        <f t="shared" si="7"/>
        <v>69246.963333333493</v>
      </c>
      <c r="DK49" s="56">
        <f t="shared" si="23"/>
        <v>-9749.1249090163037</v>
      </c>
      <c r="DL49" s="56">
        <f t="shared" si="23"/>
        <v>17214.300976745959</v>
      </c>
      <c r="DM49" s="56">
        <f t="shared" si="23"/>
        <v>15193.750000000495</v>
      </c>
      <c r="DN49" s="56">
        <f t="shared" si="23"/>
        <v>-4636.4033333336556</v>
      </c>
      <c r="DO49" s="56">
        <f t="shared" si="8"/>
        <v>-9749.1249090163037</v>
      </c>
      <c r="DP49" s="56">
        <f t="shared" si="8"/>
        <v>17214.300976745959</v>
      </c>
      <c r="DQ49" s="56">
        <f t="shared" si="8"/>
        <v>15193.750000000495</v>
      </c>
      <c r="DR49" s="56">
        <f t="shared" si="8"/>
        <v>-4636.4033333336556</v>
      </c>
      <c r="DS49" s="56">
        <f>SUM(DO$15:DO49)</f>
        <v>9989.9779745124106</v>
      </c>
      <c r="DT49" s="56">
        <f>SUM(DP$15:DP49)</f>
        <v>-146050.20867839461</v>
      </c>
      <c r="DU49" s="56">
        <f>SUM(DQ$15:DQ49)</f>
        <v>-80531.249999997643</v>
      </c>
      <c r="DV49" s="56">
        <f>SUM(DR$15:DR49)</f>
        <v>51733.196666666627</v>
      </c>
      <c r="DZ49" s="129">
        <v>45916.625</v>
      </c>
      <c r="EA49" s="146">
        <f t="shared" si="70"/>
        <v>9989.9779745124106</v>
      </c>
      <c r="EB49" s="146">
        <f t="shared" si="72"/>
        <v>-146050.20867839461</v>
      </c>
      <c r="EC49" s="146">
        <f t="shared" si="73"/>
        <v>51733.196666666627</v>
      </c>
      <c r="ED49" s="146">
        <f t="shared" si="74"/>
        <v>-80531.249999997643</v>
      </c>
    </row>
    <row r="50" spans="1:134">
      <c r="A50" s="136">
        <v>45896.625</v>
      </c>
      <c r="B50" s="73">
        <f t="shared" si="27"/>
        <v>94.56</v>
      </c>
      <c r="C50" s="31">
        <f t="shared" si="28"/>
        <v>147603.83386581522</v>
      </c>
      <c r="D50" s="32">
        <f t="shared" si="29"/>
        <v>-123375</v>
      </c>
      <c r="E50" s="73">
        <f t="shared" si="30"/>
        <v>101.142</v>
      </c>
      <c r="F50" s="31">
        <f t="shared" si="31"/>
        <v>-16632.000000000629</v>
      </c>
      <c r="G50" s="32">
        <f t="shared" si="32"/>
        <v>-43924.866999999998</v>
      </c>
      <c r="H50" s="73">
        <f t="shared" si="33"/>
        <v>120.28</v>
      </c>
      <c r="I50" s="31">
        <f t="shared" si="34"/>
        <v>-480019.68826907623</v>
      </c>
      <c r="J50" s="32">
        <f t="shared" si="35"/>
        <v>-212205</v>
      </c>
      <c r="K50" s="73">
        <f t="shared" si="36"/>
        <v>99.801000000000002</v>
      </c>
      <c r="L50" s="31">
        <f t="shared" si="37"/>
        <v>14120.399999998905</v>
      </c>
      <c r="M50" s="32">
        <f t="shared" si="38"/>
        <v>-96616.062666666665</v>
      </c>
      <c r="N50" s="79">
        <f t="shared" si="17"/>
        <v>694514.72646822419</v>
      </c>
      <c r="O50" s="79"/>
      <c r="P50" s="79"/>
      <c r="Q50" s="79">
        <f>$G$5*SUM($O$14:O50)-$H$5*SUM($P$14:P50)</f>
        <v>-576200.5368</v>
      </c>
      <c r="R50" s="79">
        <f t="shared" si="18"/>
        <v>118314.18966822419</v>
      </c>
      <c r="S50" s="137"/>
      <c r="U50" s="72">
        <v>45839.625</v>
      </c>
      <c r="V50" s="54">
        <v>93.68</v>
      </c>
      <c r="W50" s="72">
        <v>45835.625</v>
      </c>
      <c r="X50" s="54">
        <v>101.3</v>
      </c>
      <c r="Y50" s="121">
        <v>45842.625</v>
      </c>
      <c r="Z50" s="54">
        <v>122.27</v>
      </c>
      <c r="AA50" s="72">
        <v>45911.625</v>
      </c>
      <c r="AB50" s="54">
        <v>99.715000000000003</v>
      </c>
      <c r="AF50" s="127">
        <v>45916.625</v>
      </c>
      <c r="AG50" s="45">
        <f t="shared" si="39"/>
        <v>81.13</v>
      </c>
      <c r="AH50" s="46">
        <f t="shared" si="40"/>
        <v>211311.37352392581</v>
      </c>
      <c r="AI50" s="46">
        <f t="shared" si="41"/>
        <v>-146875</v>
      </c>
      <c r="AJ50" s="45">
        <f t="shared" si="42"/>
        <v>101.2578125</v>
      </c>
      <c r="AK50" s="46">
        <f t="shared" si="43"/>
        <v>235044.64285714287</v>
      </c>
      <c r="AL50" s="47">
        <f t="shared" si="44"/>
        <v>-6515.9447079613019</v>
      </c>
      <c r="AM50" s="45">
        <f t="shared" si="45"/>
        <v>112.26</v>
      </c>
      <c r="AN50" s="46">
        <f t="shared" si="46"/>
        <v>825069.937876779</v>
      </c>
      <c r="AO50" s="47">
        <f t="shared" si="47"/>
        <v>-151071.42857142858</v>
      </c>
      <c r="AP50" s="45">
        <f t="shared" si="48"/>
        <v>101.2578125</v>
      </c>
      <c r="AQ50" s="46">
        <f t="shared" si="49"/>
        <v>204910.71428571432</v>
      </c>
      <c r="AR50" s="47">
        <f t="shared" si="50"/>
        <v>-5680.5671812996079</v>
      </c>
      <c r="AS50" s="45">
        <f t="shared" si="51"/>
        <v>104.9375</v>
      </c>
      <c r="AT50" s="46">
        <f t="shared" si="52"/>
        <v>169084.82142857142</v>
      </c>
      <c r="AU50" s="47">
        <f t="shared" si="53"/>
        <v>2378.3714657738128</v>
      </c>
      <c r="AV50" s="45">
        <f t="shared" si="54"/>
        <v>99.53125</v>
      </c>
      <c r="AW50" s="46">
        <f t="shared" si="55"/>
        <v>356250</v>
      </c>
      <c r="AX50" s="47">
        <f t="shared" si="56"/>
        <v>6414.0950520833358</v>
      </c>
      <c r="AY50" s="79">
        <f t="shared" si="71"/>
        <v>-104733.39887976294</v>
      </c>
      <c r="AZ50" s="185"/>
      <c r="BA50" s="185"/>
      <c r="BB50" s="79">
        <f>$AO$4*SUM($AZ$14:AZ50)-$AP$4*SUM($BA$14:BA50)</f>
        <v>48926.430219448084</v>
      </c>
      <c r="BC50" s="79">
        <f t="shared" si="19"/>
        <v>-153659.82909921103</v>
      </c>
      <c r="BE50" s="72">
        <v>45835.625</v>
      </c>
      <c r="BF50" s="54">
        <v>80.34</v>
      </c>
      <c r="BG50" s="72">
        <v>45931.625</v>
      </c>
      <c r="BH50" s="54">
        <v>100.875</v>
      </c>
      <c r="BI50" s="72">
        <v>45835.625</v>
      </c>
      <c r="BJ50" s="54">
        <v>109.01</v>
      </c>
      <c r="BK50" s="72">
        <v>45931.625</v>
      </c>
      <c r="BL50" s="54">
        <v>100.875</v>
      </c>
      <c r="BM50" s="72">
        <v>45835.625</v>
      </c>
      <c r="BN50" s="54">
        <v>102.78125</v>
      </c>
      <c r="BO50" s="72">
        <v>45835.625</v>
      </c>
      <c r="BP50" s="54">
        <v>96.5</v>
      </c>
      <c r="BR50" s="127">
        <f t="shared" si="20"/>
        <v>45916.625</v>
      </c>
      <c r="BS50" s="45">
        <f t="shared" si="21"/>
        <v>107.8259</v>
      </c>
      <c r="BT50" s="46">
        <f t="shared" si="58"/>
        <v>61949.999999999505</v>
      </c>
      <c r="BU50" s="46">
        <f t="shared" si="59"/>
        <v>173611.11111111112</v>
      </c>
      <c r="BV50" s="45">
        <f t="shared" si="60"/>
        <v>47.42</v>
      </c>
      <c r="BW50" s="46">
        <f t="shared" si="61"/>
        <v>157162.49999999983</v>
      </c>
      <c r="BX50" s="47">
        <f t="shared" si="62"/>
        <v>173611.11111111112</v>
      </c>
      <c r="BY50" s="45">
        <f t="shared" si="63"/>
        <v>-95212.50000000032</v>
      </c>
      <c r="CA50" s="125">
        <v>45839.625</v>
      </c>
      <c r="CB50" s="54">
        <v>107.5767</v>
      </c>
      <c r="CC50" s="125">
        <v>45839.625</v>
      </c>
      <c r="CD50" s="54">
        <v>50.72</v>
      </c>
      <c r="CF50" s="127">
        <v>45916.625</v>
      </c>
      <c r="CG50" s="45">
        <f t="shared" si="22"/>
        <v>251.81700000000001</v>
      </c>
      <c r="CH50" s="46">
        <f t="shared" si="64"/>
        <v>141907.92000000007</v>
      </c>
      <c r="CI50" s="46">
        <f t="shared" si="65"/>
        <v>145833.33333333334</v>
      </c>
      <c r="CJ50" s="45">
        <f t="shared" si="66"/>
        <v>50.780999999999999</v>
      </c>
      <c r="CK50" s="46">
        <f t="shared" si="67"/>
        <v>87244.289999999906</v>
      </c>
      <c r="CL50" s="47">
        <f t="shared" si="68"/>
        <v>131250</v>
      </c>
      <c r="CM50" s="45">
        <f t="shared" si="69"/>
        <v>69246.963333333493</v>
      </c>
      <c r="CO50" s="125">
        <v>45839.625</v>
      </c>
      <c r="CP50" s="54">
        <v>283.149</v>
      </c>
      <c r="CQ50" s="125">
        <v>45839.625</v>
      </c>
      <c r="CR50" s="54">
        <v>54.335999999999999</v>
      </c>
      <c r="CS50" s="54"/>
      <c r="CT50" s="54"/>
      <c r="CU50" s="54"/>
      <c r="CV50" s="54"/>
      <c r="CW50" s="54"/>
      <c r="CX50" s="54"/>
      <c r="CY50" s="54"/>
      <c r="DF50" s="136">
        <v>45917.625</v>
      </c>
      <c r="DG50" s="56">
        <f t="shared" ref="DG50:DG71" si="75">VLOOKUP(DF50,A51:R123,18)</f>
        <v>33086.48438718752</v>
      </c>
      <c r="DH50" s="56">
        <f t="shared" ref="DH50:DH71" si="76">VLOOKUP(DF50,AF51:BC87,24)</f>
        <v>-155626.7389453729</v>
      </c>
      <c r="DI50" s="56">
        <f t="shared" ref="DI50:DI71" si="77">VLOOKUP(DF50,BR51:BY87,8)</f>
        <v>-90606.250000002998</v>
      </c>
      <c r="DJ50" s="56">
        <f t="shared" ref="DJ50:DJ71" si="78">VLOOKUP(DF50,CF51:CM87,8)</f>
        <v>73037.860000000335</v>
      </c>
      <c r="DK50" s="56">
        <f t="shared" ref="DK50:DK71" si="79">DG50-DG49</f>
        <v>14702.178492138715</v>
      </c>
      <c r="DL50" s="56">
        <f t="shared" ref="DL50:DL71" si="80">DH50-DH49</f>
        <v>-1966.9098461618705</v>
      </c>
      <c r="DM50" s="56">
        <f t="shared" ref="DM50:DM71" si="81">DI50-DI49</f>
        <v>4606.2499999973224</v>
      </c>
      <c r="DN50" s="56">
        <f t="shared" ref="DN50:DN71" si="82">DJ50-DJ49</f>
        <v>3790.8966666668421</v>
      </c>
      <c r="DO50" s="56">
        <f t="shared" ref="DO50:DO71" si="83">DK$11*DK50</f>
        <v>14702.178492138715</v>
      </c>
      <c r="DP50" s="56">
        <f t="shared" ref="DP50:DP71" si="84">DL$11*DL50</f>
        <v>-1966.9098461618705</v>
      </c>
      <c r="DQ50" s="56">
        <f t="shared" ref="DQ50:DQ71" si="85">DM$11*DM50</f>
        <v>4606.2499999973224</v>
      </c>
      <c r="DR50" s="56">
        <f t="shared" ref="DR50:DR71" si="86">DN$11*DN50</f>
        <v>3790.8966666668421</v>
      </c>
      <c r="DS50" s="56">
        <f>SUM(DO$15:DO50)</f>
        <v>24692.156466651126</v>
      </c>
      <c r="DT50" s="56">
        <f>SUM(DP$15:DP50)</f>
        <v>-148017.11852455648</v>
      </c>
      <c r="DU50" s="56">
        <f>SUM(DQ$15:DQ50)</f>
        <v>-75925.00000000032</v>
      </c>
      <c r="DV50" s="56">
        <f>SUM(DR$15:DR50)</f>
        <v>55524.093333333469</v>
      </c>
      <c r="DZ50" s="129">
        <v>45917.625</v>
      </c>
      <c r="EA50" s="146">
        <f t="shared" si="70"/>
        <v>24692.156466651126</v>
      </c>
      <c r="EB50" s="146">
        <f t="shared" si="72"/>
        <v>-148017.11852455648</v>
      </c>
      <c r="EC50" s="146">
        <f t="shared" si="73"/>
        <v>55524.093333333469</v>
      </c>
      <c r="ED50" s="146">
        <f t="shared" si="74"/>
        <v>-75925.00000000032</v>
      </c>
    </row>
    <row r="51" spans="1:134">
      <c r="A51" s="136">
        <v>45897.625</v>
      </c>
      <c r="B51" s="73">
        <f t="shared" si="27"/>
        <v>94.44</v>
      </c>
      <c r="C51" s="31">
        <f t="shared" si="28"/>
        <v>120766.77316293761</v>
      </c>
      <c r="D51" s="32">
        <f t="shared" si="29"/>
        <v>-125842.49999999999</v>
      </c>
      <c r="E51" s="73">
        <f t="shared" si="30"/>
        <v>101.092</v>
      </c>
      <c r="F51" s="31">
        <f t="shared" si="31"/>
        <v>-25032.000000000153</v>
      </c>
      <c r="G51" s="32">
        <f t="shared" si="32"/>
        <v>-44803.364339999986</v>
      </c>
      <c r="H51" s="73">
        <f t="shared" si="33"/>
        <v>120.28</v>
      </c>
      <c r="I51" s="31">
        <f t="shared" si="34"/>
        <v>-480019.68826907623</v>
      </c>
      <c r="J51" s="32">
        <f t="shared" si="35"/>
        <v>-216449.09999999998</v>
      </c>
      <c r="K51" s="73">
        <f t="shared" si="36"/>
        <v>99.775999999999996</v>
      </c>
      <c r="L51" s="31">
        <f t="shared" si="37"/>
        <v>5510.3999999969465</v>
      </c>
      <c r="M51" s="32">
        <f t="shared" si="38"/>
        <v>-98548.383920000022</v>
      </c>
      <c r="N51" s="79">
        <f t="shared" si="17"/>
        <v>668190.4418520109</v>
      </c>
      <c r="O51" s="79"/>
      <c r="P51" s="79"/>
      <c r="Q51" s="79">
        <f>$G$5*SUM($O$14:O51)-$H$5*SUM($P$14:P51)</f>
        <v>-576200.5368</v>
      </c>
      <c r="R51" s="79">
        <f t="shared" si="18"/>
        <v>91989.905052010901</v>
      </c>
      <c r="S51" s="137"/>
      <c r="U51" s="72">
        <v>45840.625</v>
      </c>
      <c r="V51" s="54">
        <v>93.74</v>
      </c>
      <c r="W51" s="72">
        <v>45838.625</v>
      </c>
      <c r="X51" s="54">
        <v>101.331</v>
      </c>
      <c r="Y51" s="121">
        <v>45845.625</v>
      </c>
      <c r="Z51" s="54">
        <v>122.05</v>
      </c>
      <c r="AA51" s="72">
        <v>45912.625</v>
      </c>
      <c r="AB51" s="54">
        <v>99.519000000000005</v>
      </c>
      <c r="AF51" s="127">
        <v>45917.625</v>
      </c>
      <c r="AG51" s="45">
        <f t="shared" ref="AG51:AG72" si="87">VLOOKUP($AF51+$J$1,BE:BF,2)</f>
        <v>81.05</v>
      </c>
      <c r="AH51" s="46">
        <f t="shared" si="40"/>
        <v>186451.21193287539</v>
      </c>
      <c r="AI51" s="46">
        <f t="shared" si="41"/>
        <v>-149812.49999999997</v>
      </c>
      <c r="AJ51" s="45">
        <f t="shared" ref="AJ51:AJ72" si="88">VLOOKUP($AF51+$J$1,BG:BH,2)</f>
        <v>101.0546875</v>
      </c>
      <c r="AK51" s="46">
        <f t="shared" si="43"/>
        <v>206752.23214285713</v>
      </c>
      <c r="AL51" s="47">
        <f t="shared" si="44"/>
        <v>-6646.2636021205253</v>
      </c>
      <c r="AM51" s="45">
        <f t="shared" ref="AM51:AM72" si="89">VLOOKUP($AF51+$J$1,BI:BJ,2)</f>
        <v>112.06</v>
      </c>
      <c r="AN51" s="46">
        <f t="shared" si="46"/>
        <v>777787.99301278091</v>
      </c>
      <c r="AO51" s="47">
        <f t="shared" si="47"/>
        <v>-154092.85714285716</v>
      </c>
      <c r="AP51" s="45">
        <f t="shared" ref="AP51:AP72" si="90">VLOOKUP($AF51+$J$1,BK:BL,2)</f>
        <v>101.0546875</v>
      </c>
      <c r="AQ51" s="46">
        <f t="shared" si="49"/>
        <v>180245.53571428571</v>
      </c>
      <c r="AR51" s="47">
        <f t="shared" si="50"/>
        <v>-5794.1785249255918</v>
      </c>
      <c r="AS51" s="45">
        <f t="shared" ref="AS51:AS72" si="91">VLOOKUP($AF51+$J$1,BM:BN,2)</f>
        <v>104.671875</v>
      </c>
      <c r="AT51" s="46">
        <f t="shared" si="52"/>
        <v>154854.91071428574</v>
      </c>
      <c r="AU51" s="47">
        <f t="shared" si="53"/>
        <v>2425.9388950892826</v>
      </c>
      <c r="AV51" s="45">
        <f t="shared" ref="AV51:AV72" si="92">VLOOKUP($AF51+$J$1,BO:BP,2)</f>
        <v>99.34375</v>
      </c>
      <c r="AW51" s="46">
        <f t="shared" si="55"/>
        <v>342187.5</v>
      </c>
      <c r="AX51" s="47">
        <f t="shared" si="56"/>
        <v>6542.376953125</v>
      </c>
      <c r="AY51" s="79">
        <f t="shared" ref="AY51:AY72" si="93">AH51+AI51-AK51-AL51-AN51-AO51+AQ51+AR51+AT51+AU51+AW51+AX51</f>
        <v>-106700.30872592481</v>
      </c>
      <c r="AZ51" s="185"/>
      <c r="BA51" s="185"/>
      <c r="BB51" s="79">
        <f>$AO$4*SUM($AZ$14:AZ51)-$AP$4*SUM($BA$14:BA51)</f>
        <v>48926.430219448084</v>
      </c>
      <c r="BC51" s="79">
        <f t="shared" ref="BC51:BC72" si="94">AY51-BB51</f>
        <v>-155626.7389453729</v>
      </c>
      <c r="BE51" s="72">
        <v>45838.625</v>
      </c>
      <c r="BF51" s="54">
        <v>80.650000000000006</v>
      </c>
      <c r="BG51" s="72">
        <v>45932.625</v>
      </c>
      <c r="BH51" s="54">
        <v>100.890625</v>
      </c>
      <c r="BI51" s="72">
        <v>45838.625</v>
      </c>
      <c r="BJ51" s="54">
        <v>109.61</v>
      </c>
      <c r="BK51" s="72">
        <v>45932.625</v>
      </c>
      <c r="BL51" s="54">
        <v>100.890625</v>
      </c>
      <c r="BM51" s="72">
        <v>45838.625</v>
      </c>
      <c r="BN51" s="54">
        <v>103.234375</v>
      </c>
      <c r="BO51" s="72">
        <v>45838.625</v>
      </c>
      <c r="BP51" s="54">
        <v>97.40625</v>
      </c>
      <c r="BR51" s="127">
        <f>AF51</f>
        <v>45917.625</v>
      </c>
      <c r="BS51" s="45">
        <f t="shared" ref="BS51:BS72" si="95">VLOOKUP(BR51+BV$4,CA:CB,2)</f>
        <v>107.72799999999999</v>
      </c>
      <c r="BT51" s="46">
        <f t="shared" si="58"/>
        <v>37474.999999997039</v>
      </c>
      <c r="BU51" s="46">
        <f t="shared" si="59"/>
        <v>177083.33333333334</v>
      </c>
      <c r="BV51" s="45">
        <f t="shared" ref="BV51:BV72" si="96">VLOOKUP(BR51+BV$4,CC:CD,2)</f>
        <v>47.936999999999998</v>
      </c>
      <c r="BW51" s="46">
        <f t="shared" si="61"/>
        <v>128081.25000000006</v>
      </c>
      <c r="BX51" s="47">
        <f t="shared" si="62"/>
        <v>177083.33333333331</v>
      </c>
      <c r="BY51" s="45">
        <f t="shared" ref="BY51:BY72" si="97">BT51+BU51-BW51-BX51</f>
        <v>-90606.250000002998</v>
      </c>
      <c r="CA51" s="125">
        <v>45840.625</v>
      </c>
      <c r="CB51" s="54">
        <v>107.69840000000001</v>
      </c>
      <c r="CC51" s="125">
        <v>45840.625</v>
      </c>
      <c r="CD51" s="54">
        <v>50.170999999999999</v>
      </c>
      <c r="CF51" s="127">
        <v>45917.625</v>
      </c>
      <c r="CG51" s="45">
        <f t="shared" ref="CG51:CG72" si="98">VLOOKUP(CF51+CJ$4,CO:CP,2)</f>
        <v>251.23599999999999</v>
      </c>
      <c r="CH51" s="46">
        <f t="shared" si="64"/>
        <v>147276.36000000022</v>
      </c>
      <c r="CI51" s="46">
        <f t="shared" si="65"/>
        <v>148750</v>
      </c>
      <c r="CJ51" s="45">
        <f t="shared" ref="CJ51:CJ72" si="99">VLOOKUP(CF51+CJ$4,CQ:CR,2)</f>
        <v>50.738</v>
      </c>
      <c r="CK51" s="46">
        <f t="shared" si="67"/>
        <v>89113.499999999869</v>
      </c>
      <c r="CL51" s="47">
        <f t="shared" si="68"/>
        <v>133875</v>
      </c>
      <c r="CM51" s="45">
        <f t="shared" ref="CM51:CM72" si="100">CH51+CI51-CK51-CL51</f>
        <v>73037.860000000335</v>
      </c>
      <c r="CO51" s="125">
        <v>45840.625</v>
      </c>
      <c r="CP51" s="54">
        <v>283.74200000000002</v>
      </c>
      <c r="CQ51" s="125">
        <v>45840.625</v>
      </c>
      <c r="CR51" s="54">
        <v>54.325000000000003</v>
      </c>
      <c r="DF51" s="129">
        <v>45918.625</v>
      </c>
      <c r="DG51" s="56">
        <f t="shared" si="75"/>
        <v>60785.815294099157</v>
      </c>
      <c r="DH51" s="56">
        <f t="shared" si="76"/>
        <v>-139823.01939101506</v>
      </c>
      <c r="DI51" s="56">
        <f t="shared" si="77"/>
        <v>-89143.750000000233</v>
      </c>
      <c r="DJ51" s="56">
        <f t="shared" si="78"/>
        <v>79673.416666667268</v>
      </c>
      <c r="DK51" s="56">
        <f t="shared" si="79"/>
        <v>27699.330906911637</v>
      </c>
      <c r="DL51" s="56">
        <f t="shared" si="80"/>
        <v>15803.719554357842</v>
      </c>
      <c r="DM51" s="56">
        <f t="shared" si="81"/>
        <v>1462.5000000027649</v>
      </c>
      <c r="DN51" s="56">
        <f t="shared" si="82"/>
        <v>6635.5566666669329</v>
      </c>
      <c r="DO51" s="56">
        <f t="shared" si="83"/>
        <v>27699.330906911637</v>
      </c>
      <c r="DP51" s="56">
        <f t="shared" si="84"/>
        <v>15803.719554357842</v>
      </c>
      <c r="DQ51" s="56">
        <f t="shared" si="85"/>
        <v>1462.5000000027649</v>
      </c>
      <c r="DR51" s="56">
        <f t="shared" si="86"/>
        <v>6635.5566666669329</v>
      </c>
      <c r="DS51" s="56">
        <f>SUM(DO$15:DO51)</f>
        <v>52391.487373562763</v>
      </c>
      <c r="DT51" s="56">
        <f>SUM(DP$15:DP51)</f>
        <v>-132213.39897019864</v>
      </c>
      <c r="DU51" s="56">
        <f>SUM(DQ$15:DQ51)</f>
        <v>-74462.499999997555</v>
      </c>
      <c r="DV51" s="56">
        <f>SUM(DR$15:DR51)</f>
        <v>62159.650000000402</v>
      </c>
      <c r="DZ51" s="129">
        <v>45918.625</v>
      </c>
      <c r="EA51" s="146">
        <f t="shared" si="70"/>
        <v>52391.487373562763</v>
      </c>
      <c r="EB51" s="146">
        <f t="shared" si="72"/>
        <v>-132213.39897019864</v>
      </c>
      <c r="EC51" s="146">
        <f t="shared" si="73"/>
        <v>62159.650000000402</v>
      </c>
      <c r="ED51" s="146">
        <f t="shared" si="74"/>
        <v>-74462.499999997555</v>
      </c>
    </row>
    <row r="52" spans="1:134">
      <c r="A52" s="136">
        <v>45898.625</v>
      </c>
      <c r="B52" s="73">
        <f t="shared" si="27"/>
        <v>94.44</v>
      </c>
      <c r="C52" s="31">
        <f t="shared" si="28"/>
        <v>120766.77316293761</v>
      </c>
      <c r="D52" s="32">
        <f t="shared" si="29"/>
        <v>-128309.99999999999</v>
      </c>
      <c r="E52" s="73">
        <f t="shared" si="30"/>
        <v>101.096</v>
      </c>
      <c r="F52" s="31">
        <f t="shared" si="31"/>
        <v>-24359.999999999331</v>
      </c>
      <c r="G52" s="32">
        <f t="shared" si="32"/>
        <v>-45681.861679999973</v>
      </c>
      <c r="H52" s="73">
        <f t="shared" si="33"/>
        <v>120.25</v>
      </c>
      <c r="I52" s="31">
        <f t="shared" si="34"/>
        <v>-488908.94175553846</v>
      </c>
      <c r="J52" s="32">
        <f t="shared" si="35"/>
        <v>-220693.19999999995</v>
      </c>
      <c r="K52" s="73">
        <f t="shared" si="36"/>
        <v>99.783000000000001</v>
      </c>
      <c r="L52" s="31">
        <f t="shared" si="37"/>
        <v>7921.1999999986692</v>
      </c>
      <c r="M52" s="32">
        <f t="shared" si="38"/>
        <v>-100480.70517333334</v>
      </c>
      <c r="N52" s="79">
        <f t="shared" si="17"/>
        <v>679541.27142514067</v>
      </c>
      <c r="O52" s="79"/>
      <c r="P52" s="79"/>
      <c r="Q52" s="79">
        <f>$G$5*SUM($O$14:O52)-$H$5*SUM($P$14:P52)</f>
        <v>-576200.5368</v>
      </c>
      <c r="R52" s="79">
        <f t="shared" si="18"/>
        <v>103340.73462514067</v>
      </c>
      <c r="S52" s="137"/>
      <c r="U52" s="72">
        <v>45841.625</v>
      </c>
      <c r="V52" s="54">
        <v>93.9</v>
      </c>
      <c r="W52" s="72">
        <v>45839.625</v>
      </c>
      <c r="X52" s="54">
        <v>101.357</v>
      </c>
      <c r="Y52" s="121">
        <v>45846.625</v>
      </c>
      <c r="Z52" s="54">
        <v>121.9</v>
      </c>
      <c r="AA52" s="72">
        <v>45915.625</v>
      </c>
      <c r="AB52" s="54">
        <v>99.558000000000007</v>
      </c>
      <c r="AF52" s="127">
        <v>45918.625</v>
      </c>
      <c r="AG52" s="45">
        <f t="shared" si="87"/>
        <v>81.23</v>
      </c>
      <c r="AH52" s="46">
        <f t="shared" si="40"/>
        <v>242386.575512743</v>
      </c>
      <c r="AI52" s="46">
        <f t="shared" si="41"/>
        <v>-152749.99999999997</v>
      </c>
      <c r="AJ52" s="45">
        <f t="shared" si="88"/>
        <v>100.90625</v>
      </c>
      <c r="AK52" s="46">
        <f t="shared" si="43"/>
        <v>186077.00892857142</v>
      </c>
      <c r="AL52" s="47">
        <f t="shared" si="44"/>
        <v>-6776.5824962797487</v>
      </c>
      <c r="AM52" s="45">
        <f t="shared" si="89"/>
        <v>111.83</v>
      </c>
      <c r="AN52" s="46">
        <f t="shared" si="46"/>
        <v>723413.75641918101</v>
      </c>
      <c r="AO52" s="47">
        <f t="shared" si="47"/>
        <v>-157114.28571428571</v>
      </c>
      <c r="AP52" s="45">
        <f t="shared" si="90"/>
        <v>100.90625</v>
      </c>
      <c r="AQ52" s="46">
        <f t="shared" si="49"/>
        <v>162220.98214285716</v>
      </c>
      <c r="AR52" s="47">
        <f t="shared" si="50"/>
        <v>-5907.7898685515829</v>
      </c>
      <c r="AS52" s="45">
        <f t="shared" si="91"/>
        <v>104.296875</v>
      </c>
      <c r="AT52" s="46">
        <f t="shared" si="52"/>
        <v>134765.625</v>
      </c>
      <c r="AU52" s="47">
        <f t="shared" si="53"/>
        <v>2473.5063244047633</v>
      </c>
      <c r="AV52" s="45">
        <f t="shared" si="92"/>
        <v>98.3125</v>
      </c>
      <c r="AW52" s="46">
        <f t="shared" si="55"/>
        <v>264843.75</v>
      </c>
      <c r="AX52" s="47">
        <f t="shared" si="56"/>
        <v>6670.6588541666715</v>
      </c>
      <c r="AY52" s="79">
        <f t="shared" si="93"/>
        <v>-90896.589171566957</v>
      </c>
      <c r="AZ52" s="185"/>
      <c r="BA52" s="185"/>
      <c r="BB52" s="79">
        <f>$AO$4*SUM($AZ$14:AZ52)-$AP$4*SUM($BA$14:BA52)</f>
        <v>48926.430219448084</v>
      </c>
      <c r="BC52" s="79">
        <f t="shared" si="94"/>
        <v>-139823.01939101506</v>
      </c>
      <c r="BE52" s="72">
        <v>45839.625</v>
      </c>
      <c r="BF52" s="54">
        <v>80.17</v>
      </c>
      <c r="BG52" s="72">
        <v>45933.625</v>
      </c>
      <c r="BH52" s="54">
        <v>100.71875</v>
      </c>
      <c r="BI52" s="72">
        <v>45839.625</v>
      </c>
      <c r="BJ52" s="54">
        <v>109.34</v>
      </c>
      <c r="BK52" s="72">
        <v>45933.625</v>
      </c>
      <c r="BL52" s="54">
        <v>100.71875</v>
      </c>
      <c r="BM52" s="72">
        <v>45839.625</v>
      </c>
      <c r="BN52" s="54">
        <v>103.046875</v>
      </c>
      <c r="BO52" s="72">
        <v>45839.625</v>
      </c>
      <c r="BP52" s="54">
        <v>97.609375</v>
      </c>
      <c r="BR52" s="127">
        <f t="shared" si="20"/>
        <v>45918.625</v>
      </c>
      <c r="BS52" s="45">
        <f t="shared" si="95"/>
        <v>107.9539</v>
      </c>
      <c r="BT52" s="46">
        <f t="shared" si="58"/>
        <v>93949.999999999534</v>
      </c>
      <c r="BU52" s="46">
        <f t="shared" si="59"/>
        <v>180555.55555555553</v>
      </c>
      <c r="BV52" s="45">
        <f t="shared" si="96"/>
        <v>46.959000000000003</v>
      </c>
      <c r="BW52" s="46">
        <f t="shared" si="61"/>
        <v>183093.74999999974</v>
      </c>
      <c r="BX52" s="47">
        <f t="shared" si="62"/>
        <v>180555.55555555553</v>
      </c>
      <c r="BY52" s="45">
        <f t="shared" si="97"/>
        <v>-89143.750000000233</v>
      </c>
      <c r="CA52" s="125">
        <v>45845.625</v>
      </c>
      <c r="CB52" s="54">
        <v>107.60639999999999</v>
      </c>
      <c r="CC52" s="125">
        <v>45845.625</v>
      </c>
      <c r="CD52" s="54">
        <v>50.64</v>
      </c>
      <c r="CF52" s="127">
        <v>45918.625</v>
      </c>
      <c r="CG52" s="45">
        <f t="shared" si="98"/>
        <v>247.51499999999999</v>
      </c>
      <c r="CH52" s="46">
        <f t="shared" si="64"/>
        <v>181658.40000000029</v>
      </c>
      <c r="CI52" s="46">
        <f t="shared" si="65"/>
        <v>151666.66666666666</v>
      </c>
      <c r="CJ52" s="45">
        <f t="shared" si="99"/>
        <v>50.093000000000004</v>
      </c>
      <c r="CK52" s="46">
        <f t="shared" si="67"/>
        <v>117151.6499999997</v>
      </c>
      <c r="CL52" s="47">
        <f t="shared" si="68"/>
        <v>136499.99999999997</v>
      </c>
      <c r="CM52" s="45">
        <f t="shared" si="100"/>
        <v>79673.416666667268</v>
      </c>
      <c r="CO52" s="125">
        <v>45841.625</v>
      </c>
      <c r="CP52" s="54">
        <v>278.61099999999999</v>
      </c>
      <c r="CQ52" s="125">
        <v>45841.625</v>
      </c>
      <c r="CR52" s="54">
        <v>53.073</v>
      </c>
      <c r="DF52" s="129">
        <v>45919.625</v>
      </c>
      <c r="DG52" s="56">
        <f t="shared" si="75"/>
        <v>32152.70688528227</v>
      </c>
      <c r="DH52" s="56">
        <f t="shared" si="76"/>
        <v>-128924.77672468353</v>
      </c>
      <c r="DI52" s="56">
        <f t="shared" si="77"/>
        <v>-87893.750000001339</v>
      </c>
      <c r="DJ52" s="56">
        <f t="shared" si="78"/>
        <v>74960.153333333408</v>
      </c>
      <c r="DK52" s="56">
        <f t="shared" si="79"/>
        <v>-28633.108408816886</v>
      </c>
      <c r="DL52" s="56">
        <f t="shared" si="80"/>
        <v>10898.242666331527</v>
      </c>
      <c r="DM52" s="56">
        <f t="shared" si="81"/>
        <v>1249.9999999988941</v>
      </c>
      <c r="DN52" s="56">
        <f t="shared" si="82"/>
        <v>-4713.2633333338599</v>
      </c>
      <c r="DO52" s="56">
        <f t="shared" si="83"/>
        <v>-28633.108408816886</v>
      </c>
      <c r="DP52" s="56">
        <f t="shared" si="84"/>
        <v>10898.242666331527</v>
      </c>
      <c r="DQ52" s="56">
        <f t="shared" si="85"/>
        <v>1249.9999999988941</v>
      </c>
      <c r="DR52" s="56">
        <f t="shared" si="86"/>
        <v>-4713.2633333338599</v>
      </c>
      <c r="DS52" s="56">
        <f>SUM(DO$15:DO52)</f>
        <v>23758.378964745876</v>
      </c>
      <c r="DT52" s="56">
        <f>SUM(DP$15:DP52)</f>
        <v>-121315.15630386712</v>
      </c>
      <c r="DU52" s="56">
        <f>SUM(DQ$15:DQ52)</f>
        <v>-73212.499999998661</v>
      </c>
      <c r="DV52" s="56">
        <f>SUM(DR$15:DR52)</f>
        <v>57446.386666666542</v>
      </c>
      <c r="DZ52" s="129">
        <v>45919.625</v>
      </c>
      <c r="EA52" s="146">
        <f t="shared" si="70"/>
        <v>23758.378964745876</v>
      </c>
      <c r="EB52" s="146">
        <f t="shared" si="72"/>
        <v>-121315.15630386712</v>
      </c>
      <c r="EC52" s="146">
        <f t="shared" si="73"/>
        <v>57446.386666666542</v>
      </c>
      <c r="ED52" s="146">
        <f t="shared" si="74"/>
        <v>-73212.499999998661</v>
      </c>
    </row>
    <row r="53" spans="1:134">
      <c r="A53" s="136">
        <v>45901.625</v>
      </c>
      <c r="B53" s="73">
        <f t="shared" si="27"/>
        <v>94.4</v>
      </c>
      <c r="C53" s="31">
        <f t="shared" si="28"/>
        <v>111821.0862619815</v>
      </c>
      <c r="D53" s="32">
        <f t="shared" si="29"/>
        <v>-135712.5</v>
      </c>
      <c r="E53" s="73">
        <f t="shared" si="30"/>
        <v>101.01900000000001</v>
      </c>
      <c r="F53" s="31">
        <f t="shared" si="31"/>
        <v>-37295.999999999025</v>
      </c>
      <c r="G53" s="32">
        <f t="shared" si="32"/>
        <v>-48317.353699999985</v>
      </c>
      <c r="H53" s="73">
        <f t="shared" si="33"/>
        <v>120.1</v>
      </c>
      <c r="I53" s="31">
        <f t="shared" si="34"/>
        <v>-533355.20918786153</v>
      </c>
      <c r="J53" s="32">
        <f t="shared" si="35"/>
        <v>-233425.5</v>
      </c>
      <c r="K53" s="73">
        <f t="shared" si="36"/>
        <v>99.632000000000005</v>
      </c>
      <c r="L53" s="31">
        <f t="shared" si="37"/>
        <v>-44083.200000000041</v>
      </c>
      <c r="M53" s="32">
        <f t="shared" si="38"/>
        <v>-106277.66893333335</v>
      </c>
      <c r="N53" s="79">
        <f t="shared" si="17"/>
        <v>678141.78021650866</v>
      </c>
      <c r="O53" s="79"/>
      <c r="P53" s="79"/>
      <c r="Q53" s="79">
        <f>$G$5*SUM($O$14:O53)-$H$5*SUM($P$14:P53)</f>
        <v>-576200.5368</v>
      </c>
      <c r="R53" s="79">
        <f t="shared" si="18"/>
        <v>101941.24341650866</v>
      </c>
      <c r="S53" s="137"/>
      <c r="U53" s="72">
        <v>45842.625</v>
      </c>
      <c r="V53" s="54">
        <v>93.86</v>
      </c>
      <c r="W53" s="72">
        <v>45840.625</v>
      </c>
      <c r="X53" s="54">
        <v>101.286</v>
      </c>
      <c r="Y53" s="121">
        <v>45847.625</v>
      </c>
      <c r="Z53" s="54">
        <v>122</v>
      </c>
      <c r="AA53" s="72">
        <v>45916.625</v>
      </c>
      <c r="AB53" s="54">
        <v>99.569000000000003</v>
      </c>
      <c r="AF53" s="127">
        <v>45919.625</v>
      </c>
      <c r="AG53" s="45">
        <f t="shared" si="87"/>
        <v>81.260000000000005</v>
      </c>
      <c r="AH53" s="46">
        <f t="shared" si="40"/>
        <v>251709.13610938482</v>
      </c>
      <c r="AI53" s="46">
        <f t="shared" si="41"/>
        <v>-155687.5</v>
      </c>
      <c r="AJ53" s="45">
        <f t="shared" si="88"/>
        <v>100.890625</v>
      </c>
      <c r="AK53" s="46">
        <f t="shared" si="43"/>
        <v>183900.66964285713</v>
      </c>
      <c r="AL53" s="47">
        <f t="shared" si="44"/>
        <v>-6906.9013904389867</v>
      </c>
      <c r="AM53" s="45">
        <f t="shared" si="89"/>
        <v>111.74</v>
      </c>
      <c r="AN53" s="46">
        <f t="shared" si="46"/>
        <v>702136.88123038167</v>
      </c>
      <c r="AO53" s="47">
        <f t="shared" si="47"/>
        <v>-160135.71428571429</v>
      </c>
      <c r="AP53" s="45">
        <f t="shared" si="90"/>
        <v>100.890625</v>
      </c>
      <c r="AQ53" s="46">
        <f t="shared" si="49"/>
        <v>160323.66071428571</v>
      </c>
      <c r="AR53" s="47">
        <f t="shared" si="50"/>
        <v>-6021.4012121775886</v>
      </c>
      <c r="AS53" s="45">
        <f t="shared" si="91"/>
        <v>104.203125</v>
      </c>
      <c r="AT53" s="46">
        <f t="shared" si="52"/>
        <v>129743.30357142858</v>
      </c>
      <c r="AU53" s="47">
        <f t="shared" si="53"/>
        <v>2521.0737537202367</v>
      </c>
      <c r="AV53" s="45">
        <f t="shared" si="92"/>
        <v>98.109375</v>
      </c>
      <c r="AW53" s="46">
        <f t="shared" si="55"/>
        <v>249609.375</v>
      </c>
      <c r="AX53" s="47">
        <f t="shared" si="56"/>
        <v>6798.9407552083358</v>
      </c>
      <c r="AY53" s="79">
        <f t="shared" si="93"/>
        <v>-79998.346505235444</v>
      </c>
      <c r="AZ53" s="185"/>
      <c r="BA53" s="185"/>
      <c r="BB53" s="79">
        <f>$AO$4*SUM($AZ$14:AZ53)-$AP$4*SUM($BA$14:BA53)</f>
        <v>48926.430219448084</v>
      </c>
      <c r="BC53" s="79">
        <f t="shared" si="94"/>
        <v>-128924.77672468353</v>
      </c>
      <c r="BE53" s="72">
        <v>45840.625</v>
      </c>
      <c r="BF53" s="54">
        <v>80.319999999999993</v>
      </c>
      <c r="BG53" s="72">
        <v>45936.625</v>
      </c>
      <c r="BH53" s="54">
        <v>100.5859375</v>
      </c>
      <c r="BI53" s="72">
        <v>45840.625</v>
      </c>
      <c r="BJ53" s="54">
        <v>109.32</v>
      </c>
      <c r="BK53" s="72">
        <v>45936.625</v>
      </c>
      <c r="BL53" s="54">
        <v>100.5859375</v>
      </c>
      <c r="BM53" s="72">
        <v>45840.625</v>
      </c>
      <c r="BN53" s="54">
        <v>102.78125</v>
      </c>
      <c r="BO53" s="72">
        <v>45840.625</v>
      </c>
      <c r="BP53" s="54">
        <v>96.984375</v>
      </c>
      <c r="BR53" s="127">
        <f t="shared" si="20"/>
        <v>45919.625</v>
      </c>
      <c r="BS53" s="45">
        <f t="shared" si="95"/>
        <v>107.8977</v>
      </c>
      <c r="BT53" s="46">
        <f t="shared" si="58"/>
        <v>79899.99999999853</v>
      </c>
      <c r="BU53" s="46">
        <f t="shared" si="59"/>
        <v>184027.77777777778</v>
      </c>
      <c r="BV53" s="45">
        <f t="shared" si="96"/>
        <v>47.231000000000002</v>
      </c>
      <c r="BW53" s="46">
        <f t="shared" si="61"/>
        <v>167793.74999999983</v>
      </c>
      <c r="BX53" s="47">
        <f t="shared" si="62"/>
        <v>184027.77777777781</v>
      </c>
      <c r="BY53" s="45">
        <f t="shared" si="97"/>
        <v>-87893.750000001339</v>
      </c>
      <c r="CA53" s="125">
        <v>45846.625</v>
      </c>
      <c r="CB53" s="54">
        <v>107.4332</v>
      </c>
      <c r="CC53" s="125">
        <v>45846.625</v>
      </c>
      <c r="CD53" s="54">
        <v>51.264000000000003</v>
      </c>
      <c r="CF53" s="127">
        <v>45919.625</v>
      </c>
      <c r="CG53" s="45">
        <f t="shared" si="98"/>
        <v>248.51300000000001</v>
      </c>
      <c r="CH53" s="46">
        <f t="shared" si="64"/>
        <v>172436.88000000006</v>
      </c>
      <c r="CI53" s="46">
        <f t="shared" si="65"/>
        <v>154583.33333333334</v>
      </c>
      <c r="CJ53" s="45">
        <f t="shared" si="99"/>
        <v>50.19</v>
      </c>
      <c r="CK53" s="46">
        <f t="shared" si="67"/>
        <v>112935.05999999997</v>
      </c>
      <c r="CL53" s="47">
        <f t="shared" si="68"/>
        <v>139125</v>
      </c>
      <c r="CM53" s="45">
        <f t="shared" si="100"/>
        <v>74960.153333333408</v>
      </c>
      <c r="CO53" s="125">
        <v>45842.625</v>
      </c>
      <c r="CP53" s="54">
        <v>284.7</v>
      </c>
      <c r="CQ53" s="125">
        <v>45842.625</v>
      </c>
      <c r="CR53" s="54">
        <v>54.459000000000003</v>
      </c>
      <c r="DF53" s="129">
        <v>45922.625</v>
      </c>
      <c r="DG53" s="56">
        <f t="shared" si="75"/>
        <v>38192.354221564747</v>
      </c>
      <c r="DH53" s="56">
        <f t="shared" si="76"/>
        <v>-85232.554779818514</v>
      </c>
      <c r="DI53" s="56">
        <f t="shared" si="77"/>
        <v>-70306.25000000163</v>
      </c>
      <c r="DJ53" s="56">
        <f t="shared" si="78"/>
        <v>89304.133333333652</v>
      </c>
      <c r="DK53" s="56">
        <f t="shared" si="79"/>
        <v>6039.6473362824763</v>
      </c>
      <c r="DL53" s="56">
        <f t="shared" si="80"/>
        <v>43692.221944865014</v>
      </c>
      <c r="DM53" s="56">
        <f t="shared" si="81"/>
        <v>17587.499999999709</v>
      </c>
      <c r="DN53" s="56">
        <f t="shared" si="82"/>
        <v>14343.980000000243</v>
      </c>
      <c r="DO53" s="56">
        <f t="shared" si="83"/>
        <v>6039.6473362824763</v>
      </c>
      <c r="DP53" s="56">
        <f t="shared" si="84"/>
        <v>43692.221944865014</v>
      </c>
      <c r="DQ53" s="56">
        <f t="shared" si="85"/>
        <v>17587.499999999709</v>
      </c>
      <c r="DR53" s="56">
        <f t="shared" si="86"/>
        <v>14343.980000000243</v>
      </c>
      <c r="DS53" s="56">
        <f>SUM(DO$15:DO53)</f>
        <v>29798.026301028352</v>
      </c>
      <c r="DT53" s="56">
        <f>SUM(DP$15:DP53)</f>
        <v>-77622.934359002102</v>
      </c>
      <c r="DU53" s="56">
        <f>SUM(DQ$15:DQ53)</f>
        <v>-55624.999999998952</v>
      </c>
      <c r="DV53" s="56">
        <f>SUM(DR$15:DR53)</f>
        <v>71790.366666666785</v>
      </c>
      <c r="DZ53" s="129">
        <v>45922.625</v>
      </c>
      <c r="EA53" s="146">
        <f t="shared" si="70"/>
        <v>29798.026301028352</v>
      </c>
      <c r="EB53" s="146">
        <f t="shared" si="72"/>
        <v>-77622.934359002102</v>
      </c>
      <c r="EC53" s="146">
        <f t="shared" si="73"/>
        <v>71790.366666666785</v>
      </c>
      <c r="ED53" s="146">
        <f t="shared" si="74"/>
        <v>-55624.999999998952</v>
      </c>
    </row>
    <row r="54" spans="1:134">
      <c r="A54" s="136">
        <v>45902.625</v>
      </c>
      <c r="B54" s="73">
        <f t="shared" si="27"/>
        <v>94.24</v>
      </c>
      <c r="C54" s="31">
        <f t="shared" si="28"/>
        <v>76038.33865814314</v>
      </c>
      <c r="D54" s="32">
        <f t="shared" si="29"/>
        <v>-138180</v>
      </c>
      <c r="E54" s="73">
        <f t="shared" si="30"/>
        <v>100.976</v>
      </c>
      <c r="F54" s="31">
        <f t="shared" si="31"/>
        <v>-44520.000000000095</v>
      </c>
      <c r="G54" s="32">
        <f t="shared" si="32"/>
        <v>-49195.851040000009</v>
      </c>
      <c r="H54" s="73">
        <f t="shared" si="33"/>
        <v>119.81</v>
      </c>
      <c r="I54" s="31">
        <f t="shared" si="34"/>
        <v>-619284.65955701645</v>
      </c>
      <c r="J54" s="32">
        <f t="shared" si="35"/>
        <v>-237669.6</v>
      </c>
      <c r="K54" s="73">
        <f t="shared" si="36"/>
        <v>99.481999999999999</v>
      </c>
      <c r="L54" s="31">
        <f t="shared" si="37"/>
        <v>-95743.200000002005</v>
      </c>
      <c r="M54" s="32">
        <f t="shared" si="38"/>
        <v>-108209.99018666665</v>
      </c>
      <c r="N54" s="79">
        <f t="shared" si="17"/>
        <v>684575.25906849105</v>
      </c>
      <c r="O54" s="79"/>
      <c r="P54" s="79"/>
      <c r="Q54" s="79">
        <f>$G$5*SUM($O$14:O54)-$H$5*SUM($P$14:P54)</f>
        <v>-576200.5368</v>
      </c>
      <c r="R54" s="79">
        <f t="shared" si="18"/>
        <v>108374.72226849105</v>
      </c>
      <c r="S54" s="137"/>
      <c r="U54" s="72">
        <v>45845.625</v>
      </c>
      <c r="V54" s="54">
        <v>93.91</v>
      </c>
      <c r="W54" s="72">
        <v>45841.625</v>
      </c>
      <c r="X54" s="54">
        <v>101.379</v>
      </c>
      <c r="Y54" s="121">
        <v>45848.625</v>
      </c>
      <c r="Z54" s="54">
        <v>121.86</v>
      </c>
      <c r="AA54" s="72">
        <v>45917.625</v>
      </c>
      <c r="AB54" s="54">
        <v>99.600999999999999</v>
      </c>
      <c r="AF54" s="127">
        <v>45922.625</v>
      </c>
      <c r="AG54" s="45">
        <f t="shared" si="87"/>
        <v>81.319999999999993</v>
      </c>
      <c r="AH54" s="46">
        <f t="shared" si="40"/>
        <v>270354.25730266847</v>
      </c>
      <c r="AI54" s="46">
        <f t="shared" si="41"/>
        <v>-164500</v>
      </c>
      <c r="AJ54" s="45">
        <f t="shared" si="88"/>
        <v>100.7734375</v>
      </c>
      <c r="AK54" s="46">
        <f t="shared" si="43"/>
        <v>167578.125</v>
      </c>
      <c r="AL54" s="47">
        <f t="shared" si="44"/>
        <v>-7297.8580729166715</v>
      </c>
      <c r="AM54" s="45">
        <f t="shared" si="89"/>
        <v>111.48</v>
      </c>
      <c r="AN54" s="46">
        <f t="shared" si="46"/>
        <v>640670.35290718579</v>
      </c>
      <c r="AO54" s="47">
        <f t="shared" si="47"/>
        <v>-169200</v>
      </c>
      <c r="AP54" s="45">
        <f t="shared" si="90"/>
        <v>100.7734375</v>
      </c>
      <c r="AQ54" s="46">
        <f t="shared" si="49"/>
        <v>146093.75</v>
      </c>
      <c r="AR54" s="47">
        <f t="shared" si="50"/>
        <v>-6362.2352430555475</v>
      </c>
      <c r="AS54" s="45">
        <f t="shared" si="91"/>
        <v>104.015625</v>
      </c>
      <c r="AT54" s="46">
        <f t="shared" si="52"/>
        <v>119698.66071428571</v>
      </c>
      <c r="AU54" s="47">
        <f t="shared" si="53"/>
        <v>2663.7760416666715</v>
      </c>
      <c r="AV54" s="45">
        <f t="shared" si="92"/>
        <v>97.71875</v>
      </c>
      <c r="AW54" s="46">
        <f t="shared" si="55"/>
        <v>220312.5</v>
      </c>
      <c r="AX54" s="47">
        <f t="shared" si="56"/>
        <v>7183.7864583333358</v>
      </c>
      <c r="AY54" s="79">
        <f t="shared" si="93"/>
        <v>-36306.124560370437</v>
      </c>
      <c r="AZ54" s="185"/>
      <c r="BA54" s="185"/>
      <c r="BB54" s="79">
        <f>$AO$4*SUM($AZ$14:AZ54)-$AP$4*SUM($BA$14:BA54)</f>
        <v>48926.430219448084</v>
      </c>
      <c r="BC54" s="79">
        <f t="shared" si="94"/>
        <v>-85232.554779818514</v>
      </c>
      <c r="BE54" s="72">
        <v>45841.625</v>
      </c>
      <c r="BF54" s="54">
        <v>80.37</v>
      </c>
      <c r="BG54" s="72">
        <v>45937.625</v>
      </c>
      <c r="BH54" s="54">
        <v>100.7421875</v>
      </c>
      <c r="BI54" s="72">
        <v>45841.625</v>
      </c>
      <c r="BJ54" s="54">
        <v>109.06</v>
      </c>
      <c r="BK54" s="72">
        <v>45937.625</v>
      </c>
      <c r="BL54" s="54">
        <v>100.7421875</v>
      </c>
      <c r="BM54" s="72">
        <v>45842.625</v>
      </c>
      <c r="BN54" s="54">
        <v>102.28125</v>
      </c>
      <c r="BO54" s="72">
        <v>45842.625</v>
      </c>
      <c r="BP54" s="54">
        <v>96.25</v>
      </c>
      <c r="BR54" s="127">
        <f t="shared" si="20"/>
        <v>45922.625</v>
      </c>
      <c r="BS54" s="45">
        <f t="shared" si="95"/>
        <v>107.9379</v>
      </c>
      <c r="BT54" s="46">
        <f t="shared" si="58"/>
        <v>89949.999999998196</v>
      </c>
      <c r="BU54" s="46">
        <f t="shared" si="59"/>
        <v>194444.44444444447</v>
      </c>
      <c r="BV54" s="45">
        <f t="shared" si="96"/>
        <v>47.365000000000002</v>
      </c>
      <c r="BW54" s="46">
        <f t="shared" si="61"/>
        <v>160256.24999999983</v>
      </c>
      <c r="BX54" s="47">
        <f t="shared" si="62"/>
        <v>194444.44444444444</v>
      </c>
      <c r="BY54" s="45">
        <f t="shared" si="97"/>
        <v>-70306.25000000163</v>
      </c>
      <c r="CA54" s="125">
        <v>45847.625</v>
      </c>
      <c r="CB54" s="54">
        <v>107.717</v>
      </c>
      <c r="CC54" s="125">
        <v>45847.625</v>
      </c>
      <c r="CD54" s="54">
        <v>50.171999999999997</v>
      </c>
      <c r="CF54" s="127">
        <v>45922.625</v>
      </c>
      <c r="CG54" s="45">
        <f t="shared" si="98"/>
        <v>247.34700000000001</v>
      </c>
      <c r="CH54" s="46">
        <f t="shared" si="64"/>
        <v>183210.72000000006</v>
      </c>
      <c r="CI54" s="46">
        <f t="shared" si="65"/>
        <v>163333.33333333334</v>
      </c>
      <c r="CJ54" s="45">
        <f t="shared" si="99"/>
        <v>50.252000000000002</v>
      </c>
      <c r="CK54" s="46">
        <f t="shared" si="67"/>
        <v>110239.91999999974</v>
      </c>
      <c r="CL54" s="47">
        <f t="shared" si="68"/>
        <v>147000</v>
      </c>
      <c r="CM54" s="45">
        <f t="shared" si="100"/>
        <v>89304.133333333652</v>
      </c>
      <c r="CO54" s="125">
        <v>45845.625</v>
      </c>
      <c r="CP54" s="54">
        <v>281.32</v>
      </c>
      <c r="CQ54" s="125">
        <v>45845.625</v>
      </c>
      <c r="CR54" s="54">
        <v>53.741999999999997</v>
      </c>
      <c r="DF54" s="129">
        <v>45923.625</v>
      </c>
      <c r="DG54" s="56">
        <f t="shared" si="75"/>
        <v>59800.540682314109</v>
      </c>
      <c r="DH54" s="56">
        <f t="shared" si="76"/>
        <v>-92183.016400091612</v>
      </c>
      <c r="DI54" s="56">
        <f t="shared" si="77"/>
        <v>-80131.250000003143</v>
      </c>
      <c r="DJ54" s="56">
        <f t="shared" si="78"/>
        <v>101839.85000000015</v>
      </c>
      <c r="DK54" s="56">
        <f t="shared" si="79"/>
        <v>21608.186460749363</v>
      </c>
      <c r="DL54" s="56">
        <f t="shared" si="80"/>
        <v>-6950.4616202730977</v>
      </c>
      <c r="DM54" s="56">
        <f t="shared" si="81"/>
        <v>-9825.0000000015134</v>
      </c>
      <c r="DN54" s="56">
        <f t="shared" si="82"/>
        <v>12535.7166666665</v>
      </c>
      <c r="DO54" s="56">
        <f t="shared" si="83"/>
        <v>21608.186460749363</v>
      </c>
      <c r="DP54" s="56">
        <f t="shared" si="84"/>
        <v>-6950.4616202730977</v>
      </c>
      <c r="DQ54" s="56">
        <f t="shared" si="85"/>
        <v>-9825.0000000015134</v>
      </c>
      <c r="DR54" s="56">
        <f t="shared" si="86"/>
        <v>12535.7166666665</v>
      </c>
      <c r="DS54" s="56">
        <f>SUM(DO$15:DO54)</f>
        <v>51406.212761777715</v>
      </c>
      <c r="DT54" s="56">
        <f>SUM(DP$15:DP54)</f>
        <v>-84573.395979275199</v>
      </c>
      <c r="DU54" s="56">
        <f>SUM(DQ$15:DQ54)</f>
        <v>-65450.000000000466</v>
      </c>
      <c r="DV54" s="56">
        <f>SUM(DR$15:DR54)</f>
        <v>84326.083333333285</v>
      </c>
      <c r="DZ54" s="129">
        <v>45923.625</v>
      </c>
      <c r="EA54" s="146">
        <f t="shared" si="70"/>
        <v>51406.212761777715</v>
      </c>
      <c r="EB54" s="146">
        <f t="shared" si="72"/>
        <v>-84573.395979275199</v>
      </c>
      <c r="EC54" s="146">
        <f t="shared" si="73"/>
        <v>84326.083333333285</v>
      </c>
      <c r="ED54" s="146">
        <f t="shared" si="74"/>
        <v>-65450.000000000466</v>
      </c>
    </row>
    <row r="55" spans="1:134">
      <c r="A55" s="136">
        <v>45903.625</v>
      </c>
      <c r="B55" s="73">
        <f t="shared" si="27"/>
        <v>94.38</v>
      </c>
      <c r="C55" s="31">
        <f t="shared" si="28"/>
        <v>107348.24281150113</v>
      </c>
      <c r="D55" s="32">
        <f t="shared" si="29"/>
        <v>-140647.5</v>
      </c>
      <c r="E55" s="73">
        <f t="shared" si="30"/>
        <v>101.038</v>
      </c>
      <c r="F55" s="31">
        <f t="shared" si="31"/>
        <v>-34104.000000000495</v>
      </c>
      <c r="G55" s="32">
        <f t="shared" si="32"/>
        <v>-50074.348379999981</v>
      </c>
      <c r="H55" s="73">
        <f t="shared" si="33"/>
        <v>120.08</v>
      </c>
      <c r="I55" s="31">
        <f t="shared" si="34"/>
        <v>-539281.37817883643</v>
      </c>
      <c r="J55" s="32">
        <f t="shared" si="35"/>
        <v>-241913.69999999998</v>
      </c>
      <c r="K55" s="73">
        <f t="shared" si="36"/>
        <v>99.596000000000004</v>
      </c>
      <c r="L55" s="31">
        <f t="shared" si="37"/>
        <v>-56481.600000000508</v>
      </c>
      <c r="M55" s="32">
        <f t="shared" si="38"/>
        <v>-110142.31144000003</v>
      </c>
      <c r="N55" s="79">
        <f t="shared" si="17"/>
        <v>665450.25793033733</v>
      </c>
      <c r="O55" s="79"/>
      <c r="P55" s="79"/>
      <c r="Q55" s="79">
        <f>$G$5*SUM($O$14:O55)-$H$5*SUM($P$14:P55)</f>
        <v>-576200.5368</v>
      </c>
      <c r="R55" s="79">
        <f t="shared" si="18"/>
        <v>89249.721130337333</v>
      </c>
      <c r="S55" s="137"/>
      <c r="U55" s="72">
        <v>45846.625</v>
      </c>
      <c r="V55" s="54">
        <v>93.9</v>
      </c>
      <c r="W55" s="72">
        <v>45842.625</v>
      </c>
      <c r="X55" s="54">
        <v>101.465</v>
      </c>
      <c r="Y55" s="121">
        <v>45849.625</v>
      </c>
      <c r="Z55" s="54">
        <v>121.72</v>
      </c>
      <c r="AA55" s="72">
        <v>45918.625</v>
      </c>
      <c r="AB55" s="54">
        <v>99.516000000000005</v>
      </c>
      <c r="AF55" s="127">
        <v>45923.625</v>
      </c>
      <c r="AG55" s="45">
        <f t="shared" si="87"/>
        <v>81.260000000000005</v>
      </c>
      <c r="AH55" s="46">
        <f t="shared" si="40"/>
        <v>251709.13610938482</v>
      </c>
      <c r="AI55" s="46">
        <f t="shared" si="41"/>
        <v>-167437.49999999997</v>
      </c>
      <c r="AJ55" s="45">
        <f t="shared" si="88"/>
        <v>100.9140625</v>
      </c>
      <c r="AK55" s="46">
        <f t="shared" si="43"/>
        <v>187165.17857142858</v>
      </c>
      <c r="AL55" s="47">
        <f t="shared" si="44"/>
        <v>-7428.1769670758949</v>
      </c>
      <c r="AM55" s="45">
        <f t="shared" si="89"/>
        <v>111.71</v>
      </c>
      <c r="AN55" s="46">
        <f t="shared" si="46"/>
        <v>695044.58950077987</v>
      </c>
      <c r="AO55" s="47">
        <f t="shared" si="47"/>
        <v>-172221.42857142855</v>
      </c>
      <c r="AP55" s="45">
        <f t="shared" si="90"/>
        <v>100.9140625</v>
      </c>
      <c r="AQ55" s="46">
        <f t="shared" si="49"/>
        <v>163169.64285714287</v>
      </c>
      <c r="AR55" s="47">
        <f t="shared" si="50"/>
        <v>-6475.8465866815386</v>
      </c>
      <c r="AS55" s="45">
        <f t="shared" si="91"/>
        <v>104.328125</v>
      </c>
      <c r="AT55" s="46">
        <f t="shared" si="52"/>
        <v>136439.73214285713</v>
      </c>
      <c r="AU55" s="47">
        <f t="shared" si="53"/>
        <v>2711.3434709821449</v>
      </c>
      <c r="AV55" s="45">
        <f t="shared" si="92"/>
        <v>98.40625</v>
      </c>
      <c r="AW55" s="46">
        <f t="shared" si="55"/>
        <v>271875</v>
      </c>
      <c r="AX55" s="47">
        <f t="shared" si="56"/>
        <v>7312.068359375</v>
      </c>
      <c r="AY55" s="79">
        <f t="shared" si="93"/>
        <v>-43256.586180643528</v>
      </c>
      <c r="AZ55" s="185"/>
      <c r="BA55" s="185"/>
      <c r="BB55" s="79">
        <f>$AO$4*SUM($AZ$14:AZ55)-$AP$4*SUM($BA$14:BA55)</f>
        <v>48926.430219448084</v>
      </c>
      <c r="BC55" s="79">
        <f t="shared" si="94"/>
        <v>-92183.016400091612</v>
      </c>
      <c r="BE55" s="72">
        <v>45845.625</v>
      </c>
      <c r="BF55" s="54">
        <v>80.099999999999994</v>
      </c>
      <c r="BG55" s="72">
        <v>45938.625</v>
      </c>
      <c r="BH55" s="54">
        <v>100.6875</v>
      </c>
      <c r="BI55" s="72">
        <v>45845.625</v>
      </c>
      <c r="BJ55" s="54">
        <v>108.41</v>
      </c>
      <c r="BK55" s="72">
        <v>45938.625</v>
      </c>
      <c r="BL55" s="54">
        <v>100.6875</v>
      </c>
      <c r="BM55" s="72">
        <v>45845.625</v>
      </c>
      <c r="BN55" s="54">
        <v>101.984375</v>
      </c>
      <c r="BO55" s="72">
        <v>45845.625</v>
      </c>
      <c r="BP55" s="54">
        <v>95.375</v>
      </c>
      <c r="BR55" s="127">
        <f t="shared" si="20"/>
        <v>45923.625</v>
      </c>
      <c r="BS55" s="45">
        <f t="shared" si="95"/>
        <v>107.82299999999999</v>
      </c>
      <c r="BT55" s="46">
        <f t="shared" si="58"/>
        <v>61224.999999996755</v>
      </c>
      <c r="BU55" s="46">
        <f t="shared" si="59"/>
        <v>197916.66666666666</v>
      </c>
      <c r="BV55" s="45">
        <f t="shared" si="96"/>
        <v>47.701000000000001</v>
      </c>
      <c r="BW55" s="46">
        <f t="shared" si="61"/>
        <v>141356.24999999991</v>
      </c>
      <c r="BX55" s="47">
        <f t="shared" si="62"/>
        <v>197916.66666666666</v>
      </c>
      <c r="BY55" s="45">
        <f t="shared" si="97"/>
        <v>-80131.250000003143</v>
      </c>
      <c r="CA55" s="125">
        <v>45848.625</v>
      </c>
      <c r="CB55" s="54">
        <v>107.7636</v>
      </c>
      <c r="CC55" s="125">
        <v>45848.625</v>
      </c>
      <c r="CD55" s="54">
        <v>49.853999999999999</v>
      </c>
      <c r="CF55" s="127">
        <v>45923.625</v>
      </c>
      <c r="CG55" s="45">
        <f t="shared" si="98"/>
        <v>242.93100000000001</v>
      </c>
      <c r="CH55" s="46">
        <f t="shared" si="64"/>
        <v>224014.56000000003</v>
      </c>
      <c r="CI55" s="46">
        <f t="shared" si="65"/>
        <v>166250</v>
      </c>
      <c r="CJ55" s="45">
        <f t="shared" si="99"/>
        <v>49.594999999999999</v>
      </c>
      <c r="CK55" s="46">
        <f t="shared" si="67"/>
        <v>138799.7099999999</v>
      </c>
      <c r="CL55" s="47">
        <f t="shared" si="68"/>
        <v>149625</v>
      </c>
      <c r="CM55" s="45">
        <f t="shared" si="100"/>
        <v>101839.85000000015</v>
      </c>
      <c r="CO55" s="125">
        <v>45846.625</v>
      </c>
      <c r="CP55" s="54">
        <v>282.44299999999998</v>
      </c>
      <c r="CQ55" s="125">
        <v>45846.625</v>
      </c>
      <c r="CR55" s="54">
        <v>54.017000000000003</v>
      </c>
      <c r="DF55" s="129">
        <v>45924.625</v>
      </c>
      <c r="DG55" s="56">
        <f t="shared" si="75"/>
        <v>31575.551498647605</v>
      </c>
      <c r="DH55" s="56">
        <f t="shared" si="76"/>
        <v>-62589.921834330584</v>
      </c>
      <c r="DI55" s="56">
        <f t="shared" si="77"/>
        <v>-68993.750000002299</v>
      </c>
      <c r="DJ55" s="56">
        <f t="shared" si="78"/>
        <v>103220.57666666678</v>
      </c>
      <c r="DK55" s="56">
        <f t="shared" si="79"/>
        <v>-28224.989183666505</v>
      </c>
      <c r="DL55" s="56">
        <f t="shared" si="80"/>
        <v>29593.094565761028</v>
      </c>
      <c r="DM55" s="56">
        <f t="shared" si="81"/>
        <v>11137.500000000844</v>
      </c>
      <c r="DN55" s="56">
        <f t="shared" si="82"/>
        <v>1380.7266666666255</v>
      </c>
      <c r="DO55" s="56">
        <f t="shared" si="83"/>
        <v>-28224.989183666505</v>
      </c>
      <c r="DP55" s="56">
        <f t="shared" si="84"/>
        <v>29593.094565761028</v>
      </c>
      <c r="DQ55" s="56">
        <f t="shared" si="85"/>
        <v>11137.500000000844</v>
      </c>
      <c r="DR55" s="56">
        <f t="shared" si="86"/>
        <v>1380.7266666666255</v>
      </c>
      <c r="DS55" s="56">
        <f>SUM(DO$15:DO55)</f>
        <v>23181.22357811121</v>
      </c>
      <c r="DT55" s="56">
        <f>SUM(DP$15:DP55)</f>
        <v>-54980.301413514171</v>
      </c>
      <c r="DU55" s="56">
        <f>SUM(DQ$15:DQ55)</f>
        <v>-54312.499999999622</v>
      </c>
      <c r="DV55" s="56">
        <f>SUM(DR$15:DR55)</f>
        <v>85706.80999999991</v>
      </c>
      <c r="DZ55" s="129">
        <v>45924.625</v>
      </c>
      <c r="EA55" s="146">
        <f t="shared" si="70"/>
        <v>23181.22357811121</v>
      </c>
      <c r="EB55" s="146">
        <f t="shared" si="72"/>
        <v>-54980.301413514171</v>
      </c>
      <c r="EC55" s="146">
        <f t="shared" si="73"/>
        <v>85706.80999999991</v>
      </c>
      <c r="ED55" s="146">
        <f t="shared" si="74"/>
        <v>-54312.499999999622</v>
      </c>
    </row>
    <row r="56" spans="1:134">
      <c r="A56" s="136">
        <v>45904.625</v>
      </c>
      <c r="B56" s="73">
        <f t="shared" si="27"/>
        <v>94.54</v>
      </c>
      <c r="C56" s="31">
        <f t="shared" si="28"/>
        <v>143130.99041533485</v>
      </c>
      <c r="D56" s="32">
        <f t="shared" si="29"/>
        <v>-143115</v>
      </c>
      <c r="E56" s="73">
        <f t="shared" si="30"/>
        <v>101.06399999999999</v>
      </c>
      <c r="F56" s="31">
        <f t="shared" si="31"/>
        <v>-29736.000000001128</v>
      </c>
      <c r="G56" s="32">
        <f t="shared" si="32"/>
        <v>-50952.845720000005</v>
      </c>
      <c r="H56" s="73">
        <f t="shared" si="33"/>
        <v>120.3</v>
      </c>
      <c r="I56" s="31">
        <f t="shared" si="34"/>
        <v>-474093.51927809737</v>
      </c>
      <c r="J56" s="32">
        <f t="shared" si="35"/>
        <v>-246157.8</v>
      </c>
      <c r="K56" s="73">
        <f t="shared" si="36"/>
        <v>99.653999999999996</v>
      </c>
      <c r="L56" s="31">
        <f t="shared" si="37"/>
        <v>-36506.400000003014</v>
      </c>
      <c r="M56" s="32">
        <f t="shared" si="38"/>
        <v>-112074.63269333333</v>
      </c>
      <c r="N56" s="79">
        <f t="shared" si="17"/>
        <v>652375.12272009708</v>
      </c>
      <c r="O56" s="79"/>
      <c r="P56" s="79"/>
      <c r="Q56" s="79">
        <f>$G$5*SUM($O$14:O56)-$H$5*SUM($P$14:P56)</f>
        <v>-576200.5368</v>
      </c>
      <c r="R56" s="79">
        <f t="shared" si="18"/>
        <v>76174.585920097074</v>
      </c>
      <c r="S56" s="137"/>
      <c r="U56" s="72">
        <v>45847.625</v>
      </c>
      <c r="V56" s="54">
        <v>94.17</v>
      </c>
      <c r="W56" s="72">
        <v>45845.625</v>
      </c>
      <c r="X56" s="54">
        <v>101.348</v>
      </c>
      <c r="Y56" s="121">
        <v>45852.625</v>
      </c>
      <c r="Z56" s="54">
        <v>121.74</v>
      </c>
      <c r="AA56" s="72">
        <v>45919.625</v>
      </c>
      <c r="AB56" s="54">
        <v>99.414000000000001</v>
      </c>
      <c r="AF56" s="127">
        <v>45924.625</v>
      </c>
      <c r="AG56" s="45">
        <f t="shared" si="87"/>
        <v>81.150000000000006</v>
      </c>
      <c r="AH56" s="46">
        <f t="shared" si="40"/>
        <v>217526.41392169258</v>
      </c>
      <c r="AI56" s="46">
        <f t="shared" si="41"/>
        <v>-170375</v>
      </c>
      <c r="AJ56" s="45">
        <f t="shared" si="88"/>
        <v>100.71875</v>
      </c>
      <c r="AK56" s="46">
        <f t="shared" si="43"/>
        <v>159960.9375</v>
      </c>
      <c r="AL56" s="47">
        <f t="shared" si="44"/>
        <v>-7558.4958612351038</v>
      </c>
      <c r="AM56" s="45">
        <f t="shared" si="89"/>
        <v>111.26</v>
      </c>
      <c r="AN56" s="46">
        <f t="shared" si="46"/>
        <v>588660.2135567884</v>
      </c>
      <c r="AO56" s="47">
        <f t="shared" si="47"/>
        <v>-175242.85714285716</v>
      </c>
      <c r="AP56" s="45">
        <f t="shared" si="90"/>
        <v>100.71875</v>
      </c>
      <c r="AQ56" s="46">
        <f t="shared" si="49"/>
        <v>139453.125</v>
      </c>
      <c r="AR56" s="47">
        <f t="shared" si="50"/>
        <v>-6589.4579303075298</v>
      </c>
      <c r="AS56" s="45">
        <f t="shared" si="91"/>
        <v>104.03125</v>
      </c>
      <c r="AT56" s="46">
        <f t="shared" si="52"/>
        <v>120535.71428571429</v>
      </c>
      <c r="AU56" s="47">
        <f t="shared" si="53"/>
        <v>2758.9109002976256</v>
      </c>
      <c r="AV56" s="45">
        <f t="shared" si="92"/>
        <v>98</v>
      </c>
      <c r="AW56" s="46">
        <f t="shared" si="55"/>
        <v>241406.25</v>
      </c>
      <c r="AX56" s="47">
        <f t="shared" si="56"/>
        <v>7440.3502604166715</v>
      </c>
      <c r="AY56" s="79">
        <f t="shared" si="93"/>
        <v>-13663.4916148825</v>
      </c>
      <c r="AZ56" s="185"/>
      <c r="BA56" s="185"/>
      <c r="BB56" s="79">
        <f>$AO$4*SUM($AZ$14:AZ56)-$AP$4*SUM($BA$14:BA56)</f>
        <v>48926.430219448084</v>
      </c>
      <c r="BC56" s="79">
        <f t="shared" si="94"/>
        <v>-62589.921834330584</v>
      </c>
      <c r="BE56" s="72">
        <v>45846.625</v>
      </c>
      <c r="BF56" s="54">
        <v>79.989999999999995</v>
      </c>
      <c r="BG56" s="72">
        <v>45939.625</v>
      </c>
      <c r="BH56" s="54">
        <v>100.625</v>
      </c>
      <c r="BI56" s="72">
        <v>45846.625</v>
      </c>
      <c r="BJ56" s="54">
        <v>108.1</v>
      </c>
      <c r="BK56" s="72">
        <v>45939.625</v>
      </c>
      <c r="BL56" s="54">
        <v>100.625</v>
      </c>
      <c r="BM56" s="72">
        <v>45846.625</v>
      </c>
      <c r="BN56" s="54">
        <v>101.8125</v>
      </c>
      <c r="BO56" s="72">
        <v>45846.625</v>
      </c>
      <c r="BP56" s="54">
        <v>95.234375</v>
      </c>
      <c r="BR56" s="127">
        <f t="shared" si="20"/>
        <v>45924.625</v>
      </c>
      <c r="BS56" s="45">
        <f t="shared" si="95"/>
        <v>107.7465</v>
      </c>
      <c r="BT56" s="46">
        <f t="shared" si="58"/>
        <v>42099.999999997803</v>
      </c>
      <c r="BU56" s="46">
        <f t="shared" si="59"/>
        <v>201388.88888888891</v>
      </c>
      <c r="BV56" s="45">
        <f t="shared" si="96"/>
        <v>48.238999999999997</v>
      </c>
      <c r="BW56" s="46">
        <f t="shared" si="61"/>
        <v>111093.75000000009</v>
      </c>
      <c r="BX56" s="47">
        <f t="shared" si="62"/>
        <v>201388.88888888893</v>
      </c>
      <c r="BY56" s="45">
        <f t="shared" si="97"/>
        <v>-68993.750000002299</v>
      </c>
      <c r="CA56" s="125">
        <v>45849.625</v>
      </c>
      <c r="CB56" s="54">
        <v>107.52670000000001</v>
      </c>
      <c r="CC56" s="125">
        <v>45849.625</v>
      </c>
      <c r="CD56" s="54">
        <v>50.515999999999998</v>
      </c>
      <c r="CF56" s="127">
        <v>45924.625</v>
      </c>
      <c r="CG56" s="45">
        <f t="shared" si="98"/>
        <v>243.08600000000001</v>
      </c>
      <c r="CH56" s="46">
        <f t="shared" si="64"/>
        <v>222582.36000000004</v>
      </c>
      <c r="CI56" s="46">
        <f t="shared" si="65"/>
        <v>169166.66666666669</v>
      </c>
      <c r="CJ56" s="45">
        <f t="shared" si="99"/>
        <v>49.652999999999999</v>
      </c>
      <c r="CK56" s="46">
        <f t="shared" si="67"/>
        <v>136278.44999999992</v>
      </c>
      <c r="CL56" s="47">
        <f t="shared" si="68"/>
        <v>152250.00000000003</v>
      </c>
      <c r="CM56" s="45">
        <f t="shared" si="100"/>
        <v>103220.57666666678</v>
      </c>
      <c r="CO56" s="125">
        <v>45847.625</v>
      </c>
      <c r="CP56" s="54">
        <v>278.82100000000003</v>
      </c>
      <c r="CQ56" s="125">
        <v>45847.625</v>
      </c>
      <c r="CR56" s="54">
        <v>53.445999999999998</v>
      </c>
      <c r="DF56" s="129">
        <v>45925.625</v>
      </c>
      <c r="DG56" s="56">
        <f t="shared" si="75"/>
        <v>32026.051323673397</v>
      </c>
      <c r="DH56" s="56">
        <f t="shared" si="76"/>
        <v>-94316.956092278531</v>
      </c>
      <c r="DI56" s="56">
        <f t="shared" si="77"/>
        <v>-65531.250000001106</v>
      </c>
      <c r="DJ56" s="56">
        <f t="shared" si="78"/>
        <v>112567.65333333355</v>
      </c>
      <c r="DK56" s="56">
        <f t="shared" si="79"/>
        <v>450.49982502579223</v>
      </c>
      <c r="DL56" s="56">
        <f t="shared" si="80"/>
        <v>-31727.034257947947</v>
      </c>
      <c r="DM56" s="56">
        <f t="shared" si="81"/>
        <v>3462.5000000011933</v>
      </c>
      <c r="DN56" s="56">
        <f t="shared" si="82"/>
        <v>9347.0766666667769</v>
      </c>
      <c r="DO56" s="56">
        <f t="shared" si="83"/>
        <v>450.49982502579223</v>
      </c>
      <c r="DP56" s="56">
        <f t="shared" si="84"/>
        <v>-31727.034257947947</v>
      </c>
      <c r="DQ56" s="56">
        <f t="shared" si="85"/>
        <v>3462.5000000011933</v>
      </c>
      <c r="DR56" s="56">
        <f t="shared" si="86"/>
        <v>9347.0766666667769</v>
      </c>
      <c r="DS56" s="56">
        <f>SUM(DO$15:DO56)</f>
        <v>23631.723403137003</v>
      </c>
      <c r="DT56" s="56">
        <f>SUM(DP$15:DP56)</f>
        <v>-86707.335671462119</v>
      </c>
      <c r="DU56" s="56">
        <f>SUM(DQ$15:DQ56)</f>
        <v>-50849.999999998428</v>
      </c>
      <c r="DV56" s="56">
        <f>SUM(DR$15:DR56)</f>
        <v>95053.886666666687</v>
      </c>
      <c r="DZ56" s="129">
        <v>45925.625</v>
      </c>
      <c r="EA56" s="146">
        <f t="shared" si="70"/>
        <v>23631.723403137003</v>
      </c>
      <c r="EB56" s="146">
        <f t="shared" si="72"/>
        <v>-86707.335671462119</v>
      </c>
      <c r="EC56" s="146">
        <f t="shared" si="73"/>
        <v>95053.886666666687</v>
      </c>
      <c r="ED56" s="146">
        <f t="shared" si="74"/>
        <v>-50849.999999998428</v>
      </c>
    </row>
    <row r="57" spans="1:134">
      <c r="A57" s="136">
        <v>45905.625</v>
      </c>
      <c r="B57" s="73">
        <f t="shared" si="27"/>
        <v>94.64</v>
      </c>
      <c r="C57" s="31">
        <f t="shared" si="28"/>
        <v>165495.20766773206</v>
      </c>
      <c r="D57" s="32">
        <f t="shared" si="29"/>
        <v>-145582.5</v>
      </c>
      <c r="E57" s="73">
        <f t="shared" si="30"/>
        <v>101.19</v>
      </c>
      <c r="F57" s="31">
        <f t="shared" si="31"/>
        <v>-8568.0000000003256</v>
      </c>
      <c r="G57" s="32">
        <f t="shared" si="32"/>
        <v>-51831.34305999997</v>
      </c>
      <c r="H57" s="73">
        <f t="shared" si="33"/>
        <v>120.64</v>
      </c>
      <c r="I57" s="31">
        <f t="shared" si="34"/>
        <v>-373348.64643150149</v>
      </c>
      <c r="J57" s="32">
        <f t="shared" si="35"/>
        <v>-250401.89999999997</v>
      </c>
      <c r="K57" s="73">
        <f t="shared" si="36"/>
        <v>99.900999999999996</v>
      </c>
      <c r="L57" s="31">
        <f t="shared" si="37"/>
        <v>48560.399999996946</v>
      </c>
      <c r="M57" s="32">
        <f t="shared" si="38"/>
        <v>-114006.95394666666</v>
      </c>
      <c r="N57" s="79">
        <f t="shared" si="17"/>
        <v>638616.0432125642</v>
      </c>
      <c r="O57" s="79"/>
      <c r="P57" s="79"/>
      <c r="Q57" s="79">
        <f>$G$5*SUM($O$14:O57)-$H$5*SUM($P$14:P57)</f>
        <v>-576200.5368</v>
      </c>
      <c r="R57" s="79">
        <f t="shared" si="18"/>
        <v>62415.506412564195</v>
      </c>
      <c r="S57" s="137"/>
      <c r="U57" s="72">
        <v>45848.625</v>
      </c>
      <c r="V57" s="54">
        <v>94.22</v>
      </c>
      <c r="W57" s="72">
        <v>45846.625</v>
      </c>
      <c r="X57" s="54">
        <v>101.241</v>
      </c>
      <c r="Y57" s="121">
        <v>45853.625</v>
      </c>
      <c r="Z57" s="54">
        <v>121.85</v>
      </c>
      <c r="AA57" s="72">
        <v>45922.625</v>
      </c>
      <c r="AB57" s="54">
        <v>99.441000000000003</v>
      </c>
      <c r="AF57" s="127">
        <v>45925.625</v>
      </c>
      <c r="AG57" s="45">
        <f t="shared" si="87"/>
        <v>80.92</v>
      </c>
      <c r="AH57" s="46">
        <f t="shared" si="40"/>
        <v>146053.44934742193</v>
      </c>
      <c r="AI57" s="46">
        <f t="shared" si="41"/>
        <v>-173312.49999999997</v>
      </c>
      <c r="AJ57" s="45">
        <f t="shared" si="88"/>
        <v>100.5</v>
      </c>
      <c r="AK57" s="46">
        <f t="shared" si="43"/>
        <v>129492.1875</v>
      </c>
      <c r="AL57" s="47">
        <f t="shared" si="44"/>
        <v>-7688.8147553943418</v>
      </c>
      <c r="AM57" s="45">
        <f t="shared" si="89"/>
        <v>111.06</v>
      </c>
      <c r="AN57" s="46">
        <f t="shared" si="46"/>
        <v>541378.26869278459</v>
      </c>
      <c r="AO57" s="47">
        <f t="shared" si="47"/>
        <v>-178264.28571428571</v>
      </c>
      <c r="AP57" s="45">
        <f t="shared" si="90"/>
        <v>100.5</v>
      </c>
      <c r="AQ57" s="46">
        <f t="shared" si="49"/>
        <v>112890.625</v>
      </c>
      <c r="AR57" s="47">
        <f t="shared" si="50"/>
        <v>-6703.0692739335209</v>
      </c>
      <c r="AS57" s="45">
        <f t="shared" si="91"/>
        <v>103.8125</v>
      </c>
      <c r="AT57" s="46">
        <f t="shared" si="52"/>
        <v>108816.96428571429</v>
      </c>
      <c r="AU57" s="47">
        <f t="shared" si="53"/>
        <v>2806.478329613099</v>
      </c>
      <c r="AV57" s="45">
        <f t="shared" si="92"/>
        <v>98</v>
      </c>
      <c r="AW57" s="46">
        <f t="shared" si="55"/>
        <v>241406.25</v>
      </c>
      <c r="AX57" s="47">
        <f t="shared" si="56"/>
        <v>7568.6321614583358</v>
      </c>
      <c r="AY57" s="79">
        <f t="shared" si="93"/>
        <v>-45390.525872830454</v>
      </c>
      <c r="AZ57" s="185"/>
      <c r="BA57" s="185"/>
      <c r="BB57" s="79">
        <f>$AO$4*SUM($AZ$14:AZ57)-$AP$4*SUM($BA$14:BA57)</f>
        <v>48926.430219448084</v>
      </c>
      <c r="BC57" s="79">
        <f t="shared" si="94"/>
        <v>-94316.956092278531</v>
      </c>
      <c r="BE57" s="72">
        <v>45847.625</v>
      </c>
      <c r="BF57" s="54">
        <v>80.209999999999994</v>
      </c>
      <c r="BG57" s="72">
        <v>45940.625</v>
      </c>
      <c r="BH57" s="54">
        <v>101.0078125</v>
      </c>
      <c r="BI57" s="72">
        <v>45847.625</v>
      </c>
      <c r="BJ57" s="54">
        <v>108.71</v>
      </c>
      <c r="BK57" s="72">
        <v>45940.625</v>
      </c>
      <c r="BL57" s="54">
        <v>101.0078125</v>
      </c>
      <c r="BM57" s="72">
        <v>45847.625</v>
      </c>
      <c r="BN57" s="54">
        <v>102.359375</v>
      </c>
      <c r="BO57" s="72">
        <v>45847.625</v>
      </c>
      <c r="BP57" s="54">
        <v>96.15625</v>
      </c>
      <c r="BR57" s="127">
        <f t="shared" si="20"/>
        <v>45925.625</v>
      </c>
      <c r="BS57" s="45">
        <f t="shared" si="95"/>
        <v>107.6015</v>
      </c>
      <c r="BT57" s="46">
        <f t="shared" si="58"/>
        <v>5849.9999999988004</v>
      </c>
      <c r="BU57" s="46">
        <f t="shared" si="59"/>
        <v>204861.11111111112</v>
      </c>
      <c r="BV57" s="45">
        <f t="shared" si="96"/>
        <v>48.945</v>
      </c>
      <c r="BW57" s="46">
        <f t="shared" si="61"/>
        <v>71381.249999999913</v>
      </c>
      <c r="BX57" s="47">
        <f t="shared" si="62"/>
        <v>204861.11111111112</v>
      </c>
      <c r="BY57" s="45">
        <f t="shared" si="97"/>
        <v>-65531.250000001106</v>
      </c>
      <c r="CA57" s="125">
        <v>45852.625</v>
      </c>
      <c r="CB57" s="54">
        <v>107.4284</v>
      </c>
      <c r="CC57" s="125">
        <v>45852.625</v>
      </c>
      <c r="CD57" s="54">
        <v>50.954000000000001</v>
      </c>
      <c r="CF57" s="127">
        <v>45925.625</v>
      </c>
      <c r="CG57" s="45">
        <f t="shared" si="98"/>
        <v>247.20099999999999</v>
      </c>
      <c r="CH57" s="46">
        <f t="shared" si="64"/>
        <v>184559.76000000015</v>
      </c>
      <c r="CI57" s="46">
        <f t="shared" si="65"/>
        <v>172083.33333333334</v>
      </c>
      <c r="CJ57" s="45">
        <f t="shared" si="99"/>
        <v>50.735999999999997</v>
      </c>
      <c r="CK57" s="46">
        <f t="shared" si="67"/>
        <v>89200.439999999973</v>
      </c>
      <c r="CL57" s="47">
        <f t="shared" si="68"/>
        <v>154875</v>
      </c>
      <c r="CM57" s="45">
        <f t="shared" si="100"/>
        <v>112567.65333333355</v>
      </c>
      <c r="CO57" s="125">
        <v>45848.625</v>
      </c>
      <c r="CP57" s="54">
        <v>278.61399999999998</v>
      </c>
      <c r="CQ57" s="125">
        <v>45848.625</v>
      </c>
      <c r="CR57" s="54">
        <v>53.453000000000003</v>
      </c>
      <c r="DF57" s="129">
        <v>45926.625</v>
      </c>
      <c r="DG57" s="56">
        <f t="shared" si="75"/>
        <v>67888.049135575071</v>
      </c>
      <c r="DH57" s="56">
        <f t="shared" si="76"/>
        <v>-92867.543605855928</v>
      </c>
      <c r="DI57" s="56">
        <f t="shared" si="77"/>
        <v>-60443.750000000728</v>
      </c>
      <c r="DJ57" s="56">
        <f t="shared" si="78"/>
        <v>118950.16000000038</v>
      </c>
      <c r="DK57" s="56">
        <f t="shared" si="79"/>
        <v>35861.997811901674</v>
      </c>
      <c r="DL57" s="56">
        <f t="shared" si="80"/>
        <v>1449.4124864226033</v>
      </c>
      <c r="DM57" s="56">
        <f t="shared" si="81"/>
        <v>5087.5000000003783</v>
      </c>
      <c r="DN57" s="56">
        <f t="shared" si="82"/>
        <v>6382.5066666668281</v>
      </c>
      <c r="DO57" s="56">
        <f t="shared" si="83"/>
        <v>35861.997811901674</v>
      </c>
      <c r="DP57" s="56">
        <f t="shared" si="84"/>
        <v>1449.4124864226033</v>
      </c>
      <c r="DQ57" s="56">
        <f t="shared" si="85"/>
        <v>5087.5000000003783</v>
      </c>
      <c r="DR57" s="56">
        <f t="shared" si="86"/>
        <v>6382.5066666668281</v>
      </c>
      <c r="DS57" s="56">
        <f>SUM(DO$15:DO57)</f>
        <v>59493.721215038677</v>
      </c>
      <c r="DT57" s="56">
        <f>SUM(DP$15:DP57)</f>
        <v>-85257.923185039515</v>
      </c>
      <c r="DU57" s="56">
        <f>SUM(DQ$15:DQ57)</f>
        <v>-45762.49999999805</v>
      </c>
      <c r="DV57" s="56">
        <f>SUM(DR$15:DR57)</f>
        <v>101436.39333333352</v>
      </c>
      <c r="DZ57" s="129">
        <v>45926.625</v>
      </c>
      <c r="EA57" s="146">
        <f t="shared" si="70"/>
        <v>59493.721215038677</v>
      </c>
      <c r="EB57" s="146">
        <f t="shared" si="72"/>
        <v>-85257.923185039515</v>
      </c>
      <c r="EC57" s="146">
        <f t="shared" si="73"/>
        <v>101436.39333333352</v>
      </c>
      <c r="ED57" s="146">
        <f t="shared" si="74"/>
        <v>-45762.49999999805</v>
      </c>
    </row>
    <row r="58" spans="1:134">
      <c r="A58" s="136">
        <v>45908.625</v>
      </c>
      <c r="B58" s="73">
        <f t="shared" si="27"/>
        <v>94.65</v>
      </c>
      <c r="C58" s="31">
        <f t="shared" si="28"/>
        <v>167731.62939297225</v>
      </c>
      <c r="D58" s="32">
        <f t="shared" si="29"/>
        <v>-152985</v>
      </c>
      <c r="E58" s="73">
        <f t="shared" si="30"/>
        <v>101.23099999999999</v>
      </c>
      <c r="F58" s="31">
        <f t="shared" si="31"/>
        <v>-1680.0000000008595</v>
      </c>
      <c r="G58" s="32">
        <f t="shared" si="32"/>
        <v>-54466.83507999999</v>
      </c>
      <c r="H58" s="73">
        <f t="shared" si="33"/>
        <v>120.74</v>
      </c>
      <c r="I58" s="31">
        <f t="shared" si="34"/>
        <v>-343717.8014766234</v>
      </c>
      <c r="J58" s="32">
        <f t="shared" si="35"/>
        <v>-263134.2</v>
      </c>
      <c r="K58" s="73">
        <f t="shared" si="36"/>
        <v>99.972999999999999</v>
      </c>
      <c r="L58" s="31">
        <f t="shared" si="37"/>
        <v>73357.199999997887</v>
      </c>
      <c r="M58" s="32">
        <f t="shared" si="38"/>
        <v>-119803.91770666672</v>
      </c>
      <c r="N58" s="79">
        <f t="shared" si="17"/>
        <v>631298.7482429276</v>
      </c>
      <c r="O58" s="79"/>
      <c r="P58" s="79"/>
      <c r="Q58" s="79">
        <f>$G$5*SUM($O$14:O58)-$H$5*SUM($P$14:P58)</f>
        <v>-576200.5368</v>
      </c>
      <c r="R58" s="79">
        <f t="shared" si="18"/>
        <v>55098.211442927597</v>
      </c>
      <c r="S58" s="137"/>
      <c r="U58" s="72">
        <v>45849.625</v>
      </c>
      <c r="V58" s="54">
        <v>94.12</v>
      </c>
      <c r="W58" s="72">
        <v>45847.625</v>
      </c>
      <c r="X58" s="54">
        <v>101.289</v>
      </c>
      <c r="Y58" s="121">
        <v>45854.625</v>
      </c>
      <c r="Z58" s="54">
        <v>121.87</v>
      </c>
      <c r="AA58" s="72">
        <v>45923.625</v>
      </c>
      <c r="AB58" s="54">
        <v>99.381</v>
      </c>
      <c r="AF58" s="127">
        <v>45926.625</v>
      </c>
      <c r="AG58" s="45">
        <f t="shared" si="87"/>
        <v>81.08</v>
      </c>
      <c r="AH58" s="46">
        <f t="shared" si="40"/>
        <v>195773.77252952277</v>
      </c>
      <c r="AI58" s="46">
        <f t="shared" si="41"/>
        <v>-176249.99999999997</v>
      </c>
      <c r="AJ58" s="45">
        <f t="shared" si="88"/>
        <v>100.4921875</v>
      </c>
      <c r="AK58" s="46">
        <f t="shared" si="43"/>
        <v>128404.01785714286</v>
      </c>
      <c r="AL58" s="47">
        <f t="shared" si="44"/>
        <v>-7819.1336495535652</v>
      </c>
      <c r="AM58" s="45">
        <f t="shared" si="89"/>
        <v>111.21</v>
      </c>
      <c r="AN58" s="46">
        <f t="shared" si="46"/>
        <v>576839.72734078171</v>
      </c>
      <c r="AO58" s="47">
        <f t="shared" si="47"/>
        <v>-181285.71428571426</v>
      </c>
      <c r="AP58" s="45">
        <f t="shared" si="90"/>
        <v>100.4921875</v>
      </c>
      <c r="AQ58" s="46">
        <f t="shared" si="49"/>
        <v>111941.96428571429</v>
      </c>
      <c r="AR58" s="47">
        <f t="shared" si="50"/>
        <v>-6816.680617559512</v>
      </c>
      <c r="AS58" s="45">
        <f t="shared" si="91"/>
        <v>103.71875</v>
      </c>
      <c r="AT58" s="46">
        <f t="shared" si="52"/>
        <v>103794.64285714286</v>
      </c>
      <c r="AU58" s="47">
        <f t="shared" si="53"/>
        <v>2854.0457589285725</v>
      </c>
      <c r="AV58" s="45">
        <f t="shared" si="92"/>
        <v>97.890625</v>
      </c>
      <c r="AW58" s="46">
        <f t="shared" si="55"/>
        <v>233203.125</v>
      </c>
      <c r="AX58" s="47">
        <f t="shared" si="56"/>
        <v>7696.9140625</v>
      </c>
      <c r="AY58" s="79">
        <f t="shared" si="93"/>
        <v>-43941.113386407844</v>
      </c>
      <c r="AZ58" s="185"/>
      <c r="BA58" s="185"/>
      <c r="BB58" s="79">
        <f>$AO$4*SUM($AZ$14:AZ58)-$AP$4*SUM($BA$14:BA58)</f>
        <v>48926.430219448084</v>
      </c>
      <c r="BC58" s="79">
        <f t="shared" si="94"/>
        <v>-92867.543605855928</v>
      </c>
      <c r="BE58" s="72">
        <v>45848.625</v>
      </c>
      <c r="BF58" s="54">
        <v>80.13</v>
      </c>
      <c r="BG58" s="72">
        <v>45943.625</v>
      </c>
      <c r="BH58" s="54">
        <v>101.109375</v>
      </c>
      <c r="BI58" s="72">
        <v>45848.625</v>
      </c>
      <c r="BJ58" s="54">
        <v>108.74</v>
      </c>
      <c r="BK58" s="72">
        <v>45943.625</v>
      </c>
      <c r="BL58" s="54">
        <v>101.109375</v>
      </c>
      <c r="BM58" s="72">
        <v>45848.625</v>
      </c>
      <c r="BN58" s="54">
        <v>102.296875</v>
      </c>
      <c r="BO58" s="72">
        <v>45848.625</v>
      </c>
      <c r="BP58" s="54">
        <v>96.21875</v>
      </c>
      <c r="BR58" s="127">
        <f t="shared" si="20"/>
        <v>45926.625</v>
      </c>
      <c r="BS58" s="45">
        <f t="shared" si="95"/>
        <v>107.7762</v>
      </c>
      <c r="BT58" s="46">
        <f t="shared" si="58"/>
        <v>49524.999999999156</v>
      </c>
      <c r="BU58" s="46">
        <f t="shared" si="59"/>
        <v>208333.33333333334</v>
      </c>
      <c r="BV58" s="45">
        <f t="shared" si="96"/>
        <v>48.259</v>
      </c>
      <c r="BW58" s="46">
        <f t="shared" si="61"/>
        <v>109968.74999999991</v>
      </c>
      <c r="BX58" s="47">
        <f t="shared" si="62"/>
        <v>208333.33333333331</v>
      </c>
      <c r="BY58" s="45">
        <f t="shared" si="97"/>
        <v>-60443.750000000728</v>
      </c>
      <c r="CA58" s="125">
        <v>45853.625</v>
      </c>
      <c r="CB58" s="54">
        <v>107.2017</v>
      </c>
      <c r="CC58" s="125">
        <v>45853.625</v>
      </c>
      <c r="CD58" s="54">
        <v>51.889000000000003</v>
      </c>
      <c r="CF58" s="127">
        <v>45926.625</v>
      </c>
      <c r="CG58" s="45">
        <f t="shared" si="98"/>
        <v>244.453</v>
      </c>
      <c r="CH58" s="46">
        <f t="shared" si="64"/>
        <v>209951.28000000012</v>
      </c>
      <c r="CI58" s="46">
        <f t="shared" si="65"/>
        <v>175000</v>
      </c>
      <c r="CJ58" s="45">
        <f t="shared" si="99"/>
        <v>50.292000000000002</v>
      </c>
      <c r="CK58" s="46">
        <f t="shared" si="67"/>
        <v>108501.11999999978</v>
      </c>
      <c r="CL58" s="47">
        <f t="shared" si="68"/>
        <v>157500</v>
      </c>
      <c r="CM58" s="45">
        <f t="shared" si="100"/>
        <v>118950.16000000038</v>
      </c>
      <c r="CO58" s="125">
        <v>45849.625</v>
      </c>
      <c r="CP58" s="54">
        <v>281.92899999999997</v>
      </c>
      <c r="CQ58" s="125">
        <v>45849.625</v>
      </c>
      <c r="CR58" s="54">
        <v>54.234999999999999</v>
      </c>
      <c r="DF58" s="129">
        <v>45929.625</v>
      </c>
      <c r="DG58" s="56">
        <f t="shared" si="75"/>
        <v>3362.6759454296844</v>
      </c>
      <c r="DH58" s="56">
        <f t="shared" si="76"/>
        <v>-66975.384605822299</v>
      </c>
      <c r="DI58" s="56">
        <f t="shared" si="77"/>
        <v>-52393.750000001863</v>
      </c>
      <c r="DJ58" s="56">
        <f t="shared" si="78"/>
        <v>116705.82000000039</v>
      </c>
      <c r="DK58" s="56">
        <f t="shared" si="79"/>
        <v>-64525.373190145387</v>
      </c>
      <c r="DL58" s="56">
        <f t="shared" si="80"/>
        <v>25892.159000033629</v>
      </c>
      <c r="DM58" s="56">
        <f t="shared" si="81"/>
        <v>8049.999999998865</v>
      </c>
      <c r="DN58" s="56">
        <f t="shared" si="82"/>
        <v>-2244.3399999999965</v>
      </c>
      <c r="DO58" s="56">
        <f t="shared" si="83"/>
        <v>-64525.373190145387</v>
      </c>
      <c r="DP58" s="56">
        <f t="shared" si="84"/>
        <v>25892.159000033629</v>
      </c>
      <c r="DQ58" s="56">
        <f t="shared" si="85"/>
        <v>8049.999999998865</v>
      </c>
      <c r="DR58" s="56">
        <f t="shared" si="86"/>
        <v>-2244.3399999999965</v>
      </c>
      <c r="DS58" s="56">
        <f>SUM(DO$15:DO58)</f>
        <v>-5031.6519751067099</v>
      </c>
      <c r="DT58" s="56">
        <f>SUM(DP$15:DP58)</f>
        <v>-59365.764185005886</v>
      </c>
      <c r="DU58" s="56">
        <f>SUM(DQ$15:DQ58)</f>
        <v>-37712.499999999185</v>
      </c>
      <c r="DV58" s="56">
        <f>SUM(DR$15:DR58)</f>
        <v>99192.053333333519</v>
      </c>
      <c r="DZ58" s="129">
        <v>45929.625</v>
      </c>
      <c r="EA58" s="146">
        <f t="shared" si="70"/>
        <v>-5031.6519751067099</v>
      </c>
      <c r="EB58" s="146">
        <f t="shared" si="72"/>
        <v>-59365.764185005886</v>
      </c>
      <c r="EC58" s="146">
        <f t="shared" si="73"/>
        <v>99192.053333333519</v>
      </c>
      <c r="ED58" s="146">
        <f t="shared" si="74"/>
        <v>-37712.499999999185</v>
      </c>
    </row>
    <row r="59" spans="1:134">
      <c r="A59" s="136">
        <v>45909.625</v>
      </c>
      <c r="B59" s="73">
        <f t="shared" si="27"/>
        <v>94.54</v>
      </c>
      <c r="C59" s="31">
        <f t="shared" si="28"/>
        <v>143130.99041533485</v>
      </c>
      <c r="D59" s="32">
        <f t="shared" si="29"/>
        <v>-155452.5</v>
      </c>
      <c r="E59" s="73">
        <f t="shared" si="30"/>
        <v>101.163</v>
      </c>
      <c r="F59" s="31">
        <f t="shared" si="31"/>
        <v>-13104.000000000497</v>
      </c>
      <c r="G59" s="32">
        <f t="shared" si="32"/>
        <v>-55345.332419999992</v>
      </c>
      <c r="H59" s="73">
        <f t="shared" si="33"/>
        <v>120.66</v>
      </c>
      <c r="I59" s="31">
        <f t="shared" si="34"/>
        <v>-367422.47744052671</v>
      </c>
      <c r="J59" s="32">
        <f t="shared" si="35"/>
        <v>-267378.3</v>
      </c>
      <c r="K59" s="73">
        <f t="shared" si="36"/>
        <v>99.885999999999996</v>
      </c>
      <c r="L59" s="31">
        <f t="shared" si="37"/>
        <v>43394.399999996756</v>
      </c>
      <c r="M59" s="32">
        <f t="shared" si="38"/>
        <v>-121736.23895999999</v>
      </c>
      <c r="N59" s="79">
        <f t="shared" si="17"/>
        <v>612586.76131585881</v>
      </c>
      <c r="O59" s="79"/>
      <c r="P59" s="79"/>
      <c r="Q59" s="79">
        <f>$G$5*SUM($O$14:O59)-$H$5*SUM($P$14:P59)</f>
        <v>-576200.5368</v>
      </c>
      <c r="R59" s="79">
        <f t="shared" si="18"/>
        <v>36386.224515858805</v>
      </c>
      <c r="S59" s="137"/>
      <c r="U59" s="72">
        <v>45852.625</v>
      </c>
      <c r="V59" s="54">
        <v>94.05</v>
      </c>
      <c r="W59" s="72">
        <v>45848.625</v>
      </c>
      <c r="X59" s="54">
        <v>101.181</v>
      </c>
      <c r="Y59" s="121">
        <v>45855.625</v>
      </c>
      <c r="Z59" s="54">
        <v>120.13</v>
      </c>
      <c r="AA59" s="72">
        <v>45924.625</v>
      </c>
      <c r="AB59" s="54">
        <v>99.414000000000001</v>
      </c>
      <c r="AF59" s="127">
        <v>45929.625</v>
      </c>
      <c r="AG59" s="45">
        <f t="shared" si="87"/>
        <v>81.22</v>
      </c>
      <c r="AH59" s="46">
        <f t="shared" si="40"/>
        <v>239279.05531385684</v>
      </c>
      <c r="AI59" s="46">
        <f t="shared" si="41"/>
        <v>-185062.5</v>
      </c>
      <c r="AJ59" s="45">
        <f t="shared" si="88"/>
        <v>100.6015625</v>
      </c>
      <c r="AK59" s="46">
        <f t="shared" si="43"/>
        <v>143638.39285714287</v>
      </c>
      <c r="AL59" s="47">
        <f t="shared" si="44"/>
        <v>-8210.09033203125</v>
      </c>
      <c r="AM59" s="45">
        <f t="shared" si="89"/>
        <v>111.58</v>
      </c>
      <c r="AN59" s="46">
        <f t="shared" si="46"/>
        <v>664311.32533918193</v>
      </c>
      <c r="AO59" s="47">
        <f t="shared" si="47"/>
        <v>-190350</v>
      </c>
      <c r="AP59" s="45">
        <f t="shared" si="90"/>
        <v>100.6015625</v>
      </c>
      <c r="AQ59" s="46">
        <f t="shared" si="49"/>
        <v>125223.2142857143</v>
      </c>
      <c r="AR59" s="47">
        <f t="shared" si="50"/>
        <v>-7157.5146484375</v>
      </c>
      <c r="AS59" s="45">
        <f t="shared" si="91"/>
        <v>104.015625</v>
      </c>
      <c r="AT59" s="46">
        <f t="shared" si="52"/>
        <v>119698.66071428571</v>
      </c>
      <c r="AU59" s="47">
        <f t="shared" si="53"/>
        <v>2996.748046875</v>
      </c>
      <c r="AV59" s="45">
        <f t="shared" si="92"/>
        <v>98.625</v>
      </c>
      <c r="AW59" s="46">
        <f t="shared" si="55"/>
        <v>288281.25</v>
      </c>
      <c r="AX59" s="47">
        <f t="shared" si="56"/>
        <v>8081.759765625</v>
      </c>
      <c r="AY59" s="79">
        <f t="shared" si="93"/>
        <v>-18048.954386374215</v>
      </c>
      <c r="AZ59" s="185"/>
      <c r="BA59" s="185"/>
      <c r="BB59" s="79">
        <f>$AO$4*SUM($AZ$14:AZ59)-$AP$4*SUM($BA$14:BA59)</f>
        <v>48926.430219448084</v>
      </c>
      <c r="BC59" s="79">
        <f t="shared" si="94"/>
        <v>-66975.384605822299</v>
      </c>
      <c r="BE59" s="72">
        <v>45849.625</v>
      </c>
      <c r="BF59" s="54">
        <v>80.03</v>
      </c>
      <c r="BG59" s="72">
        <v>45944.625</v>
      </c>
      <c r="BH59" s="54">
        <v>101.25</v>
      </c>
      <c r="BI59" s="72">
        <v>45849.625</v>
      </c>
      <c r="BJ59" s="54">
        <v>108.08</v>
      </c>
      <c r="BK59" s="72">
        <v>45944.625</v>
      </c>
      <c r="BL59" s="54">
        <v>101.25</v>
      </c>
      <c r="BM59" s="72">
        <v>45849.625</v>
      </c>
      <c r="BN59" s="54">
        <v>101.71875</v>
      </c>
      <c r="BO59" s="72">
        <v>45849.625</v>
      </c>
      <c r="BP59" s="54">
        <v>94.859375</v>
      </c>
      <c r="BR59" s="127">
        <f t="shared" si="20"/>
        <v>45929.625</v>
      </c>
      <c r="BS59" s="45">
        <f t="shared" si="95"/>
        <v>107.9713</v>
      </c>
      <c r="BT59" s="46">
        <f t="shared" si="58"/>
        <v>98299.999999998283</v>
      </c>
      <c r="BU59" s="46">
        <f t="shared" si="59"/>
        <v>218750</v>
      </c>
      <c r="BV59" s="45">
        <f t="shared" si="96"/>
        <v>47.534999999999997</v>
      </c>
      <c r="BW59" s="46">
        <f t="shared" si="61"/>
        <v>150693.75000000012</v>
      </c>
      <c r="BX59" s="47">
        <f t="shared" si="62"/>
        <v>218750</v>
      </c>
      <c r="BY59" s="45">
        <f t="shared" si="97"/>
        <v>-52393.750000001863</v>
      </c>
      <c r="CA59" s="125">
        <v>45854.625</v>
      </c>
      <c r="CB59" s="54">
        <v>107.2169</v>
      </c>
      <c r="CC59" s="125">
        <v>45854.625</v>
      </c>
      <c r="CD59" s="54">
        <v>51.680999999999997</v>
      </c>
      <c r="CF59" s="127">
        <v>45929.625</v>
      </c>
      <c r="CG59" s="45">
        <f t="shared" si="98"/>
        <v>241.69499999999999</v>
      </c>
      <c r="CH59" s="46">
        <f t="shared" si="64"/>
        <v>235435.20000000022</v>
      </c>
      <c r="CI59" s="46">
        <f t="shared" si="65"/>
        <v>183750</v>
      </c>
      <c r="CJ59" s="45">
        <f t="shared" si="99"/>
        <v>49.634</v>
      </c>
      <c r="CK59" s="46">
        <f t="shared" si="67"/>
        <v>137104.37999999983</v>
      </c>
      <c r="CL59" s="47">
        <f t="shared" si="68"/>
        <v>165374.99999999997</v>
      </c>
      <c r="CM59" s="45">
        <f t="shared" si="100"/>
        <v>116705.82000000039</v>
      </c>
      <c r="CO59" s="125">
        <v>45852.625</v>
      </c>
      <c r="CP59" s="54">
        <v>283.81700000000001</v>
      </c>
      <c r="CQ59" s="125">
        <v>45852.625</v>
      </c>
      <c r="CR59" s="54">
        <v>54.883000000000003</v>
      </c>
      <c r="DF59" s="129">
        <v>45930.625</v>
      </c>
      <c r="DG59" s="56">
        <f t="shared" si="75"/>
        <v>765.61786540129106</v>
      </c>
      <c r="DH59" s="56">
        <f t="shared" si="76"/>
        <v>-75072.193646375134</v>
      </c>
      <c r="DI59" s="56">
        <f t="shared" si="77"/>
        <v>-51212.500000002939</v>
      </c>
      <c r="DJ59" s="56">
        <f t="shared" si="78"/>
        <v>137257.0266666669</v>
      </c>
      <c r="DK59" s="56">
        <f t="shared" si="79"/>
        <v>-2597.0580800283933</v>
      </c>
      <c r="DL59" s="56">
        <f t="shared" si="80"/>
        <v>-8096.8090405528346</v>
      </c>
      <c r="DM59" s="56">
        <f t="shared" si="81"/>
        <v>1181.2499999989232</v>
      </c>
      <c r="DN59" s="56">
        <f t="shared" si="82"/>
        <v>20551.20666666652</v>
      </c>
      <c r="DO59" s="56">
        <f t="shared" si="83"/>
        <v>-2597.0580800283933</v>
      </c>
      <c r="DP59" s="56">
        <f t="shared" si="84"/>
        <v>-8096.8090405528346</v>
      </c>
      <c r="DQ59" s="56">
        <f t="shared" si="85"/>
        <v>1181.2499999989232</v>
      </c>
      <c r="DR59" s="56">
        <f t="shared" si="86"/>
        <v>20551.20666666652</v>
      </c>
      <c r="DS59" s="56">
        <f>SUM(DO$15:DO59)</f>
        <v>-7628.7100551351032</v>
      </c>
      <c r="DT59" s="56">
        <f>SUM(DP$15:DP59)</f>
        <v>-67462.573225558721</v>
      </c>
      <c r="DU59" s="56">
        <f>SUM(DQ$15:DQ59)</f>
        <v>-36531.250000000262</v>
      </c>
      <c r="DV59" s="56">
        <f>SUM(DR$15:DR59)</f>
        <v>119743.26000000004</v>
      </c>
      <c r="DZ59" s="129">
        <v>45930.625</v>
      </c>
      <c r="EA59" s="146">
        <f t="shared" si="70"/>
        <v>-7628.7100551351032</v>
      </c>
      <c r="EB59" s="146">
        <f t="shared" si="72"/>
        <v>-67462.573225558721</v>
      </c>
      <c r="EC59" s="146">
        <f t="shared" si="73"/>
        <v>119743.26000000004</v>
      </c>
      <c r="ED59" s="146">
        <f t="shared" si="74"/>
        <v>-36531.250000000262</v>
      </c>
    </row>
    <row r="60" spans="1:134">
      <c r="A60" s="136">
        <v>45910.625</v>
      </c>
      <c r="B60" s="73">
        <f t="shared" si="27"/>
        <v>94.53</v>
      </c>
      <c r="C60" s="31">
        <f t="shared" si="28"/>
        <v>140894.56869009466</v>
      </c>
      <c r="D60" s="32">
        <f t="shared" si="29"/>
        <v>-157920</v>
      </c>
      <c r="E60" s="73">
        <f t="shared" si="30"/>
        <v>101.126</v>
      </c>
      <c r="F60" s="31">
        <f t="shared" si="31"/>
        <v>-19319.999999999141</v>
      </c>
      <c r="G60" s="32">
        <f t="shared" si="32"/>
        <v>-56223.829759999993</v>
      </c>
      <c r="H60" s="73">
        <f t="shared" si="33"/>
        <v>120.75</v>
      </c>
      <c r="I60" s="31">
        <f t="shared" si="34"/>
        <v>-340754.71698113199</v>
      </c>
      <c r="J60" s="32">
        <f t="shared" si="35"/>
        <v>-271622.39999999997</v>
      </c>
      <c r="K60" s="73">
        <f t="shared" si="36"/>
        <v>99.86</v>
      </c>
      <c r="L60" s="31">
        <f t="shared" si="37"/>
        <v>34439.999999998043</v>
      </c>
      <c r="M60" s="32">
        <f t="shared" si="38"/>
        <v>-123668.56021333335</v>
      </c>
      <c r="N60" s="79">
        <f t="shared" si="17"/>
        <v>581666.95521789044</v>
      </c>
      <c r="O60" s="79"/>
      <c r="P60" s="79"/>
      <c r="Q60" s="79">
        <f>$G$5*SUM($O$14:O60)-$H$5*SUM($P$14:P60)</f>
        <v>-576200.5368</v>
      </c>
      <c r="R60" s="79">
        <f t="shared" si="18"/>
        <v>5466.4184178904397</v>
      </c>
      <c r="S60" s="137"/>
      <c r="U60" s="72">
        <v>45853.625</v>
      </c>
      <c r="V60" s="54">
        <v>94.05</v>
      </c>
      <c r="W60" s="72">
        <v>45849.625</v>
      </c>
      <c r="X60" s="54">
        <v>101.123</v>
      </c>
      <c r="Y60" s="121">
        <v>45856.625</v>
      </c>
      <c r="Z60" s="54">
        <v>120.01</v>
      </c>
      <c r="AA60" s="72">
        <v>45925.625</v>
      </c>
      <c r="AB60" s="54">
        <v>99.263000000000005</v>
      </c>
      <c r="AF60" s="127">
        <v>45930.625</v>
      </c>
      <c r="AG60" s="45">
        <f t="shared" si="87"/>
        <v>81.19</v>
      </c>
      <c r="AH60" s="46">
        <f t="shared" si="40"/>
        <v>229956.49471721501</v>
      </c>
      <c r="AI60" s="46">
        <f t="shared" si="41"/>
        <v>-188000</v>
      </c>
      <c r="AJ60" s="45">
        <f t="shared" si="88"/>
        <v>100.6171875</v>
      </c>
      <c r="AK60" s="46">
        <f t="shared" si="43"/>
        <v>145814.73214285716</v>
      </c>
      <c r="AL60" s="47">
        <f t="shared" si="44"/>
        <v>-8340.4092261904734</v>
      </c>
      <c r="AM60" s="45">
        <f t="shared" si="89"/>
        <v>111.47</v>
      </c>
      <c r="AN60" s="46">
        <f t="shared" si="46"/>
        <v>638306.25566398329</v>
      </c>
      <c r="AO60" s="47">
        <f t="shared" si="47"/>
        <v>-193371.42857142858</v>
      </c>
      <c r="AP60" s="45">
        <f t="shared" si="90"/>
        <v>100.6171875</v>
      </c>
      <c r="AQ60" s="46">
        <f t="shared" si="49"/>
        <v>127120.53571428572</v>
      </c>
      <c r="AR60" s="47">
        <f t="shared" si="50"/>
        <v>-7271.1259920634766</v>
      </c>
      <c r="AS60" s="45">
        <f t="shared" si="91"/>
        <v>103.96875</v>
      </c>
      <c r="AT60" s="46">
        <f t="shared" si="52"/>
        <v>117187.5</v>
      </c>
      <c r="AU60" s="47">
        <f t="shared" si="53"/>
        <v>3044.3154761904807</v>
      </c>
      <c r="AV60" s="45">
        <f t="shared" si="92"/>
        <v>98.328125</v>
      </c>
      <c r="AW60" s="46">
        <f t="shared" si="55"/>
        <v>266015.625</v>
      </c>
      <c r="AX60" s="47">
        <f t="shared" si="56"/>
        <v>8210.0416666666715</v>
      </c>
      <c r="AY60" s="79">
        <f t="shared" si="93"/>
        <v>-26145.763426927049</v>
      </c>
      <c r="AZ60" s="185"/>
      <c r="BA60" s="185"/>
      <c r="BB60" s="79">
        <f>$AO$4*SUM($AZ$14:AZ60)-$AP$4*SUM($BA$14:BA60)</f>
        <v>48926.430219448084</v>
      </c>
      <c r="BC60" s="79">
        <f t="shared" si="94"/>
        <v>-75072.193646375134</v>
      </c>
      <c r="BE60" s="72">
        <v>45852.625</v>
      </c>
      <c r="BF60" s="54">
        <v>80.09</v>
      </c>
      <c r="BG60" s="72">
        <v>45945.625</v>
      </c>
      <c r="BH60" s="54">
        <v>101.140625</v>
      </c>
      <c r="BI60" s="72">
        <v>45852.625</v>
      </c>
      <c r="BJ60" s="54">
        <v>108.05</v>
      </c>
      <c r="BK60" s="72">
        <v>45945.625</v>
      </c>
      <c r="BL60" s="54">
        <v>101.140625</v>
      </c>
      <c r="BM60" s="72">
        <v>45852.625</v>
      </c>
      <c r="BN60" s="54">
        <v>101.65625</v>
      </c>
      <c r="BO60" s="72">
        <v>45852.625</v>
      </c>
      <c r="BP60" s="54">
        <v>94.640625</v>
      </c>
      <c r="BR60" s="127">
        <f t="shared" si="20"/>
        <v>45930.625</v>
      </c>
      <c r="BS60" s="45">
        <f t="shared" si="95"/>
        <v>107.99469999999999</v>
      </c>
      <c r="BT60" s="46">
        <f t="shared" si="58"/>
        <v>104149.99999999709</v>
      </c>
      <c r="BU60" s="46">
        <f t="shared" si="59"/>
        <v>222222.22222222225</v>
      </c>
      <c r="BV60" s="45">
        <f t="shared" si="96"/>
        <v>47.451999999999998</v>
      </c>
      <c r="BW60" s="46">
        <f t="shared" si="61"/>
        <v>155362.50000000003</v>
      </c>
      <c r="BX60" s="47">
        <f t="shared" si="62"/>
        <v>222222.22222222225</v>
      </c>
      <c r="BY60" s="45">
        <f t="shared" si="97"/>
        <v>-51212.500000002939</v>
      </c>
      <c r="CA60" s="125">
        <v>45855.625</v>
      </c>
      <c r="CB60" s="54">
        <v>107.4862</v>
      </c>
      <c r="CC60" s="125">
        <v>45855.625</v>
      </c>
      <c r="CD60" s="54">
        <v>50.808</v>
      </c>
      <c r="CF60" s="127">
        <v>45930.625</v>
      </c>
      <c r="CG60" s="45">
        <f t="shared" si="98"/>
        <v>240.52799999999999</v>
      </c>
      <c r="CH60" s="46">
        <f t="shared" si="64"/>
        <v>246218.2800000002</v>
      </c>
      <c r="CI60" s="46">
        <f t="shared" si="65"/>
        <v>186666.66666666669</v>
      </c>
      <c r="CJ60" s="45">
        <f t="shared" si="99"/>
        <v>49.851999999999997</v>
      </c>
      <c r="CK60" s="46">
        <f t="shared" si="67"/>
        <v>127627.92</v>
      </c>
      <c r="CL60" s="47">
        <f t="shared" si="68"/>
        <v>168000</v>
      </c>
      <c r="CM60" s="45">
        <f t="shared" si="100"/>
        <v>137257.0266666669</v>
      </c>
      <c r="CO60" s="125">
        <v>45853.625</v>
      </c>
      <c r="CP60" s="54">
        <v>284.40899999999999</v>
      </c>
      <c r="CQ60" s="125">
        <v>45853.625</v>
      </c>
      <c r="CR60" s="54">
        <v>55.322000000000003</v>
      </c>
      <c r="DF60" s="129">
        <v>45931.625</v>
      </c>
      <c r="DG60" s="56">
        <f t="shared" si="75"/>
        <v>16307.419736045995</v>
      </c>
      <c r="DH60" s="56">
        <f t="shared" si="76"/>
        <v>-149177.87841989033</v>
      </c>
      <c r="DI60" s="56">
        <f t="shared" si="77"/>
        <v>-57425.000000000582</v>
      </c>
      <c r="DJ60" s="56">
        <f t="shared" si="78"/>
        <v>128019.52333333355</v>
      </c>
      <c r="DK60" s="56">
        <f t="shared" si="79"/>
        <v>15541.801870644704</v>
      </c>
      <c r="DL60" s="56">
        <f t="shared" si="80"/>
        <v>-74105.684773515197</v>
      </c>
      <c r="DM60" s="56">
        <f t="shared" si="81"/>
        <v>-6212.4999999976426</v>
      </c>
      <c r="DN60" s="56">
        <f t="shared" si="82"/>
        <v>-9237.5033333333558</v>
      </c>
      <c r="DO60" s="56">
        <f t="shared" si="83"/>
        <v>15541.801870644704</v>
      </c>
      <c r="DP60" s="56">
        <f t="shared" si="84"/>
        <v>-74105.684773515197</v>
      </c>
      <c r="DQ60" s="56">
        <f t="shared" si="85"/>
        <v>-6212.4999999976426</v>
      </c>
      <c r="DR60" s="56">
        <f t="shared" si="86"/>
        <v>-9237.5033333333558</v>
      </c>
      <c r="DS60" s="56">
        <f>SUM(DO$15:DO60)</f>
        <v>7913.0918155096006</v>
      </c>
      <c r="DT60" s="56">
        <f>SUM(DP$15:DP60)</f>
        <v>-141568.25799907392</v>
      </c>
      <c r="DU60" s="56">
        <f>SUM(DQ$15:DQ60)</f>
        <v>-42743.749999997905</v>
      </c>
      <c r="DV60" s="56">
        <f>SUM(DR$15:DR60)</f>
        <v>110505.75666666668</v>
      </c>
      <c r="DZ60" s="129">
        <v>45931.625</v>
      </c>
      <c r="EA60" s="146">
        <f t="shared" si="70"/>
        <v>7913.0918155096006</v>
      </c>
      <c r="EB60" s="146">
        <f t="shared" si="72"/>
        <v>-141568.25799907392</v>
      </c>
      <c r="EC60" s="146">
        <f t="shared" si="73"/>
        <v>110505.75666666668</v>
      </c>
      <c r="ED60" s="146">
        <f t="shared" si="74"/>
        <v>-42743.749999997905</v>
      </c>
    </row>
    <row r="61" spans="1:134">
      <c r="A61" s="136">
        <v>45911.625</v>
      </c>
      <c r="B61" s="73">
        <f t="shared" si="27"/>
        <v>92.29</v>
      </c>
      <c r="C61" s="31">
        <f t="shared" si="28"/>
        <v>-360063.89776357729</v>
      </c>
      <c r="D61" s="32">
        <f t="shared" si="29"/>
        <v>-160387.5</v>
      </c>
      <c r="E61" s="73">
        <f t="shared" si="30"/>
        <v>101.012</v>
      </c>
      <c r="F61" s="31">
        <f t="shared" si="31"/>
        <v>-38471.999999999869</v>
      </c>
      <c r="G61" s="32">
        <f t="shared" si="32"/>
        <v>-57102.327099999995</v>
      </c>
      <c r="H61" s="73">
        <f t="shared" si="33"/>
        <v>120.76</v>
      </c>
      <c r="I61" s="31">
        <f t="shared" si="34"/>
        <v>-337791.6324856446</v>
      </c>
      <c r="J61" s="32">
        <f t="shared" si="35"/>
        <v>-275866.5</v>
      </c>
      <c r="K61" s="73">
        <f t="shared" si="36"/>
        <v>99.715000000000003</v>
      </c>
      <c r="L61" s="31">
        <f t="shared" si="37"/>
        <v>-15498.000000000588</v>
      </c>
      <c r="M61" s="32">
        <f t="shared" si="38"/>
        <v>-125600.8814666667</v>
      </c>
      <c r="N61" s="79">
        <f t="shared" si="17"/>
        <v>47682.180355399905</v>
      </c>
      <c r="O61" s="79">
        <v>2.4173</v>
      </c>
      <c r="P61" s="79"/>
      <c r="Q61" s="79">
        <f>$G$5*SUM($O$14:O61)-$H$5*SUM($P$14:P61)</f>
        <v>-35590.730199999991</v>
      </c>
      <c r="R61" s="79">
        <f t="shared" si="18"/>
        <v>12091.450155399914</v>
      </c>
      <c r="S61" s="137"/>
      <c r="U61" s="72">
        <v>45854.625</v>
      </c>
      <c r="V61" s="54">
        <v>93.96</v>
      </c>
      <c r="W61" s="72">
        <v>45852.625</v>
      </c>
      <c r="X61" s="54">
        <v>101.181</v>
      </c>
      <c r="Y61" s="121">
        <v>45859.625</v>
      </c>
      <c r="Z61" s="54">
        <v>120.31</v>
      </c>
      <c r="AA61" s="72">
        <v>45926.625</v>
      </c>
      <c r="AB61" s="54">
        <v>99.38</v>
      </c>
      <c r="AF61" s="127">
        <v>45931.625</v>
      </c>
      <c r="AG61" s="45">
        <f t="shared" si="87"/>
        <v>80.959999999999994</v>
      </c>
      <c r="AH61" s="46">
        <f t="shared" si="40"/>
        <v>158483.53014294436</v>
      </c>
      <c r="AI61" s="46">
        <f t="shared" si="41"/>
        <v>-190937.5</v>
      </c>
      <c r="AJ61" s="45">
        <f t="shared" si="88"/>
        <v>100.875</v>
      </c>
      <c r="AK61" s="46">
        <f t="shared" si="43"/>
        <v>181724.33035714287</v>
      </c>
      <c r="AL61" s="47">
        <f t="shared" si="44"/>
        <v>-8470.7281203496968</v>
      </c>
      <c r="AM61" s="45">
        <f t="shared" si="89"/>
        <v>111.51</v>
      </c>
      <c r="AN61" s="46">
        <f t="shared" si="46"/>
        <v>647762.64463678747</v>
      </c>
      <c r="AO61" s="47">
        <f t="shared" si="47"/>
        <v>-196392.85714285713</v>
      </c>
      <c r="AP61" s="45">
        <f t="shared" si="90"/>
        <v>100.875</v>
      </c>
      <c r="AQ61" s="46">
        <f t="shared" si="49"/>
        <v>158426.33928571429</v>
      </c>
      <c r="AR61" s="47">
        <f t="shared" si="50"/>
        <v>-7384.7373356894823</v>
      </c>
      <c r="AS61" s="45">
        <f t="shared" si="91"/>
        <v>104.3125</v>
      </c>
      <c r="AT61" s="46">
        <f t="shared" si="52"/>
        <v>135602.67857142858</v>
      </c>
      <c r="AU61" s="47">
        <f t="shared" si="53"/>
        <v>3091.8829055059541</v>
      </c>
      <c r="AV61" s="45">
        <f t="shared" si="92"/>
        <v>98.53125</v>
      </c>
      <c r="AW61" s="46">
        <f t="shared" si="55"/>
        <v>281250</v>
      </c>
      <c r="AX61" s="47">
        <f t="shared" si="56"/>
        <v>8338.3235677083358</v>
      </c>
      <c r="AY61" s="79">
        <f t="shared" si="93"/>
        <v>-77752.872593111446</v>
      </c>
      <c r="AZ61" s="185">
        <v>0.381299</v>
      </c>
      <c r="BA61" s="185">
        <v>0.40603600000000001</v>
      </c>
      <c r="BB61" s="79">
        <f>$AO$4*SUM($AZ$14:AZ61)-$AP$4*SUM($BA$14:BA61)</f>
        <v>71425.005826778885</v>
      </c>
      <c r="BC61" s="79">
        <f t="shared" si="94"/>
        <v>-149177.87841989033</v>
      </c>
      <c r="BE61" s="72">
        <v>45853.625</v>
      </c>
      <c r="BF61" s="54">
        <v>79.849999999999994</v>
      </c>
      <c r="BG61" s="72">
        <v>45946.625</v>
      </c>
      <c r="BH61" s="54">
        <v>101.46875</v>
      </c>
      <c r="BI61" s="72">
        <v>45853.625</v>
      </c>
      <c r="BJ61" s="54">
        <v>107.66</v>
      </c>
      <c r="BK61" s="72">
        <v>45946.625</v>
      </c>
      <c r="BL61" s="54">
        <v>101.46875</v>
      </c>
      <c r="BM61" s="72">
        <v>45853.625</v>
      </c>
      <c r="BN61" s="54">
        <v>101.21875</v>
      </c>
      <c r="BO61" s="72">
        <v>45853.625</v>
      </c>
      <c r="BP61" s="54">
        <v>94.015625</v>
      </c>
      <c r="BR61" s="127">
        <f t="shared" si="20"/>
        <v>45931.625</v>
      </c>
      <c r="BS61" s="45">
        <f t="shared" si="95"/>
        <v>107.9406</v>
      </c>
      <c r="BT61" s="46">
        <f t="shared" si="58"/>
        <v>90624.999999999287</v>
      </c>
      <c r="BU61" s="46">
        <f t="shared" si="59"/>
        <v>225694.44444444447</v>
      </c>
      <c r="BV61" s="45">
        <f t="shared" si="96"/>
        <v>47.582000000000001</v>
      </c>
      <c r="BW61" s="46">
        <f t="shared" si="61"/>
        <v>148049.99999999988</v>
      </c>
      <c r="BX61" s="47">
        <f t="shared" si="62"/>
        <v>225694.44444444444</v>
      </c>
      <c r="BY61" s="45">
        <f t="shared" si="97"/>
        <v>-57425.000000000582</v>
      </c>
      <c r="CA61" s="125">
        <v>45856.625</v>
      </c>
      <c r="CB61" s="54">
        <v>107.51779999999999</v>
      </c>
      <c r="CC61" s="125">
        <v>45856.625</v>
      </c>
      <c r="CD61" s="54">
        <v>50.996000000000002</v>
      </c>
      <c r="CF61" s="127">
        <v>45931.625</v>
      </c>
      <c r="CG61" s="45">
        <f t="shared" si="98"/>
        <v>239.28700000000001</v>
      </c>
      <c r="CH61" s="46">
        <f t="shared" si="64"/>
        <v>257685.12000000008</v>
      </c>
      <c r="CI61" s="46">
        <f t="shared" si="65"/>
        <v>189583.33333333334</v>
      </c>
      <c r="CJ61" s="45">
        <f t="shared" si="99"/>
        <v>49.369</v>
      </c>
      <c r="CK61" s="46">
        <f t="shared" si="67"/>
        <v>148623.92999999985</v>
      </c>
      <c r="CL61" s="47">
        <f t="shared" si="68"/>
        <v>170625</v>
      </c>
      <c r="CM61" s="45">
        <f t="shared" si="100"/>
        <v>128019.52333333355</v>
      </c>
      <c r="CO61" s="125">
        <v>45854.625</v>
      </c>
      <c r="CP61" s="54">
        <v>285.31700000000001</v>
      </c>
      <c r="CQ61" s="125">
        <v>45854.625</v>
      </c>
      <c r="CR61" s="54">
        <v>55.634</v>
      </c>
      <c r="DF61" s="129">
        <v>45932.625</v>
      </c>
      <c r="DG61" s="56">
        <f t="shared" si="75"/>
        <v>5509.156430973293</v>
      </c>
      <c r="DH61" s="56">
        <f t="shared" si="76"/>
        <v>-173266.54322752077</v>
      </c>
      <c r="DI61" s="56">
        <f t="shared" si="77"/>
        <v>-69156.250000002387</v>
      </c>
      <c r="DJ61" s="56">
        <f t="shared" si="78"/>
        <v>133532.63000000024</v>
      </c>
      <c r="DK61" s="56">
        <f t="shared" si="79"/>
        <v>-10798.263305072702</v>
      </c>
      <c r="DL61" s="56">
        <f t="shared" si="80"/>
        <v>-24088.664807630441</v>
      </c>
      <c r="DM61" s="56">
        <f t="shared" si="81"/>
        <v>-11731.250000001804</v>
      </c>
      <c r="DN61" s="56">
        <f t="shared" si="82"/>
        <v>5513.1066666666884</v>
      </c>
      <c r="DO61" s="56">
        <f t="shared" si="83"/>
        <v>-10798.263305072702</v>
      </c>
      <c r="DP61" s="56">
        <f t="shared" si="84"/>
        <v>-24088.664807630441</v>
      </c>
      <c r="DQ61" s="56">
        <f t="shared" si="85"/>
        <v>-11731.250000001804</v>
      </c>
      <c r="DR61" s="56">
        <f t="shared" si="86"/>
        <v>5513.1066666666884</v>
      </c>
      <c r="DS61" s="56">
        <f>SUM(DO$15:DO61)</f>
        <v>-2885.1714895631012</v>
      </c>
      <c r="DT61" s="56">
        <f>SUM(DP$15:DP61)</f>
        <v>-165656.92280670436</v>
      </c>
      <c r="DU61" s="56">
        <f>SUM(DQ$15:DQ61)</f>
        <v>-54474.999999999709</v>
      </c>
      <c r="DV61" s="56">
        <f>SUM(DR$15:DR61)</f>
        <v>116018.86333333337</v>
      </c>
      <c r="DZ61" s="129">
        <v>45932.625</v>
      </c>
      <c r="EA61" s="146">
        <f t="shared" si="70"/>
        <v>-2885.1714895631012</v>
      </c>
      <c r="EB61" s="146">
        <f t="shared" si="72"/>
        <v>-165656.92280670436</v>
      </c>
      <c r="EC61" s="146">
        <f t="shared" si="73"/>
        <v>116018.86333333337</v>
      </c>
      <c r="ED61" s="146">
        <f t="shared" si="74"/>
        <v>-54474.999999999709</v>
      </c>
    </row>
    <row r="62" spans="1:134" ht="15" thickBot="1">
      <c r="A62" s="136">
        <v>45912.625</v>
      </c>
      <c r="B62" s="73">
        <f t="shared" si="27"/>
        <v>92.46</v>
      </c>
      <c r="C62" s="31">
        <f t="shared" si="28"/>
        <v>-322044.72843450803</v>
      </c>
      <c r="D62" s="32">
        <f t="shared" si="29"/>
        <v>-162854.99999999997</v>
      </c>
      <c r="E62" s="73">
        <f t="shared" si="30"/>
        <v>100.934</v>
      </c>
      <c r="F62" s="31">
        <f t="shared" si="31"/>
        <v>-51576.000000000364</v>
      </c>
      <c r="G62" s="32">
        <f t="shared" si="32"/>
        <v>-57980.824440000011</v>
      </c>
      <c r="H62" s="73">
        <f t="shared" si="33"/>
        <v>120.63</v>
      </c>
      <c r="I62" s="31">
        <f t="shared" si="34"/>
        <v>-376311.7309269929</v>
      </c>
      <c r="J62" s="32">
        <f t="shared" si="35"/>
        <v>-280110.59999999998</v>
      </c>
      <c r="K62" s="73">
        <f t="shared" si="36"/>
        <v>99.519000000000005</v>
      </c>
      <c r="L62" s="31">
        <f t="shared" si="37"/>
        <v>-83000.399999999892</v>
      </c>
      <c r="M62" s="32">
        <f t="shared" si="38"/>
        <v>-127533.20271999994</v>
      </c>
      <c r="N62" s="79">
        <f t="shared" si="17"/>
        <v>70545.8242124854</v>
      </c>
      <c r="O62" s="79"/>
      <c r="P62" s="79"/>
      <c r="Q62" s="79">
        <f>$G$5*SUM($O$14:O62)-$H$5*SUM($P$14:P62)</f>
        <v>-35590.730199999991</v>
      </c>
      <c r="R62" s="79">
        <f t="shared" si="18"/>
        <v>34955.09401248541</v>
      </c>
      <c r="S62" s="137"/>
      <c r="U62" s="72">
        <v>45855.625</v>
      </c>
      <c r="V62" s="54">
        <v>94.08</v>
      </c>
      <c r="W62" s="72">
        <v>45853.625</v>
      </c>
      <c r="X62" s="54">
        <v>101.23699999999999</v>
      </c>
      <c r="Y62" s="121">
        <v>45860.625</v>
      </c>
      <c r="Z62" s="54">
        <v>120.48</v>
      </c>
      <c r="AA62" s="72">
        <v>45929.625</v>
      </c>
      <c r="AB62" s="54">
        <v>99.456000000000003</v>
      </c>
      <c r="AF62" s="128">
        <v>45932.625</v>
      </c>
      <c r="AG62" s="45">
        <f t="shared" si="87"/>
        <v>80.930000000000007</v>
      </c>
      <c r="AH62" s="46">
        <f t="shared" si="40"/>
        <v>149160.96954630254</v>
      </c>
      <c r="AI62" s="46">
        <f t="shared" si="41"/>
        <v>-193874.99999999997</v>
      </c>
      <c r="AJ62" s="45">
        <f t="shared" si="88"/>
        <v>100.890625</v>
      </c>
      <c r="AK62" s="46">
        <f t="shared" si="43"/>
        <v>183900.66964285713</v>
      </c>
      <c r="AL62" s="47">
        <f t="shared" si="44"/>
        <v>-8601.0470145089203</v>
      </c>
      <c r="AM62" s="45">
        <f t="shared" si="89"/>
        <v>111.69</v>
      </c>
      <c r="AN62" s="46">
        <f t="shared" si="46"/>
        <v>690316.39501438069</v>
      </c>
      <c r="AO62" s="47">
        <f t="shared" si="47"/>
        <v>-199414.28571428571</v>
      </c>
      <c r="AP62" s="45">
        <f t="shared" si="90"/>
        <v>100.890625</v>
      </c>
      <c r="AQ62" s="46">
        <f t="shared" si="49"/>
        <v>160323.66071428571</v>
      </c>
      <c r="AR62" s="47">
        <f t="shared" si="50"/>
        <v>-7498.348679315488</v>
      </c>
      <c r="AS62" s="45">
        <f t="shared" si="91"/>
        <v>104.4375</v>
      </c>
      <c r="AT62" s="46">
        <f t="shared" si="52"/>
        <v>142299.10714285713</v>
      </c>
      <c r="AU62" s="47">
        <f t="shared" si="53"/>
        <v>3139.4503348214275</v>
      </c>
      <c r="AV62" s="45">
        <f t="shared" si="92"/>
        <v>98.8125</v>
      </c>
      <c r="AW62" s="46">
        <f t="shared" si="55"/>
        <v>302343.75</v>
      </c>
      <c r="AX62" s="47">
        <f t="shared" si="56"/>
        <v>8466.6054687500073</v>
      </c>
      <c r="AY62" s="79">
        <f t="shared" si="93"/>
        <v>-101841.53740074189</v>
      </c>
      <c r="AZ62" s="185"/>
      <c r="BA62" s="185"/>
      <c r="BB62" s="79">
        <f>$AO$4*SUM($AZ$14:AZ62)-$AP$4*SUM($BA$14:BA62)</f>
        <v>71425.005826778885</v>
      </c>
      <c r="BC62" s="79">
        <f t="shared" si="94"/>
        <v>-173266.54322752077</v>
      </c>
      <c r="BE62" s="72">
        <v>45854.625</v>
      </c>
      <c r="BF62" s="54">
        <v>80.06</v>
      </c>
      <c r="BG62" s="72">
        <v>45947.625</v>
      </c>
      <c r="BH62" s="54">
        <v>101.296875</v>
      </c>
      <c r="BI62" s="72">
        <v>45854.625</v>
      </c>
      <c r="BJ62" s="54">
        <v>107.83</v>
      </c>
      <c r="BK62" s="72">
        <v>45947.625</v>
      </c>
      <c r="BL62" s="54">
        <v>101.296875</v>
      </c>
      <c r="BM62" s="72">
        <v>45854.625</v>
      </c>
      <c r="BN62" s="54">
        <v>101.484375</v>
      </c>
      <c r="BO62" s="72">
        <v>45854.625</v>
      </c>
      <c r="BP62" s="54">
        <v>94.140625</v>
      </c>
      <c r="BR62" s="127">
        <f t="shared" si="20"/>
        <v>45932.625</v>
      </c>
      <c r="BS62" s="45">
        <f t="shared" si="95"/>
        <v>107.9785</v>
      </c>
      <c r="BT62" s="46">
        <f t="shared" si="58"/>
        <v>100099.99999999763</v>
      </c>
      <c r="BU62" s="46">
        <f t="shared" si="59"/>
        <v>229166.66666666666</v>
      </c>
      <c r="BV62" s="45">
        <f t="shared" si="96"/>
        <v>47.204999999999998</v>
      </c>
      <c r="BW62" s="46">
        <f t="shared" si="61"/>
        <v>169256.25000000003</v>
      </c>
      <c r="BX62" s="47">
        <f t="shared" si="62"/>
        <v>229166.66666666666</v>
      </c>
      <c r="BY62" s="45">
        <f t="shared" si="97"/>
        <v>-69156.250000002387</v>
      </c>
      <c r="CA62" s="125">
        <v>45859.625</v>
      </c>
      <c r="CB62" s="54">
        <v>107.4918</v>
      </c>
      <c r="CC62" s="125">
        <v>45859.625</v>
      </c>
      <c r="CD62" s="54">
        <v>51.058999999999997</v>
      </c>
      <c r="CF62" s="127">
        <v>45932.625</v>
      </c>
      <c r="CG62" s="45">
        <f t="shared" si="98"/>
        <v>236.33199999999999</v>
      </c>
      <c r="CH62" s="46">
        <f t="shared" si="64"/>
        <v>284989.32000000024</v>
      </c>
      <c r="CI62" s="46">
        <f t="shared" si="65"/>
        <v>192500</v>
      </c>
      <c r="CJ62" s="45">
        <f t="shared" si="99"/>
        <v>48.860999999999997</v>
      </c>
      <c r="CK62" s="46">
        <f t="shared" si="67"/>
        <v>170706.69</v>
      </c>
      <c r="CL62" s="47">
        <f t="shared" si="68"/>
        <v>173250</v>
      </c>
      <c r="CM62" s="45">
        <f t="shared" si="100"/>
        <v>133532.63000000024</v>
      </c>
      <c r="CO62" s="125">
        <v>45855.625</v>
      </c>
      <c r="CP62" s="54">
        <v>279.93299999999999</v>
      </c>
      <c r="CQ62" s="125">
        <v>45855.625</v>
      </c>
      <c r="CR62" s="54">
        <v>54.454000000000001</v>
      </c>
      <c r="DF62" s="129">
        <v>45933.625</v>
      </c>
      <c r="DG62" s="56">
        <f t="shared" si="75"/>
        <v>-21367.976860759081</v>
      </c>
      <c r="DH62" s="56">
        <f t="shared" si="76"/>
        <v>-198942.96744604659</v>
      </c>
      <c r="DI62" s="56">
        <f t="shared" si="77"/>
        <v>-76106.250000001397</v>
      </c>
      <c r="DJ62" s="56">
        <f t="shared" si="78"/>
        <v>130255.3466666668</v>
      </c>
      <c r="DK62" s="56">
        <f t="shared" si="79"/>
        <v>-26877.133291732374</v>
      </c>
      <c r="DL62" s="56">
        <f t="shared" si="80"/>
        <v>-25676.424218525819</v>
      </c>
      <c r="DM62" s="56">
        <f t="shared" si="81"/>
        <v>-6949.9999999990105</v>
      </c>
      <c r="DN62" s="56">
        <f t="shared" si="82"/>
        <v>-3277.283333333442</v>
      </c>
      <c r="DO62" s="56">
        <f t="shared" si="83"/>
        <v>-26877.133291732374</v>
      </c>
      <c r="DP62" s="56">
        <f t="shared" si="84"/>
        <v>-25676.424218525819</v>
      </c>
      <c r="DQ62" s="56">
        <f t="shared" si="85"/>
        <v>-6949.9999999990105</v>
      </c>
      <c r="DR62" s="56">
        <f t="shared" si="86"/>
        <v>-3277.283333333442</v>
      </c>
      <c r="DS62" s="56">
        <f>SUM(DO$15:DO62)</f>
        <v>-29762.304781295476</v>
      </c>
      <c r="DT62" s="56">
        <f>SUM(DP$15:DP62)</f>
        <v>-191333.34702523018</v>
      </c>
      <c r="DU62" s="56">
        <f>SUM(DQ$15:DQ62)</f>
        <v>-61424.999999998719</v>
      </c>
      <c r="DV62" s="56">
        <f>SUM(DR$15:DR62)</f>
        <v>112741.57999999993</v>
      </c>
      <c r="DZ62" s="129">
        <v>45933.625</v>
      </c>
      <c r="EA62" s="146">
        <f t="shared" si="70"/>
        <v>-29762.304781295476</v>
      </c>
      <c r="EB62" s="146">
        <f t="shared" si="72"/>
        <v>-191333.34702523018</v>
      </c>
      <c r="EC62" s="146">
        <f t="shared" si="73"/>
        <v>112741.57999999993</v>
      </c>
      <c r="ED62" s="146">
        <f t="shared" si="74"/>
        <v>-61424.999999998719</v>
      </c>
    </row>
    <row r="63" spans="1:134">
      <c r="A63" s="136">
        <v>45915.625</v>
      </c>
      <c r="B63" s="73">
        <f t="shared" si="27"/>
        <v>92.46</v>
      </c>
      <c r="C63" s="31">
        <f t="shared" si="28"/>
        <v>-322044.72843450803</v>
      </c>
      <c r="D63" s="32">
        <f t="shared" si="29"/>
        <v>-170257.5</v>
      </c>
      <c r="E63" s="73">
        <f t="shared" si="30"/>
        <v>100.944</v>
      </c>
      <c r="F63" s="31">
        <f t="shared" si="31"/>
        <v>-49895.999999999505</v>
      </c>
      <c r="G63" s="32">
        <f t="shared" si="32"/>
        <v>-60616.316459999987</v>
      </c>
      <c r="H63" s="73">
        <f t="shared" si="33"/>
        <v>120.7</v>
      </c>
      <c r="I63" s="31">
        <f t="shared" si="34"/>
        <v>-355570.13945857302</v>
      </c>
      <c r="J63" s="32">
        <f t="shared" si="35"/>
        <v>-292842.90000000002</v>
      </c>
      <c r="K63" s="73">
        <f t="shared" si="36"/>
        <v>99.558000000000007</v>
      </c>
      <c r="L63" s="31">
        <f t="shared" si="37"/>
        <v>-69568.799999999377</v>
      </c>
      <c r="M63" s="32">
        <f t="shared" si="38"/>
        <v>-133330.16648000001</v>
      </c>
      <c r="N63" s="79">
        <f t="shared" si="17"/>
        <v>63724.161004065099</v>
      </c>
      <c r="O63" s="79"/>
      <c r="P63" s="79"/>
      <c r="Q63" s="79">
        <f>$G$5*SUM($O$14:O63)-$H$5*SUM($P$14:P63)</f>
        <v>-35590.730199999991</v>
      </c>
      <c r="R63" s="79">
        <f t="shared" si="18"/>
        <v>28133.430804065109</v>
      </c>
      <c r="S63" s="137"/>
      <c r="U63" s="72">
        <v>45856.625</v>
      </c>
      <c r="V63" s="54">
        <v>94.09</v>
      </c>
      <c r="W63" s="72">
        <v>45854.625</v>
      </c>
      <c r="X63" s="54">
        <v>101.31</v>
      </c>
      <c r="Y63" s="121">
        <v>45861.625</v>
      </c>
      <c r="Z63" s="54">
        <v>120.5</v>
      </c>
      <c r="AA63" s="72">
        <v>45930.625</v>
      </c>
      <c r="AB63" s="54">
        <v>99.484999999999999</v>
      </c>
      <c r="AF63" s="129">
        <v>45933.625</v>
      </c>
      <c r="AG63" s="45">
        <f t="shared" si="87"/>
        <v>80.84</v>
      </c>
      <c r="AH63" s="46">
        <f t="shared" si="40"/>
        <v>121193.2877563715</v>
      </c>
      <c r="AI63" s="46">
        <f t="shared" si="41"/>
        <v>-196812.5</v>
      </c>
      <c r="AJ63" s="45">
        <f t="shared" si="88"/>
        <v>100.71875</v>
      </c>
      <c r="AK63" s="46">
        <f t="shared" si="43"/>
        <v>159960.9375</v>
      </c>
      <c r="AL63" s="47">
        <f t="shared" si="44"/>
        <v>-8731.3659086681437</v>
      </c>
      <c r="AM63" s="45">
        <f t="shared" si="89"/>
        <v>111.55</v>
      </c>
      <c r="AN63" s="46">
        <f t="shared" si="46"/>
        <v>657219.03360958025</v>
      </c>
      <c r="AO63" s="47">
        <f t="shared" si="47"/>
        <v>-202435.71428571429</v>
      </c>
      <c r="AP63" s="45">
        <f t="shared" si="90"/>
        <v>100.71875</v>
      </c>
      <c r="AQ63" s="46">
        <f t="shared" si="49"/>
        <v>139453.125</v>
      </c>
      <c r="AR63" s="47">
        <f t="shared" si="50"/>
        <v>-7611.9600229414646</v>
      </c>
      <c r="AS63" s="45">
        <f t="shared" si="91"/>
        <v>104.171875</v>
      </c>
      <c r="AT63" s="46">
        <f t="shared" si="52"/>
        <v>128069.19642857143</v>
      </c>
      <c r="AU63" s="47">
        <f t="shared" si="53"/>
        <v>3187.017764136901</v>
      </c>
      <c r="AV63" s="45">
        <f t="shared" si="92"/>
        <v>98.546875</v>
      </c>
      <c r="AW63" s="46">
        <f t="shared" si="55"/>
        <v>282421.875</v>
      </c>
      <c r="AX63" s="47">
        <f t="shared" si="56"/>
        <v>8594.8873697916715</v>
      </c>
      <c r="AY63" s="79">
        <f t="shared" si="93"/>
        <v>-127517.96161926772</v>
      </c>
      <c r="AZ63" s="185"/>
      <c r="BA63" s="185"/>
      <c r="BB63" s="79">
        <f>$AO$4*SUM($AZ$14:AZ63)-$AP$4*SUM($BA$14:BA63)</f>
        <v>71425.005826778885</v>
      </c>
      <c r="BC63" s="79">
        <f t="shared" si="94"/>
        <v>-198942.96744604659</v>
      </c>
      <c r="BE63" s="72">
        <v>45855.625</v>
      </c>
      <c r="BF63" s="54">
        <v>80.14</v>
      </c>
      <c r="BG63" s="72">
        <v>45950.625</v>
      </c>
      <c r="BH63" s="54">
        <v>101.3515625</v>
      </c>
      <c r="BI63" s="72">
        <v>45855.625</v>
      </c>
      <c r="BJ63" s="54">
        <v>108.09</v>
      </c>
      <c r="BK63" s="72">
        <v>45950.625</v>
      </c>
      <c r="BL63" s="54">
        <v>101.3515625</v>
      </c>
      <c r="BM63" s="72">
        <v>45855.625</v>
      </c>
      <c r="BN63" s="54">
        <v>101.421875</v>
      </c>
      <c r="BO63" s="72">
        <v>45855.625</v>
      </c>
      <c r="BP63" s="54">
        <v>94.078125</v>
      </c>
      <c r="BR63" s="127">
        <f t="shared" si="20"/>
        <v>45933.625</v>
      </c>
      <c r="BS63" s="45">
        <f t="shared" si="95"/>
        <v>107.9615</v>
      </c>
      <c r="BT63" s="46">
        <f t="shared" si="58"/>
        <v>95849.999999998661</v>
      </c>
      <c r="BU63" s="46">
        <f t="shared" si="59"/>
        <v>232638.88888888891</v>
      </c>
      <c r="BV63" s="45">
        <f t="shared" si="96"/>
        <v>47.156999999999996</v>
      </c>
      <c r="BW63" s="46">
        <f t="shared" si="61"/>
        <v>171956.25000000012</v>
      </c>
      <c r="BX63" s="47">
        <f t="shared" si="62"/>
        <v>232638.88888888888</v>
      </c>
      <c r="BY63" s="45">
        <f t="shared" si="97"/>
        <v>-76106.250000001397</v>
      </c>
      <c r="CA63" s="125">
        <v>45860.625</v>
      </c>
      <c r="CB63" s="54">
        <v>107.44840000000001</v>
      </c>
      <c r="CC63" s="125">
        <v>45860.625</v>
      </c>
      <c r="CD63" s="54">
        <v>51.103000000000002</v>
      </c>
      <c r="CF63" s="127">
        <v>45933.625</v>
      </c>
      <c r="CG63" s="45">
        <f t="shared" si="98"/>
        <v>235.94200000000001</v>
      </c>
      <c r="CH63" s="46">
        <f t="shared" si="64"/>
        <v>288592.92000000004</v>
      </c>
      <c r="CI63" s="46">
        <f t="shared" si="65"/>
        <v>195416.66666666669</v>
      </c>
      <c r="CJ63" s="45">
        <f t="shared" si="99"/>
        <v>48.695999999999998</v>
      </c>
      <c r="CK63" s="46">
        <f t="shared" si="67"/>
        <v>177879.23999999993</v>
      </c>
      <c r="CL63" s="47">
        <f t="shared" si="68"/>
        <v>175875</v>
      </c>
      <c r="CM63" s="45">
        <f t="shared" si="100"/>
        <v>130255.3466666668</v>
      </c>
      <c r="CO63" s="125">
        <v>45856.625</v>
      </c>
      <c r="CP63" s="54">
        <v>277.86799999999999</v>
      </c>
      <c r="CQ63" s="125">
        <v>45856.625</v>
      </c>
      <c r="CR63" s="54">
        <v>53.975999999999999</v>
      </c>
      <c r="DF63" s="129">
        <v>45936.625</v>
      </c>
      <c r="DG63" s="56">
        <f t="shared" si="75"/>
        <v>-31908.003082904004</v>
      </c>
      <c r="DH63" s="56">
        <f t="shared" si="76"/>
        <v>-179084.49672184521</v>
      </c>
      <c r="DI63" s="56">
        <f t="shared" si="77"/>
        <v>-69031.25000000163</v>
      </c>
      <c r="DJ63" s="56">
        <f t="shared" si="78"/>
        <v>139952.65666666697</v>
      </c>
      <c r="DK63" s="56">
        <f t="shared" si="79"/>
        <v>-10540.026222144923</v>
      </c>
      <c r="DL63" s="56">
        <f t="shared" si="80"/>
        <v>19858.470724201383</v>
      </c>
      <c r="DM63" s="56">
        <f t="shared" si="81"/>
        <v>7074.9999999997672</v>
      </c>
      <c r="DN63" s="56">
        <f t="shared" si="82"/>
        <v>9697.3100000001723</v>
      </c>
      <c r="DO63" s="56">
        <f t="shared" si="83"/>
        <v>-10540.026222144923</v>
      </c>
      <c r="DP63" s="56">
        <f t="shared" si="84"/>
        <v>19858.470724201383</v>
      </c>
      <c r="DQ63" s="56">
        <f t="shared" si="85"/>
        <v>7074.9999999997672</v>
      </c>
      <c r="DR63" s="56">
        <f t="shared" si="86"/>
        <v>9697.3100000001723</v>
      </c>
      <c r="DS63" s="56">
        <f>SUM(DO$15:DO63)</f>
        <v>-40302.331003440398</v>
      </c>
      <c r="DT63" s="56">
        <f>SUM(DP$15:DP63)</f>
        <v>-171474.87630102879</v>
      </c>
      <c r="DU63" s="56">
        <f>SUM(DQ$15:DQ63)</f>
        <v>-54349.999999998952</v>
      </c>
      <c r="DV63" s="56">
        <f>SUM(DR$15:DR63)</f>
        <v>122438.8900000001</v>
      </c>
      <c r="DZ63" s="129">
        <v>45936.625</v>
      </c>
      <c r="EA63" s="146">
        <f t="shared" si="70"/>
        <v>-40302.331003440398</v>
      </c>
      <c r="EB63" s="146">
        <f t="shared" si="72"/>
        <v>-171474.87630102879</v>
      </c>
      <c r="EC63" s="146">
        <f t="shared" si="73"/>
        <v>122438.8900000001</v>
      </c>
      <c r="ED63" s="146">
        <f t="shared" si="74"/>
        <v>-54349.999999998952</v>
      </c>
    </row>
    <row r="64" spans="1:134">
      <c r="A64" s="136">
        <v>45916.625</v>
      </c>
      <c r="B64" s="73">
        <f t="shared" si="27"/>
        <v>92.35</v>
      </c>
      <c r="C64" s="31">
        <f t="shared" si="28"/>
        <v>-346645.36741214315</v>
      </c>
      <c r="D64" s="32">
        <f t="shared" si="29"/>
        <v>-172725</v>
      </c>
      <c r="E64" s="73">
        <f t="shared" si="30"/>
        <v>100.953</v>
      </c>
      <c r="F64" s="31">
        <f t="shared" si="31"/>
        <v>-48383.999999999447</v>
      </c>
      <c r="G64" s="32">
        <f t="shared" si="32"/>
        <v>-61494.813800000004</v>
      </c>
      <c r="H64" s="73">
        <f t="shared" si="33"/>
        <v>120.66</v>
      </c>
      <c r="I64" s="31">
        <f t="shared" si="34"/>
        <v>-367422.47744052671</v>
      </c>
      <c r="J64" s="32">
        <f t="shared" si="35"/>
        <v>-297087</v>
      </c>
      <c r="K64" s="73">
        <f t="shared" si="36"/>
        <v>99.569000000000003</v>
      </c>
      <c r="L64" s="31">
        <f t="shared" si="37"/>
        <v>-65780.400000000853</v>
      </c>
      <c r="M64" s="32">
        <f t="shared" si="38"/>
        <v>-135262.48773333334</v>
      </c>
      <c r="N64" s="79">
        <f t="shared" si="17"/>
        <v>53975.036095048796</v>
      </c>
      <c r="O64" s="79"/>
      <c r="P64" s="79"/>
      <c r="Q64" s="79">
        <f>$G$5*SUM($O$14:O64)-$H$5*SUM($P$14:P64)</f>
        <v>-35590.730199999991</v>
      </c>
      <c r="R64" s="79">
        <f t="shared" si="18"/>
        <v>18384.305895048805</v>
      </c>
      <c r="S64" s="137"/>
      <c r="U64" s="72">
        <v>45859.625</v>
      </c>
      <c r="V64" s="54">
        <v>94.13</v>
      </c>
      <c r="W64" s="72">
        <v>45855.625</v>
      </c>
      <c r="X64" s="54">
        <v>101.328</v>
      </c>
      <c r="Y64" s="121">
        <v>45862.625</v>
      </c>
      <c r="Z64" s="54">
        <v>120.16</v>
      </c>
      <c r="AA64" s="72">
        <v>45931.625</v>
      </c>
      <c r="AB64" s="54">
        <v>99.536000000000001</v>
      </c>
      <c r="AF64" s="129">
        <v>45936.625</v>
      </c>
      <c r="AG64" s="45">
        <f t="shared" si="87"/>
        <v>80.86</v>
      </c>
      <c r="AH64" s="46">
        <f t="shared" si="40"/>
        <v>127408.32815413272</v>
      </c>
      <c r="AI64" s="46">
        <f t="shared" si="41"/>
        <v>-205624.99999999997</v>
      </c>
      <c r="AJ64" s="45">
        <f t="shared" si="88"/>
        <v>100.5859375</v>
      </c>
      <c r="AK64" s="46">
        <f t="shared" si="43"/>
        <v>141462.05357142858</v>
      </c>
      <c r="AL64" s="47">
        <f t="shared" si="44"/>
        <v>-9122.3225911458285</v>
      </c>
      <c r="AM64" s="45">
        <f t="shared" si="89"/>
        <v>111.19</v>
      </c>
      <c r="AN64" s="46">
        <f t="shared" si="46"/>
        <v>572111.53285438253</v>
      </c>
      <c r="AO64" s="47">
        <f t="shared" si="47"/>
        <v>-211500.00000000003</v>
      </c>
      <c r="AP64" s="45">
        <f t="shared" si="90"/>
        <v>100.5859375</v>
      </c>
      <c r="AQ64" s="46">
        <f t="shared" si="49"/>
        <v>123325.89285714287</v>
      </c>
      <c r="AR64" s="47">
        <f t="shared" si="50"/>
        <v>-7952.7940538194525</v>
      </c>
      <c r="AS64" s="45">
        <f t="shared" si="91"/>
        <v>103.828125</v>
      </c>
      <c r="AT64" s="46">
        <f t="shared" si="52"/>
        <v>109654.01785714287</v>
      </c>
      <c r="AU64" s="47">
        <f t="shared" si="53"/>
        <v>3329.7200520833358</v>
      </c>
      <c r="AV64" s="45">
        <f t="shared" si="92"/>
        <v>97.796875</v>
      </c>
      <c r="AW64" s="46">
        <f t="shared" si="55"/>
        <v>226171.875</v>
      </c>
      <c r="AX64" s="47">
        <f t="shared" si="56"/>
        <v>8979.7330729166642</v>
      </c>
      <c r="AY64" s="79">
        <f t="shared" si="93"/>
        <v>-107659.49089506632</v>
      </c>
      <c r="AZ64" s="185"/>
      <c r="BA64" s="185"/>
      <c r="BB64" s="79">
        <f>$AO$4*SUM($AZ$14:AZ64)-$AP$4*SUM($BA$14:BA64)</f>
        <v>71425.005826778885</v>
      </c>
      <c r="BC64" s="79">
        <f t="shared" si="94"/>
        <v>-179084.49672184521</v>
      </c>
      <c r="BE64" s="72">
        <v>45856.625</v>
      </c>
      <c r="BF64" s="54">
        <v>80.25</v>
      </c>
      <c r="BG64" s="72">
        <v>45951.625</v>
      </c>
      <c r="BH64" s="54">
        <v>101.421875</v>
      </c>
      <c r="BI64" s="72">
        <v>45856.625</v>
      </c>
      <c r="BJ64" s="54">
        <v>108.29</v>
      </c>
      <c r="BK64" s="72">
        <v>45951.625</v>
      </c>
      <c r="BL64" s="54">
        <v>101.421875</v>
      </c>
      <c r="BM64" s="72">
        <v>45856.625</v>
      </c>
      <c r="BN64" s="54">
        <v>101.671875</v>
      </c>
      <c r="BO64" s="72">
        <v>45856.625</v>
      </c>
      <c r="BP64" s="54">
        <v>94.21875</v>
      </c>
      <c r="BR64" s="127">
        <f t="shared" si="20"/>
        <v>45936.625</v>
      </c>
      <c r="BS64" s="45">
        <f t="shared" si="95"/>
        <v>108.1194</v>
      </c>
      <c r="BT64" s="46">
        <f t="shared" si="58"/>
        <v>135324.99999999814</v>
      </c>
      <c r="BU64" s="46">
        <f t="shared" si="59"/>
        <v>243055.55555555556</v>
      </c>
      <c r="BV64" s="45">
        <f t="shared" si="96"/>
        <v>46.581000000000003</v>
      </c>
      <c r="BW64" s="46">
        <f t="shared" si="61"/>
        <v>204356.24999999977</v>
      </c>
      <c r="BX64" s="47">
        <f t="shared" si="62"/>
        <v>243055.55555555556</v>
      </c>
      <c r="BY64" s="45">
        <f t="shared" si="97"/>
        <v>-69031.25000000163</v>
      </c>
      <c r="CA64" s="125">
        <v>45861.625</v>
      </c>
      <c r="CB64" s="54">
        <v>107.6756</v>
      </c>
      <c r="CC64" s="125">
        <v>45861.625</v>
      </c>
      <c r="CD64" s="54">
        <v>50.188000000000002</v>
      </c>
      <c r="CF64" s="127">
        <v>45936.625</v>
      </c>
      <c r="CG64" s="45">
        <f t="shared" si="98"/>
        <v>239.226</v>
      </c>
      <c r="CH64" s="46">
        <f t="shared" si="64"/>
        <v>258248.76000000013</v>
      </c>
      <c r="CI64" s="46">
        <f t="shared" si="65"/>
        <v>204166.66666666669</v>
      </c>
      <c r="CJ64" s="45">
        <f t="shared" si="99"/>
        <v>49.597000000000001</v>
      </c>
      <c r="CK64" s="46">
        <f t="shared" si="67"/>
        <v>138712.76999999981</v>
      </c>
      <c r="CL64" s="47">
        <f t="shared" si="68"/>
        <v>183750</v>
      </c>
      <c r="CM64" s="45">
        <f t="shared" si="100"/>
        <v>139952.65666666697</v>
      </c>
      <c r="CO64" s="125">
        <v>45859.625</v>
      </c>
      <c r="CP64" s="54">
        <v>278.05399999999997</v>
      </c>
      <c r="CQ64" s="125">
        <v>45859.625</v>
      </c>
      <c r="CR64" s="54">
        <v>54.119</v>
      </c>
      <c r="DF64" s="129">
        <v>45937.625</v>
      </c>
      <c r="DG64" s="56">
        <f t="shared" si="75"/>
        <v>-104281.8252669642</v>
      </c>
      <c r="DH64" s="56">
        <f t="shared" si="76"/>
        <v>-205138.2530238007</v>
      </c>
      <c r="DI64" s="56">
        <f t="shared" si="77"/>
        <v>-64131.250000001863</v>
      </c>
      <c r="DJ64" s="56">
        <f t="shared" si="78"/>
        <v>131938.61333333363</v>
      </c>
      <c r="DK64" s="56">
        <f t="shared" si="79"/>
        <v>-72373.822184060191</v>
      </c>
      <c r="DL64" s="56">
        <f t="shared" si="80"/>
        <v>-26053.756301955495</v>
      </c>
      <c r="DM64" s="56">
        <f t="shared" si="81"/>
        <v>4899.9999999997672</v>
      </c>
      <c r="DN64" s="56">
        <f t="shared" si="82"/>
        <v>-8014.0433333333349</v>
      </c>
      <c r="DO64" s="56">
        <f t="shared" si="83"/>
        <v>-72373.822184060191</v>
      </c>
      <c r="DP64" s="56">
        <f t="shared" si="84"/>
        <v>-26053.756301955495</v>
      </c>
      <c r="DQ64" s="56">
        <f t="shared" si="85"/>
        <v>4899.9999999997672</v>
      </c>
      <c r="DR64" s="56">
        <f t="shared" si="86"/>
        <v>-8014.0433333333349</v>
      </c>
      <c r="DS64" s="56">
        <f>SUM(DO$15:DO64)</f>
        <v>-112676.15318750059</v>
      </c>
      <c r="DT64" s="56">
        <f>SUM(DP$15:DP64)</f>
        <v>-197528.63260298429</v>
      </c>
      <c r="DU64" s="56">
        <f>SUM(DQ$15:DQ64)</f>
        <v>-49449.999999999185</v>
      </c>
      <c r="DV64" s="56">
        <f>SUM(DR$15:DR64)</f>
        <v>114424.84666666677</v>
      </c>
      <c r="DZ64" s="129">
        <v>45937.625</v>
      </c>
      <c r="EA64" s="146">
        <f t="shared" si="70"/>
        <v>-112676.15318750059</v>
      </c>
      <c r="EB64" s="146">
        <f t="shared" si="72"/>
        <v>-197528.63260298429</v>
      </c>
      <c r="EC64" s="146">
        <f t="shared" si="73"/>
        <v>114424.84666666677</v>
      </c>
      <c r="ED64" s="146">
        <f t="shared" si="74"/>
        <v>-49449.999999999185</v>
      </c>
    </row>
    <row r="65" spans="1:134">
      <c r="A65" s="136">
        <v>45917.625</v>
      </c>
      <c r="B65" s="73">
        <f t="shared" si="27"/>
        <v>92.39</v>
      </c>
      <c r="C65" s="31">
        <f t="shared" si="28"/>
        <v>-337699.68051118235</v>
      </c>
      <c r="D65" s="32">
        <f t="shared" si="29"/>
        <v>-175192.49999999997</v>
      </c>
      <c r="E65" s="73">
        <f t="shared" si="30"/>
        <v>100.971</v>
      </c>
      <c r="F65" s="31">
        <f t="shared" si="31"/>
        <v>-45359.999999999331</v>
      </c>
      <c r="G65" s="32">
        <f t="shared" si="32"/>
        <v>-62373.311140000005</v>
      </c>
      <c r="H65" s="73">
        <f t="shared" si="33"/>
        <v>120.67</v>
      </c>
      <c r="I65" s="31">
        <f t="shared" si="34"/>
        <v>-364459.39294503926</v>
      </c>
      <c r="J65" s="32">
        <f t="shared" si="35"/>
        <v>-301331.09999999998</v>
      </c>
      <c r="K65" s="73">
        <f t="shared" si="36"/>
        <v>99.600999999999999</v>
      </c>
      <c r="L65" s="31">
        <f t="shared" si="37"/>
        <v>-54759.600000002079</v>
      </c>
      <c r="M65" s="32">
        <f t="shared" si="38"/>
        <v>-137194.80898666667</v>
      </c>
      <c r="N65" s="79">
        <f t="shared" si="17"/>
        <v>68677.214587187511</v>
      </c>
      <c r="O65" s="79"/>
      <c r="P65" s="79"/>
      <c r="Q65" s="79">
        <f>$G$5*SUM($O$14:O65)-$H$5*SUM($P$14:P65)</f>
        <v>-35590.730199999991</v>
      </c>
      <c r="R65" s="79">
        <f t="shared" si="18"/>
        <v>33086.48438718752</v>
      </c>
      <c r="S65" s="137"/>
      <c r="U65" s="72">
        <v>45860.625</v>
      </c>
      <c r="V65" s="54">
        <v>94.13</v>
      </c>
      <c r="W65" s="72">
        <v>45856.625</v>
      </c>
      <c r="X65" s="54">
        <v>101.28</v>
      </c>
      <c r="Y65" s="121">
        <v>45863.625</v>
      </c>
      <c r="Z65" s="54">
        <v>120.06</v>
      </c>
      <c r="AA65" s="72">
        <v>45932.625</v>
      </c>
      <c r="AB65" s="54">
        <v>99.51</v>
      </c>
      <c r="AF65" s="129">
        <v>45937.625</v>
      </c>
      <c r="AG65" s="45">
        <f t="shared" si="87"/>
        <v>80.77</v>
      </c>
      <c r="AH65" s="46">
        <f t="shared" si="40"/>
        <v>99440.64636420169</v>
      </c>
      <c r="AI65" s="46">
        <f t="shared" si="41"/>
        <v>-208562.49999999997</v>
      </c>
      <c r="AJ65" s="45">
        <f t="shared" si="88"/>
        <v>100.7421875</v>
      </c>
      <c r="AK65" s="46">
        <f t="shared" si="43"/>
        <v>163225.44642857142</v>
      </c>
      <c r="AL65" s="47">
        <f t="shared" si="44"/>
        <v>-9252.6414853050665</v>
      </c>
      <c r="AM65" s="45">
        <f t="shared" si="89"/>
        <v>111.4</v>
      </c>
      <c r="AN65" s="46">
        <f t="shared" si="46"/>
        <v>621757.57496158313</v>
      </c>
      <c r="AO65" s="47">
        <f t="shared" si="47"/>
        <v>-214521.42857142858</v>
      </c>
      <c r="AP65" s="45">
        <f t="shared" si="90"/>
        <v>100.7421875</v>
      </c>
      <c r="AQ65" s="46">
        <f t="shared" si="49"/>
        <v>142299.10714285716</v>
      </c>
      <c r="AR65" s="47">
        <f t="shared" si="50"/>
        <v>-8066.4053974454291</v>
      </c>
      <c r="AS65" s="45">
        <f t="shared" si="91"/>
        <v>104.09375</v>
      </c>
      <c r="AT65" s="46">
        <f t="shared" si="52"/>
        <v>123883.92857142858</v>
      </c>
      <c r="AU65" s="47">
        <f t="shared" si="53"/>
        <v>3377.2874813988092</v>
      </c>
      <c r="AV65" s="45">
        <f t="shared" si="92"/>
        <v>98.328125</v>
      </c>
      <c r="AW65" s="46">
        <f t="shared" si="55"/>
        <v>266015.625</v>
      </c>
      <c r="AX65" s="47">
        <f t="shared" si="56"/>
        <v>9108.0149739583358</v>
      </c>
      <c r="AY65" s="79">
        <f t="shared" si="93"/>
        <v>-133713.24719702182</v>
      </c>
      <c r="AZ65" s="185"/>
      <c r="BA65" s="185"/>
      <c r="BB65" s="79">
        <f>$AO$4*SUM($AZ$14:AZ65)-$AP$4*SUM($BA$14:BA65)</f>
        <v>71425.005826778885</v>
      </c>
      <c r="BC65" s="79">
        <f t="shared" si="94"/>
        <v>-205138.2530238007</v>
      </c>
      <c r="BE65" s="72">
        <v>45859.625</v>
      </c>
      <c r="BF65" s="54">
        <v>80.36</v>
      </c>
      <c r="BG65" s="72">
        <v>45952.625</v>
      </c>
      <c r="BH65" s="54">
        <v>101.421875</v>
      </c>
      <c r="BI65" s="72">
        <v>45859.625</v>
      </c>
      <c r="BJ65" s="54">
        <v>108.71</v>
      </c>
      <c r="BK65" s="72">
        <v>45952.625</v>
      </c>
      <c r="BL65" s="54">
        <v>101.421875</v>
      </c>
      <c r="BM65" s="72">
        <v>45859.625</v>
      </c>
      <c r="BN65" s="54">
        <v>102.03125</v>
      </c>
      <c r="BO65" s="72">
        <v>45859.625</v>
      </c>
      <c r="BP65" s="54">
        <v>94.96875</v>
      </c>
      <c r="BR65" s="127">
        <f t="shared" si="20"/>
        <v>45937.625</v>
      </c>
      <c r="BS65" s="45">
        <f t="shared" si="95"/>
        <v>108.0094</v>
      </c>
      <c r="BT65" s="46">
        <f t="shared" si="58"/>
        <v>107824.99999999828</v>
      </c>
      <c r="BU65" s="46">
        <f t="shared" si="59"/>
        <v>246527.77777777775</v>
      </c>
      <c r="BV65" s="45">
        <f t="shared" si="96"/>
        <v>47.156999999999996</v>
      </c>
      <c r="BW65" s="46">
        <f t="shared" si="61"/>
        <v>171956.25000000012</v>
      </c>
      <c r="BX65" s="47">
        <f t="shared" si="62"/>
        <v>246527.77777777775</v>
      </c>
      <c r="BY65" s="45">
        <f t="shared" si="97"/>
        <v>-64131.250000001863</v>
      </c>
      <c r="CA65" s="125">
        <v>45862.625</v>
      </c>
      <c r="CB65" s="54">
        <v>107.5968</v>
      </c>
      <c r="CC65" s="125">
        <v>45862.625</v>
      </c>
      <c r="CD65" s="54">
        <v>50.165999999999997</v>
      </c>
      <c r="CF65" s="127">
        <v>45937.625</v>
      </c>
      <c r="CG65" s="45">
        <f t="shared" si="98"/>
        <v>242.00200000000001</v>
      </c>
      <c r="CH65" s="46">
        <f t="shared" si="64"/>
        <v>232598.52000000005</v>
      </c>
      <c r="CI65" s="46">
        <f t="shared" si="65"/>
        <v>207083.33333333334</v>
      </c>
      <c r="CJ65" s="45">
        <f t="shared" si="99"/>
        <v>49.996000000000002</v>
      </c>
      <c r="CK65" s="46">
        <f t="shared" si="67"/>
        <v>121368.23999999976</v>
      </c>
      <c r="CL65" s="47">
        <f t="shared" si="68"/>
        <v>186375</v>
      </c>
      <c r="CM65" s="45">
        <f t="shared" si="100"/>
        <v>131938.61333333363</v>
      </c>
      <c r="CO65" s="125">
        <v>45860.625</v>
      </c>
      <c r="CP65" s="54">
        <v>280.26299999999998</v>
      </c>
      <c r="CQ65" s="125">
        <v>45860.625</v>
      </c>
      <c r="CR65" s="54">
        <v>54.722000000000001</v>
      </c>
      <c r="DF65" s="129">
        <v>45938.625</v>
      </c>
      <c r="DG65" s="56">
        <f t="shared" si="75"/>
        <v>-124356.60667124439</v>
      </c>
      <c r="DH65" s="56">
        <f t="shared" si="76"/>
        <v>-206236.56819611689</v>
      </c>
      <c r="DI65" s="56">
        <f t="shared" si="77"/>
        <v>-65618.750000002794</v>
      </c>
      <c r="DJ65" s="56">
        <f t="shared" si="78"/>
        <v>114953.79000000027</v>
      </c>
      <c r="DK65" s="56">
        <f t="shared" si="79"/>
        <v>-20074.781404280191</v>
      </c>
      <c r="DL65" s="56">
        <f t="shared" si="80"/>
        <v>-1098.3151723161864</v>
      </c>
      <c r="DM65" s="56">
        <f t="shared" si="81"/>
        <v>-1487.5000000009313</v>
      </c>
      <c r="DN65" s="56">
        <f t="shared" si="82"/>
        <v>-16984.823333333363</v>
      </c>
      <c r="DO65" s="56">
        <f t="shared" si="83"/>
        <v>-20074.781404280191</v>
      </c>
      <c r="DP65" s="56">
        <f t="shared" si="84"/>
        <v>-1098.3151723161864</v>
      </c>
      <c r="DQ65" s="56">
        <f t="shared" si="85"/>
        <v>-1487.5000000009313</v>
      </c>
      <c r="DR65" s="56">
        <f t="shared" si="86"/>
        <v>-16984.823333333363</v>
      </c>
      <c r="DS65" s="56">
        <f>SUM(DO$15:DO65)</f>
        <v>-132750.93459178077</v>
      </c>
      <c r="DT65" s="56">
        <f>SUM(DP$15:DP65)</f>
        <v>-198626.94777530048</v>
      </c>
      <c r="DU65" s="56">
        <f>SUM(DQ$15:DQ65)</f>
        <v>-50937.500000000116</v>
      </c>
      <c r="DV65" s="56">
        <f>SUM(DR$15:DR65)</f>
        <v>97440.023333333404</v>
      </c>
      <c r="DZ65" s="129">
        <v>45938.625</v>
      </c>
      <c r="EA65" s="146">
        <f t="shared" si="70"/>
        <v>-132750.93459178077</v>
      </c>
      <c r="EB65" s="146">
        <f t="shared" si="72"/>
        <v>-198626.94777530048</v>
      </c>
      <c r="EC65" s="146">
        <f t="shared" si="73"/>
        <v>97440.023333333404</v>
      </c>
      <c r="ED65" s="146">
        <f t="shared" si="74"/>
        <v>-50937.500000000116</v>
      </c>
    </row>
    <row r="66" spans="1:134">
      <c r="A66" s="136">
        <v>45918.625</v>
      </c>
      <c r="B66" s="73">
        <f t="shared" si="27"/>
        <v>92.67</v>
      </c>
      <c r="C66" s="31">
        <f t="shared" si="28"/>
        <v>-275079.87220447336</v>
      </c>
      <c r="D66" s="32">
        <f t="shared" si="29"/>
        <v>-177660</v>
      </c>
      <c r="E66" s="73">
        <f t="shared" si="30"/>
        <v>100.956</v>
      </c>
      <c r="F66" s="31">
        <f t="shared" si="31"/>
        <v>-47879.999999999425</v>
      </c>
      <c r="G66" s="32">
        <f t="shared" si="32"/>
        <v>-63251.808479999992</v>
      </c>
      <c r="H66" s="73">
        <f t="shared" si="33"/>
        <v>120.7</v>
      </c>
      <c r="I66" s="31">
        <f t="shared" si="34"/>
        <v>-355570.13945857302</v>
      </c>
      <c r="J66" s="32">
        <f t="shared" si="35"/>
        <v>-305575.2</v>
      </c>
      <c r="K66" s="73">
        <f t="shared" si="36"/>
        <v>99.516000000000005</v>
      </c>
      <c r="L66" s="31">
        <f t="shared" si="37"/>
        <v>-84033.599999999919</v>
      </c>
      <c r="M66" s="32">
        <f t="shared" si="38"/>
        <v>-139127.13024000003</v>
      </c>
      <c r="N66" s="79">
        <f t="shared" si="17"/>
        <v>96376.545494099148</v>
      </c>
      <c r="O66" s="79"/>
      <c r="P66" s="79"/>
      <c r="Q66" s="79">
        <f>$G$5*SUM($O$14:O66)-$H$5*SUM($P$14:P66)</f>
        <v>-35590.730199999991</v>
      </c>
      <c r="R66" s="79">
        <f t="shared" si="18"/>
        <v>60785.815294099157</v>
      </c>
      <c r="S66" s="137"/>
      <c r="U66" s="72">
        <v>45861.625</v>
      </c>
      <c r="V66" s="54">
        <v>94.21</v>
      </c>
      <c r="W66" s="72">
        <v>45859.625</v>
      </c>
      <c r="X66" s="54">
        <v>101.45</v>
      </c>
      <c r="Y66" s="121">
        <v>45866.625</v>
      </c>
      <c r="Z66" s="54">
        <v>120.25</v>
      </c>
      <c r="AA66" s="72">
        <v>45933.625</v>
      </c>
      <c r="AB66" s="54">
        <v>99.492999999999995</v>
      </c>
      <c r="AF66" s="129">
        <v>45938.625</v>
      </c>
      <c r="AG66" s="45">
        <f t="shared" si="87"/>
        <v>80.650000000000006</v>
      </c>
      <c r="AH66" s="46">
        <f t="shared" si="40"/>
        <v>62150.403977628834</v>
      </c>
      <c r="AI66" s="46">
        <f t="shared" si="41"/>
        <v>-211500</v>
      </c>
      <c r="AJ66" s="45">
        <f t="shared" si="88"/>
        <v>100.6875</v>
      </c>
      <c r="AK66" s="46">
        <f t="shared" si="43"/>
        <v>155608.25892857142</v>
      </c>
      <c r="AL66" s="47">
        <f t="shared" si="44"/>
        <v>-9382.9603794642753</v>
      </c>
      <c r="AM66" s="45">
        <f t="shared" si="89"/>
        <v>111.26</v>
      </c>
      <c r="AN66" s="46">
        <f t="shared" si="46"/>
        <v>588660.2135567884</v>
      </c>
      <c r="AO66" s="47">
        <f t="shared" si="47"/>
        <v>-217542.85714285716</v>
      </c>
      <c r="AP66" s="45">
        <f t="shared" si="90"/>
        <v>100.6875</v>
      </c>
      <c r="AQ66" s="46">
        <f t="shared" si="49"/>
        <v>135658.48214285716</v>
      </c>
      <c r="AR66" s="47">
        <f t="shared" si="50"/>
        <v>-8180.0167410714203</v>
      </c>
      <c r="AS66" s="45">
        <f t="shared" si="91"/>
        <v>104.0625</v>
      </c>
      <c r="AT66" s="46">
        <f t="shared" si="52"/>
        <v>122209.82142857143</v>
      </c>
      <c r="AU66" s="47">
        <f t="shared" si="53"/>
        <v>3424.8549107142899</v>
      </c>
      <c r="AV66" s="45">
        <f t="shared" si="92"/>
        <v>98.375</v>
      </c>
      <c r="AW66" s="46">
        <f t="shared" si="55"/>
        <v>269531.25</v>
      </c>
      <c r="AX66" s="47">
        <f t="shared" si="56"/>
        <v>9236.2968750000073</v>
      </c>
      <c r="AY66" s="79">
        <f t="shared" si="93"/>
        <v>-134811.562369338</v>
      </c>
      <c r="AZ66" s="185"/>
      <c r="BA66" s="185"/>
      <c r="BB66" s="79">
        <f>$AO$4*SUM($AZ$14:AZ66)-$AP$4*SUM($BA$14:BA66)</f>
        <v>71425.005826778885</v>
      </c>
      <c r="BC66" s="79">
        <f t="shared" si="94"/>
        <v>-206236.56819611689</v>
      </c>
      <c r="BE66" s="72">
        <v>45860.625</v>
      </c>
      <c r="BF66" s="54">
        <v>80.5</v>
      </c>
      <c r="BG66" s="72">
        <v>45953.625</v>
      </c>
      <c r="BH66" s="54">
        <v>101.1875</v>
      </c>
      <c r="BI66" s="72">
        <v>45860.625</v>
      </c>
      <c r="BJ66" s="54">
        <v>108.97</v>
      </c>
      <c r="BK66" s="72">
        <v>45953.625</v>
      </c>
      <c r="BL66" s="54">
        <v>101.1875</v>
      </c>
      <c r="BM66" s="72">
        <v>45860.625</v>
      </c>
      <c r="BN66" s="54">
        <v>102.328125</v>
      </c>
      <c r="BO66" s="72">
        <v>45860.625</v>
      </c>
      <c r="BP66" s="54">
        <v>95.484375</v>
      </c>
      <c r="BR66" s="127">
        <f t="shared" si="20"/>
        <v>45938.625</v>
      </c>
      <c r="BS66" s="45">
        <f t="shared" si="95"/>
        <v>107.92919999999999</v>
      </c>
      <c r="BT66" s="46">
        <f t="shared" si="58"/>
        <v>87774.999999997046</v>
      </c>
      <c r="BU66" s="46">
        <f t="shared" si="59"/>
        <v>250000</v>
      </c>
      <c r="BV66" s="45">
        <f t="shared" si="96"/>
        <v>47.487000000000002</v>
      </c>
      <c r="BW66" s="46">
        <f t="shared" si="61"/>
        <v>153393.74999999983</v>
      </c>
      <c r="BX66" s="47">
        <f t="shared" si="62"/>
        <v>250000</v>
      </c>
      <c r="BY66" s="45">
        <f t="shared" si="97"/>
        <v>-65618.750000002794</v>
      </c>
      <c r="CA66" s="125">
        <v>45863.625</v>
      </c>
      <c r="CB66" s="54">
        <v>107.6135</v>
      </c>
      <c r="CC66" s="125">
        <v>45863.625</v>
      </c>
      <c r="CD66" s="54">
        <v>49.981999999999999</v>
      </c>
      <c r="CF66" s="127">
        <v>45938.625</v>
      </c>
      <c r="CG66" s="45">
        <f t="shared" si="98"/>
        <v>244.23400000000001</v>
      </c>
      <c r="CH66" s="46">
        <f t="shared" si="64"/>
        <v>211974.84000000008</v>
      </c>
      <c r="CI66" s="46">
        <f t="shared" si="65"/>
        <v>210000</v>
      </c>
      <c r="CJ66" s="45">
        <f t="shared" si="99"/>
        <v>50.073</v>
      </c>
      <c r="CK66" s="46">
        <f t="shared" si="67"/>
        <v>118021.04999999984</v>
      </c>
      <c r="CL66" s="47">
        <f t="shared" si="68"/>
        <v>189000</v>
      </c>
      <c r="CM66" s="45">
        <f t="shared" si="100"/>
        <v>114953.79000000027</v>
      </c>
      <c r="CO66" s="125">
        <v>45861.625</v>
      </c>
      <c r="CP66" s="54">
        <v>276.29399999999998</v>
      </c>
      <c r="CQ66" s="125">
        <v>45861.625</v>
      </c>
      <c r="CR66" s="54">
        <v>53.884</v>
      </c>
      <c r="DF66" s="129">
        <v>45939.625</v>
      </c>
      <c r="DG66" s="56">
        <f t="shared" si="75"/>
        <v>-143366.79284610899</v>
      </c>
      <c r="DH66" s="56">
        <f t="shared" si="76"/>
        <v>-232007.72939624547</v>
      </c>
      <c r="DI66" s="56">
        <f t="shared" si="77"/>
        <v>-84606.250000002678</v>
      </c>
      <c r="DJ66" s="56">
        <f t="shared" si="78"/>
        <v>96547.056666666991</v>
      </c>
      <c r="DK66" s="56">
        <f t="shared" si="79"/>
        <v>-19010.186174864604</v>
      </c>
      <c r="DL66" s="56">
        <f t="shared" si="80"/>
        <v>-25771.161200128583</v>
      </c>
      <c r="DM66" s="56">
        <f t="shared" si="81"/>
        <v>-18987.499999999884</v>
      </c>
      <c r="DN66" s="56">
        <f t="shared" si="82"/>
        <v>-18406.733333333279</v>
      </c>
      <c r="DO66" s="56">
        <f t="shared" si="83"/>
        <v>-19010.186174864604</v>
      </c>
      <c r="DP66" s="56">
        <f t="shared" si="84"/>
        <v>-25771.161200128583</v>
      </c>
      <c r="DQ66" s="56">
        <f t="shared" si="85"/>
        <v>-18987.499999999884</v>
      </c>
      <c r="DR66" s="56">
        <f t="shared" si="86"/>
        <v>-18406.733333333279</v>
      </c>
      <c r="DS66" s="56">
        <f>SUM(DO$15:DO66)</f>
        <v>-151761.12076664536</v>
      </c>
      <c r="DT66" s="56">
        <f>SUM(DP$15:DP66)</f>
        <v>-224398.10897542906</v>
      </c>
      <c r="DU66" s="56">
        <f>SUM(DQ$15:DQ66)</f>
        <v>-69925</v>
      </c>
      <c r="DV66" s="56">
        <f>SUM(DR$15:DR66)</f>
        <v>79033.290000000125</v>
      </c>
      <c r="DZ66" s="129">
        <v>45939.625</v>
      </c>
      <c r="EA66" s="146">
        <f t="shared" si="70"/>
        <v>-151761.12076664536</v>
      </c>
      <c r="EB66" s="146">
        <f t="shared" si="72"/>
        <v>-224398.10897542906</v>
      </c>
      <c r="EC66" s="146">
        <f t="shared" si="73"/>
        <v>79033.290000000125</v>
      </c>
      <c r="ED66" s="146">
        <f t="shared" si="74"/>
        <v>-69925</v>
      </c>
    </row>
    <row r="67" spans="1:134">
      <c r="A67" s="136">
        <v>45919.625</v>
      </c>
      <c r="B67" s="73">
        <f t="shared" si="27"/>
        <v>92.67</v>
      </c>
      <c r="C67" s="31">
        <f t="shared" si="28"/>
        <v>-275079.87220447336</v>
      </c>
      <c r="D67" s="32">
        <f t="shared" si="29"/>
        <v>-180127.5</v>
      </c>
      <c r="E67" s="73">
        <f t="shared" si="30"/>
        <v>100.904</v>
      </c>
      <c r="F67" s="31">
        <f t="shared" si="31"/>
        <v>-56616.000000000553</v>
      </c>
      <c r="G67" s="32">
        <f t="shared" si="32"/>
        <v>-64130.305820000009</v>
      </c>
      <c r="H67" s="73">
        <f t="shared" si="33"/>
        <v>120.71</v>
      </c>
      <c r="I67" s="31">
        <f t="shared" si="34"/>
        <v>-352607.05496308964</v>
      </c>
      <c r="J67" s="32">
        <f t="shared" si="35"/>
        <v>-309819.3</v>
      </c>
      <c r="K67" s="73">
        <f t="shared" si="36"/>
        <v>99.414000000000001</v>
      </c>
      <c r="L67" s="31">
        <f t="shared" si="37"/>
        <v>-119162.40000000126</v>
      </c>
      <c r="M67" s="32">
        <f t="shared" si="38"/>
        <v>-141059.45149333336</v>
      </c>
      <c r="N67" s="79">
        <f t="shared" si="17"/>
        <v>67743.437085282261</v>
      </c>
      <c r="O67" s="79"/>
      <c r="P67" s="79"/>
      <c r="Q67" s="79">
        <f>$G$5*SUM($O$14:O67)-$H$5*SUM($P$14:P67)</f>
        <v>-35590.730199999991</v>
      </c>
      <c r="R67" s="79">
        <f t="shared" si="18"/>
        <v>32152.70688528227</v>
      </c>
      <c r="S67" s="137"/>
      <c r="U67" s="72">
        <v>45862.625</v>
      </c>
      <c r="V67" s="54">
        <v>94.34</v>
      </c>
      <c r="W67" s="72">
        <v>45860.625</v>
      </c>
      <c r="X67" s="54">
        <v>101.5</v>
      </c>
      <c r="Y67" s="121">
        <v>45867.625</v>
      </c>
      <c r="Z67" s="54">
        <v>120.32</v>
      </c>
      <c r="AA67" s="72">
        <v>45936.625</v>
      </c>
      <c r="AB67" s="54">
        <v>99.536000000000001</v>
      </c>
      <c r="AF67" s="129">
        <v>45939.625</v>
      </c>
      <c r="AG67" s="45">
        <f t="shared" si="87"/>
        <v>80.42</v>
      </c>
      <c r="AH67" s="46">
        <f t="shared" si="40"/>
        <v>-9322.5605966446019</v>
      </c>
      <c r="AI67" s="46">
        <f t="shared" si="41"/>
        <v>-214437.49999999997</v>
      </c>
      <c r="AJ67" s="45">
        <f t="shared" si="88"/>
        <v>100.625</v>
      </c>
      <c r="AK67" s="46">
        <f t="shared" si="43"/>
        <v>146902.90178571429</v>
      </c>
      <c r="AL67" s="47">
        <f t="shared" si="44"/>
        <v>-9513.2792736235133</v>
      </c>
      <c r="AM67" s="45">
        <f t="shared" si="89"/>
        <v>111.04</v>
      </c>
      <c r="AN67" s="46">
        <f t="shared" si="46"/>
        <v>536650.074206391</v>
      </c>
      <c r="AO67" s="47">
        <f t="shared" si="47"/>
        <v>-220564.28571428571</v>
      </c>
      <c r="AP67" s="45">
        <f t="shared" si="90"/>
        <v>100.625</v>
      </c>
      <c r="AQ67" s="46">
        <f t="shared" si="49"/>
        <v>128069.19642857145</v>
      </c>
      <c r="AR67" s="47">
        <f t="shared" si="50"/>
        <v>-8293.6280846974114</v>
      </c>
      <c r="AS67" s="45">
        <f t="shared" si="91"/>
        <v>103.984375</v>
      </c>
      <c r="AT67" s="46">
        <f t="shared" si="52"/>
        <v>118024.55357142857</v>
      </c>
      <c r="AU67" s="47">
        <f t="shared" si="53"/>
        <v>3472.4223400297633</v>
      </c>
      <c r="AV67" s="45">
        <f t="shared" si="92"/>
        <v>98.328125</v>
      </c>
      <c r="AW67" s="46">
        <f t="shared" si="55"/>
        <v>266015.625</v>
      </c>
      <c r="AX67" s="47">
        <f t="shared" si="56"/>
        <v>9364.5787760416642</v>
      </c>
      <c r="AY67" s="79">
        <f t="shared" si="93"/>
        <v>-160582.72356946659</v>
      </c>
      <c r="AZ67" s="185"/>
      <c r="BA67" s="185"/>
      <c r="BB67" s="79">
        <f>$AO$4*SUM($AZ$14:AZ67)-$AP$4*SUM($BA$14:BA67)</f>
        <v>71425.005826778885</v>
      </c>
      <c r="BC67" s="79">
        <f t="shared" si="94"/>
        <v>-232007.72939624547</v>
      </c>
      <c r="BE67" s="72">
        <v>45861.625</v>
      </c>
      <c r="BF67" s="54">
        <v>80.540000000000006</v>
      </c>
      <c r="BG67" s="72">
        <v>45954.625</v>
      </c>
      <c r="BH67" s="54">
        <v>101.2265625</v>
      </c>
      <c r="BI67" s="72">
        <v>45861.625</v>
      </c>
      <c r="BJ67" s="54">
        <v>108.8</v>
      </c>
      <c r="BK67" s="72">
        <v>45954.625</v>
      </c>
      <c r="BL67" s="54">
        <v>101.2265625</v>
      </c>
      <c r="BM67" s="72">
        <v>45861.625</v>
      </c>
      <c r="BN67" s="54">
        <v>101.953125</v>
      </c>
      <c r="BO67" s="72">
        <v>45861.625</v>
      </c>
      <c r="BP67" s="54">
        <v>94.96875</v>
      </c>
      <c r="BR67" s="127">
        <f t="shared" si="20"/>
        <v>45939.625</v>
      </c>
      <c r="BS67" s="45">
        <f t="shared" si="95"/>
        <v>107.73399999999999</v>
      </c>
      <c r="BT67" s="46">
        <f t="shared" si="58"/>
        <v>38974.999999997097</v>
      </c>
      <c r="BU67" s="46">
        <f t="shared" si="59"/>
        <v>253472.22222222222</v>
      </c>
      <c r="BV67" s="45">
        <f t="shared" si="96"/>
        <v>48.017000000000003</v>
      </c>
      <c r="BW67" s="46">
        <f t="shared" si="61"/>
        <v>123581.24999999975</v>
      </c>
      <c r="BX67" s="47">
        <f t="shared" si="62"/>
        <v>253472.22222222225</v>
      </c>
      <c r="BY67" s="45">
        <f t="shared" si="97"/>
        <v>-84606.250000002678</v>
      </c>
      <c r="CA67" s="125">
        <v>45866.625</v>
      </c>
      <c r="CB67" s="54">
        <v>107.57810000000001</v>
      </c>
      <c r="CC67" s="125">
        <v>45866.625</v>
      </c>
      <c r="CD67" s="54">
        <v>50.213999999999999</v>
      </c>
      <c r="CF67" s="127">
        <v>45939.625</v>
      </c>
      <c r="CG67" s="45">
        <f t="shared" si="98"/>
        <v>249.739</v>
      </c>
      <c r="CH67" s="46">
        <f t="shared" si="64"/>
        <v>161108.64000000007</v>
      </c>
      <c r="CI67" s="46">
        <f t="shared" si="65"/>
        <v>212916.66666666666</v>
      </c>
      <c r="CJ67" s="45">
        <f t="shared" si="99"/>
        <v>50.813000000000002</v>
      </c>
      <c r="CK67" s="46">
        <f t="shared" si="67"/>
        <v>85853.249999999753</v>
      </c>
      <c r="CL67" s="47">
        <f t="shared" si="68"/>
        <v>191625</v>
      </c>
      <c r="CM67" s="45">
        <f t="shared" si="100"/>
        <v>96547.056666666991</v>
      </c>
      <c r="CO67" s="125">
        <v>45862.625</v>
      </c>
      <c r="CP67" s="54">
        <v>269.95100000000002</v>
      </c>
      <c r="CQ67" s="125">
        <v>45862.625</v>
      </c>
      <c r="CR67" s="54">
        <v>52.994999999999997</v>
      </c>
      <c r="DF67" s="129">
        <v>45940.625</v>
      </c>
      <c r="DG67" s="56">
        <f t="shared" si="75"/>
        <v>-139527.97921020104</v>
      </c>
      <c r="DH67" s="56">
        <f t="shared" si="76"/>
        <v>-303580.68973480002</v>
      </c>
      <c r="DI67" s="56">
        <f t="shared" si="77"/>
        <v>-95912.499999999651</v>
      </c>
      <c r="DJ67" s="56">
        <f t="shared" si="78"/>
        <v>93832.783333333849</v>
      </c>
      <c r="DK67" s="56">
        <f t="shared" si="79"/>
        <v>3838.8136359079508</v>
      </c>
      <c r="DL67" s="56">
        <f t="shared" si="80"/>
        <v>-71572.960338554549</v>
      </c>
      <c r="DM67" s="56">
        <f t="shared" si="81"/>
        <v>-11306.249999996973</v>
      </c>
      <c r="DN67" s="56">
        <f t="shared" si="82"/>
        <v>-2714.2733333331416</v>
      </c>
      <c r="DO67" s="56">
        <f t="shared" si="83"/>
        <v>3838.8136359079508</v>
      </c>
      <c r="DP67" s="56">
        <f t="shared" si="84"/>
        <v>-71572.960338554549</v>
      </c>
      <c r="DQ67" s="56">
        <f t="shared" si="85"/>
        <v>-11306.249999996973</v>
      </c>
      <c r="DR67" s="56">
        <f t="shared" si="86"/>
        <v>-2714.2733333331416</v>
      </c>
      <c r="DS67" s="56">
        <f>SUM(DO$15:DO67)</f>
        <v>-147922.3071307374</v>
      </c>
      <c r="DT67" s="56">
        <f>SUM(DP$15:DP67)</f>
        <v>-295971.06931398361</v>
      </c>
      <c r="DU67" s="56">
        <f>SUM(DQ$15:DQ67)</f>
        <v>-81231.249999996973</v>
      </c>
      <c r="DV67" s="56">
        <f>SUM(DR$15:DR67)</f>
        <v>76319.016666666983</v>
      </c>
      <c r="DZ67" s="129">
        <v>45940.625</v>
      </c>
      <c r="EA67" s="146">
        <f t="shared" si="70"/>
        <v>-147922.3071307374</v>
      </c>
      <c r="EB67" s="146">
        <f t="shared" si="72"/>
        <v>-295971.06931398361</v>
      </c>
      <c r="EC67" s="146">
        <f t="shared" si="73"/>
        <v>76319.016666666983</v>
      </c>
      <c r="ED67" s="146">
        <f t="shared" si="74"/>
        <v>-81231.249999996973</v>
      </c>
    </row>
    <row r="68" spans="1:134">
      <c r="A68" s="136">
        <v>45922.625</v>
      </c>
      <c r="B68" s="73">
        <f t="shared" si="27"/>
        <v>92.52</v>
      </c>
      <c r="C68" s="31">
        <f t="shared" si="28"/>
        <v>-308626.19808306923</v>
      </c>
      <c r="D68" s="32">
        <f t="shared" si="29"/>
        <v>-187529.99999999997</v>
      </c>
      <c r="E68" s="73">
        <f t="shared" si="30"/>
        <v>100.913</v>
      </c>
      <c r="F68" s="31">
        <f t="shared" si="31"/>
        <v>-55104.000000000495</v>
      </c>
      <c r="G68" s="32">
        <f t="shared" si="32"/>
        <v>-66765.797839999956</v>
      </c>
      <c r="H68" s="73">
        <f t="shared" si="33"/>
        <v>120.61</v>
      </c>
      <c r="I68" s="31">
        <f t="shared" si="34"/>
        <v>-382237.89991796773</v>
      </c>
      <c r="J68" s="32">
        <f t="shared" si="35"/>
        <v>-322551.59999999998</v>
      </c>
      <c r="K68" s="73">
        <f t="shared" si="36"/>
        <v>99.441000000000003</v>
      </c>
      <c r="L68" s="31">
        <f t="shared" si="37"/>
        <v>-109863.60000000089</v>
      </c>
      <c r="M68" s="32">
        <f t="shared" si="38"/>
        <v>-146856.41525333331</v>
      </c>
      <c r="N68" s="79">
        <f t="shared" si="17"/>
        <v>73783.084421564738</v>
      </c>
      <c r="O68" s="79"/>
      <c r="P68" s="79"/>
      <c r="Q68" s="79">
        <f>$G$5*SUM($O$14:O68)-$H$5*SUM($P$14:P68)</f>
        <v>-35590.730199999991</v>
      </c>
      <c r="R68" s="79">
        <f t="shared" si="18"/>
        <v>38192.354221564747</v>
      </c>
      <c r="S68" s="137"/>
      <c r="U68" s="72">
        <v>45863.625</v>
      </c>
      <c r="V68" s="54">
        <v>94.27</v>
      </c>
      <c r="W68" s="72">
        <v>45861.625</v>
      </c>
      <c r="X68" s="54">
        <v>101.505</v>
      </c>
      <c r="Y68" s="121">
        <v>45868.625</v>
      </c>
      <c r="Z68" s="54">
        <v>120.21</v>
      </c>
      <c r="AA68" s="72">
        <v>45937.625</v>
      </c>
      <c r="AB68" s="54">
        <v>99.483000000000004</v>
      </c>
      <c r="AF68" s="129">
        <v>45940.625</v>
      </c>
      <c r="AG68" s="45">
        <f t="shared" si="87"/>
        <v>79.984999999999999</v>
      </c>
      <c r="AH68" s="46">
        <f t="shared" si="40"/>
        <v>-144499.68924798162</v>
      </c>
      <c r="AI68" s="46">
        <f t="shared" si="41"/>
        <v>-217375</v>
      </c>
      <c r="AJ68" s="45">
        <f t="shared" si="88"/>
        <v>101.0078125</v>
      </c>
      <c r="AK68" s="46">
        <f t="shared" si="43"/>
        <v>200223.21428571429</v>
      </c>
      <c r="AL68" s="47">
        <f t="shared" si="44"/>
        <v>-9643.5981677827222</v>
      </c>
      <c r="AM68" s="45">
        <f t="shared" si="89"/>
        <v>111.36</v>
      </c>
      <c r="AN68" s="46">
        <f t="shared" si="46"/>
        <v>612301.18598878465</v>
      </c>
      <c r="AO68" s="47">
        <f t="shared" si="47"/>
        <v>-223585.71428571429</v>
      </c>
      <c r="AP68" s="45">
        <f t="shared" si="90"/>
        <v>101.0078125</v>
      </c>
      <c r="AQ68" s="46">
        <f t="shared" si="49"/>
        <v>174553.57142857145</v>
      </c>
      <c r="AR68" s="47">
        <f t="shared" si="50"/>
        <v>-8407.2394283234025</v>
      </c>
      <c r="AS68" s="45">
        <f t="shared" si="91"/>
        <v>104.671875</v>
      </c>
      <c r="AT68" s="46">
        <f t="shared" si="52"/>
        <v>154854.91071428574</v>
      </c>
      <c r="AU68" s="47">
        <f t="shared" si="53"/>
        <v>3519.989769345244</v>
      </c>
      <c r="AV68" s="45">
        <f t="shared" si="92"/>
        <v>99.78125</v>
      </c>
      <c r="AW68" s="46">
        <f t="shared" si="55"/>
        <v>375000</v>
      </c>
      <c r="AX68" s="47">
        <f t="shared" si="56"/>
        <v>9492.8606770833358</v>
      </c>
      <c r="AY68" s="79">
        <f t="shared" si="93"/>
        <v>-232155.68390802111</v>
      </c>
      <c r="AZ68" s="185"/>
      <c r="BA68" s="185"/>
      <c r="BB68" s="79">
        <f>$AO$4*SUM($AZ$14:AZ68)-$AP$4*SUM($BA$14:BA68)</f>
        <v>71425.005826778885</v>
      </c>
      <c r="BC68" s="79">
        <f t="shared" si="94"/>
        <v>-303580.68973480002</v>
      </c>
      <c r="BE68" s="72">
        <v>45862.625</v>
      </c>
      <c r="BF68" s="54">
        <v>80.44</v>
      </c>
      <c r="BG68" s="72">
        <v>45957.625</v>
      </c>
      <c r="BH68" s="54">
        <v>101.1640625</v>
      </c>
      <c r="BI68" s="72">
        <v>45862.625</v>
      </c>
      <c r="BJ68" s="54">
        <v>108.64</v>
      </c>
      <c r="BK68" s="72">
        <v>45957.625</v>
      </c>
      <c r="BL68" s="54">
        <v>101.1640625</v>
      </c>
      <c r="BM68" s="72">
        <v>45862.625</v>
      </c>
      <c r="BN68" s="54">
        <v>101.796875</v>
      </c>
      <c r="BO68" s="72">
        <v>45862.625</v>
      </c>
      <c r="BP68" s="54">
        <v>94.84375</v>
      </c>
      <c r="BR68" s="127">
        <f t="shared" si="20"/>
        <v>45940.625</v>
      </c>
      <c r="BS68" s="45">
        <f t="shared" si="95"/>
        <v>107.01220000000001</v>
      </c>
      <c r="BT68" s="46">
        <f t="shared" si="58"/>
        <v>-141474.9999999998</v>
      </c>
      <c r="BU68" s="46">
        <f t="shared" si="59"/>
        <v>256944.44444444447</v>
      </c>
      <c r="BV68" s="45">
        <f t="shared" si="96"/>
        <v>51.024000000000001</v>
      </c>
      <c r="BW68" s="46">
        <f t="shared" si="61"/>
        <v>-45562.500000000131</v>
      </c>
      <c r="BX68" s="47">
        <f t="shared" si="62"/>
        <v>256944.44444444444</v>
      </c>
      <c r="BY68" s="45">
        <f t="shared" si="97"/>
        <v>-95912.499999999651</v>
      </c>
      <c r="CA68" s="125">
        <v>45867.625</v>
      </c>
      <c r="CB68" s="54">
        <v>107.3954</v>
      </c>
      <c r="CC68" s="125">
        <v>45867.625</v>
      </c>
      <c r="CD68" s="54">
        <v>50.765000000000001</v>
      </c>
      <c r="CF68" s="127">
        <v>45940.625</v>
      </c>
      <c r="CG68" s="45">
        <f t="shared" si="98"/>
        <v>260.29199999999997</v>
      </c>
      <c r="CH68" s="46">
        <f t="shared" si="64"/>
        <v>63598.920000000362</v>
      </c>
      <c r="CI68" s="46">
        <f t="shared" si="65"/>
        <v>215833.33333333331</v>
      </c>
      <c r="CJ68" s="45">
        <f t="shared" si="99"/>
        <v>52.987000000000002</v>
      </c>
      <c r="CK68" s="46">
        <f t="shared" si="67"/>
        <v>-8650.5300000002244</v>
      </c>
      <c r="CL68" s="47">
        <f t="shared" si="68"/>
        <v>194250</v>
      </c>
      <c r="CM68" s="45">
        <f t="shared" si="100"/>
        <v>93832.783333333849</v>
      </c>
      <c r="CO68" s="125">
        <v>45863.625</v>
      </c>
      <c r="CP68" s="54">
        <v>269.66199999999998</v>
      </c>
      <c r="CQ68" s="125">
        <v>45863.625</v>
      </c>
      <c r="CR68" s="54">
        <v>52.911000000000001</v>
      </c>
      <c r="DF68" s="129">
        <v>45943.625</v>
      </c>
      <c r="DG68" s="56">
        <f t="shared" si="75"/>
        <v>-124190.47417984054</v>
      </c>
      <c r="DH68" s="56">
        <f t="shared" si="76"/>
        <v>-220751.04391397614</v>
      </c>
      <c r="DI68" s="56">
        <f t="shared" si="77"/>
        <v>-95912.499999999593</v>
      </c>
      <c r="DJ68" s="56">
        <f t="shared" si="78"/>
        <v>99275.493333333521</v>
      </c>
      <c r="DK68" s="56">
        <f t="shared" si="79"/>
        <v>15337.505030360495</v>
      </c>
      <c r="DL68" s="56">
        <f t="shared" si="80"/>
        <v>82829.645820823876</v>
      </c>
      <c r="DM68" s="56">
        <f t="shared" si="81"/>
        <v>0</v>
      </c>
      <c r="DN68" s="56">
        <f t="shared" si="82"/>
        <v>5442.7099999996717</v>
      </c>
      <c r="DO68" s="56">
        <f t="shared" si="83"/>
        <v>15337.505030360495</v>
      </c>
      <c r="DP68" s="56">
        <f t="shared" si="84"/>
        <v>82829.645820823876</v>
      </c>
      <c r="DQ68" s="56">
        <f t="shared" si="85"/>
        <v>0</v>
      </c>
      <c r="DR68" s="56">
        <f t="shared" si="86"/>
        <v>5442.7099999996717</v>
      </c>
      <c r="DS68" s="56">
        <f>SUM(DO$15:DO68)</f>
        <v>-132584.80210037692</v>
      </c>
      <c r="DT68" s="56">
        <f>SUM(DP$15:DP68)</f>
        <v>-213141.42349315973</v>
      </c>
      <c r="DU68" s="56">
        <f>SUM(DQ$15:DQ68)</f>
        <v>-81231.249999996973</v>
      </c>
      <c r="DV68" s="56">
        <f>SUM(DR$15:DR68)</f>
        <v>81761.726666666655</v>
      </c>
      <c r="DZ68" s="129">
        <v>45943.625</v>
      </c>
      <c r="EA68" s="146">
        <f t="shared" si="70"/>
        <v>-132584.80210037692</v>
      </c>
      <c r="EB68" s="146">
        <f t="shared" si="72"/>
        <v>-213141.42349315973</v>
      </c>
      <c r="EC68" s="146">
        <f t="shared" si="73"/>
        <v>81761.726666666655</v>
      </c>
      <c r="ED68" s="146">
        <f t="shared" si="74"/>
        <v>-81231.249999996973</v>
      </c>
    </row>
    <row r="69" spans="1:134">
      <c r="A69" s="136">
        <v>45923.625</v>
      </c>
      <c r="B69" s="73">
        <f t="shared" si="27"/>
        <v>92.67</v>
      </c>
      <c r="C69" s="31">
        <f t="shared" si="28"/>
        <v>-275079.87220447336</v>
      </c>
      <c r="D69" s="32">
        <f t="shared" si="29"/>
        <v>-189997.49999999997</v>
      </c>
      <c r="E69" s="73">
        <f t="shared" si="30"/>
        <v>100.883</v>
      </c>
      <c r="F69" s="31">
        <f t="shared" si="31"/>
        <v>-60144.000000000691</v>
      </c>
      <c r="G69" s="32">
        <f t="shared" si="32"/>
        <v>-67644.295179999986</v>
      </c>
      <c r="H69" s="73">
        <f t="shared" si="33"/>
        <v>120.6</v>
      </c>
      <c r="I69" s="31">
        <f t="shared" si="34"/>
        <v>-385200.98441345512</v>
      </c>
      <c r="J69" s="32">
        <f t="shared" si="35"/>
        <v>-326795.69999999995</v>
      </c>
      <c r="K69" s="73">
        <f t="shared" si="36"/>
        <v>99.381</v>
      </c>
      <c r="L69" s="31">
        <f t="shared" si="37"/>
        <v>-130527.60000000169</v>
      </c>
      <c r="M69" s="32">
        <f t="shared" si="38"/>
        <v>-148788.73650666664</v>
      </c>
      <c r="N69" s="79">
        <f t="shared" si="17"/>
        <v>95391.2708823141</v>
      </c>
      <c r="O69" s="79"/>
      <c r="P69" s="79"/>
      <c r="Q69" s="79">
        <f>$G$5*SUM($O$14:O69)-$H$5*SUM($P$14:P69)</f>
        <v>-35590.730199999991</v>
      </c>
      <c r="R69" s="79">
        <f t="shared" si="18"/>
        <v>59800.540682314109</v>
      </c>
      <c r="S69" s="137"/>
      <c r="U69" s="72">
        <v>45866.625</v>
      </c>
      <c r="V69" s="54">
        <v>94.37</v>
      </c>
      <c r="W69" s="72">
        <v>45862.625</v>
      </c>
      <c r="X69" s="54">
        <v>101.15300000000001</v>
      </c>
      <c r="Y69" s="121">
        <v>45869.625</v>
      </c>
      <c r="Z69" s="54">
        <v>120.26</v>
      </c>
      <c r="AA69" s="72">
        <v>45938.625</v>
      </c>
      <c r="AB69" s="54">
        <v>99.673000000000002</v>
      </c>
      <c r="AF69" s="129">
        <v>45943.625</v>
      </c>
      <c r="AG69" s="45">
        <f t="shared" si="87"/>
        <v>80.45</v>
      </c>
      <c r="AH69" s="46">
        <f t="shared" si="40"/>
        <v>0</v>
      </c>
      <c r="AI69" s="46">
        <f t="shared" si="41"/>
        <v>-226187.49999999997</v>
      </c>
      <c r="AJ69" s="45">
        <f t="shared" si="88"/>
        <v>101.109375</v>
      </c>
      <c r="AK69" s="46">
        <f t="shared" si="43"/>
        <v>214369.41964285716</v>
      </c>
      <c r="AL69" s="47">
        <f t="shared" si="44"/>
        <v>-10034.554850260407</v>
      </c>
      <c r="AM69" s="45">
        <f t="shared" si="89"/>
        <v>111.73</v>
      </c>
      <c r="AN69" s="46">
        <f t="shared" si="46"/>
        <v>699772.78398718487</v>
      </c>
      <c r="AO69" s="47">
        <f t="shared" si="47"/>
        <v>-232649.99999999997</v>
      </c>
      <c r="AP69" s="45">
        <f t="shared" si="90"/>
        <v>101.109375</v>
      </c>
      <c r="AQ69" s="46">
        <f t="shared" si="49"/>
        <v>186886.16071428571</v>
      </c>
      <c r="AR69" s="47">
        <f t="shared" si="50"/>
        <v>-8748.073459201376</v>
      </c>
      <c r="AS69" s="45">
        <f t="shared" si="91"/>
        <v>104.84375</v>
      </c>
      <c r="AT69" s="46">
        <f t="shared" si="52"/>
        <v>164062.5</v>
      </c>
      <c r="AU69" s="47">
        <f t="shared" si="53"/>
        <v>3662.6920572916715</v>
      </c>
      <c r="AV69" s="45">
        <f t="shared" si="92"/>
        <v>100.015625</v>
      </c>
      <c r="AW69" s="46">
        <f t="shared" si="55"/>
        <v>392578.125</v>
      </c>
      <c r="AX69" s="47">
        <f t="shared" si="56"/>
        <v>9877.7063802083358</v>
      </c>
      <c r="AY69" s="79">
        <f t="shared" si="93"/>
        <v>-149326.03808719726</v>
      </c>
      <c r="AZ69" s="185"/>
      <c r="BA69" s="185"/>
      <c r="BB69" s="79">
        <f>$AO$4*SUM($AZ$14:AZ69)-$AP$4*SUM($BA$14:BA69)</f>
        <v>71425.005826778885</v>
      </c>
      <c r="BC69" s="79">
        <f t="shared" si="94"/>
        <v>-220751.04391397614</v>
      </c>
      <c r="BE69" s="72">
        <v>45863.625</v>
      </c>
      <c r="BF69" s="54">
        <v>80.489999999999995</v>
      </c>
      <c r="BG69" s="72">
        <v>45958.625</v>
      </c>
      <c r="BH69" s="54">
        <v>101.203125</v>
      </c>
      <c r="BI69" s="72">
        <v>45863.625</v>
      </c>
      <c r="BJ69" s="54">
        <v>108.99</v>
      </c>
      <c r="BK69" s="72">
        <v>45958.625</v>
      </c>
      <c r="BL69" s="54">
        <v>101.203125</v>
      </c>
      <c r="BM69" s="72">
        <v>45863.625</v>
      </c>
      <c r="BN69" s="54">
        <v>102.015625</v>
      </c>
      <c r="BO69" s="72">
        <v>45863.625</v>
      </c>
      <c r="BP69" s="54">
        <v>95.34375</v>
      </c>
      <c r="BR69" s="127">
        <f t="shared" si="20"/>
        <v>45943.625</v>
      </c>
      <c r="BS69" s="45">
        <f t="shared" si="95"/>
        <v>107.01220000000001</v>
      </c>
      <c r="BT69" s="46">
        <f t="shared" si="58"/>
        <v>-141474.9999999998</v>
      </c>
      <c r="BU69" s="46">
        <f t="shared" si="59"/>
        <v>267361.11111111112</v>
      </c>
      <c r="BV69" s="45">
        <f t="shared" si="96"/>
        <v>51.024000000000001</v>
      </c>
      <c r="BW69" s="46">
        <f t="shared" si="61"/>
        <v>-45562.500000000131</v>
      </c>
      <c r="BX69" s="47">
        <f t="shared" si="62"/>
        <v>267361.11111111107</v>
      </c>
      <c r="BY69" s="45">
        <f t="shared" si="97"/>
        <v>-95912.499999999593</v>
      </c>
      <c r="CA69" s="125">
        <v>45868.625</v>
      </c>
      <c r="CB69" s="54">
        <v>107.27</v>
      </c>
      <c r="CC69" s="125">
        <v>45868.625</v>
      </c>
      <c r="CD69" s="54">
        <v>50.996000000000002</v>
      </c>
      <c r="CF69" s="127">
        <v>45943.625</v>
      </c>
      <c r="CG69" s="45">
        <f t="shared" si="98"/>
        <v>260.25400000000002</v>
      </c>
      <c r="CH69" s="46">
        <f t="shared" si="64"/>
        <v>63950.039999999943</v>
      </c>
      <c r="CI69" s="46">
        <f t="shared" si="65"/>
        <v>224583.33333333331</v>
      </c>
      <c r="CJ69" s="45">
        <f t="shared" si="99"/>
        <v>53.084000000000003</v>
      </c>
      <c r="CK69" s="46">
        <f t="shared" si="67"/>
        <v>-12867.120000000281</v>
      </c>
      <c r="CL69" s="47">
        <f t="shared" si="68"/>
        <v>202125</v>
      </c>
      <c r="CM69" s="45">
        <f t="shared" si="100"/>
        <v>99275.493333333521</v>
      </c>
      <c r="CO69" s="125">
        <v>45866.625</v>
      </c>
      <c r="CP69" s="54">
        <v>267.17500000000001</v>
      </c>
      <c r="CQ69" s="125">
        <v>45866.625</v>
      </c>
      <c r="CR69" s="54">
        <v>52.787999999999997</v>
      </c>
      <c r="DF69" s="129">
        <v>45944.625</v>
      </c>
      <c r="DG69" s="56">
        <f t="shared" si="75"/>
        <v>-123426.01269662936</v>
      </c>
      <c r="DH69" s="56">
        <f t="shared" si="76"/>
        <v>-273114.63538440625</v>
      </c>
      <c r="DI69" s="56">
        <f t="shared" si="77"/>
        <v>-102756.25000000201</v>
      </c>
      <c r="DJ69" s="56">
        <f t="shared" si="78"/>
        <v>85794.730000000389</v>
      </c>
      <c r="DK69" s="56">
        <f t="shared" si="79"/>
        <v>764.4614832111838</v>
      </c>
      <c r="DL69" s="56">
        <f t="shared" si="80"/>
        <v>-52363.59147043011</v>
      </c>
      <c r="DM69" s="56">
        <f t="shared" si="81"/>
        <v>-6843.7500000024156</v>
      </c>
      <c r="DN69" s="56">
        <f t="shared" si="82"/>
        <v>-13480.763333333132</v>
      </c>
      <c r="DO69" s="56">
        <f t="shared" si="83"/>
        <v>764.4614832111838</v>
      </c>
      <c r="DP69" s="56">
        <f t="shared" si="84"/>
        <v>-52363.59147043011</v>
      </c>
      <c r="DQ69" s="56">
        <f t="shared" si="85"/>
        <v>-6843.7500000024156</v>
      </c>
      <c r="DR69" s="56">
        <f t="shared" si="86"/>
        <v>-13480.763333333132</v>
      </c>
      <c r="DS69" s="56">
        <f>SUM(DO$15:DO69)</f>
        <v>-131820.34061716573</v>
      </c>
      <c r="DT69" s="56">
        <f>SUM(DP$15:DP69)</f>
        <v>-265505.01496358984</v>
      </c>
      <c r="DU69" s="56">
        <f>SUM(DQ$15:DQ69)</f>
        <v>-88074.999999999389</v>
      </c>
      <c r="DV69" s="56">
        <f>SUM(DR$15:DR69)</f>
        <v>68280.963333333522</v>
      </c>
      <c r="DZ69" s="129">
        <v>45944.625</v>
      </c>
      <c r="EA69" s="146">
        <f t="shared" si="70"/>
        <v>-131820.34061716573</v>
      </c>
      <c r="EB69" s="146">
        <f t="shared" si="72"/>
        <v>-265505.01496358984</v>
      </c>
      <c r="EC69" s="146">
        <f t="shared" si="73"/>
        <v>68280.963333333522</v>
      </c>
      <c r="ED69" s="146">
        <f t="shared" si="74"/>
        <v>-88074.999999999389</v>
      </c>
    </row>
    <row r="70" spans="1:134">
      <c r="A70" s="136">
        <v>45924.625</v>
      </c>
      <c r="B70" s="73">
        <f t="shared" si="27"/>
        <v>92.59</v>
      </c>
      <c r="C70" s="31">
        <f t="shared" si="28"/>
        <v>-292971.24600639025</v>
      </c>
      <c r="D70" s="32">
        <f t="shared" si="29"/>
        <v>-192465</v>
      </c>
      <c r="E70" s="73">
        <f t="shared" si="30"/>
        <v>100.893</v>
      </c>
      <c r="F70" s="31">
        <f t="shared" si="31"/>
        <v>-58463.999999999825</v>
      </c>
      <c r="G70" s="32">
        <f t="shared" si="32"/>
        <v>-68522.792520000003</v>
      </c>
      <c r="H70" s="73">
        <f t="shared" si="33"/>
        <v>120.67</v>
      </c>
      <c r="I70" s="31">
        <f t="shared" si="34"/>
        <v>-364459.39294503926</v>
      </c>
      <c r="J70" s="32">
        <f t="shared" si="35"/>
        <v>-331039.8</v>
      </c>
      <c r="K70" s="73">
        <f t="shared" si="36"/>
        <v>99.414000000000001</v>
      </c>
      <c r="L70" s="31">
        <f t="shared" si="37"/>
        <v>-119162.40000000126</v>
      </c>
      <c r="M70" s="32">
        <f t="shared" si="38"/>
        <v>-150721.05776</v>
      </c>
      <c r="N70" s="79">
        <f t="shared" si="17"/>
        <v>67166.281698647595</v>
      </c>
      <c r="O70" s="79"/>
      <c r="P70" s="79"/>
      <c r="Q70" s="79">
        <f>$G$5*SUM($O$14:O70)-$H$5*SUM($P$14:P70)</f>
        <v>-35590.730199999991</v>
      </c>
      <c r="R70" s="79">
        <f t="shared" si="18"/>
        <v>31575.551498647605</v>
      </c>
      <c r="S70" s="137"/>
      <c r="U70" s="72">
        <v>45867.625</v>
      </c>
      <c r="V70" s="54">
        <v>94.46</v>
      </c>
      <c r="W70" s="72">
        <v>45863.625</v>
      </c>
      <c r="X70" s="54">
        <v>101.054</v>
      </c>
      <c r="Y70" s="121">
        <v>45870.625</v>
      </c>
      <c r="Z70" s="54">
        <v>120.22</v>
      </c>
      <c r="AA70" s="72">
        <v>45939.625</v>
      </c>
      <c r="AB70" s="54">
        <v>99.552999999999997</v>
      </c>
      <c r="AF70" s="129">
        <v>45944.625</v>
      </c>
      <c r="AG70" s="45">
        <f t="shared" si="87"/>
        <v>80.540000000000006</v>
      </c>
      <c r="AH70" s="46">
        <f t="shared" si="40"/>
        <v>27967.68178993103</v>
      </c>
      <c r="AI70" s="46">
        <f t="shared" si="41"/>
        <v>-229125</v>
      </c>
      <c r="AJ70" s="45">
        <f t="shared" si="88"/>
        <v>101.25</v>
      </c>
      <c r="AK70" s="46">
        <f t="shared" si="43"/>
        <v>233956.47321428571</v>
      </c>
      <c r="AL70" s="47">
        <f t="shared" si="44"/>
        <v>-10164.87374441963</v>
      </c>
      <c r="AM70" s="45">
        <f t="shared" si="89"/>
        <v>112.1</v>
      </c>
      <c r="AN70" s="46">
        <f t="shared" si="46"/>
        <v>787244.38198557938</v>
      </c>
      <c r="AO70" s="47">
        <f t="shared" si="47"/>
        <v>-235671.42857142858</v>
      </c>
      <c r="AP70" s="45">
        <f t="shared" si="90"/>
        <v>101.25</v>
      </c>
      <c r="AQ70" s="46">
        <f t="shared" si="49"/>
        <v>203962.05357142858</v>
      </c>
      <c r="AR70" s="47">
        <f t="shared" si="50"/>
        <v>-8861.6848028273816</v>
      </c>
      <c r="AS70" s="45">
        <f t="shared" si="91"/>
        <v>104.953125</v>
      </c>
      <c r="AT70" s="46">
        <f t="shared" si="52"/>
        <v>169921.875</v>
      </c>
      <c r="AU70" s="47">
        <f t="shared" si="53"/>
        <v>3710.2594866071377</v>
      </c>
      <c r="AV70" s="45">
        <f t="shared" si="92"/>
        <v>100.0625</v>
      </c>
      <c r="AW70" s="46">
        <f t="shared" si="55"/>
        <v>396093.75</v>
      </c>
      <c r="AX70" s="47">
        <f t="shared" si="56"/>
        <v>10005.98828125</v>
      </c>
      <c r="AY70" s="79">
        <f t="shared" si="93"/>
        <v>-201689.62955762737</v>
      </c>
      <c r="AZ70" s="185"/>
      <c r="BA70" s="185"/>
      <c r="BB70" s="79">
        <f>$AO$4*SUM($AZ$14:AZ70)-$AP$4*SUM($BA$14:BA70)</f>
        <v>71425.005826778885</v>
      </c>
      <c r="BC70" s="79">
        <f t="shared" si="94"/>
        <v>-273114.63538440625</v>
      </c>
      <c r="BE70" s="72">
        <v>45866.625</v>
      </c>
      <c r="BF70" s="54">
        <v>80.45</v>
      </c>
      <c r="BG70" s="72">
        <v>45959.625</v>
      </c>
      <c r="BH70" s="54">
        <v>100.7578125</v>
      </c>
      <c r="BI70" s="72">
        <v>45866.625</v>
      </c>
      <c r="BJ70" s="54">
        <v>108.77</v>
      </c>
      <c r="BK70" s="72">
        <v>45959.625</v>
      </c>
      <c r="BL70" s="54">
        <v>100.7578125</v>
      </c>
      <c r="BM70" s="72">
        <v>45866.625</v>
      </c>
      <c r="BN70" s="54">
        <v>101.78125</v>
      </c>
      <c r="BO70" s="72">
        <v>45866.625</v>
      </c>
      <c r="BP70" s="54">
        <v>94.78125</v>
      </c>
      <c r="BR70" s="127">
        <f t="shared" si="20"/>
        <v>45944.625</v>
      </c>
      <c r="BS70" s="45">
        <f t="shared" si="95"/>
        <v>107.4841</v>
      </c>
      <c r="BT70" s="46">
        <f t="shared" si="58"/>
        <v>-23500.000000002077</v>
      </c>
      <c r="BU70" s="46">
        <f t="shared" si="59"/>
        <v>270833.33333333337</v>
      </c>
      <c r="BV70" s="45">
        <f t="shared" si="96"/>
        <v>48.805</v>
      </c>
      <c r="BW70" s="46">
        <f t="shared" si="61"/>
        <v>79256.249999999942</v>
      </c>
      <c r="BX70" s="47">
        <f t="shared" si="62"/>
        <v>270833.33333333337</v>
      </c>
      <c r="BY70" s="45">
        <f t="shared" si="97"/>
        <v>-102756.25000000201</v>
      </c>
      <c r="CA70" s="125">
        <v>45869.625</v>
      </c>
      <c r="CB70" s="54">
        <v>107.2366</v>
      </c>
      <c r="CC70" s="125">
        <v>45869.625</v>
      </c>
      <c r="CD70" s="54">
        <v>51.091000000000001</v>
      </c>
      <c r="CF70" s="127">
        <v>45944.625</v>
      </c>
      <c r="CG70" s="45">
        <f t="shared" si="98"/>
        <v>257.16699999999997</v>
      </c>
      <c r="CH70" s="46">
        <f t="shared" si="64"/>
        <v>92473.920000000362</v>
      </c>
      <c r="CI70" s="46">
        <f t="shared" si="65"/>
        <v>227500</v>
      </c>
      <c r="CJ70" s="45">
        <f t="shared" si="99"/>
        <v>52.110999999999997</v>
      </c>
      <c r="CK70" s="46">
        <f t="shared" si="67"/>
        <v>29429.189999999981</v>
      </c>
      <c r="CL70" s="47">
        <f t="shared" si="68"/>
        <v>204750</v>
      </c>
      <c r="CM70" s="45">
        <f t="shared" si="100"/>
        <v>85794.730000000389</v>
      </c>
      <c r="CO70" s="125">
        <v>45867.625</v>
      </c>
      <c r="CP70" s="54">
        <v>264.13499999999999</v>
      </c>
      <c r="CQ70" s="125">
        <v>45867.625</v>
      </c>
      <c r="CR70" s="54">
        <v>52.537999999999997</v>
      </c>
      <c r="DF70" s="129">
        <v>45945.625</v>
      </c>
      <c r="DG70" s="56">
        <f t="shared" si="75"/>
        <v>-72586.033982760768</v>
      </c>
      <c r="DH70" s="56">
        <f t="shared" si="76"/>
        <v>-213192.17833260354</v>
      </c>
      <c r="DI70" s="56">
        <f t="shared" si="77"/>
        <v>-83668.749999999825</v>
      </c>
      <c r="DJ70" s="56">
        <f t="shared" si="78"/>
        <v>97274.566666667059</v>
      </c>
      <c r="DK70" s="56">
        <f t="shared" si="79"/>
        <v>50839.978713868593</v>
      </c>
      <c r="DL70" s="56">
        <f t="shared" si="80"/>
        <v>59922.457051802718</v>
      </c>
      <c r="DM70" s="56">
        <f t="shared" si="81"/>
        <v>19087.500000002183</v>
      </c>
      <c r="DN70" s="56">
        <f t="shared" si="82"/>
        <v>11479.83666666667</v>
      </c>
      <c r="DO70" s="56">
        <f t="shared" si="83"/>
        <v>50839.978713868593</v>
      </c>
      <c r="DP70" s="56">
        <f t="shared" si="84"/>
        <v>59922.457051802718</v>
      </c>
      <c r="DQ70" s="56">
        <f t="shared" si="85"/>
        <v>19087.500000002183</v>
      </c>
      <c r="DR70" s="56">
        <f t="shared" si="86"/>
        <v>11479.83666666667</v>
      </c>
      <c r="DS70" s="56">
        <f>SUM(DO$15:DO70)</f>
        <v>-80980.361903297133</v>
      </c>
      <c r="DT70" s="56">
        <f>SUM(DP$15:DP70)</f>
        <v>-205582.55791178712</v>
      </c>
      <c r="DU70" s="56">
        <f>SUM(DQ$15:DQ70)</f>
        <v>-68987.499999997206</v>
      </c>
      <c r="DV70" s="56">
        <f>SUM(DR$15:DR70)</f>
        <v>79760.800000000192</v>
      </c>
      <c r="DZ70" s="129">
        <v>45945.625</v>
      </c>
      <c r="EA70" s="146">
        <f t="shared" si="70"/>
        <v>-80980.361903297133</v>
      </c>
      <c r="EB70" s="146">
        <f t="shared" si="72"/>
        <v>-205582.55791178712</v>
      </c>
      <c r="EC70" s="146">
        <f t="shared" si="73"/>
        <v>79760.800000000192</v>
      </c>
      <c r="ED70" s="146">
        <f t="shared" si="74"/>
        <v>-68987.499999997206</v>
      </c>
    </row>
    <row r="71" spans="1:134">
      <c r="A71" s="136">
        <v>45925.625</v>
      </c>
      <c r="B71" s="73">
        <f t="shared" si="27"/>
        <v>92.45</v>
      </c>
      <c r="C71" s="31">
        <f t="shared" si="28"/>
        <v>-324281.15015974588</v>
      </c>
      <c r="D71" s="32">
        <f t="shared" si="29"/>
        <v>-194932.49999999997</v>
      </c>
      <c r="E71" s="73">
        <f t="shared" si="30"/>
        <v>100.822</v>
      </c>
      <c r="F71" s="31">
        <f t="shared" si="31"/>
        <v>-70391.999999999476</v>
      </c>
      <c r="G71" s="32">
        <f t="shared" si="32"/>
        <v>-69401.28985999999</v>
      </c>
      <c r="H71" s="73">
        <f t="shared" si="33"/>
        <v>120.43</v>
      </c>
      <c r="I71" s="31">
        <f t="shared" si="34"/>
        <v>-435573.4208367531</v>
      </c>
      <c r="J71" s="32">
        <f t="shared" si="35"/>
        <v>-335283.89999999997</v>
      </c>
      <c r="K71" s="73">
        <f t="shared" si="36"/>
        <v>99.263000000000005</v>
      </c>
      <c r="L71" s="31">
        <f t="shared" si="37"/>
        <v>-171166.79999999996</v>
      </c>
      <c r="M71" s="32">
        <f t="shared" si="38"/>
        <v>-152653.37901333332</v>
      </c>
      <c r="N71" s="79">
        <f t="shared" si="17"/>
        <v>67616.781523673388</v>
      </c>
      <c r="O71" s="79"/>
      <c r="P71" s="79"/>
      <c r="Q71" s="79">
        <f>$G$5*SUM($O$14:O71)-$H$5*SUM($P$14:P71)</f>
        <v>-35590.730199999991</v>
      </c>
      <c r="R71" s="79">
        <f t="shared" si="18"/>
        <v>32026.051323673397</v>
      </c>
      <c r="S71" s="137"/>
      <c r="U71" s="72">
        <v>45868.625</v>
      </c>
      <c r="V71" s="54">
        <v>94.48</v>
      </c>
      <c r="W71" s="72">
        <v>45866.625</v>
      </c>
      <c r="X71" s="54">
        <v>101.17</v>
      </c>
      <c r="Y71" s="121">
        <v>45873.625</v>
      </c>
      <c r="Z71" s="54">
        <v>120.41</v>
      </c>
      <c r="AA71" s="72">
        <v>45940.625</v>
      </c>
      <c r="AB71" s="54">
        <v>99.754000000000005</v>
      </c>
      <c r="AF71" s="129">
        <v>45945.625</v>
      </c>
      <c r="AG71" s="45">
        <f t="shared" si="87"/>
        <v>80.8</v>
      </c>
      <c r="AH71" s="46">
        <f t="shared" si="40"/>
        <v>108763.20696084351</v>
      </c>
      <c r="AI71" s="46">
        <f t="shared" si="41"/>
        <v>-232062.49999999997</v>
      </c>
      <c r="AJ71" s="45">
        <f t="shared" si="88"/>
        <v>101.140625</v>
      </c>
      <c r="AK71" s="46">
        <f t="shared" si="43"/>
        <v>218722.09821428571</v>
      </c>
      <c r="AL71" s="47">
        <f t="shared" si="44"/>
        <v>-10295.192638578868</v>
      </c>
      <c r="AM71" s="45">
        <f t="shared" si="89"/>
        <v>112.1</v>
      </c>
      <c r="AN71" s="46">
        <f t="shared" si="46"/>
        <v>787244.38198557938</v>
      </c>
      <c r="AO71" s="47">
        <f t="shared" si="47"/>
        <v>-238692.85714285716</v>
      </c>
      <c r="AP71" s="45">
        <f t="shared" si="90"/>
        <v>101.140625</v>
      </c>
      <c r="AQ71" s="46">
        <f t="shared" si="49"/>
        <v>190680.80357142855</v>
      </c>
      <c r="AR71" s="47">
        <f t="shared" si="50"/>
        <v>-8975.2961464533582</v>
      </c>
      <c r="AS71" s="45">
        <f t="shared" si="91"/>
        <v>104.828125</v>
      </c>
      <c r="AT71" s="46">
        <f t="shared" si="52"/>
        <v>163225.44642857142</v>
      </c>
      <c r="AU71" s="47">
        <f t="shared" si="53"/>
        <v>3757.8269159226256</v>
      </c>
      <c r="AV71" s="45">
        <f t="shared" si="92"/>
        <v>99.84375</v>
      </c>
      <c r="AW71" s="46">
        <f t="shared" si="55"/>
        <v>379687.5</v>
      </c>
      <c r="AX71" s="47">
        <f t="shared" si="56"/>
        <v>10134.270182291672</v>
      </c>
      <c r="AY71" s="79">
        <f t="shared" si="93"/>
        <v>-141767.17250582465</v>
      </c>
      <c r="AZ71" s="185"/>
      <c r="BA71" s="185"/>
      <c r="BB71" s="79">
        <f>$AO$4*SUM($AZ$14:AZ71)-$AP$4*SUM($BA$14:BA71)</f>
        <v>71425.005826778885</v>
      </c>
      <c r="BC71" s="79">
        <f t="shared" si="94"/>
        <v>-213192.17833260354</v>
      </c>
      <c r="BE71" s="72">
        <v>45867.625</v>
      </c>
      <c r="BF71" s="54">
        <v>80.5</v>
      </c>
      <c r="BG71" s="72">
        <v>45960.625</v>
      </c>
      <c r="BH71" s="54">
        <v>100.71875</v>
      </c>
      <c r="BI71" s="72">
        <v>45867.625</v>
      </c>
      <c r="BJ71" s="54">
        <v>109.49</v>
      </c>
      <c r="BK71" s="72">
        <v>45960.625</v>
      </c>
      <c r="BL71" s="54">
        <v>100.71875</v>
      </c>
      <c r="BM71" s="72">
        <v>45867.625</v>
      </c>
      <c r="BN71" s="54">
        <v>102.484375</v>
      </c>
      <c r="BO71" s="72">
        <v>45867.625</v>
      </c>
      <c r="BP71" s="54">
        <v>96.3125</v>
      </c>
      <c r="BR71" s="127">
        <f t="shared" si="20"/>
        <v>45945.625</v>
      </c>
      <c r="BS71" s="45">
        <f t="shared" si="95"/>
        <v>107.62390000000001</v>
      </c>
      <c r="BT71" s="46">
        <f t="shared" si="58"/>
        <v>11449.99999999996</v>
      </c>
      <c r="BU71" s="46">
        <f t="shared" si="59"/>
        <v>274305.55555555556</v>
      </c>
      <c r="BV71" s="45">
        <f t="shared" si="96"/>
        <v>48.523000000000003</v>
      </c>
      <c r="BW71" s="46">
        <f t="shared" si="61"/>
        <v>95118.749999999753</v>
      </c>
      <c r="BX71" s="47">
        <f t="shared" si="62"/>
        <v>274305.55555555556</v>
      </c>
      <c r="BY71" s="45">
        <f t="shared" si="97"/>
        <v>-83668.749999999825</v>
      </c>
      <c r="CA71" s="125">
        <v>45870.625</v>
      </c>
      <c r="CB71" s="54">
        <v>106.53149999999999</v>
      </c>
      <c r="CC71" s="125">
        <v>45870.625</v>
      </c>
      <c r="CD71" s="54">
        <v>54.185000000000002</v>
      </c>
      <c r="CF71" s="127">
        <v>45945.625</v>
      </c>
      <c r="CG71" s="45">
        <f t="shared" si="98"/>
        <v>245.131</v>
      </c>
      <c r="CH71" s="46">
        <f t="shared" si="64"/>
        <v>203686.56000000011</v>
      </c>
      <c r="CI71" s="46">
        <f t="shared" si="65"/>
        <v>230416.66666666666</v>
      </c>
      <c r="CJ71" s="45">
        <f t="shared" si="99"/>
        <v>49.81</v>
      </c>
      <c r="CK71" s="46">
        <f t="shared" si="67"/>
        <v>129453.65999999976</v>
      </c>
      <c r="CL71" s="47">
        <f t="shared" si="68"/>
        <v>207375</v>
      </c>
      <c r="CM71" s="45">
        <f t="shared" si="100"/>
        <v>97274.566666667059</v>
      </c>
      <c r="CO71" s="125">
        <v>45868.625</v>
      </c>
      <c r="CP71" s="54">
        <v>265.81200000000001</v>
      </c>
      <c r="CQ71" s="125">
        <v>45868.625</v>
      </c>
      <c r="CR71" s="54">
        <v>52.783999999999999</v>
      </c>
      <c r="DF71" s="129">
        <v>45946.625</v>
      </c>
      <c r="DG71" s="56">
        <f t="shared" si="75"/>
        <v>-111260.21478370373</v>
      </c>
      <c r="DH71" s="56">
        <f t="shared" si="76"/>
        <v>-301508.55114452378</v>
      </c>
      <c r="DI71" s="56">
        <f t="shared" si="77"/>
        <v>-97062.500000001659</v>
      </c>
      <c r="DJ71" s="56">
        <f t="shared" si="78"/>
        <v>79248.563333333645</v>
      </c>
      <c r="DK71" s="56">
        <f t="shared" si="79"/>
        <v>-38674.180800942966</v>
      </c>
      <c r="DL71" s="56">
        <f t="shared" si="80"/>
        <v>-88316.372811920242</v>
      </c>
      <c r="DM71" s="56">
        <f t="shared" si="81"/>
        <v>-13393.750000001834</v>
      </c>
      <c r="DN71" s="56">
        <f t="shared" si="82"/>
        <v>-18026.003333333414</v>
      </c>
      <c r="DO71" s="56">
        <f t="shared" si="83"/>
        <v>-38674.180800942966</v>
      </c>
      <c r="DP71" s="56">
        <f t="shared" si="84"/>
        <v>-88316.372811920242</v>
      </c>
      <c r="DQ71" s="56">
        <f t="shared" si="85"/>
        <v>-13393.750000001834</v>
      </c>
      <c r="DR71" s="56">
        <f t="shared" si="86"/>
        <v>-18026.003333333414</v>
      </c>
      <c r="DS71" s="56">
        <f>SUM(DO$15:DO71)</f>
        <v>-119654.5427042401</v>
      </c>
      <c r="DT71" s="56">
        <f>SUM(DP$15:DP71)</f>
        <v>-293898.93072370737</v>
      </c>
      <c r="DU71" s="56">
        <f>SUM(DQ$15:DQ71)</f>
        <v>-82381.24999999904</v>
      </c>
      <c r="DV71" s="56">
        <f>SUM(DR$15:DR71)</f>
        <v>61734.796666666778</v>
      </c>
      <c r="DZ71" s="129">
        <v>45946.625</v>
      </c>
      <c r="EA71" s="146">
        <f t="shared" si="70"/>
        <v>-119654.5427042401</v>
      </c>
      <c r="EB71" s="146">
        <f t="shared" si="72"/>
        <v>-293898.93072370737</v>
      </c>
      <c r="EC71" s="146">
        <f t="shared" si="73"/>
        <v>61734.796666666778</v>
      </c>
      <c r="ED71" s="146">
        <f t="shared" si="74"/>
        <v>-82381.24999999904</v>
      </c>
    </row>
    <row r="72" spans="1:134">
      <c r="A72" s="136">
        <v>45926.625</v>
      </c>
      <c r="B72" s="73">
        <f t="shared" si="27"/>
        <v>92.46</v>
      </c>
      <c r="C72" s="31">
        <f t="shared" si="28"/>
        <v>-322044.72843450803</v>
      </c>
      <c r="D72" s="32">
        <f t="shared" si="29"/>
        <v>-197399.99999999997</v>
      </c>
      <c r="E72" s="73">
        <f t="shared" si="30"/>
        <v>100.866</v>
      </c>
      <c r="F72" s="31">
        <f t="shared" si="31"/>
        <v>-63000</v>
      </c>
      <c r="G72" s="32">
        <f t="shared" si="32"/>
        <v>-70279.787199999962</v>
      </c>
      <c r="H72" s="73">
        <f t="shared" si="33"/>
        <v>120.43</v>
      </c>
      <c r="I72" s="31">
        <f t="shared" si="34"/>
        <v>-435573.4208367531</v>
      </c>
      <c r="J72" s="32">
        <f t="shared" si="35"/>
        <v>-339527.99999999994</v>
      </c>
      <c r="K72" s="73">
        <f t="shared" si="36"/>
        <v>99.38</v>
      </c>
      <c r="L72" s="31">
        <f t="shared" si="37"/>
        <v>-130872.00000000333</v>
      </c>
      <c r="M72" s="32">
        <f t="shared" si="38"/>
        <v>-154585.70026666665</v>
      </c>
      <c r="N72" s="79">
        <f t="shared" si="17"/>
        <v>103478.77933557506</v>
      </c>
      <c r="O72" s="79"/>
      <c r="P72" s="79"/>
      <c r="Q72" s="79">
        <f>$G$5*SUM($O$14:O72)-$H$5*SUM($P$14:P72)</f>
        <v>-35590.730199999991</v>
      </c>
      <c r="R72" s="79">
        <f t="shared" si="18"/>
        <v>67888.049135575071</v>
      </c>
      <c r="S72" s="137"/>
      <c r="U72" s="72">
        <v>45869.625</v>
      </c>
      <c r="V72" s="54">
        <v>94.45</v>
      </c>
      <c r="W72" s="72">
        <v>45867.625</v>
      </c>
      <c r="X72" s="54">
        <v>101.105</v>
      </c>
      <c r="Y72" s="121">
        <v>45874.625</v>
      </c>
      <c r="Z72" s="54">
        <v>120.52</v>
      </c>
      <c r="AA72" s="72">
        <v>45943.625</v>
      </c>
      <c r="AB72" s="54">
        <v>99.923000000000002</v>
      </c>
      <c r="AF72" s="129">
        <v>45946.625</v>
      </c>
      <c r="AG72" s="45">
        <f t="shared" si="87"/>
        <v>80.510000000000005</v>
      </c>
      <c r="AH72" s="46">
        <f t="shared" si="40"/>
        <v>18645.121193289204</v>
      </c>
      <c r="AI72" s="46">
        <f t="shared" si="41"/>
        <v>-234999.99999999997</v>
      </c>
      <c r="AJ72" s="45">
        <f t="shared" si="88"/>
        <v>101.46875</v>
      </c>
      <c r="AK72" s="46">
        <f t="shared" si="43"/>
        <v>264425.22321428574</v>
      </c>
      <c r="AL72" s="47">
        <f t="shared" si="44"/>
        <v>-10425.511532738092</v>
      </c>
      <c r="AM72" s="45">
        <f t="shared" si="89"/>
        <v>112.42</v>
      </c>
      <c r="AN72" s="46">
        <f t="shared" si="46"/>
        <v>862895.49376797862</v>
      </c>
      <c r="AO72" s="47">
        <f t="shared" si="47"/>
        <v>-241714.28571428571</v>
      </c>
      <c r="AP72" s="45">
        <f t="shared" si="90"/>
        <v>101.46875</v>
      </c>
      <c r="AQ72" s="46">
        <f t="shared" si="49"/>
        <v>230524.55357142861</v>
      </c>
      <c r="AR72" s="47">
        <f t="shared" si="50"/>
        <v>-9088.9074900793639</v>
      </c>
      <c r="AS72" s="45">
        <f t="shared" si="91"/>
        <v>105.328125</v>
      </c>
      <c r="AT72" s="46">
        <f t="shared" si="52"/>
        <v>190011.16071428571</v>
      </c>
      <c r="AU72" s="47">
        <f t="shared" si="53"/>
        <v>3805.394345238099</v>
      </c>
      <c r="AV72" s="45">
        <f t="shared" si="92"/>
        <v>100.59375</v>
      </c>
      <c r="AW72" s="46">
        <f t="shared" si="55"/>
        <v>435937.5</v>
      </c>
      <c r="AX72" s="47">
        <f t="shared" si="56"/>
        <v>10262.552083333343</v>
      </c>
      <c r="AY72" s="79">
        <f t="shared" si="93"/>
        <v>-230083.54531774487</v>
      </c>
      <c r="AZ72" s="185"/>
      <c r="BA72" s="185"/>
      <c r="BB72" s="79">
        <f>$AO$4*SUM($AZ$14:AZ72)-$AP$4*SUM($BA$14:BA72)</f>
        <v>71425.005826778885</v>
      </c>
      <c r="BC72" s="79">
        <f t="shared" si="94"/>
        <v>-301508.55114452378</v>
      </c>
      <c r="BE72" s="72">
        <v>45868.625</v>
      </c>
      <c r="BF72" s="54">
        <v>80.33</v>
      </c>
      <c r="BG72" s="72">
        <v>45961.625</v>
      </c>
      <c r="BH72" s="54">
        <v>100.7734375</v>
      </c>
      <c r="BI72" s="72">
        <v>45868.625</v>
      </c>
      <c r="BJ72" s="54">
        <v>109.08</v>
      </c>
      <c r="BK72" s="72">
        <v>45961.625</v>
      </c>
      <c r="BL72" s="54">
        <v>100.7734375</v>
      </c>
      <c r="BM72" s="72">
        <v>45868.625</v>
      </c>
      <c r="BN72" s="54">
        <v>102.125</v>
      </c>
      <c r="BO72" s="72">
        <v>45868.625</v>
      </c>
      <c r="BP72" s="54">
        <v>95.75</v>
      </c>
      <c r="BR72" s="127">
        <f t="shared" si="20"/>
        <v>45946.625</v>
      </c>
      <c r="BS72" s="45">
        <f t="shared" si="95"/>
        <v>107.2029</v>
      </c>
      <c r="BT72" s="46">
        <f t="shared" si="58"/>
        <v>-93800.000000001659</v>
      </c>
      <c r="BU72" s="46">
        <f t="shared" si="59"/>
        <v>277777.77777777775</v>
      </c>
      <c r="BV72" s="45">
        <f t="shared" si="96"/>
        <v>50.155999999999999</v>
      </c>
      <c r="BW72" s="46">
        <f t="shared" si="61"/>
        <v>3262.4999999999909</v>
      </c>
      <c r="BX72" s="47">
        <f t="shared" si="62"/>
        <v>277777.77777777775</v>
      </c>
      <c r="BY72" s="45">
        <f t="shared" si="97"/>
        <v>-97062.500000001659</v>
      </c>
      <c r="CA72" s="125">
        <v>45873.625</v>
      </c>
      <c r="CB72" s="54">
        <v>107.0245</v>
      </c>
      <c r="CC72" s="125">
        <v>45873.625</v>
      </c>
      <c r="CD72" s="54">
        <v>52.07</v>
      </c>
      <c r="CF72" s="127">
        <v>45946.625</v>
      </c>
      <c r="CG72" s="45">
        <f t="shared" si="98"/>
        <v>250.49600000000001</v>
      </c>
      <c r="CH72" s="46">
        <f t="shared" si="64"/>
        <v>154113.96000000005</v>
      </c>
      <c r="CI72" s="46">
        <f t="shared" si="65"/>
        <v>233333.33333333331</v>
      </c>
      <c r="CJ72" s="45">
        <f t="shared" si="99"/>
        <v>50.529000000000003</v>
      </c>
      <c r="CK72" s="46">
        <f t="shared" si="67"/>
        <v>98198.72999999969</v>
      </c>
      <c r="CL72" s="47">
        <f t="shared" si="68"/>
        <v>210000</v>
      </c>
      <c r="CM72" s="45">
        <f t="shared" si="100"/>
        <v>79248.563333333645</v>
      </c>
      <c r="CO72" s="125">
        <v>45869.625</v>
      </c>
      <c r="CP72" s="54">
        <v>268.60899999999998</v>
      </c>
      <c r="CQ72" s="125">
        <v>45869.625</v>
      </c>
      <c r="CR72" s="54">
        <v>53.713999999999999</v>
      </c>
      <c r="DF72" s="136">
        <v>45947.625</v>
      </c>
      <c r="DG72" s="56">
        <f t="shared" ref="DG72:DG75" si="101">VLOOKUP(DF72,A73:R145,18)</f>
        <v>-118663.56066576528</v>
      </c>
      <c r="DH72" s="56">
        <f t="shared" ref="DH72:DH75" si="102">VLOOKUP(DF72,AF73:BC109,24)</f>
        <v>-206676.05573673226</v>
      </c>
      <c r="DI72" s="56">
        <f t="shared" ref="DI72:DI75" si="103">VLOOKUP(DF72,BR73:BY109,8)</f>
        <v>-109543.7500000002</v>
      </c>
      <c r="DJ72" s="56">
        <f t="shared" ref="DJ72:DJ75" si="104">VLOOKUP(DF72,CF73:CM109,8)</f>
        <v>95208.540000000445</v>
      </c>
      <c r="DK72" s="56">
        <f t="shared" ref="DK72:DK75" si="105">DG72-DG71</f>
        <v>-7403.3458820615488</v>
      </c>
      <c r="DL72" s="56">
        <f t="shared" ref="DL72:DL75" si="106">DH72-DH71</f>
        <v>94832.495407791517</v>
      </c>
      <c r="DM72" s="56">
        <f t="shared" ref="DM72:DM75" si="107">DI72-DI71</f>
        <v>-12481.249999998545</v>
      </c>
      <c r="DN72" s="56">
        <f t="shared" ref="DN72:DN75" si="108">DJ72-DJ71</f>
        <v>15959.9766666668</v>
      </c>
      <c r="DO72" s="56">
        <f t="shared" ref="DO72:DO75" si="109">DK$11*DK72</f>
        <v>-7403.3458820615488</v>
      </c>
      <c r="DP72" s="56">
        <f t="shared" ref="DP72:DP75" si="110">DL$11*DL72</f>
        <v>94832.495407791517</v>
      </c>
      <c r="DQ72" s="56">
        <f t="shared" ref="DQ72:DQ75" si="111">DM$11*DM72</f>
        <v>-12481.249999998545</v>
      </c>
      <c r="DR72" s="56">
        <f t="shared" ref="DR72:DR75" si="112">DN$11*DN72</f>
        <v>15959.9766666668</v>
      </c>
      <c r="DS72" s="56">
        <f>SUM(DO$15:DO72)</f>
        <v>-127057.88858630165</v>
      </c>
      <c r="DT72" s="56">
        <f>SUM(DP$15:DP72)</f>
        <v>-199066.43531591585</v>
      </c>
      <c r="DU72" s="56">
        <f>SUM(DQ$15:DQ72)</f>
        <v>-94862.499999997584</v>
      </c>
      <c r="DV72" s="56">
        <f>SUM(DR$15:DR72)</f>
        <v>77694.773333333578</v>
      </c>
      <c r="DZ72" s="136">
        <v>45947.625</v>
      </c>
      <c r="EA72" s="146">
        <f t="shared" si="70"/>
        <v>-127057.88858630165</v>
      </c>
      <c r="EB72" s="146">
        <f t="shared" si="72"/>
        <v>-199066.43531591585</v>
      </c>
      <c r="EC72" s="146">
        <f t="shared" si="73"/>
        <v>77694.773333333578</v>
      </c>
      <c r="ED72" s="146">
        <f t="shared" si="74"/>
        <v>-94862.499999997584</v>
      </c>
    </row>
    <row r="73" spans="1:134">
      <c r="A73" s="136">
        <v>45929.625</v>
      </c>
      <c r="B73" s="73">
        <f t="shared" si="27"/>
        <v>92.5</v>
      </c>
      <c r="C73" s="31">
        <f t="shared" si="28"/>
        <v>-313099.04153354728</v>
      </c>
      <c r="D73" s="32">
        <f t="shared" si="29"/>
        <v>-204802.50000000003</v>
      </c>
      <c r="E73" s="73">
        <f t="shared" si="30"/>
        <v>100.89</v>
      </c>
      <c r="F73" s="31">
        <f t="shared" si="31"/>
        <v>-58967.999999999847</v>
      </c>
      <c r="G73" s="32">
        <f t="shared" si="32"/>
        <v>-72915.279219999997</v>
      </c>
      <c r="H73" s="73">
        <f t="shared" si="33"/>
        <v>120.76</v>
      </c>
      <c r="I73" s="31">
        <f t="shared" si="34"/>
        <v>-337791.6324856446</v>
      </c>
      <c r="J73" s="32">
        <f t="shared" si="35"/>
        <v>-352260.30000000005</v>
      </c>
      <c r="K73" s="73">
        <f t="shared" si="36"/>
        <v>99.456000000000003</v>
      </c>
      <c r="L73" s="31">
        <f t="shared" si="37"/>
        <v>-104697.6000000007</v>
      </c>
      <c r="M73" s="32">
        <f t="shared" si="38"/>
        <v>-160382.66402666672</v>
      </c>
      <c r="N73" s="79">
        <f t="shared" si="17"/>
        <v>38953.406145429675</v>
      </c>
      <c r="O73" s="79"/>
      <c r="P73" s="79"/>
      <c r="Q73" s="79">
        <f>$G$5*SUM($O$14:O73)-$H$5*SUM($P$14:P73)</f>
        <v>-35590.730199999991</v>
      </c>
      <c r="R73" s="79">
        <f t="shared" si="18"/>
        <v>3362.6759454296844</v>
      </c>
      <c r="S73" s="137"/>
      <c r="U73" s="72">
        <v>45870.625</v>
      </c>
      <c r="V73" s="54">
        <v>94.32</v>
      </c>
      <c r="W73" s="72">
        <v>45868.625</v>
      </c>
      <c r="X73" s="54">
        <v>101.048</v>
      </c>
      <c r="Y73" s="121">
        <v>45875.625</v>
      </c>
      <c r="Z73" s="54">
        <v>120.41</v>
      </c>
      <c r="AA73" s="72">
        <v>45944.625</v>
      </c>
      <c r="AB73" s="54">
        <v>99.977999999999994</v>
      </c>
      <c r="AF73" s="136">
        <v>45947.625</v>
      </c>
      <c r="AG73" s="45">
        <f t="shared" ref="AG73:AG76" si="113">VLOOKUP($AF73+$J$1,BE:BF,2)</f>
        <v>80.72</v>
      </c>
      <c r="AH73" s="46">
        <f t="shared" si="40"/>
        <v>83903.045369793093</v>
      </c>
      <c r="AI73" s="46">
        <f t="shared" si="41"/>
        <v>-237937.49999999997</v>
      </c>
      <c r="AJ73" s="45">
        <f t="shared" ref="AJ73:AJ76" si="114">VLOOKUP($AF73+$J$1,BG:BH,2)</f>
        <v>101.296875</v>
      </c>
      <c r="AK73" s="46">
        <f t="shared" si="43"/>
        <v>240485.49107142858</v>
      </c>
      <c r="AL73" s="47">
        <f t="shared" si="44"/>
        <v>-10555.83042689733</v>
      </c>
      <c r="AM73" s="45">
        <f t="shared" ref="AM73:AM76" si="115">VLOOKUP($AF73+$J$1,BI:BJ,2)</f>
        <v>112.2</v>
      </c>
      <c r="AN73" s="46">
        <f t="shared" si="46"/>
        <v>810885.35441758134</v>
      </c>
      <c r="AO73" s="47">
        <f t="shared" si="47"/>
        <v>-244735.71428571429</v>
      </c>
      <c r="AP73" s="45">
        <f t="shared" ref="AP73:AP76" si="116">VLOOKUP($AF73+$J$1,BK:BL,2)</f>
        <v>101.296875</v>
      </c>
      <c r="AQ73" s="46">
        <f t="shared" si="49"/>
        <v>209654.01785714287</v>
      </c>
      <c r="AR73" s="47">
        <f t="shared" si="50"/>
        <v>-9202.5188337053405</v>
      </c>
      <c r="AS73" s="45">
        <f t="shared" ref="AS73:AS76" si="117">VLOOKUP($AF73+$J$1,BM:BN,2)</f>
        <v>105.109375</v>
      </c>
      <c r="AT73" s="46">
        <f t="shared" si="52"/>
        <v>178292.41071428571</v>
      </c>
      <c r="AU73" s="47">
        <f t="shared" si="53"/>
        <v>3852.9617745535725</v>
      </c>
      <c r="AV73" s="45">
        <f t="shared" ref="AV73:AV76" si="118">VLOOKUP($AF73+$J$1,BO:BP,2)</f>
        <v>100.40625</v>
      </c>
      <c r="AW73" s="46">
        <f t="shared" si="55"/>
        <v>421875</v>
      </c>
      <c r="AX73" s="47">
        <f t="shared" si="56"/>
        <v>10390.833984375</v>
      </c>
      <c r="AY73" s="79">
        <f t="shared" ref="AY73:AY76" si="119">AH73+AI73-AK73-AL73-AN73-AO73+AQ73+AR73+AT73+AU73+AW73+AX73</f>
        <v>-135251.04990995338</v>
      </c>
      <c r="AZ73" s="185"/>
      <c r="BA73" s="185"/>
      <c r="BB73" s="79">
        <f>$AO$4*SUM($AZ$14:AZ73)-$AP$4*SUM($BA$14:BA73)</f>
        <v>71425.005826778885</v>
      </c>
      <c r="BC73" s="79">
        <f t="shared" ref="BC73:BC76" si="120">AY73-BB73</f>
        <v>-206676.05573673226</v>
      </c>
      <c r="BE73" s="72">
        <v>45869.625</v>
      </c>
      <c r="BF73" s="54">
        <v>80.38</v>
      </c>
      <c r="BI73" s="72">
        <v>45869.625</v>
      </c>
      <c r="BJ73" s="54">
        <v>109.11</v>
      </c>
      <c r="BM73" s="72">
        <v>45869.625</v>
      </c>
      <c r="BN73" s="54">
        <v>102.1875</v>
      </c>
      <c r="BO73" s="72">
        <v>45869.625</v>
      </c>
      <c r="BP73" s="54">
        <v>95.828125</v>
      </c>
      <c r="BR73" s="127">
        <f t="shared" si="20"/>
        <v>45947.625</v>
      </c>
      <c r="BS73" s="45">
        <f t="shared" ref="BS73:BS76" si="121">VLOOKUP(BR73+BV$4,CA:CB,2)</f>
        <v>107.2891</v>
      </c>
      <c r="BT73" s="46">
        <f t="shared" si="58"/>
        <v>-72250.000000000378</v>
      </c>
      <c r="BU73" s="46">
        <f t="shared" si="59"/>
        <v>281250</v>
      </c>
      <c r="BV73" s="45">
        <f t="shared" ref="BV73:BV76" si="122">VLOOKUP(BR73+BV$4,CC:CD,2)</f>
        <v>49.551000000000002</v>
      </c>
      <c r="BW73" s="46">
        <f t="shared" si="61"/>
        <v>37293.749999999818</v>
      </c>
      <c r="BX73" s="47">
        <f t="shared" si="62"/>
        <v>281250</v>
      </c>
      <c r="BY73" s="45">
        <f t="shared" ref="BY73:BY76" si="123">BT73+BU73-BW73-BX73</f>
        <v>-109543.7500000002</v>
      </c>
      <c r="CA73" s="125">
        <v>45874.625</v>
      </c>
      <c r="CB73" s="54">
        <v>106.9378</v>
      </c>
      <c r="CC73" s="125">
        <v>45874.625</v>
      </c>
      <c r="CD73" s="54">
        <v>52.485999999999997</v>
      </c>
      <c r="CF73" s="136">
        <v>45947.625</v>
      </c>
      <c r="CG73" s="45">
        <f t="shared" ref="CG73:CG77" si="124">VLOOKUP(CF73+CJ$4,CO:CP,2)</f>
        <v>255.01499999999999</v>
      </c>
      <c r="CH73" s="46">
        <f t="shared" si="64"/>
        <v>112358.40000000024</v>
      </c>
      <c r="CI73" s="46">
        <f t="shared" si="65"/>
        <v>236250</v>
      </c>
      <c r="CJ73" s="45">
        <f t="shared" ref="CJ73:CJ77" si="125">VLOOKUP(CF73+CJ$4,CQ:CR,2)</f>
        <v>51.85</v>
      </c>
      <c r="CK73" s="46">
        <f t="shared" si="67"/>
        <v>40774.859999999797</v>
      </c>
      <c r="CL73" s="47">
        <f t="shared" si="68"/>
        <v>212625</v>
      </c>
      <c r="CM73" s="45">
        <f t="shared" ref="CM73:CM77" si="126">CH73+CI73-CK73-CL73</f>
        <v>95208.540000000445</v>
      </c>
      <c r="CO73" s="125">
        <v>45870.625</v>
      </c>
      <c r="CP73" s="54">
        <v>281.363</v>
      </c>
      <c r="CQ73" s="125">
        <v>45870.625</v>
      </c>
      <c r="CR73" s="54">
        <v>56.575000000000003</v>
      </c>
      <c r="DF73" s="136">
        <v>45948.625</v>
      </c>
      <c r="DG73" s="56">
        <f t="shared" si="101"/>
        <v>-117940.78457909863</v>
      </c>
      <c r="DH73" s="56">
        <f t="shared" si="102"/>
        <v>-206399.57028441329</v>
      </c>
      <c r="DI73" s="56">
        <f t="shared" si="103"/>
        <v>-109543.7500000002</v>
      </c>
      <c r="DJ73" s="56">
        <f t="shared" si="104"/>
        <v>95500.206666667073</v>
      </c>
      <c r="DK73" s="56">
        <f t="shared" si="105"/>
        <v>722.77608666665037</v>
      </c>
      <c r="DL73" s="56">
        <f t="shared" si="106"/>
        <v>276.48545231897151</v>
      </c>
      <c r="DM73" s="56">
        <f t="shared" si="107"/>
        <v>0</v>
      </c>
      <c r="DN73" s="56">
        <f t="shared" si="108"/>
        <v>291.66666666662786</v>
      </c>
      <c r="DO73" s="56">
        <f t="shared" si="109"/>
        <v>722.77608666665037</v>
      </c>
      <c r="DP73" s="56">
        <f t="shared" si="110"/>
        <v>276.48545231897151</v>
      </c>
      <c r="DQ73" s="56">
        <f t="shared" si="111"/>
        <v>0</v>
      </c>
      <c r="DR73" s="56">
        <f t="shared" si="112"/>
        <v>291.66666666662786</v>
      </c>
      <c r="DS73" s="56">
        <f>SUM(DO$15:DO73)</f>
        <v>-126335.112499635</v>
      </c>
      <c r="DT73" s="56">
        <f>SUM(DP$15:DP73)</f>
        <v>-198789.94986359688</v>
      </c>
      <c r="DU73" s="56">
        <f>SUM(DQ$15:DQ73)</f>
        <v>-94862.499999997584</v>
      </c>
      <c r="DV73" s="56">
        <f>SUM(DR$15:DR73)</f>
        <v>77986.440000000206</v>
      </c>
      <c r="DZ73" s="136">
        <v>45948.625</v>
      </c>
      <c r="EA73" s="146">
        <f t="shared" si="70"/>
        <v>-126335.112499635</v>
      </c>
      <c r="EB73" s="146">
        <f t="shared" si="72"/>
        <v>-198789.94986359688</v>
      </c>
      <c r="EC73" s="146">
        <f t="shared" si="73"/>
        <v>77986.440000000206</v>
      </c>
      <c r="ED73" s="146">
        <f t="shared" si="74"/>
        <v>-94862.499999997584</v>
      </c>
    </row>
    <row r="74" spans="1:134">
      <c r="A74" s="136">
        <v>45930.625</v>
      </c>
      <c r="B74" s="73">
        <f t="shared" si="27"/>
        <v>92.47</v>
      </c>
      <c r="C74" s="31">
        <f t="shared" si="28"/>
        <v>-319808.30670926551</v>
      </c>
      <c r="D74" s="32">
        <f t="shared" si="29"/>
        <v>-207270</v>
      </c>
      <c r="E74" s="73">
        <f t="shared" si="30"/>
        <v>100.89400000000001</v>
      </c>
      <c r="F74" s="31">
        <f t="shared" si="31"/>
        <v>-58295.999999999025</v>
      </c>
      <c r="G74" s="32">
        <f t="shared" si="32"/>
        <v>-73793.776559999998</v>
      </c>
      <c r="H74" s="73">
        <f t="shared" si="33"/>
        <v>120.78</v>
      </c>
      <c r="I74" s="31">
        <f t="shared" si="34"/>
        <v>-331865.46349466976</v>
      </c>
      <c r="J74" s="32">
        <f t="shared" si="35"/>
        <v>-356504.4</v>
      </c>
      <c r="K74" s="73">
        <f t="shared" si="36"/>
        <v>99.484999999999999</v>
      </c>
      <c r="L74" s="31">
        <f t="shared" si="37"/>
        <v>-94710.00000000195</v>
      </c>
      <c r="M74" s="32">
        <f t="shared" si="38"/>
        <v>-162314.98527999996</v>
      </c>
      <c r="N74" s="79">
        <f t="shared" si="17"/>
        <v>36356.348065401282</v>
      </c>
      <c r="O74" s="79"/>
      <c r="P74" s="79"/>
      <c r="Q74" s="79">
        <f>$G$5*SUM($O$14:O74)-$H$5*SUM($P$14:P74)</f>
        <v>-35590.730199999991</v>
      </c>
      <c r="R74" s="79">
        <f t="shared" si="18"/>
        <v>765.61786540129106</v>
      </c>
      <c r="S74" s="137"/>
      <c r="U74" s="72">
        <v>45873.625</v>
      </c>
      <c r="V74" s="54">
        <v>94.38</v>
      </c>
      <c r="W74" s="72">
        <v>45869.625</v>
      </c>
      <c r="X74" s="54">
        <v>101.02200000000001</v>
      </c>
      <c r="Y74" s="121">
        <v>45876.625</v>
      </c>
      <c r="Z74" s="54">
        <v>120.52</v>
      </c>
      <c r="AA74" s="72">
        <v>45945.625</v>
      </c>
      <c r="AB74" s="54">
        <v>100.18899999999999</v>
      </c>
      <c r="AF74" s="136">
        <v>45948.625</v>
      </c>
      <c r="AG74" s="45">
        <f t="shared" si="113"/>
        <v>80.72</v>
      </c>
      <c r="AH74" s="46">
        <f t="shared" si="40"/>
        <v>83903.045369793093</v>
      </c>
      <c r="AI74" s="46">
        <f t="shared" si="41"/>
        <v>-240874.99999999997</v>
      </c>
      <c r="AJ74" s="45">
        <f t="shared" si="114"/>
        <v>101.296875</v>
      </c>
      <c r="AK74" s="46">
        <f t="shared" si="43"/>
        <v>240485.49107142858</v>
      </c>
      <c r="AL74" s="47">
        <f t="shared" si="44"/>
        <v>-10686.149321056568</v>
      </c>
      <c r="AM74" s="45">
        <f t="shared" si="115"/>
        <v>112.2</v>
      </c>
      <c r="AN74" s="46">
        <f t="shared" si="46"/>
        <v>810885.35441758134</v>
      </c>
      <c r="AO74" s="47">
        <f t="shared" si="47"/>
        <v>-247757.14285714284</v>
      </c>
      <c r="AP74" s="45">
        <f t="shared" si="116"/>
        <v>101.296875</v>
      </c>
      <c r="AQ74" s="46">
        <f t="shared" si="49"/>
        <v>209654.01785714287</v>
      </c>
      <c r="AR74" s="47">
        <f t="shared" si="50"/>
        <v>-9316.1301773313462</v>
      </c>
      <c r="AS74" s="45">
        <f t="shared" si="117"/>
        <v>105.109375</v>
      </c>
      <c r="AT74" s="46">
        <f t="shared" si="52"/>
        <v>178292.41071428571</v>
      </c>
      <c r="AU74" s="47">
        <f t="shared" si="53"/>
        <v>3900.5292038690532</v>
      </c>
      <c r="AV74" s="45">
        <f t="shared" si="118"/>
        <v>100.40625</v>
      </c>
      <c r="AW74" s="46">
        <f t="shared" si="55"/>
        <v>421875</v>
      </c>
      <c r="AX74" s="47">
        <f t="shared" si="56"/>
        <v>10519.115885416672</v>
      </c>
      <c r="AY74" s="79">
        <f t="shared" si="119"/>
        <v>-134974.56445763441</v>
      </c>
      <c r="AZ74" s="185"/>
      <c r="BA74" s="185"/>
      <c r="BB74" s="79">
        <f>$AO$4*SUM($AZ$14:AZ74)-$AP$4*SUM($BA$14:BA74)</f>
        <v>71425.005826778885</v>
      </c>
      <c r="BC74" s="79">
        <f t="shared" si="120"/>
        <v>-206399.57028441329</v>
      </c>
      <c r="BE74" s="72">
        <v>45870.625</v>
      </c>
      <c r="BF74" s="54">
        <v>79.98</v>
      </c>
      <c r="BI74" s="72">
        <v>45870.625</v>
      </c>
      <c r="BJ74" s="54">
        <v>109.63</v>
      </c>
      <c r="BM74" s="72">
        <v>45870.625</v>
      </c>
      <c r="BN74" s="54">
        <v>103.359375</v>
      </c>
      <c r="BO74" s="72">
        <v>45870.625</v>
      </c>
      <c r="BP74" s="54">
        <v>97.03125</v>
      </c>
      <c r="BR74" s="127">
        <f t="shared" si="20"/>
        <v>45948.625</v>
      </c>
      <c r="BS74" s="45">
        <f t="shared" si="121"/>
        <v>107.2891</v>
      </c>
      <c r="BT74" s="46">
        <f t="shared" si="58"/>
        <v>-72250.000000000378</v>
      </c>
      <c r="BU74" s="46">
        <f t="shared" si="59"/>
        <v>284722.22222222219</v>
      </c>
      <c r="BV74" s="45">
        <f t="shared" si="122"/>
        <v>49.551000000000002</v>
      </c>
      <c r="BW74" s="46">
        <f t="shared" si="61"/>
        <v>37293.749999999818</v>
      </c>
      <c r="BX74" s="47">
        <f t="shared" si="62"/>
        <v>284722.22222222219</v>
      </c>
      <c r="BY74" s="45">
        <f t="shared" si="123"/>
        <v>-109543.7500000002</v>
      </c>
      <c r="CA74" s="125">
        <v>45875.625</v>
      </c>
      <c r="CB74" s="54">
        <v>107.005</v>
      </c>
      <c r="CC74" s="125">
        <v>45875.625</v>
      </c>
      <c r="CD74" s="54">
        <v>52.058999999999997</v>
      </c>
      <c r="CF74" s="136">
        <v>45948.625</v>
      </c>
      <c r="CG74" s="45">
        <f t="shared" si="124"/>
        <v>255.01499999999999</v>
      </c>
      <c r="CH74" s="46">
        <f t="shared" si="64"/>
        <v>112358.40000000024</v>
      </c>
      <c r="CI74" s="46">
        <f t="shared" si="65"/>
        <v>239166.66666666666</v>
      </c>
      <c r="CJ74" s="45">
        <f t="shared" si="125"/>
        <v>51.85</v>
      </c>
      <c r="CK74" s="46">
        <f t="shared" si="67"/>
        <v>40774.859999999797</v>
      </c>
      <c r="CL74" s="47">
        <f t="shared" si="68"/>
        <v>215250</v>
      </c>
      <c r="CM74" s="45">
        <f t="shared" si="126"/>
        <v>95500.206666667073</v>
      </c>
      <c r="CO74" s="125">
        <v>45873.625</v>
      </c>
      <c r="CP74" s="54">
        <v>276.33199999999999</v>
      </c>
      <c r="CQ74" s="125">
        <v>45873.625</v>
      </c>
      <c r="CR74" s="54">
        <v>55.798000000000002</v>
      </c>
      <c r="DF74" s="136">
        <v>45949.625</v>
      </c>
      <c r="DG74" s="56">
        <f t="shared" si="101"/>
        <v>-117218.00849243195</v>
      </c>
      <c r="DH74" s="56">
        <f t="shared" si="102"/>
        <v>-206123.08483209435</v>
      </c>
      <c r="DI74" s="56">
        <f t="shared" si="103"/>
        <v>-109543.75000000026</v>
      </c>
      <c r="DJ74" s="56">
        <f t="shared" si="104"/>
        <v>95791.873333333817</v>
      </c>
      <c r="DK74" s="56">
        <f t="shared" si="105"/>
        <v>722.77608666667948</v>
      </c>
      <c r="DL74" s="56">
        <f t="shared" si="106"/>
        <v>276.48545231894241</v>
      </c>
      <c r="DM74" s="56">
        <f t="shared" si="107"/>
        <v>0</v>
      </c>
      <c r="DN74" s="56">
        <f t="shared" si="108"/>
        <v>291.66666666674428</v>
      </c>
      <c r="DO74" s="56">
        <f t="shared" si="109"/>
        <v>722.77608666667948</v>
      </c>
      <c r="DP74" s="56">
        <f t="shared" si="110"/>
        <v>276.48545231894241</v>
      </c>
      <c r="DQ74" s="56">
        <f t="shared" si="111"/>
        <v>0</v>
      </c>
      <c r="DR74" s="56">
        <f t="shared" si="112"/>
        <v>291.66666666674428</v>
      </c>
      <c r="DS74" s="56">
        <f>SUM(DO$15:DO74)</f>
        <v>-125612.33641296832</v>
      </c>
      <c r="DT74" s="56">
        <f>SUM(DP$15:DP74)</f>
        <v>-198513.46441127794</v>
      </c>
      <c r="DU74" s="56">
        <f>SUM(DQ$15:DQ74)</f>
        <v>-94862.499999997584</v>
      </c>
      <c r="DV74" s="56">
        <f>SUM(DR$15:DR74)</f>
        <v>78278.10666666695</v>
      </c>
      <c r="DZ74" s="136">
        <v>45949.625</v>
      </c>
      <c r="EA74" s="146">
        <f t="shared" si="70"/>
        <v>-125612.33641296832</v>
      </c>
      <c r="EB74" s="146">
        <f t="shared" si="72"/>
        <v>-198513.46441127794</v>
      </c>
      <c r="EC74" s="146">
        <f t="shared" si="73"/>
        <v>78278.10666666695</v>
      </c>
      <c r="ED74" s="146">
        <f t="shared" si="74"/>
        <v>-94862.499999997584</v>
      </c>
    </row>
    <row r="75" spans="1:134">
      <c r="A75" s="136">
        <v>45931.625</v>
      </c>
      <c r="B75" s="73">
        <f t="shared" si="27"/>
        <v>92.57</v>
      </c>
      <c r="C75" s="31">
        <f t="shared" si="28"/>
        <v>-297444.08945687296</v>
      </c>
      <c r="D75" s="32">
        <f t="shared" si="29"/>
        <v>-209737.5</v>
      </c>
      <c r="E75" s="73">
        <f t="shared" si="30"/>
        <v>100.92</v>
      </c>
      <c r="F75" s="31">
        <f t="shared" si="31"/>
        <v>-53927.999999999651</v>
      </c>
      <c r="G75" s="32">
        <f t="shared" si="32"/>
        <v>-74672.273900000015</v>
      </c>
      <c r="H75" s="73">
        <f t="shared" si="33"/>
        <v>120.85</v>
      </c>
      <c r="I75" s="31">
        <f t="shared" si="34"/>
        <v>-311123.8720262539</v>
      </c>
      <c r="J75" s="32">
        <f t="shared" si="35"/>
        <v>-360748.5</v>
      </c>
      <c r="K75" s="73">
        <f t="shared" si="36"/>
        <v>99.536000000000001</v>
      </c>
      <c r="L75" s="31">
        <f t="shared" si="37"/>
        <v>-77145.600000001286</v>
      </c>
      <c r="M75" s="32">
        <f t="shared" si="38"/>
        <v>-164247.30653333335</v>
      </c>
      <c r="N75" s="79">
        <f t="shared" si="17"/>
        <v>51898.149936045986</v>
      </c>
      <c r="O75" s="79"/>
      <c r="P75" s="79"/>
      <c r="Q75" s="79">
        <f>$G$5*SUM($O$14:O75)-$H$5*SUM($P$14:P75)</f>
        <v>-35590.730199999991</v>
      </c>
      <c r="R75" s="79">
        <f t="shared" si="18"/>
        <v>16307.419736045995</v>
      </c>
      <c r="S75" s="137"/>
      <c r="U75" s="72">
        <v>45874.625</v>
      </c>
      <c r="V75" s="54">
        <v>94.45</v>
      </c>
      <c r="W75" s="72">
        <v>45870.625</v>
      </c>
      <c r="X75" s="54">
        <v>101.155</v>
      </c>
      <c r="Y75" s="121">
        <v>45877.625</v>
      </c>
      <c r="Z75" s="54">
        <v>120.29</v>
      </c>
      <c r="AA75" s="72">
        <v>45946.625</v>
      </c>
      <c r="AB75" s="54">
        <v>100.14700000000001</v>
      </c>
      <c r="AF75" s="136">
        <v>45949.625</v>
      </c>
      <c r="AG75" s="45">
        <f t="shared" si="113"/>
        <v>80.72</v>
      </c>
      <c r="AH75" s="46">
        <f t="shared" si="40"/>
        <v>83903.045369793093</v>
      </c>
      <c r="AI75" s="46">
        <f t="shared" si="41"/>
        <v>-243812.5</v>
      </c>
      <c r="AJ75" s="45">
        <f t="shared" si="114"/>
        <v>101.296875</v>
      </c>
      <c r="AK75" s="46">
        <f t="shared" si="43"/>
        <v>240485.49107142858</v>
      </c>
      <c r="AL75" s="47">
        <f t="shared" si="44"/>
        <v>-10816.468215215762</v>
      </c>
      <c r="AM75" s="45">
        <f t="shared" si="115"/>
        <v>112.2</v>
      </c>
      <c r="AN75" s="46">
        <f t="shared" si="46"/>
        <v>810885.35441758134</v>
      </c>
      <c r="AO75" s="47">
        <f t="shared" si="47"/>
        <v>-250778.57142857145</v>
      </c>
      <c r="AP75" s="45">
        <f t="shared" si="116"/>
        <v>101.296875</v>
      </c>
      <c r="AQ75" s="46">
        <f t="shared" si="49"/>
        <v>209654.01785714287</v>
      </c>
      <c r="AR75" s="47">
        <f t="shared" si="50"/>
        <v>-9429.7415209573228</v>
      </c>
      <c r="AS75" s="45">
        <f t="shared" si="117"/>
        <v>105.109375</v>
      </c>
      <c r="AT75" s="46">
        <f t="shared" si="52"/>
        <v>178292.41071428571</v>
      </c>
      <c r="AU75" s="47">
        <f t="shared" si="53"/>
        <v>3948.0966331845339</v>
      </c>
      <c r="AV75" s="45">
        <f t="shared" si="118"/>
        <v>100.40625</v>
      </c>
      <c r="AW75" s="46">
        <f t="shared" si="55"/>
        <v>421875</v>
      </c>
      <c r="AX75" s="47">
        <f t="shared" si="56"/>
        <v>10647.397786458343</v>
      </c>
      <c r="AY75" s="79">
        <f t="shared" si="119"/>
        <v>-134698.07900531546</v>
      </c>
      <c r="AZ75" s="185"/>
      <c r="BA75" s="185"/>
      <c r="BB75" s="79">
        <f>$AO$4*SUM($AZ$14:AZ75)-$AP$4*SUM($BA$14:BA75)</f>
        <v>71425.005826778885</v>
      </c>
      <c r="BC75" s="79">
        <f t="shared" si="120"/>
        <v>-206123.08483209435</v>
      </c>
      <c r="BE75" s="72">
        <v>45873.625</v>
      </c>
      <c r="BF75" s="54">
        <v>80.25</v>
      </c>
      <c r="BI75" s="72">
        <v>45873.625</v>
      </c>
      <c r="BJ75" s="54">
        <v>109.82</v>
      </c>
      <c r="BM75" s="72">
        <v>45873.625</v>
      </c>
      <c r="BN75" s="54">
        <v>103.46875</v>
      </c>
      <c r="BO75" s="72">
        <v>45873.625</v>
      </c>
      <c r="BP75" s="54">
        <v>97.28125</v>
      </c>
      <c r="BR75" s="127">
        <f t="shared" si="20"/>
        <v>45949.625</v>
      </c>
      <c r="BS75" s="45">
        <f t="shared" si="121"/>
        <v>107.2891</v>
      </c>
      <c r="BT75" s="46">
        <f t="shared" si="58"/>
        <v>-72250.000000000378</v>
      </c>
      <c r="BU75" s="46">
        <f t="shared" si="59"/>
        <v>288194.44444444444</v>
      </c>
      <c r="BV75" s="45">
        <f t="shared" si="122"/>
        <v>49.551000000000002</v>
      </c>
      <c r="BW75" s="46">
        <f t="shared" si="61"/>
        <v>37293.749999999818</v>
      </c>
      <c r="BX75" s="47">
        <f t="shared" si="62"/>
        <v>288194.4444444445</v>
      </c>
      <c r="BY75" s="45">
        <f t="shared" si="123"/>
        <v>-109543.75000000026</v>
      </c>
      <c r="CA75" s="125">
        <v>45876.625</v>
      </c>
      <c r="CB75" s="54">
        <v>106.95959999999999</v>
      </c>
      <c r="CC75" s="125">
        <v>45876.625</v>
      </c>
      <c r="CD75" s="54">
        <v>52.031999999999996</v>
      </c>
      <c r="CF75" s="136">
        <v>45949.625</v>
      </c>
      <c r="CG75" s="45">
        <f t="shared" si="124"/>
        <v>255.01499999999999</v>
      </c>
      <c r="CH75" s="46">
        <f t="shared" si="64"/>
        <v>112358.40000000024</v>
      </c>
      <c r="CI75" s="46">
        <f t="shared" si="65"/>
        <v>242083.33333333337</v>
      </c>
      <c r="CJ75" s="45">
        <f t="shared" si="125"/>
        <v>51.85</v>
      </c>
      <c r="CK75" s="46">
        <f t="shared" si="67"/>
        <v>40774.859999999797</v>
      </c>
      <c r="CL75" s="47">
        <f t="shared" si="68"/>
        <v>217875</v>
      </c>
      <c r="CM75" s="45">
        <f t="shared" si="126"/>
        <v>95791.873333333817</v>
      </c>
      <c r="CO75" s="125">
        <v>45874.625</v>
      </c>
      <c r="CP75" s="54">
        <v>275.041</v>
      </c>
      <c r="CQ75" s="125">
        <v>45874.625</v>
      </c>
      <c r="CR75" s="54">
        <v>55.579000000000001</v>
      </c>
      <c r="DF75" s="136">
        <v>45950.625</v>
      </c>
      <c r="DG75" s="56">
        <f t="shared" si="101"/>
        <v>-96108.039698179142</v>
      </c>
      <c r="DH75" s="56">
        <f t="shared" si="102"/>
        <v>-202995.53782361589</v>
      </c>
      <c r="DI75" s="56">
        <f t="shared" si="103"/>
        <v>-124100.00000000338</v>
      </c>
      <c r="DJ75" s="56">
        <f t="shared" si="104"/>
        <v>89817.770000000251</v>
      </c>
      <c r="DK75" s="56">
        <f t="shared" si="105"/>
        <v>21109.968794252811</v>
      </c>
      <c r="DL75" s="56">
        <f t="shared" si="106"/>
        <v>3127.5470084784611</v>
      </c>
      <c r="DM75" s="56">
        <f t="shared" si="107"/>
        <v>-14556.250000003114</v>
      </c>
      <c r="DN75" s="56">
        <f t="shared" si="108"/>
        <v>-5974.1033333335654</v>
      </c>
      <c r="DO75" s="56">
        <f t="shared" si="109"/>
        <v>21109.968794252811</v>
      </c>
      <c r="DP75" s="56">
        <f t="shared" si="110"/>
        <v>3127.5470084784611</v>
      </c>
      <c r="DQ75" s="56">
        <f t="shared" si="111"/>
        <v>-14556.250000003114</v>
      </c>
      <c r="DR75" s="56">
        <f t="shared" si="112"/>
        <v>-5974.1033333335654</v>
      </c>
      <c r="DS75" s="56">
        <f>SUM(DO$15:DO75)</f>
        <v>-104502.36761871551</v>
      </c>
      <c r="DT75" s="56">
        <f>SUM(DP$15:DP75)</f>
        <v>-195385.91740279947</v>
      </c>
      <c r="DU75" s="56">
        <f>SUM(DQ$15:DQ75)</f>
        <v>-109418.7500000007</v>
      </c>
      <c r="DV75" s="56">
        <f>SUM(DR$15:DR75)</f>
        <v>72304.003333333385</v>
      </c>
      <c r="DZ75" s="136">
        <v>45950.625</v>
      </c>
      <c r="EA75" s="146">
        <f t="shared" si="70"/>
        <v>-104502.36761871551</v>
      </c>
      <c r="EB75" s="146">
        <f t="shared" si="72"/>
        <v>-195385.91740279947</v>
      </c>
      <c r="EC75" s="146">
        <f t="shared" si="73"/>
        <v>72304.003333333385</v>
      </c>
      <c r="ED75" s="146">
        <f t="shared" si="74"/>
        <v>-109418.7500000007</v>
      </c>
    </row>
    <row r="76" spans="1:134">
      <c r="A76" s="136">
        <v>45932.625</v>
      </c>
      <c r="B76" s="73">
        <f t="shared" si="27"/>
        <v>92.64</v>
      </c>
      <c r="C76" s="31">
        <f t="shared" si="28"/>
        <v>-281789.13738019398</v>
      </c>
      <c r="D76" s="32">
        <f t="shared" si="29"/>
        <v>-212205</v>
      </c>
      <c r="E76" s="73">
        <f t="shared" si="30"/>
        <v>100.905</v>
      </c>
      <c r="F76" s="31">
        <f t="shared" si="31"/>
        <v>-56447.999999999753</v>
      </c>
      <c r="G76" s="32">
        <f t="shared" si="32"/>
        <v>-75550.771240000031</v>
      </c>
      <c r="H76" s="73">
        <f t="shared" si="33"/>
        <v>120.92</v>
      </c>
      <c r="I76" s="31">
        <f t="shared" si="34"/>
        <v>-290382.28055783408</v>
      </c>
      <c r="J76" s="32">
        <f t="shared" si="35"/>
        <v>-364992.6</v>
      </c>
      <c r="K76" s="73">
        <f t="shared" si="36"/>
        <v>99.51</v>
      </c>
      <c r="L76" s="31">
        <f t="shared" si="37"/>
        <v>-86100</v>
      </c>
      <c r="M76" s="32">
        <f t="shared" si="38"/>
        <v>-166179.62778666659</v>
      </c>
      <c r="N76" s="79">
        <f t="shared" si="17"/>
        <v>41099.886630973284</v>
      </c>
      <c r="O76" s="79"/>
      <c r="P76" s="79"/>
      <c r="Q76" s="79">
        <f>$G$5*SUM($O$14:O76)-$H$5*SUM($P$14:P76)</f>
        <v>-35590.730199999991</v>
      </c>
      <c r="R76" s="79">
        <f t="shared" si="18"/>
        <v>5509.156430973293</v>
      </c>
      <c r="S76" s="137"/>
      <c r="U76" s="72">
        <v>45875.625</v>
      </c>
      <c r="V76" s="54">
        <v>94.47</v>
      </c>
      <c r="W76" s="72">
        <v>45873.625</v>
      </c>
      <c r="X76" s="54">
        <v>101.214</v>
      </c>
      <c r="Y76" s="121">
        <v>45880.625</v>
      </c>
      <c r="Z76" s="54">
        <v>120.27</v>
      </c>
      <c r="AA76" s="72">
        <v>45947.625</v>
      </c>
      <c r="AB76" s="54">
        <v>100.146</v>
      </c>
      <c r="AF76" s="136">
        <v>45950.625</v>
      </c>
      <c r="AG76" s="45">
        <f t="shared" si="113"/>
        <v>80.88</v>
      </c>
      <c r="AH76" s="46">
        <f t="shared" si="40"/>
        <v>133623.36855189395</v>
      </c>
      <c r="AI76" s="46">
        <f t="shared" si="41"/>
        <v>-246749.99999999997</v>
      </c>
      <c r="AJ76" s="45">
        <f t="shared" si="114"/>
        <v>101.3515625</v>
      </c>
      <c r="AK76" s="46">
        <f t="shared" si="43"/>
        <v>248102.67857142855</v>
      </c>
      <c r="AL76" s="47">
        <f t="shared" si="44"/>
        <v>-10946.787109375</v>
      </c>
      <c r="AM76" s="45">
        <f t="shared" si="115"/>
        <v>112.54</v>
      </c>
      <c r="AN76" s="46">
        <f t="shared" si="46"/>
        <v>891264.66068637988</v>
      </c>
      <c r="AO76" s="47">
        <f t="shared" si="47"/>
        <v>-253800.00000000003</v>
      </c>
      <c r="AP76" s="45">
        <f t="shared" si="116"/>
        <v>101.3515625</v>
      </c>
      <c r="AQ76" s="46">
        <f t="shared" si="49"/>
        <v>216294.64285714284</v>
      </c>
      <c r="AR76" s="47">
        <f t="shared" si="50"/>
        <v>-9543.3528645833285</v>
      </c>
      <c r="AS76" s="45">
        <f t="shared" si="117"/>
        <v>105.25</v>
      </c>
      <c r="AT76" s="46">
        <f t="shared" si="52"/>
        <v>185825.89285714287</v>
      </c>
      <c r="AU76" s="47">
        <f t="shared" si="53"/>
        <v>3995.6640625</v>
      </c>
      <c r="AV76" s="45">
        <f t="shared" si="118"/>
        <v>100.765625</v>
      </c>
      <c r="AW76" s="46">
        <f t="shared" si="55"/>
        <v>448828.125</v>
      </c>
      <c r="AX76" s="47">
        <f t="shared" si="56"/>
        <v>10775.6796875</v>
      </c>
      <c r="AY76" s="79">
        <f t="shared" si="119"/>
        <v>-131570.531996837</v>
      </c>
      <c r="AZ76" s="185"/>
      <c r="BA76" s="185"/>
      <c r="BB76" s="79">
        <f>$AO$4*SUM($AZ$14:AZ76)-$AP$4*SUM($BA$14:BA76)</f>
        <v>71425.005826778885</v>
      </c>
      <c r="BC76" s="79">
        <f t="shared" si="120"/>
        <v>-202995.53782361589</v>
      </c>
      <c r="BE76" s="72">
        <v>45874.625</v>
      </c>
      <c r="BF76" s="54">
        <v>80.209999999999994</v>
      </c>
      <c r="BI76" s="72">
        <v>45874.625</v>
      </c>
      <c r="BJ76" s="54">
        <v>109.9</v>
      </c>
      <c r="BM76" s="72">
        <v>45874.625</v>
      </c>
      <c r="BN76" s="54">
        <v>103.4375</v>
      </c>
      <c r="BO76" s="72">
        <v>45874.625</v>
      </c>
      <c r="BP76" s="54">
        <v>97.59375</v>
      </c>
      <c r="BR76" s="127">
        <f t="shared" si="20"/>
        <v>45950.625</v>
      </c>
      <c r="BS76" s="45">
        <f t="shared" si="121"/>
        <v>107.59739999999999</v>
      </c>
      <c r="BT76" s="46">
        <f t="shared" si="58"/>
        <v>4824.9999999967486</v>
      </c>
      <c r="BU76" s="46">
        <f t="shared" si="59"/>
        <v>291666.66666666669</v>
      </c>
      <c r="BV76" s="45">
        <f t="shared" si="122"/>
        <v>47.921999999999997</v>
      </c>
      <c r="BW76" s="46">
        <f t="shared" si="61"/>
        <v>128925.00000000012</v>
      </c>
      <c r="BX76" s="47">
        <f t="shared" si="62"/>
        <v>291666.66666666669</v>
      </c>
      <c r="BY76" s="45">
        <f t="shared" si="123"/>
        <v>-124100.00000000338</v>
      </c>
      <c r="CA76" s="125">
        <v>45877.625</v>
      </c>
      <c r="CB76" s="54">
        <v>107.1588</v>
      </c>
      <c r="CC76" s="125">
        <v>45877.625</v>
      </c>
      <c r="CD76" s="54">
        <v>51.154000000000003</v>
      </c>
      <c r="CF76" s="136">
        <v>45950.625</v>
      </c>
      <c r="CG76" s="45">
        <f t="shared" si="124"/>
        <v>246.98500000000001</v>
      </c>
      <c r="CH76" s="46">
        <f t="shared" si="64"/>
        <v>186555.6</v>
      </c>
      <c r="CI76" s="46">
        <f t="shared" si="65"/>
        <v>245000</v>
      </c>
      <c r="CJ76" s="45">
        <f t="shared" si="125"/>
        <v>49.999000000000002</v>
      </c>
      <c r="CK76" s="46">
        <f t="shared" si="67"/>
        <v>121237.82999999975</v>
      </c>
      <c r="CL76" s="47">
        <f t="shared" si="68"/>
        <v>220500</v>
      </c>
      <c r="CM76" s="45">
        <f t="shared" si="126"/>
        <v>89817.770000000251</v>
      </c>
      <c r="CO76" s="125">
        <v>45875.625</v>
      </c>
      <c r="CP76" s="54">
        <v>276.83699999999999</v>
      </c>
      <c r="CQ76" s="125">
        <v>45875.625</v>
      </c>
      <c r="CR76" s="54">
        <v>55.622999999999998</v>
      </c>
      <c r="DF76" s="136">
        <v>45951.625</v>
      </c>
      <c r="DG76" s="56">
        <f t="shared" ref="DG76" si="127">VLOOKUP(DF76,A77:R149,18)</f>
        <v>-67497.263611509843</v>
      </c>
      <c r="DH76" s="56">
        <f t="shared" ref="DH76" si="128">VLOOKUP(DF76,AF77:BC113,24)</f>
        <v>-197611.37317284028</v>
      </c>
      <c r="DI76" s="56">
        <f t="shared" ref="DI76" si="129">VLOOKUP(DF76,BR77:BY113,8)</f>
        <v>-116825.00000000119</v>
      </c>
      <c r="DJ76" s="56">
        <f t="shared" ref="DJ76" si="130">VLOOKUP(DF76,CF77:CM113,8)</f>
        <v>78120.326666666951</v>
      </c>
      <c r="DK76" s="56">
        <f t="shared" ref="DK76" si="131">DG76-DG75</f>
        <v>28610.776086669299</v>
      </c>
      <c r="DL76" s="56">
        <f t="shared" ref="DL76" si="132">DH76-DH75</f>
        <v>5384.1646507756086</v>
      </c>
      <c r="DM76" s="56">
        <f t="shared" ref="DM76" si="133">DI76-DI75</f>
        <v>7275.0000000021828</v>
      </c>
      <c r="DN76" s="56">
        <f t="shared" ref="DN76" si="134">DJ76-DJ75</f>
        <v>-11697.4433333333</v>
      </c>
      <c r="DO76" s="56">
        <f t="shared" ref="DO76" si="135">DK$11*DK76</f>
        <v>28610.776086669299</v>
      </c>
      <c r="DP76" s="56">
        <f t="shared" ref="DP76" si="136">DL$11*DL76</f>
        <v>5384.1646507756086</v>
      </c>
      <c r="DQ76" s="56">
        <f t="shared" ref="DQ76" si="137">DM$11*DM76</f>
        <v>7275.0000000021828</v>
      </c>
      <c r="DR76" s="56">
        <f t="shared" ref="DR76" si="138">DN$11*DN76</f>
        <v>-11697.4433333333</v>
      </c>
      <c r="DS76" s="56">
        <f>SUM(DO$15:DO76)</f>
        <v>-75891.591532046208</v>
      </c>
      <c r="DT76" s="56">
        <f>SUM(DP$15:DP76)</f>
        <v>-190001.75275202387</v>
      </c>
      <c r="DU76" s="56">
        <f>SUM(DQ$15:DQ76)</f>
        <v>-102143.74999999852</v>
      </c>
      <c r="DV76" s="56">
        <f>SUM(DR$15:DR76)</f>
        <v>60606.560000000085</v>
      </c>
      <c r="DZ76" s="136">
        <v>45951.625</v>
      </c>
      <c r="EA76" s="146">
        <f t="shared" ref="EA76" si="139">VLOOKUP(DZ76,DF:DS,14)</f>
        <v>-75891.591532046208</v>
      </c>
      <c r="EB76" s="146">
        <f t="shared" ref="EB76" si="140">VLOOKUP(DZ76,DF:DT,15)</f>
        <v>-190001.75275202387</v>
      </c>
      <c r="EC76" s="146">
        <f t="shared" ref="EC76" si="141">VLOOKUP(DZ76,DF:DV,17)</f>
        <v>60606.560000000085</v>
      </c>
      <c r="ED76" s="146">
        <f t="shared" ref="ED76" si="142">VLOOKUP(DZ76,DF:DU,16)</f>
        <v>-102143.74999999852</v>
      </c>
    </row>
    <row r="77" spans="1:134">
      <c r="A77" s="136">
        <v>45933.625</v>
      </c>
      <c r="B77" s="73">
        <f t="shared" si="27"/>
        <v>92.6</v>
      </c>
      <c r="C77" s="31">
        <f t="shared" si="28"/>
        <v>-290734.8242811524</v>
      </c>
      <c r="D77" s="32">
        <f t="shared" si="29"/>
        <v>-214672.49999999997</v>
      </c>
      <c r="E77" s="73">
        <f t="shared" si="30"/>
        <v>100.893</v>
      </c>
      <c r="F77" s="31">
        <f t="shared" si="31"/>
        <v>-58463.999999999825</v>
      </c>
      <c r="G77" s="32">
        <f t="shared" si="32"/>
        <v>-76429.268579999931</v>
      </c>
      <c r="H77" s="73">
        <f t="shared" si="33"/>
        <v>120.97</v>
      </c>
      <c r="I77" s="31">
        <f t="shared" si="34"/>
        <v>-275566.85808039701</v>
      </c>
      <c r="J77" s="32">
        <f t="shared" si="35"/>
        <v>-369236.69999999995</v>
      </c>
      <c r="K77" s="73">
        <f t="shared" si="36"/>
        <v>99.492999999999995</v>
      </c>
      <c r="L77" s="31">
        <f t="shared" si="37"/>
        <v>-91954.800000003481</v>
      </c>
      <c r="M77" s="32">
        <f t="shared" si="38"/>
        <v>-168111.94903999998</v>
      </c>
      <c r="N77" s="79">
        <f t="shared" si="17"/>
        <v>14222.75333924091</v>
      </c>
      <c r="O77" s="79"/>
      <c r="P77" s="79"/>
      <c r="Q77" s="79">
        <f>$G$5*SUM($O$14:O77)-$H$5*SUM($P$14:P77)</f>
        <v>-35590.730199999991</v>
      </c>
      <c r="R77" s="79">
        <f t="shared" si="18"/>
        <v>-21367.976860759081</v>
      </c>
      <c r="S77" s="137"/>
      <c r="U77" s="72">
        <v>45876.625</v>
      </c>
      <c r="V77" s="54">
        <v>94.64</v>
      </c>
      <c r="W77" s="72">
        <v>45874.625</v>
      </c>
      <c r="X77" s="54">
        <v>101.217</v>
      </c>
      <c r="Y77" s="121">
        <v>45881.625</v>
      </c>
      <c r="Z77" s="54">
        <v>120.15</v>
      </c>
      <c r="AA77" s="72">
        <v>45950.625</v>
      </c>
      <c r="AB77" s="54">
        <v>100.10599999999999</v>
      </c>
      <c r="AF77" s="136">
        <v>45951.625</v>
      </c>
      <c r="AG77" s="45">
        <f t="shared" ref="AG77" si="143">VLOOKUP($AF77+$J$1,BE:BF,2)</f>
        <v>80.760000000000005</v>
      </c>
      <c r="AH77" s="46">
        <f t="shared" si="40"/>
        <v>96333.126165321082</v>
      </c>
      <c r="AI77" s="46">
        <f t="shared" si="41"/>
        <v>-249687.5</v>
      </c>
      <c r="AJ77" s="45">
        <f t="shared" ref="AJ77" si="144">VLOOKUP($AF77+$J$1,BG:BH,2)</f>
        <v>101.421875</v>
      </c>
      <c r="AK77" s="46">
        <f t="shared" si="43"/>
        <v>257896.20535714287</v>
      </c>
      <c r="AL77" s="47">
        <f t="shared" si="44"/>
        <v>-11077.106003534223</v>
      </c>
      <c r="AM77" s="45">
        <f t="shared" ref="AM77" si="145">VLOOKUP($AF77+$J$1,BI:BJ,2)</f>
        <v>112.56</v>
      </c>
      <c r="AN77" s="46">
        <f t="shared" si="46"/>
        <v>895992.85517277906</v>
      </c>
      <c r="AO77" s="47">
        <f t="shared" si="47"/>
        <v>-256821.42857142858</v>
      </c>
      <c r="AP77" s="45">
        <f t="shared" ref="AP77" si="146">VLOOKUP($AF77+$J$1,BK:BL,2)</f>
        <v>101.421875</v>
      </c>
      <c r="AQ77" s="46">
        <f t="shared" si="49"/>
        <v>224832.58928571432</v>
      </c>
      <c r="AR77" s="47">
        <f t="shared" si="50"/>
        <v>-9656.9642082093342</v>
      </c>
      <c r="AS77" s="45">
        <f t="shared" ref="AS77" si="147">VLOOKUP($AF77+$J$1,BM:BN,2)</f>
        <v>105.453125</v>
      </c>
      <c r="AT77" s="46">
        <f t="shared" si="52"/>
        <v>196707.58928571429</v>
      </c>
      <c r="AU77" s="47">
        <f t="shared" si="53"/>
        <v>4043.2314918154734</v>
      </c>
      <c r="AV77" s="45">
        <f t="shared" ref="AV77" si="148">VLOOKUP($AF77+$J$1,BO:BP,2)</f>
        <v>101.265625</v>
      </c>
      <c r="AW77" s="46">
        <f t="shared" si="55"/>
        <v>486328.12500000006</v>
      </c>
      <c r="AX77" s="47">
        <f t="shared" si="56"/>
        <v>10903.961588541672</v>
      </c>
      <c r="AY77" s="79">
        <f t="shared" ref="AY77" si="149">AH77+AI77-AK77-AL77-AN77-AO77+AQ77+AR77+AT77+AU77+AW77+AX77</f>
        <v>-126186.36734606141</v>
      </c>
      <c r="AZ77" s="185"/>
      <c r="BA77" s="185"/>
      <c r="BB77" s="79">
        <f>$AO$4*SUM($AZ$14:AZ77)-$AP$4*SUM($BA$14:BA77)</f>
        <v>71425.005826778885</v>
      </c>
      <c r="BC77" s="79">
        <f t="shared" ref="BC77" si="150">AY77-BB77</f>
        <v>-197611.37317284028</v>
      </c>
      <c r="BE77" s="72">
        <v>45875.625</v>
      </c>
      <c r="BF77" s="54">
        <v>80.290000000000006</v>
      </c>
      <c r="BI77" s="72">
        <v>45875.625</v>
      </c>
      <c r="BJ77" s="54">
        <v>109.87</v>
      </c>
      <c r="BM77" s="72">
        <v>45875.625</v>
      </c>
      <c r="BN77" s="54">
        <v>103.296875</v>
      </c>
      <c r="BO77" s="72">
        <v>45875.625</v>
      </c>
      <c r="BP77" s="54">
        <v>97</v>
      </c>
      <c r="BR77" s="127">
        <f t="shared" si="20"/>
        <v>45951.625</v>
      </c>
      <c r="BS77" s="45">
        <f t="shared" ref="BS77" si="151">VLOOKUP(BR77+BV$4,CA:CB,2)</f>
        <v>107.5437</v>
      </c>
      <c r="BT77" s="46">
        <f t="shared" si="58"/>
        <v>-8600.0000000012733</v>
      </c>
      <c r="BU77" s="46">
        <f t="shared" si="59"/>
        <v>295138.88888888893</v>
      </c>
      <c r="BV77" s="45">
        <f t="shared" ref="BV77" si="152">VLOOKUP(BR77+BV$4,CC:CD,2)</f>
        <v>48.29</v>
      </c>
      <c r="BW77" s="46">
        <f t="shared" si="61"/>
        <v>108224.99999999997</v>
      </c>
      <c r="BX77" s="47">
        <f t="shared" si="62"/>
        <v>295138.88888888888</v>
      </c>
      <c r="BY77" s="45">
        <f t="shared" ref="BY77" si="153">BT77+BU77-BW77-BX77</f>
        <v>-116825.00000000119</v>
      </c>
      <c r="CA77" s="125">
        <v>45880.625</v>
      </c>
      <c r="CB77" s="54">
        <v>107.04949999999999</v>
      </c>
      <c r="CC77" s="125">
        <v>45880.625</v>
      </c>
      <c r="CD77" s="54">
        <v>51.481000000000002</v>
      </c>
      <c r="CF77" s="136">
        <v>45951.625</v>
      </c>
      <c r="CG77" s="45">
        <f t="shared" si="124"/>
        <v>245.77500000000001</v>
      </c>
      <c r="CH77" s="46">
        <f t="shared" si="64"/>
        <v>197736.00000000009</v>
      </c>
      <c r="CI77" s="46">
        <f t="shared" si="65"/>
        <v>247916.66666666666</v>
      </c>
      <c r="CJ77" s="45">
        <f t="shared" si="125"/>
        <v>49.466000000000001</v>
      </c>
      <c r="CK77" s="46">
        <f t="shared" si="67"/>
        <v>144407.33999999979</v>
      </c>
      <c r="CL77" s="47">
        <f t="shared" si="68"/>
        <v>223125</v>
      </c>
      <c r="CM77" s="45">
        <f t="shared" si="126"/>
        <v>78120.326666666951</v>
      </c>
      <c r="CO77" s="125">
        <v>45876.625</v>
      </c>
      <c r="CP77" s="54">
        <v>269.959</v>
      </c>
      <c r="CQ77" s="125">
        <v>45876.625</v>
      </c>
      <c r="CR77" s="54">
        <v>54.149000000000001</v>
      </c>
      <c r="DF77" s="136">
        <v>45952.625</v>
      </c>
      <c r="DG77" s="56">
        <f t="shared" ref="DG77" si="154">VLOOKUP(DF77,A78:R150,18)</f>
        <v>-100248.67658779188</v>
      </c>
      <c r="DH77" s="56">
        <f t="shared" ref="DH77" si="155">VLOOKUP(DF77,AF78:BC114,24)</f>
        <v>-240666.63684391332</v>
      </c>
      <c r="DI77" s="56">
        <f t="shared" ref="DI77" si="156">VLOOKUP(DF77,BR78:BY114,8)</f>
        <v>-128781.25000000093</v>
      </c>
      <c r="DJ77" s="56">
        <f t="shared" ref="DJ77" si="157">VLOOKUP(DF77,CF78:CM114,8)</f>
        <v>80658.573333333537</v>
      </c>
      <c r="DK77" s="56">
        <f t="shared" ref="DK77" si="158">DG77-DG76</f>
        <v>-32751.412976282038</v>
      </c>
      <c r="DL77" s="56">
        <f t="shared" ref="DL77" si="159">DH77-DH76</f>
        <v>-43055.263671073044</v>
      </c>
      <c r="DM77" s="56">
        <f t="shared" ref="DM77" si="160">DI77-DI76</f>
        <v>-11956.249999999738</v>
      </c>
      <c r="DN77" s="56">
        <f t="shared" ref="DN77" si="161">DJ77-DJ76</f>
        <v>2538.246666666586</v>
      </c>
      <c r="DO77" s="56">
        <f t="shared" ref="DO77" si="162">DK$11*DK77</f>
        <v>-32751.412976282038</v>
      </c>
      <c r="DP77" s="56">
        <f t="shared" ref="DP77" si="163">DL$11*DL77</f>
        <v>-43055.263671073044</v>
      </c>
      <c r="DQ77" s="56">
        <f t="shared" ref="DQ77" si="164">DM$11*DM77</f>
        <v>-11956.249999999738</v>
      </c>
      <c r="DR77" s="56">
        <f t="shared" ref="DR77" si="165">DN$11*DN77</f>
        <v>2538.246666666586</v>
      </c>
      <c r="DS77" s="56">
        <f>SUM(DO$15:DO77)</f>
        <v>-108643.00450832825</v>
      </c>
      <c r="DT77" s="56">
        <f>SUM(DP$15:DP77)</f>
        <v>-233057.01642309691</v>
      </c>
      <c r="DU77" s="56">
        <f>SUM(DQ$15:DQ77)</f>
        <v>-114099.99999999825</v>
      </c>
      <c r="DV77" s="56">
        <f>SUM(DR$15:DR77)</f>
        <v>63144.806666666671</v>
      </c>
      <c r="DZ77" s="136">
        <v>45952.625</v>
      </c>
      <c r="EA77" s="146">
        <f t="shared" ref="EA77" si="166">VLOOKUP(DZ77,DF:DS,14)</f>
        <v>-108643.00450832825</v>
      </c>
      <c r="EB77" s="146">
        <f t="shared" ref="EB77" si="167">VLOOKUP(DZ77,DF:DT,15)</f>
        <v>-233057.01642309691</v>
      </c>
      <c r="EC77" s="146">
        <f t="shared" ref="EC77" si="168">VLOOKUP(DZ77,DF:DV,17)</f>
        <v>63144.806666666671</v>
      </c>
      <c r="ED77" s="146">
        <f t="shared" ref="ED77" si="169">VLOOKUP(DZ77,DF:DU,16)</f>
        <v>-114099.99999999825</v>
      </c>
    </row>
    <row r="78" spans="1:134">
      <c r="A78" s="136">
        <v>45936.625</v>
      </c>
      <c r="B78" s="73">
        <f t="shared" si="27"/>
        <v>92.49</v>
      </c>
      <c r="C78" s="31">
        <f t="shared" si="28"/>
        <v>-315335.46325878747</v>
      </c>
      <c r="D78" s="32">
        <f t="shared" si="29"/>
        <v>-222075</v>
      </c>
      <c r="E78" s="73">
        <f t="shared" si="30"/>
        <v>100.928</v>
      </c>
      <c r="F78" s="31">
        <f t="shared" si="31"/>
        <v>-52584.0000000004</v>
      </c>
      <c r="G78" s="32">
        <f t="shared" si="32"/>
        <v>-79064.76059999998</v>
      </c>
      <c r="H78" s="73">
        <f t="shared" si="33"/>
        <v>120.96</v>
      </c>
      <c r="I78" s="31">
        <f t="shared" si="34"/>
        <v>-278529.9425758844</v>
      </c>
      <c r="J78" s="32">
        <f t="shared" si="35"/>
        <v>-381969</v>
      </c>
      <c r="K78" s="73">
        <f t="shared" si="36"/>
        <v>99.536000000000001</v>
      </c>
      <c r="L78" s="31">
        <f t="shared" si="37"/>
        <v>-77145.600000001286</v>
      </c>
      <c r="M78" s="32">
        <f t="shared" si="38"/>
        <v>-173908.91279999999</v>
      </c>
      <c r="N78" s="79">
        <f t="shared" si="17"/>
        <v>3682.7271170959866</v>
      </c>
      <c r="O78" s="79"/>
      <c r="P78" s="79"/>
      <c r="Q78" s="79">
        <f>$G$5*SUM($O$14:O78)-$H$5*SUM($P$14:P78)</f>
        <v>-35590.730199999991</v>
      </c>
      <c r="R78" s="79">
        <f t="shared" si="18"/>
        <v>-31908.003082904004</v>
      </c>
      <c r="S78" s="137"/>
      <c r="U78" s="72">
        <v>45877.625</v>
      </c>
      <c r="V78" s="54">
        <v>94.67</v>
      </c>
      <c r="W78" s="72">
        <v>45875.625</v>
      </c>
      <c r="X78" s="54">
        <v>101.197</v>
      </c>
      <c r="Y78" s="121">
        <v>45882.625</v>
      </c>
      <c r="Z78" s="54">
        <v>120.52</v>
      </c>
      <c r="AA78" s="72">
        <v>45951.625</v>
      </c>
      <c r="AB78" s="54">
        <v>100.206</v>
      </c>
      <c r="AF78" s="136">
        <v>45952.625</v>
      </c>
      <c r="AG78" s="45">
        <f t="shared" ref="AG78" si="170">VLOOKUP($AF78+$J$1,BE:BF,2)</f>
        <v>80.680000000000007</v>
      </c>
      <c r="AH78" s="46">
        <f t="shared" si="40"/>
        <v>71472.964574270663</v>
      </c>
      <c r="AI78" s="46">
        <f t="shared" si="41"/>
        <v>-252625.00000000003</v>
      </c>
      <c r="AJ78" s="45">
        <f t="shared" ref="AJ78" si="171">VLOOKUP($AF78+$J$1,BG:BH,2)</f>
        <v>101.421875</v>
      </c>
      <c r="AK78" s="46">
        <f t="shared" si="43"/>
        <v>257896.20535714287</v>
      </c>
      <c r="AL78" s="47">
        <f t="shared" si="44"/>
        <v>-11207.424897693418</v>
      </c>
      <c r="AM78" s="45">
        <f t="shared" ref="AM78" si="172">VLOOKUP($AF78+$J$1,BI:BJ,2)</f>
        <v>112.67</v>
      </c>
      <c r="AN78" s="46">
        <f t="shared" si="46"/>
        <v>921997.9248479777</v>
      </c>
      <c r="AO78" s="47">
        <f t="shared" si="47"/>
        <v>-259842.85714285716</v>
      </c>
      <c r="AP78" s="45">
        <f t="shared" ref="AP78" si="173">VLOOKUP($AF78+$J$1,BK:BL,2)</f>
        <v>101.421875</v>
      </c>
      <c r="AQ78" s="46">
        <f t="shared" si="49"/>
        <v>224832.58928571432</v>
      </c>
      <c r="AR78" s="47">
        <f t="shared" si="50"/>
        <v>-9770.5755518353108</v>
      </c>
      <c r="AS78" s="45">
        <f t="shared" ref="AS78" si="174">VLOOKUP($AF78+$J$1,BM:BN,2)</f>
        <v>105.484375</v>
      </c>
      <c r="AT78" s="46">
        <f t="shared" si="52"/>
        <v>198381.69642857145</v>
      </c>
      <c r="AU78" s="47">
        <f t="shared" si="53"/>
        <v>4090.7989211309541</v>
      </c>
      <c r="AV78" s="45">
        <f t="shared" ref="AV78" si="175">VLOOKUP($AF78+$J$1,BO:BP,2)</f>
        <v>101.34375</v>
      </c>
      <c r="AW78" s="46">
        <f t="shared" si="55"/>
        <v>492187.5</v>
      </c>
      <c r="AX78" s="47">
        <f t="shared" si="56"/>
        <v>11032.243489583343</v>
      </c>
      <c r="AY78" s="79">
        <f t="shared" ref="AY78" si="176">AH78+AI78-AK78-AL78-AN78-AO78+AQ78+AR78+AT78+AU78+AW78+AX78</f>
        <v>-169241.63101713444</v>
      </c>
      <c r="AZ78" s="185"/>
      <c r="BA78" s="185"/>
      <c r="BB78" s="79">
        <f>$AO$4*SUM($AZ$14:AZ78)-$AP$4*SUM($BA$14:BA78)</f>
        <v>71425.005826778885</v>
      </c>
      <c r="BC78" s="79">
        <f t="shared" ref="BC78" si="177">AY78-BB78</f>
        <v>-240666.63684391332</v>
      </c>
      <c r="BE78" s="72">
        <v>45876.625</v>
      </c>
      <c r="BF78" s="54">
        <v>80.209999999999994</v>
      </c>
      <c r="BI78" s="72">
        <v>45876.625</v>
      </c>
      <c r="BJ78" s="54">
        <v>109.76</v>
      </c>
      <c r="BM78" s="72">
        <v>45876.625</v>
      </c>
      <c r="BN78" s="54">
        <v>103.21875</v>
      </c>
      <c r="BO78" s="72">
        <v>45876.625</v>
      </c>
      <c r="BP78" s="54">
        <v>96.84375</v>
      </c>
      <c r="BR78" s="127">
        <f t="shared" si="20"/>
        <v>45952.625</v>
      </c>
      <c r="BS78" s="45">
        <f t="shared" ref="BS78" si="178">VLOOKUP(BR78+BV$4,CA:CB,2)</f>
        <v>107.3845</v>
      </c>
      <c r="BT78" s="46">
        <f t="shared" si="58"/>
        <v>-48400.000000000888</v>
      </c>
      <c r="BU78" s="46">
        <f t="shared" si="59"/>
        <v>298611.11111111118</v>
      </c>
      <c r="BV78" s="45">
        <f t="shared" ref="BV78" si="179">VLOOKUP(BR78+BV$4,CC:CD,2)</f>
        <v>48.784999999999997</v>
      </c>
      <c r="BW78" s="46">
        <f t="shared" si="61"/>
        <v>80381.250000000131</v>
      </c>
      <c r="BX78" s="47">
        <f t="shared" si="62"/>
        <v>298611.11111111112</v>
      </c>
      <c r="BY78" s="45">
        <f t="shared" ref="BY78" si="180">BT78+BU78-BW78-BX78</f>
        <v>-128781.25000000093</v>
      </c>
      <c r="CA78" s="125">
        <v>45881.625</v>
      </c>
      <c r="CB78" s="54">
        <v>107.3578</v>
      </c>
      <c r="CC78" s="125">
        <v>45881.625</v>
      </c>
      <c r="CD78" s="54">
        <v>50.027000000000001</v>
      </c>
      <c r="CF78" s="136">
        <v>45952.625</v>
      </c>
      <c r="CG78" s="45">
        <f t="shared" ref="CG78" si="181">VLOOKUP(CF78+CJ$4,CO:CP,2)</f>
        <v>247.32900000000001</v>
      </c>
      <c r="CH78" s="46">
        <f t="shared" si="64"/>
        <v>183377.04000000004</v>
      </c>
      <c r="CI78" s="46">
        <f t="shared" si="65"/>
        <v>250833.33333333337</v>
      </c>
      <c r="CJ78" s="45">
        <f t="shared" ref="CJ78" si="182">VLOOKUP(CF78+CJ$4,CQ:CR,2)</f>
        <v>49.847999999999999</v>
      </c>
      <c r="CK78" s="46">
        <f t="shared" si="67"/>
        <v>127801.79999999989</v>
      </c>
      <c r="CL78" s="47">
        <f t="shared" si="68"/>
        <v>225750</v>
      </c>
      <c r="CM78" s="45">
        <f t="shared" ref="CM78" si="183">CH78+CI78-CK78-CL78</f>
        <v>80658.573333333537</v>
      </c>
      <c r="CO78" s="125">
        <v>45877.625</v>
      </c>
      <c r="CP78" s="54">
        <v>267.15899999999999</v>
      </c>
      <c r="CQ78" s="125">
        <v>45877.625</v>
      </c>
      <c r="CR78" s="54">
        <v>53.585000000000001</v>
      </c>
      <c r="DF78" s="136">
        <v>45953.625</v>
      </c>
      <c r="DG78" s="56">
        <f t="shared" ref="DG78" si="184">VLOOKUP(DF78,A79:R151,18)</f>
        <v>-64933.680091057002</v>
      </c>
      <c r="DH78" s="56">
        <f t="shared" ref="DH78" si="185">VLOOKUP(DF78,AF79:BC115,24)</f>
        <v>-220759.58946296124</v>
      </c>
      <c r="DI78" s="56">
        <f t="shared" ref="DI78" si="186">VLOOKUP(DF78,BR79:BY115,8)</f>
        <v>-126625.00000000146</v>
      </c>
      <c r="DJ78" s="56">
        <f t="shared" ref="DJ78" si="187">VLOOKUP(DF78,CF79:CM115,8)</f>
        <v>67449.130000000179</v>
      </c>
      <c r="DK78" s="56">
        <f t="shared" ref="DK78" si="188">DG78-DG77</f>
        <v>35314.996496734879</v>
      </c>
      <c r="DL78" s="56">
        <f t="shared" ref="DL78" si="189">DH78-DH77</f>
        <v>19907.047380952077</v>
      </c>
      <c r="DM78" s="56">
        <f t="shared" ref="DM78" si="190">DI78-DI77</f>
        <v>2156.2499999994761</v>
      </c>
      <c r="DN78" s="56">
        <f t="shared" ref="DN78" si="191">DJ78-DJ77</f>
        <v>-13209.443333333358</v>
      </c>
      <c r="DO78" s="56">
        <f t="shared" ref="DO78" si="192">DK$11*DK78</f>
        <v>35314.996496734879</v>
      </c>
      <c r="DP78" s="56">
        <f t="shared" ref="DP78" si="193">DL$11*DL78</f>
        <v>19907.047380952077</v>
      </c>
      <c r="DQ78" s="56">
        <f t="shared" ref="DQ78" si="194">DM$11*DM78</f>
        <v>2156.2499999994761</v>
      </c>
      <c r="DR78" s="56">
        <f t="shared" ref="DR78" si="195">DN$11*DN78</f>
        <v>-13209.443333333358</v>
      </c>
      <c r="DS78" s="56">
        <f>SUM(DO$15:DO78)</f>
        <v>-73328.008011593367</v>
      </c>
      <c r="DT78" s="56">
        <f>SUM(DP$15:DP78)</f>
        <v>-213149.96904214483</v>
      </c>
      <c r="DU78" s="56">
        <f>SUM(DQ$15:DQ78)</f>
        <v>-111943.74999999878</v>
      </c>
      <c r="DV78" s="56">
        <f>SUM(DR$15:DR78)</f>
        <v>49935.363333333313</v>
      </c>
      <c r="DZ78" s="136">
        <v>45953.625</v>
      </c>
      <c r="EA78" s="146">
        <f t="shared" ref="EA78" si="196">VLOOKUP(DZ78,DF:DS,14)</f>
        <v>-73328.008011593367</v>
      </c>
      <c r="EB78" s="146">
        <f t="shared" ref="EB78" si="197">VLOOKUP(DZ78,DF:DT,15)</f>
        <v>-213149.96904214483</v>
      </c>
      <c r="EC78" s="146">
        <f t="shared" ref="EC78" si="198">VLOOKUP(DZ78,DF:DV,17)</f>
        <v>49935.363333333313</v>
      </c>
      <c r="ED78" s="146">
        <f t="shared" ref="ED78" si="199">VLOOKUP(DZ78,DF:DU,16)</f>
        <v>-111943.74999999878</v>
      </c>
    </row>
    <row r="79" spans="1:134">
      <c r="A79" s="136">
        <v>45937.625</v>
      </c>
      <c r="B79" s="73">
        <f t="shared" si="27"/>
        <v>92.19</v>
      </c>
      <c r="C79" s="31">
        <f t="shared" si="28"/>
        <v>-382428.11501597683</v>
      </c>
      <c r="D79" s="32">
        <f t="shared" si="29"/>
        <v>-224542.49999999997</v>
      </c>
      <c r="E79" s="73">
        <f t="shared" si="30"/>
        <v>100.908</v>
      </c>
      <c r="F79" s="31">
        <f t="shared" si="31"/>
        <v>-55943.999999999731</v>
      </c>
      <c r="G79" s="32">
        <f t="shared" si="32"/>
        <v>-79943.257939999952</v>
      </c>
      <c r="H79" s="73">
        <f t="shared" si="33"/>
        <v>120.93</v>
      </c>
      <c r="I79" s="31">
        <f t="shared" si="34"/>
        <v>-287419.19606234663</v>
      </c>
      <c r="J79" s="32">
        <f t="shared" si="35"/>
        <v>-386213.1</v>
      </c>
      <c r="K79" s="73">
        <f t="shared" si="36"/>
        <v>99.483000000000004</v>
      </c>
      <c r="L79" s="31">
        <f t="shared" si="37"/>
        <v>-95398.800000000352</v>
      </c>
      <c r="M79" s="32">
        <f t="shared" si="38"/>
        <v>-175841.23405333332</v>
      </c>
      <c r="N79" s="79">
        <f t="shared" ref="N79:N86" si="200">C79+D79-F79-G79-I79-J79+L79+M79</f>
        <v>-68691.095066964204</v>
      </c>
      <c r="O79" s="79"/>
      <c r="P79" s="79"/>
      <c r="Q79" s="79">
        <f>$G$5*SUM($O$14:O79)-$H$5*SUM($P$14:P79)</f>
        <v>-35590.730199999991</v>
      </c>
      <c r="R79" s="79">
        <f t="shared" ref="R79:R86" si="201">N79+Q79</f>
        <v>-104281.8252669642</v>
      </c>
      <c r="S79" s="137"/>
      <c r="U79" s="72">
        <v>45880.625</v>
      </c>
      <c r="V79" s="54">
        <v>94.66</v>
      </c>
      <c r="W79" s="72">
        <v>45876.625</v>
      </c>
      <c r="X79" s="54">
        <v>101.16500000000001</v>
      </c>
      <c r="Y79" s="121">
        <v>45883.625</v>
      </c>
      <c r="Z79" s="54">
        <v>120.46</v>
      </c>
      <c r="AA79" s="72">
        <v>45952.625</v>
      </c>
      <c r="AB79" s="54">
        <v>100.13800000000001</v>
      </c>
      <c r="AF79" s="136">
        <v>45953.625</v>
      </c>
      <c r="AG79" s="45">
        <f t="shared" ref="AG79" si="202">VLOOKUP($AF79+$J$1,BE:BF,2)</f>
        <v>80.849999999999994</v>
      </c>
      <c r="AH79" s="46">
        <f t="shared" si="40"/>
        <v>124300.80795524656</v>
      </c>
      <c r="AI79" s="46">
        <f t="shared" si="41"/>
        <v>-255562.5</v>
      </c>
      <c r="AJ79" s="45">
        <f t="shared" ref="AJ79" si="203">VLOOKUP($AF79+$J$1,BG:BH,2)</f>
        <v>101.1875</v>
      </c>
      <c r="AK79" s="46">
        <f t="shared" si="43"/>
        <v>225251.11607142855</v>
      </c>
      <c r="AL79" s="47">
        <f t="shared" si="44"/>
        <v>-11337.743791852656</v>
      </c>
      <c r="AM79" s="45">
        <f t="shared" ref="AM79" si="204">VLOOKUP($AF79+$J$1,BI:BJ,2)</f>
        <v>112.53</v>
      </c>
      <c r="AN79" s="46">
        <f t="shared" si="46"/>
        <v>888900.56344317738</v>
      </c>
      <c r="AO79" s="47">
        <f t="shared" si="47"/>
        <v>-262864.28571428568</v>
      </c>
      <c r="AP79" s="45">
        <f t="shared" ref="AP79" si="205">VLOOKUP($AF79+$J$1,BK:BL,2)</f>
        <v>101.1875</v>
      </c>
      <c r="AQ79" s="46">
        <f t="shared" si="49"/>
        <v>196372.76785714284</v>
      </c>
      <c r="AR79" s="47">
        <f t="shared" si="50"/>
        <v>-9884.1868954613165</v>
      </c>
      <c r="AS79" s="45">
        <f t="shared" ref="AS79" si="206">VLOOKUP($AF79+$J$1,BM:BN,2)</f>
        <v>105.109375</v>
      </c>
      <c r="AT79" s="46">
        <f t="shared" si="52"/>
        <v>178292.41071428571</v>
      </c>
      <c r="AU79" s="47">
        <f t="shared" si="53"/>
        <v>4138.3663504464275</v>
      </c>
      <c r="AV79" s="45">
        <f t="shared" ref="AV79" si="207">VLOOKUP($AF79+$J$1,BO:BP,2)</f>
        <v>100.671875</v>
      </c>
      <c r="AW79" s="46">
        <f t="shared" si="55"/>
        <v>441796.875</v>
      </c>
      <c r="AX79" s="47">
        <f t="shared" si="56"/>
        <v>11160.525390625</v>
      </c>
      <c r="AY79" s="79">
        <f t="shared" ref="AY79" si="208">AH79+AI79-AK79-AL79-AN79-AO79+AQ79+AR79+AT79+AU79+AW79+AX79</f>
        <v>-149334.58363618236</v>
      </c>
      <c r="AZ79" s="185"/>
      <c r="BA79" s="185"/>
      <c r="BB79" s="79">
        <f>$AO$4*SUM($AZ$14:AZ79)-$AP$4*SUM($BA$14:BA79)</f>
        <v>71425.005826778885</v>
      </c>
      <c r="BC79" s="79">
        <f t="shared" ref="BC79" si="209">AY79-BB79</f>
        <v>-220759.58946296124</v>
      </c>
      <c r="BE79" s="72">
        <v>45877.625</v>
      </c>
      <c r="BF79" s="54">
        <v>80.22</v>
      </c>
      <c r="BI79" s="72">
        <v>45877.625</v>
      </c>
      <c r="BJ79" s="54">
        <v>109.41</v>
      </c>
      <c r="BM79" s="72">
        <v>45877.625</v>
      </c>
      <c r="BN79" s="54">
        <v>102.90625</v>
      </c>
      <c r="BO79" s="72">
        <v>45877.625</v>
      </c>
      <c r="BP79" s="54">
        <v>96.375</v>
      </c>
      <c r="BR79" s="127">
        <f t="shared" ref="BR79:BR85" si="210">AF79</f>
        <v>45953.625</v>
      </c>
      <c r="BS79" s="45">
        <f t="shared" ref="BS79" si="211">VLOOKUP(BR79+BV$4,CA:CB,2)</f>
        <v>107.6143</v>
      </c>
      <c r="BT79" s="46">
        <f t="shared" si="58"/>
        <v>9049.9999999984484</v>
      </c>
      <c r="BU79" s="46">
        <f t="shared" si="59"/>
        <v>302083.33333333337</v>
      </c>
      <c r="BV79" s="45">
        <f t="shared" ref="BV79" si="212">VLOOKUP(BR79+BV$4,CC:CD,2)</f>
        <v>47.802</v>
      </c>
      <c r="BW79" s="46">
        <f t="shared" si="61"/>
        <v>135674.99999999994</v>
      </c>
      <c r="BX79" s="47">
        <f t="shared" si="62"/>
        <v>302083.33333333331</v>
      </c>
      <c r="BY79" s="45">
        <f t="shared" ref="BY79" si="213">BT79+BU79-BW79-BX79</f>
        <v>-126625.00000000146</v>
      </c>
      <c r="CA79" s="125">
        <v>45882.625</v>
      </c>
      <c r="CB79" s="54">
        <v>107.5305</v>
      </c>
      <c r="CC79" s="125">
        <v>45882.625</v>
      </c>
      <c r="CD79" s="54">
        <v>49.564</v>
      </c>
      <c r="CF79" s="136">
        <v>45953.625</v>
      </c>
      <c r="CG79" s="45">
        <f t="shared" ref="CG79" si="214">VLOOKUP(CF79+CJ$4,CO:CP,2)</f>
        <v>246.86600000000001</v>
      </c>
      <c r="CH79" s="46">
        <f t="shared" si="64"/>
        <v>187655.16</v>
      </c>
      <c r="CI79" s="46">
        <f t="shared" si="65"/>
        <v>253750</v>
      </c>
      <c r="CJ79" s="45">
        <f t="shared" ref="CJ79" si="215">VLOOKUP(CF79+CJ$4,CQ:CR,2)</f>
        <v>49.439</v>
      </c>
      <c r="CK79" s="46">
        <f t="shared" si="67"/>
        <v>145581.02999999985</v>
      </c>
      <c r="CL79" s="47">
        <f t="shared" si="68"/>
        <v>228375</v>
      </c>
      <c r="CM79" s="45">
        <f t="shared" ref="CM79" si="216">CH79+CI79-CK79-CL79</f>
        <v>67449.130000000179</v>
      </c>
      <c r="CO79" s="125">
        <v>45880.625</v>
      </c>
      <c r="CP79" s="54">
        <v>267.584</v>
      </c>
      <c r="CQ79" s="125">
        <v>45880.625</v>
      </c>
      <c r="CR79" s="54">
        <v>53.674999999999997</v>
      </c>
      <c r="DF79" s="136">
        <v>45954.625</v>
      </c>
      <c r="DG79" s="56">
        <f t="shared" ref="DG79" si="217">VLOOKUP(DF79,A80:R152,18)</f>
        <v>-82452.159707094776</v>
      </c>
      <c r="DH79" s="56">
        <f t="shared" ref="DH79" si="218">VLOOKUP(DF79,AF80:BC116,24)</f>
        <v>-197973.74598573882</v>
      </c>
      <c r="DI79" s="56">
        <f t="shared" ref="DI79" si="219">VLOOKUP(DF79,BR80:BY116,8)</f>
        <v>-120750.00000000253</v>
      </c>
      <c r="DJ79" s="56">
        <f t="shared" ref="DJ79" si="220">VLOOKUP(DF79,CF80:CM116,8)</f>
        <v>72190.696666666947</v>
      </c>
      <c r="DK79" s="56">
        <f t="shared" ref="DK79" si="221">DG79-DG78</f>
        <v>-17518.479616037774</v>
      </c>
      <c r="DL79" s="56">
        <f t="shared" ref="DL79" si="222">DH79-DH78</f>
        <v>22785.843477222428</v>
      </c>
      <c r="DM79" s="56">
        <f t="shared" ref="DM79" si="223">DI79-DI78</f>
        <v>5874.9999999989232</v>
      </c>
      <c r="DN79" s="56">
        <f t="shared" ref="DN79" si="224">DJ79-DJ78</f>
        <v>4741.5666666667676</v>
      </c>
      <c r="DO79" s="56">
        <f t="shared" ref="DO79" si="225">DK$11*DK79</f>
        <v>-17518.479616037774</v>
      </c>
      <c r="DP79" s="56">
        <f t="shared" ref="DP79" si="226">DL$11*DL79</f>
        <v>22785.843477222428</v>
      </c>
      <c r="DQ79" s="56">
        <f t="shared" ref="DQ79" si="227">DM$11*DM79</f>
        <v>5874.9999999989232</v>
      </c>
      <c r="DR79" s="56">
        <f t="shared" ref="DR79" si="228">DN$11*DN79</f>
        <v>4741.5666666667676</v>
      </c>
      <c r="DS79" s="56">
        <f>SUM(DO$15:DO79)</f>
        <v>-90846.487627631141</v>
      </c>
      <c r="DT79" s="56">
        <f>SUM(DP$15:DP79)</f>
        <v>-190364.1255649224</v>
      </c>
      <c r="DU79" s="56">
        <f>SUM(DQ$15:DQ79)</f>
        <v>-106068.74999999985</v>
      </c>
      <c r="DV79" s="56">
        <f>SUM(DR$15:DR79)</f>
        <v>54676.93000000008</v>
      </c>
      <c r="DZ79" s="136">
        <v>45954.625</v>
      </c>
      <c r="EA79" s="146">
        <f t="shared" ref="EA79" si="229">VLOOKUP(DZ79,DF:DS,14)</f>
        <v>-90846.487627631141</v>
      </c>
      <c r="EB79" s="146">
        <f t="shared" ref="EB79" si="230">VLOOKUP(DZ79,DF:DT,15)</f>
        <v>-190364.1255649224</v>
      </c>
      <c r="EC79" s="146">
        <f t="shared" ref="EC79" si="231">VLOOKUP(DZ79,DF:DV,17)</f>
        <v>54676.93000000008</v>
      </c>
      <c r="ED79" s="146">
        <f t="shared" ref="ED79" si="232">VLOOKUP(DZ79,DF:DU,16)</f>
        <v>-106068.74999999985</v>
      </c>
    </row>
    <row r="80" spans="1:134">
      <c r="A80" s="136">
        <v>45938.625</v>
      </c>
      <c r="B80" s="73">
        <f t="shared" ref="B80:B86" si="233">VLOOKUP($A80+$I$2,U$3:V$500,2)</f>
        <v>92.12</v>
      </c>
      <c r="C80" s="31">
        <f t="shared" ref="C80:C96" si="234">(B80/$B$14-1)*$B$5</f>
        <v>-398083.06709265115</v>
      </c>
      <c r="D80" s="32">
        <f t="shared" ref="D80:D96" si="235">-1*(A80-$A$14)/360*$B$7*$B$5</f>
        <v>-227009.99999999997</v>
      </c>
      <c r="E80" s="73">
        <f t="shared" ref="E80:E86" si="236">VLOOKUP($A80+$I$2,W$3:X$500,2)</f>
        <v>100.99299999999999</v>
      </c>
      <c r="F80" s="31">
        <f t="shared" ref="F80:F96" si="237">(E80-$E$14)/100*$C$5</f>
        <v>-41664.000000000779</v>
      </c>
      <c r="G80" s="32">
        <f t="shared" ref="G80:G96" si="238">(A80-$A$14)/360*$C$6*$C$5-(A80-$A$14)/360*$C$7*$C$5*$E$14/100</f>
        <v>-80821.755279999998</v>
      </c>
      <c r="H80" s="73">
        <f t="shared" ref="H80:H86" si="239">VLOOKUP($A80+$I$2,Y$3:Z$500,2)</f>
        <v>121.12</v>
      </c>
      <c r="I80" s="31">
        <f t="shared" ref="I80:I96" si="240">(H80/$H$14-1)*$D$5</f>
        <v>-231120.59064807388</v>
      </c>
      <c r="J80" s="32">
        <f t="shared" ref="J80:J96" si="241">-1*(A80-$A$14)/360*$D$7*$D$5</f>
        <v>-390457.19999999995</v>
      </c>
      <c r="K80" s="73">
        <f t="shared" ref="K80:K86" si="242">VLOOKUP($A80+$I$2,AA$3:AB$500,2)</f>
        <v>99.673000000000002</v>
      </c>
      <c r="L80" s="31">
        <f t="shared" ref="L80:L96" si="243">(K80-$K$14)/100*$E$5</f>
        <v>-29962.800000001134</v>
      </c>
      <c r="M80" s="32">
        <f t="shared" ref="M80:M96" si="244">(A80-$A$14)/360*$E$6*$E$5-(A80-$A$14)/360*$E$7*$E$5*$K$14/100</f>
        <v>-177773.55530666673</v>
      </c>
      <c r="N80" s="79">
        <f t="shared" si="200"/>
        <v>-88765.876471244395</v>
      </c>
      <c r="O80" s="79"/>
      <c r="P80" s="79"/>
      <c r="Q80" s="79">
        <f>$G$5*SUM($O$14:O80)-$H$5*SUM($P$14:P80)</f>
        <v>-35590.730199999991</v>
      </c>
      <c r="R80" s="79">
        <f t="shared" si="201"/>
        <v>-124356.60667124439</v>
      </c>
      <c r="S80" s="137"/>
      <c r="U80" s="72">
        <v>45881.625</v>
      </c>
      <c r="V80" s="54">
        <v>94.75</v>
      </c>
      <c r="W80" s="72">
        <v>45877.625</v>
      </c>
      <c r="X80" s="54">
        <v>101.039</v>
      </c>
      <c r="Y80" s="121">
        <v>45887.625</v>
      </c>
      <c r="Z80" s="54">
        <v>120.14</v>
      </c>
      <c r="AA80" s="72">
        <v>45953.625</v>
      </c>
      <c r="AB80" s="54">
        <v>100.104</v>
      </c>
      <c r="AF80" s="136">
        <v>45954.625</v>
      </c>
      <c r="AG80" s="45">
        <f t="shared" ref="AG80" si="245">VLOOKUP($AF80+$J$1,BE:BF,2)</f>
        <v>81.08</v>
      </c>
      <c r="AH80" s="46">
        <f t="shared" ref="AH80:AH82" si="246">(AG80/$AG$14-1)*$AG$5</f>
        <v>195773.77252952277</v>
      </c>
      <c r="AI80" s="46">
        <f t="shared" ref="AI80:AI82" si="247">-1*(AF80-$AF$14)/360*$AG$5*$AG$7</f>
        <v>-258499.99999999997</v>
      </c>
      <c r="AJ80" s="45">
        <f t="shared" ref="AJ80" si="248">VLOOKUP($AF80+$J$1,BG:BH,2)</f>
        <v>101.2265625</v>
      </c>
      <c r="AK80" s="46">
        <f t="shared" ref="AK80:AK82" si="249">(AJ80-$AJ$14)/100*$AH$5</f>
        <v>230691.96428571432</v>
      </c>
      <c r="AL80" s="47">
        <f t="shared" ref="AL80:AL82" si="250">(AF80-$AF$14)/360*$AH$5*$AH$6-(AF80-$AF$14)/360*$AH$5*$AH$7*$AJ$14/100</f>
        <v>-11468.062686011923</v>
      </c>
      <c r="AM80" s="45">
        <f t="shared" ref="AM80" si="251">VLOOKUP($AF80+$J$1,BI:BJ,2)</f>
        <v>112.72</v>
      </c>
      <c r="AN80" s="46">
        <f t="shared" ref="AN80:AN82" si="252">(AM80/$AM$14-1)*$AI$5</f>
        <v>933818.41106397868</v>
      </c>
      <c r="AO80" s="47">
        <f t="shared" ref="AO80:AO82" si="253">-1*(AF80-$AF$14)/360*$AI$5*$AI$7</f>
        <v>-265885.71428571432</v>
      </c>
      <c r="AP80" s="45">
        <f t="shared" ref="AP80" si="254">VLOOKUP($AF80+$J$1,BK:BL,2)</f>
        <v>101.2265625</v>
      </c>
      <c r="AQ80" s="46">
        <f t="shared" ref="AQ80:AQ82" si="255">(AP80-$AP$14)/100*$AJ$5</f>
        <v>201116.07142857145</v>
      </c>
      <c r="AR80" s="47">
        <f t="shared" ref="AR80:AR82" si="256">(AF80-$AF$14)/360*$AJ$5*$AJ$6-(AF80-$AF$14)/360*$AJ$5*$AJ$7*$AP$14/100</f>
        <v>-9997.798239087293</v>
      </c>
      <c r="AS80" s="45">
        <f t="shared" ref="AS80" si="257">VLOOKUP($AF80+$J$1,BM:BN,2)</f>
        <v>105.15625</v>
      </c>
      <c r="AT80" s="46">
        <f t="shared" ref="AT80:AT82" si="258">(AS80-$AS$14)/100*$AK$5</f>
        <v>180803.57142857145</v>
      </c>
      <c r="AU80" s="47">
        <f t="shared" ref="AU80:AU82" si="259">(AF80-$AF$14)/360*$AK$5*$AK$6-(AF80-$AF$14)/360*$AK$5*$AK$7*$AS$14/100</f>
        <v>4185.933779761901</v>
      </c>
      <c r="AV80" s="45">
        <f t="shared" ref="AV80" si="260">VLOOKUP($AF80+$J$1,BO:BP,2)</f>
        <v>100.59375</v>
      </c>
      <c r="AW80" s="46">
        <f t="shared" ref="AW80:AW82" si="261">(AV80-$AV$14)/100*$AL$5</f>
        <v>435937.5</v>
      </c>
      <c r="AX80" s="47">
        <f t="shared" ref="AX80:AX82" si="262">(AF80-$AF$14)/360*$AL$5*$AL$6-(AF80-$AF$14)/360*$AL$5*$AL$7*$AV$14/100</f>
        <v>11288.807291666672</v>
      </c>
      <c r="AY80" s="79">
        <f t="shared" ref="AY80" si="263">AH80+AI80-AK80-AL80-AN80-AO80+AQ80+AR80+AT80+AU80+AW80+AX80</f>
        <v>-126548.74015895995</v>
      </c>
      <c r="AZ80" s="185"/>
      <c r="BA80" s="185"/>
      <c r="BB80" s="79">
        <f>$AO$4*SUM($AZ$14:AZ80)-$AP$4*SUM($BA$14:BA80)</f>
        <v>71425.005826778885</v>
      </c>
      <c r="BC80" s="79">
        <f t="shared" ref="BC80" si="264">AY80-BB80</f>
        <v>-197973.74598573882</v>
      </c>
      <c r="BE80" s="72">
        <v>45880.625</v>
      </c>
      <c r="BF80" s="54">
        <v>80.22</v>
      </c>
      <c r="BI80" s="72">
        <v>45880.625</v>
      </c>
      <c r="BJ80" s="54">
        <v>109.58499999999999</v>
      </c>
      <c r="BM80" s="72">
        <v>45880.625</v>
      </c>
      <c r="BN80" s="54">
        <v>102.953125</v>
      </c>
      <c r="BO80" s="72">
        <v>45880.625</v>
      </c>
      <c r="BP80" s="54">
        <v>96.46875</v>
      </c>
      <c r="BR80" s="127">
        <f t="shared" si="210"/>
        <v>45954.625</v>
      </c>
      <c r="BS80" s="45">
        <f t="shared" ref="BS80" si="265">VLOOKUP(BR80+BV$4,CA:CB,2)</f>
        <v>107.7854</v>
      </c>
      <c r="BT80" s="46">
        <f t="shared" ref="BT80:BT82" si="266">(BS80-$BS$14)/100*$BS$5</f>
        <v>51824.999999997352</v>
      </c>
      <c r="BU80" s="46">
        <f t="shared" ref="BU80:BU82" si="267">(BR80-BR$14)/360*$BS$5*$BS$6</f>
        <v>305555.55555555556</v>
      </c>
      <c r="BV80" s="45">
        <f t="shared" ref="BV80" si="268">VLOOKUP(BR80+BV$4,CC:CD,2)</f>
        <v>47.146000000000001</v>
      </c>
      <c r="BW80" s="46">
        <f t="shared" ref="BW80:BW82" si="269">-1*(BV80-$BV$14)*10^-4*$BT$8*$BT$5</f>
        <v>172574.99999999991</v>
      </c>
      <c r="BX80" s="47">
        <f t="shared" ref="BX80:BX82" si="270">(BR80-BR$14)/360*$BT$5*$BT$6</f>
        <v>305555.55555555556</v>
      </c>
      <c r="BY80" s="45">
        <f t="shared" ref="BY80" si="271">BT80+BU80-BW80-BX80</f>
        <v>-120750.00000000253</v>
      </c>
      <c r="CA80" s="125">
        <v>45883.625</v>
      </c>
      <c r="CB80" s="54">
        <v>107.40009999999999</v>
      </c>
      <c r="CC80" s="125">
        <v>45883.625</v>
      </c>
      <c r="CD80" s="54">
        <v>49.968000000000004</v>
      </c>
      <c r="CF80" s="136">
        <v>45954.625</v>
      </c>
      <c r="CG80" s="45">
        <f t="shared" ref="CG80" si="272">VLOOKUP(CF80+CJ$4,CO:CP,2)</f>
        <v>242.23500000000001</v>
      </c>
      <c r="CH80" s="46">
        <f t="shared" ref="CH80:CH82" si="273">-1*(CG80-$CG$14)*$CG$8*10^-4*$CG$5</f>
        <v>230445.60000000003</v>
      </c>
      <c r="CI80" s="46">
        <f t="shared" ref="CI80:CI82" si="274">(CF80-CF$14)/360*$CG$5*$CG$6</f>
        <v>256666.66666666666</v>
      </c>
      <c r="CJ80" s="45">
        <f t="shared" ref="CJ80" si="275">VLOOKUP(CF80+CJ$4,CQ:CR,2)</f>
        <v>48.557000000000002</v>
      </c>
      <c r="CK80" s="46">
        <f t="shared" ref="CK80:CK82" si="276">-1*(CJ80-$CJ$14)*10^-4*$CH$8*$CH$5</f>
        <v>183921.56999999977</v>
      </c>
      <c r="CL80" s="47">
        <f t="shared" ref="CL80:CL82" si="277">(CF80-CF$14)/360*$CH$5*$CH$6</f>
        <v>231000</v>
      </c>
      <c r="CM80" s="45">
        <f t="shared" ref="CM80" si="278">CH80+CI80-CK80-CL80</f>
        <v>72190.696666666947</v>
      </c>
      <c r="CO80" s="125">
        <v>45881.625</v>
      </c>
      <c r="CP80" s="54">
        <v>265.14</v>
      </c>
      <c r="CQ80" s="125">
        <v>45881.625</v>
      </c>
      <c r="CR80" s="54">
        <v>52.881999999999998</v>
      </c>
      <c r="DF80" s="136">
        <v>45957.625</v>
      </c>
      <c r="DG80" s="56">
        <f t="shared" ref="DG80" si="279">VLOOKUP(DF80,A81:R153,18)</f>
        <v>-38768.617014274816</v>
      </c>
      <c r="DH80" s="56">
        <f t="shared" ref="DH80" si="280">VLOOKUP(DF80,AF81:BC117,24)</f>
        <v>-150168.42970052559</v>
      </c>
      <c r="DI80" s="56">
        <f t="shared" ref="DI80" si="281">VLOOKUP(DF80,BR81:BY117,8)</f>
        <v>-120806.25000000207</v>
      </c>
      <c r="DJ80" s="56">
        <f t="shared" ref="DJ80" si="282">VLOOKUP(DF80,CF81:CM117,8)</f>
        <v>71070.696666667121</v>
      </c>
      <c r="DK80" s="56">
        <f t="shared" ref="DK80" si="283">DG80-DG79</f>
        <v>43683.542692819959</v>
      </c>
      <c r="DL80" s="56">
        <f t="shared" ref="DL80" si="284">DH80-DH79</f>
        <v>47805.316285213223</v>
      </c>
      <c r="DM80" s="56">
        <f t="shared" ref="DM80" si="285">DI80-DI79</f>
        <v>-56.249999999534339</v>
      </c>
      <c r="DN80" s="56">
        <f t="shared" ref="DN80" si="286">DJ80-DJ79</f>
        <v>-1119.9999999998254</v>
      </c>
      <c r="DO80" s="56">
        <f t="shared" ref="DO80" si="287">DK$11*DK80</f>
        <v>43683.542692819959</v>
      </c>
      <c r="DP80" s="56">
        <f t="shared" ref="DP80" si="288">DL$11*DL80</f>
        <v>47805.316285213223</v>
      </c>
      <c r="DQ80" s="56">
        <f t="shared" ref="DQ80" si="289">DM$11*DM80</f>
        <v>-56.249999999534339</v>
      </c>
      <c r="DR80" s="56">
        <f t="shared" ref="DR80" si="290">DN$11*DN80</f>
        <v>-1119.9999999998254</v>
      </c>
      <c r="DS80" s="56">
        <f>SUM(DO$15:DO80)</f>
        <v>-47162.944934811181</v>
      </c>
      <c r="DT80" s="56">
        <f>SUM(DP$15:DP80)</f>
        <v>-142558.80927970918</v>
      </c>
      <c r="DU80" s="56">
        <f>SUM(DQ$15:DQ80)</f>
        <v>-106124.99999999939</v>
      </c>
      <c r="DV80" s="56">
        <f>SUM(DR$15:DR80)</f>
        <v>53556.930000000255</v>
      </c>
      <c r="DZ80" s="136">
        <v>45957.625</v>
      </c>
      <c r="EA80" s="146">
        <f t="shared" ref="EA80" si="291">VLOOKUP(DZ80,DF:DS,14)</f>
        <v>-47162.944934811181</v>
      </c>
      <c r="EB80" s="146">
        <f t="shared" ref="EB80" si="292">VLOOKUP(DZ80,DF:DT,15)</f>
        <v>-142558.80927970918</v>
      </c>
      <c r="EC80" s="146">
        <f t="shared" ref="EC80" si="293">VLOOKUP(DZ80,DF:DV,17)</f>
        <v>53556.930000000255</v>
      </c>
      <c r="ED80" s="146">
        <f t="shared" ref="ED80" si="294">VLOOKUP(DZ80,DF:DU,16)</f>
        <v>-106124.99999999939</v>
      </c>
    </row>
    <row r="81" spans="1:134">
      <c r="A81" s="136">
        <v>45939.625</v>
      </c>
      <c r="B81" s="73">
        <f t="shared" si="233"/>
        <v>92</v>
      </c>
      <c r="C81" s="31">
        <f t="shared" si="234"/>
        <v>-424920.1277955288</v>
      </c>
      <c r="D81" s="32">
        <f t="shared" si="235"/>
        <v>-229477.5</v>
      </c>
      <c r="E81" s="73">
        <f t="shared" si="236"/>
        <v>100.934</v>
      </c>
      <c r="F81" s="31">
        <f t="shared" si="237"/>
        <v>-51576.000000000364</v>
      </c>
      <c r="G81" s="32">
        <f t="shared" si="238"/>
        <v>-81700.25261999997</v>
      </c>
      <c r="H81" s="73">
        <f t="shared" si="239"/>
        <v>120.99</v>
      </c>
      <c r="I81" s="31">
        <f t="shared" si="240"/>
        <v>-269640.68908942223</v>
      </c>
      <c r="J81" s="32">
        <f t="shared" si="241"/>
        <v>-394701.3</v>
      </c>
      <c r="K81" s="73">
        <f t="shared" si="242"/>
        <v>99.552999999999997</v>
      </c>
      <c r="L81" s="31">
        <f t="shared" si="243"/>
        <v>-71290.800000002695</v>
      </c>
      <c r="M81" s="32">
        <f t="shared" si="244"/>
        <v>-179705.87656</v>
      </c>
      <c r="N81" s="79">
        <f t="shared" si="200"/>
        <v>-107776.062646109</v>
      </c>
      <c r="O81" s="79"/>
      <c r="P81" s="79"/>
      <c r="Q81" s="79">
        <f>$G$5*SUM($O$14:O81)-$H$5*SUM($P$14:P81)</f>
        <v>-35590.730199999991</v>
      </c>
      <c r="R81" s="79">
        <f t="shared" si="201"/>
        <v>-143366.79284610899</v>
      </c>
      <c r="S81" s="137"/>
      <c r="U81" s="72">
        <v>45882.625</v>
      </c>
      <c r="V81" s="54">
        <v>94.88</v>
      </c>
      <c r="W81" s="72">
        <v>45880.625</v>
      </c>
      <c r="X81" s="54">
        <v>101.004</v>
      </c>
      <c r="Y81" s="121">
        <v>45888.625</v>
      </c>
      <c r="Z81" s="54">
        <v>120.27</v>
      </c>
      <c r="AA81" s="72">
        <v>45954.625</v>
      </c>
      <c r="AB81" s="54">
        <v>99.841999999999999</v>
      </c>
      <c r="AF81" s="136">
        <v>45957.625</v>
      </c>
      <c r="AG81" s="45">
        <f t="shared" ref="AG81" si="295">VLOOKUP($AF81+$J$1,BE:BF,2)</f>
        <v>81.28</v>
      </c>
      <c r="AH81" s="46">
        <f t="shared" si="246"/>
        <v>257924.17650714604</v>
      </c>
      <c r="AI81" s="46">
        <f t="shared" si="247"/>
        <v>-267312.49999999994</v>
      </c>
      <c r="AJ81" s="45">
        <f t="shared" ref="AJ81" si="296">VLOOKUP($AF81+$J$1,BG:BH,2)</f>
        <v>101.1640625</v>
      </c>
      <c r="AK81" s="46">
        <f t="shared" si="249"/>
        <v>221986.60714285716</v>
      </c>
      <c r="AL81" s="47">
        <f t="shared" si="250"/>
        <v>-11859.019368489564</v>
      </c>
      <c r="AM81" s="45">
        <f t="shared" ref="AM81" si="297">VLOOKUP($AF81+$J$1,BI:BJ,2)</f>
        <v>112.91</v>
      </c>
      <c r="AN81" s="46">
        <f t="shared" si="252"/>
        <v>978736.2586847744</v>
      </c>
      <c r="AO81" s="47">
        <f t="shared" si="253"/>
        <v>-274950</v>
      </c>
      <c r="AP81" s="45">
        <f t="shared" ref="AP81" si="298">VLOOKUP($AF81+$J$1,BK:BL,2)</f>
        <v>101.1640625</v>
      </c>
      <c r="AQ81" s="46">
        <f t="shared" si="255"/>
        <v>193526.78571428574</v>
      </c>
      <c r="AR81" s="47">
        <f t="shared" si="256"/>
        <v>-10338.632269965281</v>
      </c>
      <c r="AS81" s="45">
        <f t="shared" ref="AS81" si="299">VLOOKUP($AF81+$J$1,BM:BN,2)</f>
        <v>105.1875</v>
      </c>
      <c r="AT81" s="46">
        <f t="shared" si="258"/>
        <v>182477.67857142858</v>
      </c>
      <c r="AU81" s="47">
        <f t="shared" si="259"/>
        <v>4328.6360677083358</v>
      </c>
      <c r="AV81" s="45">
        <f t="shared" ref="AV81" si="300">VLOOKUP($AF81+$J$1,BO:BP,2)</f>
        <v>100.953125</v>
      </c>
      <c r="AW81" s="46">
        <f t="shared" si="261"/>
        <v>462890.625</v>
      </c>
      <c r="AX81" s="47">
        <f t="shared" si="262"/>
        <v>11673.652994791672</v>
      </c>
      <c r="AY81" s="79">
        <f t="shared" ref="AY81" si="301">AH81+AI81-AK81-AL81-AN81-AO81+AQ81+AR81+AT81+AU81+AW81+AX81</f>
        <v>-78743.423873746724</v>
      </c>
      <c r="AZ81" s="185"/>
      <c r="BA81" s="185"/>
      <c r="BB81" s="79">
        <f>$AO$4*SUM($AZ$14:AZ81)-$AP$4*SUM($BA$14:BA81)</f>
        <v>71425.005826778885</v>
      </c>
      <c r="BC81" s="79">
        <f t="shared" ref="BC81" si="302">AY81-BB81</f>
        <v>-150168.42970052559</v>
      </c>
      <c r="BE81" s="72">
        <v>45881.625</v>
      </c>
      <c r="BF81" s="54">
        <v>80.400000000000006</v>
      </c>
      <c r="BI81" s="72">
        <v>45881.625</v>
      </c>
      <c r="BJ81" s="54">
        <v>109.68</v>
      </c>
      <c r="BM81" s="72">
        <v>45881.625</v>
      </c>
      <c r="BN81" s="54">
        <v>102.84375</v>
      </c>
      <c r="BO81" s="72">
        <v>45881.625</v>
      </c>
      <c r="BP81" s="54">
        <v>95.96875</v>
      </c>
      <c r="BR81" s="127">
        <f t="shared" si="210"/>
        <v>45957.625</v>
      </c>
      <c r="BS81" s="45">
        <f t="shared" ref="BS81" si="303">VLOOKUP(BR81+BV$4,CA:CB,2)</f>
        <v>108.077</v>
      </c>
      <c r="BT81" s="46">
        <f t="shared" si="266"/>
        <v>124724.99999999798</v>
      </c>
      <c r="BU81" s="46">
        <f t="shared" si="267"/>
        <v>315972.22222222225</v>
      </c>
      <c r="BV81" s="45">
        <f t="shared" ref="BV81" si="304">VLOOKUP(BR81+BV$4,CC:CD,2)</f>
        <v>45.848999999999997</v>
      </c>
      <c r="BW81" s="46">
        <f t="shared" si="269"/>
        <v>245531.25000000009</v>
      </c>
      <c r="BX81" s="47">
        <f t="shared" si="270"/>
        <v>315972.22222222219</v>
      </c>
      <c r="BY81" s="45">
        <f t="shared" ref="BY81" si="305">BT81+BU81-BW81-BX81</f>
        <v>-120806.25000000207</v>
      </c>
      <c r="CA81" s="125">
        <v>45884.625</v>
      </c>
      <c r="CB81" s="54">
        <v>107.37390000000001</v>
      </c>
      <c r="CC81" s="125">
        <v>45884.625</v>
      </c>
      <c r="CD81" s="54">
        <v>49.91</v>
      </c>
      <c r="CF81" s="136">
        <v>45957.625</v>
      </c>
      <c r="CG81" s="45">
        <f t="shared" ref="CG81" si="306">VLOOKUP(CF81+CJ$4,CO:CP,2)</f>
        <v>235.50700000000001</v>
      </c>
      <c r="CH81" s="46">
        <f t="shared" si="273"/>
        <v>292612.32000000007</v>
      </c>
      <c r="CI81" s="46">
        <f t="shared" si="274"/>
        <v>265416.66666666669</v>
      </c>
      <c r="CJ81" s="45">
        <f t="shared" ref="CJ81" si="307">VLOOKUP(CF81+CJ$4,CQ:CR,2)</f>
        <v>47.081000000000003</v>
      </c>
      <c r="CK81" s="46">
        <f t="shared" si="276"/>
        <v>248083.28999999972</v>
      </c>
      <c r="CL81" s="47">
        <f t="shared" si="277"/>
        <v>238875</v>
      </c>
      <c r="CM81" s="45">
        <f t="shared" ref="CM81" si="308">CH81+CI81-CK81-CL81</f>
        <v>71070.696666667121</v>
      </c>
      <c r="CO81" s="125">
        <v>45882.625</v>
      </c>
      <c r="CP81" s="54">
        <v>260.87599999999998</v>
      </c>
      <c r="CQ81" s="125">
        <v>45882.625</v>
      </c>
      <c r="CR81" s="54">
        <v>51.805</v>
      </c>
      <c r="DF81" s="36">
        <v>45958.625</v>
      </c>
      <c r="DG81" s="56">
        <f t="shared" ref="DG81" si="309">VLOOKUP(DF81,A82:R154,18)</f>
        <v>-50250.885130288341</v>
      </c>
      <c r="DH81" s="56">
        <f t="shared" ref="DH81" si="310">VLOOKUP(DF81,AF82:BC118,24)</f>
        <v>-154878.47986817386</v>
      </c>
      <c r="DI81" s="56">
        <f t="shared" ref="DI81" si="311">VLOOKUP(DF81,BR82:BY118,8)</f>
        <v>-133837.50000000143</v>
      </c>
      <c r="DJ81" s="56">
        <f t="shared" ref="DJ81" si="312">VLOOKUP(DF81,CF82:CM118,8)</f>
        <v>46026.073333333625</v>
      </c>
      <c r="DK81" s="56">
        <f t="shared" ref="DK81" si="313">DG81-DG80</f>
        <v>-11482.268116013525</v>
      </c>
      <c r="DL81" s="56">
        <f t="shared" ref="DL81" si="314">DH81-DH80</f>
        <v>-4710.0501676482672</v>
      </c>
      <c r="DM81" s="56">
        <f t="shared" ref="DM81" si="315">DI81-DI80</f>
        <v>-13031.24999999936</v>
      </c>
      <c r="DN81" s="56">
        <f t="shared" ref="DN81" si="316">DJ81-DJ80</f>
        <v>-25044.623333333497</v>
      </c>
      <c r="DO81" s="56">
        <f t="shared" ref="DO81" si="317">DK$11*DK81</f>
        <v>-11482.268116013525</v>
      </c>
      <c r="DP81" s="56">
        <f t="shared" ref="DP81" si="318">DL$11*DL81</f>
        <v>-4710.0501676482672</v>
      </c>
      <c r="DQ81" s="56">
        <f t="shared" ref="DQ81" si="319">DM$11*DM81</f>
        <v>-13031.24999999936</v>
      </c>
      <c r="DR81" s="56">
        <f t="shared" ref="DR81" si="320">DN$11*DN81</f>
        <v>-25044.623333333497</v>
      </c>
      <c r="DS81" s="56">
        <f>SUM(DO$15:DO81)</f>
        <v>-58645.213050824706</v>
      </c>
      <c r="DT81" s="56">
        <f>SUM(DP$15:DP81)</f>
        <v>-147268.85944735745</v>
      </c>
      <c r="DU81" s="56">
        <f>SUM(DQ$15:DQ81)</f>
        <v>-119156.24999999875</v>
      </c>
      <c r="DV81" s="56">
        <f>SUM(DR$15:DR81)</f>
        <v>28512.306666666758</v>
      </c>
      <c r="DZ81" s="136">
        <v>45958.625</v>
      </c>
      <c r="EA81" s="146">
        <f t="shared" ref="EA81" si="321">VLOOKUP(DZ81,DF:DS,14)</f>
        <v>-58645.213050824706</v>
      </c>
      <c r="EB81" s="146">
        <f t="shared" ref="EB81" si="322">VLOOKUP(DZ81,DF:DT,15)</f>
        <v>-147268.85944735745</v>
      </c>
      <c r="EC81" s="146">
        <f t="shared" ref="EC81" si="323">VLOOKUP(DZ81,DF:DV,17)</f>
        <v>28512.306666666758</v>
      </c>
      <c r="ED81" s="146">
        <f t="shared" ref="ED81" si="324">VLOOKUP(DZ81,DF:DU,16)</f>
        <v>-119156.24999999875</v>
      </c>
    </row>
    <row r="82" spans="1:134">
      <c r="A82" s="136">
        <v>45940.625</v>
      </c>
      <c r="B82" s="73">
        <f t="shared" si="233"/>
        <v>91.78</v>
      </c>
      <c r="C82" s="31">
        <f t="shared" si="234"/>
        <v>-474121.40575079899</v>
      </c>
      <c r="D82" s="32">
        <f t="shared" si="235"/>
        <v>-231944.99999999997</v>
      </c>
      <c r="E82" s="73">
        <f t="shared" si="236"/>
        <v>101.017</v>
      </c>
      <c r="F82" s="31">
        <f t="shared" si="237"/>
        <v>-37632.000000000633</v>
      </c>
      <c r="G82" s="32">
        <f t="shared" si="238"/>
        <v>-82578.749959999986</v>
      </c>
      <c r="H82" s="73">
        <f t="shared" si="239"/>
        <v>121</v>
      </c>
      <c r="I82" s="31">
        <f t="shared" si="240"/>
        <v>-266677.60459393077</v>
      </c>
      <c r="J82" s="32">
        <f t="shared" si="241"/>
        <v>-398945.39999999997</v>
      </c>
      <c r="K82" s="73">
        <f t="shared" si="242"/>
        <v>99.754000000000005</v>
      </c>
      <c r="L82" s="31">
        <f t="shared" si="243"/>
        <v>-2066.4000000000783</v>
      </c>
      <c r="M82" s="32">
        <f t="shared" si="244"/>
        <v>-181638.19781333333</v>
      </c>
      <c r="N82" s="79">
        <f t="shared" si="200"/>
        <v>-103937.24901020105</v>
      </c>
      <c r="O82" s="79"/>
      <c r="P82" s="79"/>
      <c r="Q82" s="79">
        <f>$G$5*SUM($O$14:O82)-$H$5*SUM($P$14:P82)</f>
        <v>-35590.730199999991</v>
      </c>
      <c r="R82" s="79">
        <f t="shared" si="201"/>
        <v>-139527.97921020104</v>
      </c>
      <c r="S82" s="137"/>
      <c r="U82" s="72">
        <v>45883.625</v>
      </c>
      <c r="V82" s="54">
        <v>94.94</v>
      </c>
      <c r="W82" s="72">
        <v>45881.625</v>
      </c>
      <c r="X82" s="54">
        <v>100.947</v>
      </c>
      <c r="Y82" s="121">
        <v>45889.625</v>
      </c>
      <c r="Z82" s="54">
        <v>120.39</v>
      </c>
      <c r="AA82" s="72">
        <v>45957.625</v>
      </c>
      <c r="AB82" s="54">
        <v>99.850999999999999</v>
      </c>
      <c r="AF82" s="136">
        <v>45958.625</v>
      </c>
      <c r="AG82" s="45">
        <f t="shared" ref="AG82" si="325">VLOOKUP($AF82+$J$1,BE:BF,2)</f>
        <v>81.2</v>
      </c>
      <c r="AH82" s="46">
        <f t="shared" si="246"/>
        <v>233064.01491609562</v>
      </c>
      <c r="AI82" s="46">
        <f t="shared" si="247"/>
        <v>-270249.99999999994</v>
      </c>
      <c r="AJ82" s="45">
        <f t="shared" ref="AJ82" si="326">VLOOKUP($AF82+$J$1,BG:BH,2)</f>
        <v>101.203125</v>
      </c>
      <c r="AK82" s="46">
        <f t="shared" si="249"/>
        <v>227427.45535714284</v>
      </c>
      <c r="AL82" s="47">
        <f t="shared" si="250"/>
        <v>-11989.338262648816</v>
      </c>
      <c r="AM82" s="45">
        <f t="shared" ref="AM82" si="327">VLOOKUP($AF82+$J$1,BI:BJ,2)</f>
        <v>112.92</v>
      </c>
      <c r="AN82" s="46">
        <f t="shared" si="252"/>
        <v>981100.3559279769</v>
      </c>
      <c r="AO82" s="47">
        <f t="shared" si="253"/>
        <v>-277971.42857142858</v>
      </c>
      <c r="AP82" s="45">
        <f t="shared" ref="AP82" si="328">VLOOKUP($AF82+$J$1,BK:BL,2)</f>
        <v>101.203125</v>
      </c>
      <c r="AQ82" s="46">
        <f t="shared" si="255"/>
        <v>198270.08928571429</v>
      </c>
      <c r="AR82" s="47">
        <f t="shared" si="256"/>
        <v>-10452.243613591272</v>
      </c>
      <c r="AS82" s="45">
        <f t="shared" ref="AS82" si="329">VLOOKUP($AF82+$J$1,BM:BN,2)</f>
        <v>105.265625</v>
      </c>
      <c r="AT82" s="46">
        <f t="shared" si="258"/>
        <v>186662.94642857142</v>
      </c>
      <c r="AU82" s="47">
        <f t="shared" si="259"/>
        <v>4376.2034970238092</v>
      </c>
      <c r="AV82" s="45">
        <f t="shared" ref="AV82" si="330">VLOOKUP($AF82+$J$1,BO:BP,2)</f>
        <v>101.203125</v>
      </c>
      <c r="AW82" s="46">
        <f t="shared" si="261"/>
        <v>481640.62500000006</v>
      </c>
      <c r="AX82" s="47">
        <f t="shared" si="262"/>
        <v>11801.934895833343</v>
      </c>
      <c r="AY82" s="79">
        <f t="shared" ref="AY82" si="331">AH82+AI82-AK82-AL82-AN82-AO82+AQ82+AR82+AT82+AU82+AW82+AX82</f>
        <v>-83453.474041394977</v>
      </c>
      <c r="AZ82" s="185"/>
      <c r="BA82" s="185"/>
      <c r="BB82" s="79">
        <f>$AO$4*SUM($AZ$14:AZ82)-$AP$4*SUM($BA$14:BA82)</f>
        <v>71425.005826778885</v>
      </c>
      <c r="BC82" s="79">
        <f t="shared" ref="BC82" si="332">AY82-BB82</f>
        <v>-154878.47986817386</v>
      </c>
      <c r="BE82" s="72">
        <v>45882.625</v>
      </c>
      <c r="BF82" s="54">
        <v>80.61</v>
      </c>
      <c r="BI82" s="72">
        <v>45882.625</v>
      </c>
      <c r="BJ82" s="54">
        <v>110.26</v>
      </c>
      <c r="BM82" s="72">
        <v>45882.625</v>
      </c>
      <c r="BN82" s="54">
        <v>103.28125</v>
      </c>
      <c r="BO82" s="72">
        <v>45882.625</v>
      </c>
      <c r="BP82" s="54">
        <v>96.765625</v>
      </c>
      <c r="BR82" s="127">
        <f t="shared" si="210"/>
        <v>45958.625</v>
      </c>
      <c r="BS82" s="45">
        <f t="shared" ref="BS82" si="333">VLOOKUP(BR82+BV$4,CA:CB,2)</f>
        <v>107.9234</v>
      </c>
      <c r="BT82" s="46">
        <f t="shared" si="266"/>
        <v>86324.999999998647</v>
      </c>
      <c r="BU82" s="46">
        <f t="shared" si="267"/>
        <v>319444.44444444444</v>
      </c>
      <c r="BV82" s="45">
        <f t="shared" ref="BV82" si="334">VLOOKUP(BR82+BV$4,CC:CD,2)</f>
        <v>46.3</v>
      </c>
      <c r="BW82" s="46">
        <f t="shared" si="269"/>
        <v>220162.50000000009</v>
      </c>
      <c r="BX82" s="47">
        <f t="shared" si="270"/>
        <v>319444.44444444444</v>
      </c>
      <c r="BY82" s="45">
        <f t="shared" ref="BY82" si="335">BT82+BU82-BW82-BX82</f>
        <v>-133837.50000000143</v>
      </c>
      <c r="CA82" s="125">
        <v>45887.625</v>
      </c>
      <c r="CB82" s="54">
        <v>107.3562</v>
      </c>
      <c r="CC82" s="125">
        <v>45887.625</v>
      </c>
      <c r="CD82" s="54">
        <v>50.018000000000001</v>
      </c>
      <c r="CF82" s="136">
        <v>45958.625</v>
      </c>
      <c r="CG82" s="45">
        <f t="shared" ref="CG82" si="336">VLOOKUP(CF82+CJ$4,CO:CP,2)</f>
        <v>239.77799999999999</v>
      </c>
      <c r="CH82" s="46">
        <f t="shared" si="273"/>
        <v>253148.2800000002</v>
      </c>
      <c r="CI82" s="46">
        <f t="shared" si="274"/>
        <v>268333.33333333331</v>
      </c>
      <c r="CJ82" s="45">
        <f t="shared" ref="CJ82" si="337">VLOOKUP(CF82+CJ$4,CQ:CR,2)</f>
        <v>47.405999999999999</v>
      </c>
      <c r="CK82" s="46">
        <f t="shared" si="276"/>
        <v>233955.53999999989</v>
      </c>
      <c r="CL82" s="47">
        <f t="shared" si="277"/>
        <v>241499.99999999997</v>
      </c>
      <c r="CM82" s="45">
        <f t="shared" ref="CM82" si="338">CH82+CI82-CK82-CL82</f>
        <v>46026.073333333625</v>
      </c>
      <c r="CO82" s="125">
        <v>45883.625</v>
      </c>
      <c r="CP82" s="54">
        <v>260.50799999999998</v>
      </c>
      <c r="CQ82" s="125">
        <v>45883.625</v>
      </c>
      <c r="CR82" s="54">
        <v>51.789000000000001</v>
      </c>
      <c r="DF82" s="36">
        <v>45959.625</v>
      </c>
      <c r="DG82" s="56">
        <f t="shared" ref="DG82:DG84" si="339">VLOOKUP(DF82,A83:R155,18)</f>
        <v>-72107.153246306407</v>
      </c>
      <c r="DH82" s="56">
        <f t="shared" ref="DH82:DH84" si="340">VLOOKUP(DF82,AF83:BC119,24)</f>
        <v>-188883.98118023126</v>
      </c>
      <c r="DI82" s="56">
        <f t="shared" ref="DI82:DI84" si="341">VLOOKUP(DF82,BR83:BY119,8)</f>
        <v>-134293.75000000247</v>
      </c>
      <c r="DJ82" s="56">
        <f t="shared" ref="DJ82:DJ84" si="342">VLOOKUP(DF82,CF83:CM119,8)</f>
        <v>22095.710000000399</v>
      </c>
      <c r="DK82" s="56">
        <f t="shared" ref="DK82:DK84" si="343">DG82-DG81</f>
        <v>-21856.268116018065</v>
      </c>
      <c r="DL82" s="56">
        <f t="shared" ref="DL82:DL84" si="344">DH82-DH81</f>
        <v>-34005.5013120574</v>
      </c>
      <c r="DM82" s="56">
        <f t="shared" ref="DM82:DM84" si="345">DI82-DI81</f>
        <v>-456.25000000104774</v>
      </c>
      <c r="DN82" s="56">
        <f t="shared" ref="DN82:DN84" si="346">DJ82-DJ81</f>
        <v>-23930.363333333225</v>
      </c>
      <c r="DO82" s="56">
        <f t="shared" ref="DO82:DO84" si="347">DK$11*DK82</f>
        <v>-21856.268116018065</v>
      </c>
      <c r="DP82" s="56">
        <f t="shared" ref="DP82:DP84" si="348">DL$11*DL82</f>
        <v>-34005.5013120574</v>
      </c>
      <c r="DQ82" s="56">
        <f t="shared" ref="DQ82:DQ84" si="349">DM$11*DM82</f>
        <v>-456.25000000104774</v>
      </c>
      <c r="DR82" s="56">
        <f t="shared" ref="DR82:DR84" si="350">DN$11*DN82</f>
        <v>-23930.363333333225</v>
      </c>
      <c r="DS82" s="56">
        <f>SUM(DO$15:DO82)</f>
        <v>-80501.481166842772</v>
      </c>
      <c r="DT82" s="56">
        <f>SUM(DP$15:DP82)</f>
        <v>-181274.36075941485</v>
      </c>
      <c r="DU82" s="56">
        <f>SUM(DQ$15:DQ82)</f>
        <v>-119612.4999999998</v>
      </c>
      <c r="DV82" s="56">
        <f>SUM(DR$15:DR82)</f>
        <v>4581.9433333335328</v>
      </c>
      <c r="DZ82" s="136">
        <v>45959.625</v>
      </c>
      <c r="EA82" s="146">
        <f t="shared" ref="EA82" si="351">VLOOKUP(DZ82,DF:DS,14)</f>
        <v>-80501.481166842772</v>
      </c>
      <c r="EB82" s="146">
        <f t="shared" ref="EB82" si="352">VLOOKUP(DZ82,DF:DT,15)</f>
        <v>-181274.36075941485</v>
      </c>
      <c r="EC82" s="146">
        <f t="shared" ref="EC82" si="353">VLOOKUP(DZ82,DF:DV,17)</f>
        <v>4581.9433333335328</v>
      </c>
      <c r="ED82" s="146">
        <f t="shared" ref="ED82" si="354">VLOOKUP(DZ82,DF:DU,16)</f>
        <v>-119612.4999999998</v>
      </c>
    </row>
    <row r="83" spans="1:134">
      <c r="A83" s="136">
        <v>45943.625</v>
      </c>
      <c r="B83" s="73">
        <f t="shared" si="233"/>
        <v>91.79</v>
      </c>
      <c r="C83" s="31">
        <f t="shared" si="234"/>
        <v>-471884.98402555881</v>
      </c>
      <c r="D83" s="32">
        <f t="shared" si="235"/>
        <v>-239347.49999999994</v>
      </c>
      <c r="E83" s="73">
        <f t="shared" si="236"/>
        <v>101.122</v>
      </c>
      <c r="F83" s="31">
        <f t="shared" si="237"/>
        <v>-19991.99999999996</v>
      </c>
      <c r="G83" s="32">
        <f t="shared" si="238"/>
        <v>-85214.241979999962</v>
      </c>
      <c r="H83" s="73">
        <f t="shared" si="239"/>
        <v>121.1</v>
      </c>
      <c r="I83" s="31">
        <f t="shared" si="240"/>
        <v>-237046.7596390527</v>
      </c>
      <c r="J83" s="32">
        <f t="shared" si="241"/>
        <v>-411677.69999999995</v>
      </c>
      <c r="K83" s="73">
        <f t="shared" si="242"/>
        <v>99.923000000000002</v>
      </c>
      <c r="L83" s="31">
        <f t="shared" si="243"/>
        <v>56137.199999998862</v>
      </c>
      <c r="M83" s="32">
        <f t="shared" si="244"/>
        <v>-187435.16157333329</v>
      </c>
      <c r="N83" s="79">
        <f t="shared" si="200"/>
        <v>-88599.743979840554</v>
      </c>
      <c r="O83" s="79"/>
      <c r="P83" s="79"/>
      <c r="Q83" s="79">
        <f>$G$5*SUM($O$14:O83)-$H$5*SUM($P$14:P83)</f>
        <v>-35590.730199999991</v>
      </c>
      <c r="R83" s="79">
        <f t="shared" si="201"/>
        <v>-124190.47417984054</v>
      </c>
      <c r="S83" s="137"/>
      <c r="U83" s="72">
        <v>45884.625</v>
      </c>
      <c r="V83" s="54">
        <v>94.87</v>
      </c>
      <c r="W83" s="72">
        <v>45882.625</v>
      </c>
      <c r="X83" s="54">
        <v>101.11799999999999</v>
      </c>
      <c r="Y83" s="121">
        <v>45890.625</v>
      </c>
      <c r="Z83" s="54">
        <v>120.12</v>
      </c>
      <c r="AA83" s="72">
        <v>45958.625</v>
      </c>
      <c r="AB83" s="54">
        <v>99.867999999999995</v>
      </c>
      <c r="AF83" s="136">
        <v>45959.625</v>
      </c>
      <c r="AG83" s="45">
        <f t="shared" ref="AG83" si="355">VLOOKUP($AF83+$J$1,BE:BF,2)</f>
        <v>80.95</v>
      </c>
      <c r="AH83" s="46">
        <f t="shared" ref="AH83" si="356">(AG83/$AG$14-1)*$AG$5</f>
        <v>155376.00994406376</v>
      </c>
      <c r="AI83" s="46">
        <f t="shared" ref="AI83" si="357">-1*(AF83-$AF$14)/360*$AG$5*$AG$7</f>
        <v>-273187.5</v>
      </c>
      <c r="AJ83" s="45">
        <f t="shared" ref="AJ83" si="358">VLOOKUP($AF83+$J$1,BG:BH,2)</f>
        <v>100.7578125</v>
      </c>
      <c r="AK83" s="46">
        <f t="shared" ref="AK83" si="359">(AJ83-$AJ$14)/100*$AH$5</f>
        <v>165401.78571428571</v>
      </c>
      <c r="AL83" s="47">
        <f t="shared" ref="AL83" si="360">(AF83-$AF$14)/360*$AH$5*$AH$6-(AF83-$AF$14)/360*$AH$5*$AH$7*$AJ$14/100</f>
        <v>-12119.657156807982</v>
      </c>
      <c r="AM83" s="45">
        <f t="shared" ref="AM83" si="361">VLOOKUP($AF83+$J$1,BI:BJ,2)</f>
        <v>112.28</v>
      </c>
      <c r="AN83" s="46">
        <f t="shared" ref="AN83" si="362">(AM83/$AM$14-1)*$AI$5</f>
        <v>829798.1323631783</v>
      </c>
      <c r="AO83" s="47">
        <f t="shared" ref="AO83" si="363">-1*(AF83-$AF$14)/360*$AI$5*$AI$7</f>
        <v>-280992.85714285716</v>
      </c>
      <c r="AP83" s="45">
        <f t="shared" ref="AP83" si="364">VLOOKUP($AF83+$J$1,BK:BL,2)</f>
        <v>100.7578125</v>
      </c>
      <c r="AQ83" s="46">
        <f t="shared" ref="AQ83" si="365">(AP83-$AP$14)/100*$AJ$5</f>
        <v>144196.42857142858</v>
      </c>
      <c r="AR83" s="47">
        <f t="shared" ref="AR83" si="366">(AF83-$AF$14)/360*$AJ$5*$AJ$6-(AF83-$AF$14)/360*$AJ$5*$AJ$7*$AP$14/100</f>
        <v>-10565.854957217263</v>
      </c>
      <c r="AS83" s="45">
        <f t="shared" ref="AS83" si="367">VLOOKUP($AF83+$J$1,BM:BN,2)</f>
        <v>104.546875</v>
      </c>
      <c r="AT83" s="46">
        <f t="shared" ref="AT83" si="368">(AS83-$AS$14)/100*$AK$5</f>
        <v>148158.48214285716</v>
      </c>
      <c r="AU83" s="47">
        <f t="shared" ref="AU83" si="369">(AF83-$AF$14)/360*$AK$5*$AK$6-(AF83-$AF$14)/360*$AK$5*$AK$7*$AS$14/100</f>
        <v>4423.7709263392899</v>
      </c>
      <c r="AV83" s="45">
        <f t="shared" ref="AV83" si="370">VLOOKUP($AF83+$J$1,BO:BP,2)</f>
        <v>100.171875</v>
      </c>
      <c r="AW83" s="46">
        <f t="shared" ref="AW83" si="371">(AV83-$AV$14)/100*$AL$5</f>
        <v>404296.875</v>
      </c>
      <c r="AX83" s="47">
        <f t="shared" ref="AX83" si="372">(AF83-$AF$14)/360*$AL$5*$AL$6-(AF83-$AF$14)/360*$AL$5*$AL$7*$AV$14/100</f>
        <v>11930.216796875015</v>
      </c>
      <c r="AY83" s="79">
        <f t="shared" ref="AY83" si="373">AH83+AI83-AK83-AL83-AN83-AO83+AQ83+AR83+AT83+AU83+AW83+AX83</f>
        <v>-117458.97535345236</v>
      </c>
      <c r="AZ83" s="185"/>
      <c r="BA83" s="185"/>
      <c r="BB83" s="79">
        <f>$AO$4*SUM($AZ$14:AZ83)-$AP$4*SUM($BA$14:BA83)</f>
        <v>71425.005826778885</v>
      </c>
      <c r="BC83" s="79">
        <f t="shared" ref="BC83" si="374">AY83-BB83</f>
        <v>-188883.98118023126</v>
      </c>
      <c r="BE83" s="72">
        <v>45883.625</v>
      </c>
      <c r="BF83" s="54">
        <v>80.400000000000006</v>
      </c>
      <c r="BI83" s="72">
        <v>45883.625</v>
      </c>
      <c r="BJ83" s="54">
        <v>109.88</v>
      </c>
      <c r="BM83" s="72">
        <v>45883.625</v>
      </c>
      <c r="BN83" s="54">
        <v>102.859375</v>
      </c>
      <c r="BO83" s="72">
        <v>45883.625</v>
      </c>
      <c r="BP83" s="54">
        <v>96.015625</v>
      </c>
      <c r="BR83" s="127">
        <f t="shared" si="210"/>
        <v>45959.625</v>
      </c>
      <c r="BS83" s="45">
        <f t="shared" ref="BS83" si="375">VLOOKUP(BR83+BV$4,CA:CB,2)</f>
        <v>107.8282</v>
      </c>
      <c r="BT83" s="46">
        <f t="shared" ref="BT83" si="376">(BS83-$BS$14)/100*$BS$5</f>
        <v>62524.999999997272</v>
      </c>
      <c r="BU83" s="46">
        <f t="shared" ref="BU83" si="377">(BR83-BR$14)/360*$BS$5*$BS$6</f>
        <v>322916.66666666674</v>
      </c>
      <c r="BV83" s="45">
        <f t="shared" ref="BV83" si="378">VLOOKUP(BR83+BV$4,CC:CD,2)</f>
        <v>46.715000000000003</v>
      </c>
      <c r="BW83" s="46">
        <f t="shared" ref="BW83" si="379">-1*(BV83-$BV$14)*10^-4*$BT$8*$BT$5</f>
        <v>196818.74999999974</v>
      </c>
      <c r="BX83" s="47">
        <f t="shared" ref="BX83" si="380">(BR83-BR$14)/360*$BT$5*$BT$6</f>
        <v>322916.66666666674</v>
      </c>
      <c r="BY83" s="45">
        <f t="shared" ref="BY83" si="381">BT83+BU83-BW83-BX83</f>
        <v>-134293.75000000247</v>
      </c>
      <c r="CA83" s="125">
        <v>45888.625</v>
      </c>
      <c r="CB83" s="54">
        <v>107.22490000000001</v>
      </c>
      <c r="CC83" s="125">
        <v>45888.625</v>
      </c>
      <c r="CD83" s="54">
        <v>50.395000000000003</v>
      </c>
      <c r="CF83" s="136">
        <v>45959.625</v>
      </c>
      <c r="CG83" s="45">
        <f t="shared" ref="CG83" si="382">VLOOKUP(CF83+CJ$4,CO:CP,2)</f>
        <v>241.02099999999999</v>
      </c>
      <c r="CH83" s="46">
        <f t="shared" ref="CH83" si="383">-1*(CG83-$CG$14)*$CG$8*10^-4*$CG$5</f>
        <v>241662.96000000025</v>
      </c>
      <c r="CI83" s="46">
        <f t="shared" ref="CI83" si="384">(CF83-CF$14)/360*$CG$5*$CG$6</f>
        <v>271250.00000000006</v>
      </c>
      <c r="CJ83" s="45">
        <f t="shared" ref="CJ83" si="385">VLOOKUP(CF83+CJ$4,CQ:CR,2)</f>
        <v>47.113</v>
      </c>
      <c r="CK83" s="46">
        <f t="shared" ref="CK83" si="386">-1*(CJ83-$CJ$14)*10^-4*$CH$8*$CH$5</f>
        <v>246692.24999999988</v>
      </c>
      <c r="CL83" s="47">
        <f t="shared" ref="CL83" si="387">(CF83-CF$14)/360*$CH$5*$CH$6</f>
        <v>244125.00000000003</v>
      </c>
      <c r="CM83" s="45">
        <f t="shared" ref="CM83" si="388">CH83+CI83-CK83-CL83</f>
        <v>22095.710000000399</v>
      </c>
      <c r="CO83" s="125">
        <v>45884.625</v>
      </c>
      <c r="CP83" s="54">
        <v>259.67399999999998</v>
      </c>
      <c r="CQ83" s="125">
        <v>45884.625</v>
      </c>
      <c r="CR83" s="54">
        <v>51.633000000000003</v>
      </c>
      <c r="DF83" s="36">
        <v>45960.625</v>
      </c>
      <c r="DG83" s="56">
        <f t="shared" si="339"/>
        <v>-124224.56223670288</v>
      </c>
      <c r="DH83" s="56">
        <f t="shared" si="340"/>
        <v>-144072.00876199518</v>
      </c>
      <c r="DI83" s="56">
        <f t="shared" si="341"/>
        <v>-125912.50000000114</v>
      </c>
      <c r="DJ83" s="56">
        <f t="shared" si="342"/>
        <v>28444.406666666735</v>
      </c>
      <c r="DK83" s="56">
        <f t="shared" si="343"/>
        <v>-52117.408990396478</v>
      </c>
      <c r="DL83" s="56">
        <f t="shared" si="344"/>
        <v>44811.972418236081</v>
      </c>
      <c r="DM83" s="56">
        <f t="shared" si="345"/>
        <v>8381.2500000013388</v>
      </c>
      <c r="DN83" s="56">
        <f t="shared" si="346"/>
        <v>6348.6966666663357</v>
      </c>
      <c r="DO83" s="56">
        <f t="shared" si="347"/>
        <v>-52117.408990396478</v>
      </c>
      <c r="DP83" s="56">
        <f t="shared" si="348"/>
        <v>44811.972418236081</v>
      </c>
      <c r="DQ83" s="56">
        <f t="shared" si="349"/>
        <v>8381.2500000013388</v>
      </c>
      <c r="DR83" s="56">
        <f t="shared" si="350"/>
        <v>6348.6966666663357</v>
      </c>
      <c r="DS83" s="56">
        <f>SUM(DO$15:DO83)</f>
        <v>-132618.89015723925</v>
      </c>
      <c r="DT83" s="56">
        <f>SUM(DP$15:DP83)</f>
        <v>-136462.38834117877</v>
      </c>
      <c r="DU83" s="56">
        <f>SUM(DQ$15:DQ83)</f>
        <v>-111231.24999999846</v>
      </c>
      <c r="DV83" s="56">
        <f>SUM(DR$15:DR83)</f>
        <v>10930.639999999868</v>
      </c>
      <c r="DZ83" s="136">
        <v>45960.625</v>
      </c>
      <c r="EA83" s="146">
        <f t="shared" ref="EA83" si="389">VLOOKUP(DZ83,DF:DS,14)</f>
        <v>-132618.89015723925</v>
      </c>
      <c r="EB83" s="146">
        <f t="shared" ref="EB83" si="390">VLOOKUP(DZ83,DF:DT,15)</f>
        <v>-136462.38834117877</v>
      </c>
      <c r="EC83" s="146">
        <f t="shared" ref="EC83" si="391">VLOOKUP(DZ83,DF:DV,17)</f>
        <v>10930.639999999868</v>
      </c>
      <c r="ED83" s="146">
        <f t="shared" ref="ED83" si="392">VLOOKUP(DZ83,DF:DU,16)</f>
        <v>-111231.24999999846</v>
      </c>
    </row>
    <row r="84" spans="1:134">
      <c r="A84" s="136">
        <v>45944.625</v>
      </c>
      <c r="B84" s="73">
        <f t="shared" si="233"/>
        <v>91.85</v>
      </c>
      <c r="C84" s="31">
        <f t="shared" si="234"/>
        <v>-458466.45367412461</v>
      </c>
      <c r="D84" s="32">
        <f t="shared" si="235"/>
        <v>-241814.99999999994</v>
      </c>
      <c r="E84" s="73">
        <f t="shared" si="236"/>
        <v>101.13800000000001</v>
      </c>
      <c r="F84" s="31">
        <f t="shared" si="237"/>
        <v>-17303.999999999065</v>
      </c>
      <c r="G84" s="32">
        <f t="shared" si="238"/>
        <v>-86092.739319999979</v>
      </c>
      <c r="H84" s="73">
        <f t="shared" si="239"/>
        <v>121.2</v>
      </c>
      <c r="I84" s="31">
        <f t="shared" si="240"/>
        <v>-207415.91468416661</v>
      </c>
      <c r="J84" s="32">
        <f t="shared" si="241"/>
        <v>-415921.79999999993</v>
      </c>
      <c r="K84" s="73">
        <f t="shared" si="242"/>
        <v>99.977999999999994</v>
      </c>
      <c r="L84" s="31">
        <f t="shared" si="243"/>
        <v>75079.199999996315</v>
      </c>
      <c r="M84" s="32">
        <f t="shared" si="244"/>
        <v>-189367.48282666667</v>
      </c>
      <c r="N84" s="79">
        <f t="shared" si="200"/>
        <v>-87835.28249662937</v>
      </c>
      <c r="O84" s="79"/>
      <c r="P84" s="79"/>
      <c r="Q84" s="79">
        <f>$G$5*SUM($O$14:O84)-$H$5*SUM($P$14:P84)</f>
        <v>-35590.730199999991</v>
      </c>
      <c r="R84" s="79">
        <f t="shared" si="201"/>
        <v>-123426.01269662936</v>
      </c>
      <c r="S84" s="137"/>
      <c r="U84" s="72">
        <v>45887.625</v>
      </c>
      <c r="V84" s="54">
        <v>94.83</v>
      </c>
      <c r="W84" s="72">
        <v>45883.625</v>
      </c>
      <c r="X84" s="54">
        <v>101.057</v>
      </c>
      <c r="Y84" s="121">
        <v>45891.625</v>
      </c>
      <c r="Z84" s="54">
        <v>120.28</v>
      </c>
      <c r="AA84" s="72">
        <v>45959.625</v>
      </c>
      <c r="AB84" s="54">
        <v>99.85</v>
      </c>
      <c r="AF84" s="136">
        <v>45960.625</v>
      </c>
      <c r="AG84" s="45">
        <f t="shared" ref="AG84" si="393">VLOOKUP($AF84+$J$1,BE:BF,2)</f>
        <v>80.8</v>
      </c>
      <c r="AH84" s="46">
        <f t="shared" ref="AH84" si="394">(AG84/$AG$14-1)*$AG$5</f>
        <v>108763.20696084351</v>
      </c>
      <c r="AI84" s="46">
        <f t="shared" ref="AI84" si="395">-1*(AF84-$AF$14)/360*$AG$5*$AG$7</f>
        <v>-276125</v>
      </c>
      <c r="AJ84" s="45">
        <f t="shared" ref="AJ84" si="396">VLOOKUP($AF84+$J$1,BG:BH,2)</f>
        <v>100.71875</v>
      </c>
      <c r="AK84" s="46">
        <f t="shared" ref="AK84" si="397">(AJ84-$AJ$14)/100*$AH$5</f>
        <v>159960.9375</v>
      </c>
      <c r="AL84" s="47">
        <f t="shared" ref="AL84" si="398">(AF84-$AF$14)/360*$AH$5*$AH$6-(AF84-$AF$14)/360*$AH$5*$AH$7*$AJ$14/100</f>
        <v>-12249.976050967234</v>
      </c>
      <c r="AM84" s="45">
        <f t="shared" ref="AM84" si="399">VLOOKUP($AF84+$J$1,BI:BJ,2)</f>
        <v>111.68</v>
      </c>
      <c r="AN84" s="46">
        <f t="shared" ref="AN84" si="400">(AM84/$AM$14-1)*$AI$5</f>
        <v>687952.29777118389</v>
      </c>
      <c r="AO84" s="47">
        <f t="shared" ref="AO84" si="401">-1*(AF84-$AF$14)/360*$AI$5*$AI$7</f>
        <v>-284014.28571428574</v>
      </c>
      <c r="AP84" s="45">
        <f t="shared" ref="AP84" si="402">VLOOKUP($AF84+$J$1,BK:BL,2)</f>
        <v>100.71875</v>
      </c>
      <c r="AQ84" s="46">
        <f t="shared" ref="AQ84" si="403">(AP84-$AP$14)/100*$AJ$5</f>
        <v>139453.125</v>
      </c>
      <c r="AR84" s="47">
        <f t="shared" ref="AR84" si="404">(AF84-$AF$14)/360*$AJ$5*$AJ$6-(AF84-$AF$14)/360*$AJ$5*$AJ$7*$AP$14/100</f>
        <v>-10679.466300843254</v>
      </c>
      <c r="AS84" s="45">
        <f t="shared" ref="AS84" si="405">VLOOKUP($AF84+$J$1,BM:BN,2)</f>
        <v>104.375</v>
      </c>
      <c r="AT84" s="46">
        <f t="shared" ref="AT84" si="406">(AS84-$AS$14)/100*$AK$5</f>
        <v>138950.89285714284</v>
      </c>
      <c r="AU84" s="47">
        <f t="shared" ref="AU84" si="407">(AF84-$AF$14)/360*$AK$5*$AK$6-(AF84-$AF$14)/360*$AK$5*$AK$7*$AS$14/100</f>
        <v>4471.3383556547706</v>
      </c>
      <c r="AV84" s="45">
        <f t="shared" ref="AV84" si="408">VLOOKUP($AF84+$J$1,BO:BP,2)</f>
        <v>99.609375</v>
      </c>
      <c r="AW84" s="46">
        <f t="shared" ref="AW84" si="409">(AV84-$AV$14)/100*$AL$5</f>
        <v>362109.375</v>
      </c>
      <c r="AX84" s="47">
        <f t="shared" ref="AX84" si="410">(AF84-$AF$14)/360*$AL$5*$AL$6-(AF84-$AF$14)/360*$AL$5*$AL$7*$AV$14/100</f>
        <v>12058.498697916672</v>
      </c>
      <c r="AY84" s="79">
        <f t="shared" ref="AY84:AY86" si="411">AH84+AI84-AK84-AL84-AN84-AO84+AQ84+AR84+AT84+AU84+AW84+AX84</f>
        <v>-72647.002935216311</v>
      </c>
      <c r="AZ84" s="185"/>
      <c r="BA84" s="185"/>
      <c r="BB84" s="79">
        <f>$AO$4*SUM($AZ$14:AZ84)-$AP$4*SUM($BA$14:BA84)</f>
        <v>71425.005826778885</v>
      </c>
      <c r="BC84" s="79">
        <f t="shared" ref="BC84" si="412">AY84-BB84</f>
        <v>-144072.00876199518</v>
      </c>
      <c r="BE84" s="72">
        <v>45884.625</v>
      </c>
      <c r="BF84" s="54">
        <v>80.459999999999994</v>
      </c>
      <c r="BI84" s="72">
        <v>45884.625</v>
      </c>
      <c r="BJ84" s="54">
        <v>109.74</v>
      </c>
      <c r="BM84" s="72">
        <v>45884.625</v>
      </c>
      <c r="BN84" s="54">
        <v>102.609375</v>
      </c>
      <c r="BO84" s="72">
        <v>45884.625</v>
      </c>
      <c r="BP84" s="54">
        <v>95.359375</v>
      </c>
      <c r="BR84" s="127">
        <f t="shared" si="210"/>
        <v>45960.625</v>
      </c>
      <c r="BS84" s="45">
        <f t="shared" ref="BS84" si="413">VLOOKUP(BR84+BV$4,CA:CB,2)</f>
        <v>107.5942</v>
      </c>
      <c r="BT84" s="46">
        <f t="shared" ref="BT84" si="414">(BS84-$BS$14)/100*$BS$5</f>
        <v>4024.999999998613</v>
      </c>
      <c r="BU84" s="46">
        <f t="shared" ref="BU84" si="415">(BR84-BR$14)/360*$BS$5*$BS$6</f>
        <v>326388.88888888893</v>
      </c>
      <c r="BV84" s="45">
        <f t="shared" ref="BV84" si="416">VLOOKUP(BR84+BV$4,CC:CD,2)</f>
        <v>47.904000000000003</v>
      </c>
      <c r="BW84" s="46">
        <f t="shared" ref="BW84" si="417">-1*(BV84-$BV$14)*10^-4*$BT$8*$BT$5</f>
        <v>129937.49999999974</v>
      </c>
      <c r="BX84" s="47">
        <f t="shared" ref="BX84" si="418">(BR84-BR$14)/360*$BT$5*$BT$6</f>
        <v>326388.88888888893</v>
      </c>
      <c r="BY84" s="45">
        <f t="shared" ref="BY84" si="419">BT84+BU84-BW84-BX84</f>
        <v>-125912.50000000114</v>
      </c>
      <c r="CA84" s="125">
        <v>45889.625</v>
      </c>
      <c r="CB84" s="54">
        <v>107.1161</v>
      </c>
      <c r="CC84" s="125">
        <v>45889.625</v>
      </c>
      <c r="CD84" s="54">
        <v>50.768000000000001</v>
      </c>
      <c r="CF84" s="136">
        <v>45960.625</v>
      </c>
      <c r="CG84" s="45">
        <f t="shared" ref="CG84" si="420">VLOOKUP(CF84+CJ$4,CO:CP,2)</f>
        <v>243.08</v>
      </c>
      <c r="CH84" s="46">
        <f t="shared" ref="CH84" si="421">-1*(CG84-$CG$14)*$CG$8*10^-4*$CG$5</f>
        <v>222637.8</v>
      </c>
      <c r="CI84" s="46">
        <f t="shared" ref="CI84" si="422">(CF84-CF$14)/360*$CG$5*$CG$6</f>
        <v>274166.66666666669</v>
      </c>
      <c r="CJ84" s="45">
        <f t="shared" ref="CJ84" si="423">VLOOKUP(CF84+CJ$4,CQ:CR,2)</f>
        <v>47.69</v>
      </c>
      <c r="CK84" s="46">
        <f t="shared" ref="CK84" si="424">-1*(CJ84-$CJ$14)*10^-4*$CH$8*$CH$5</f>
        <v>221610.05999999994</v>
      </c>
      <c r="CL84" s="47">
        <f t="shared" ref="CL84" si="425">(CF84-CF$14)/360*$CH$5*$CH$6</f>
        <v>246750</v>
      </c>
      <c r="CM84" s="45">
        <f t="shared" ref="CM84:CM86" si="426">CH84+CI84-CK84-CL84</f>
        <v>28444.406666666735</v>
      </c>
      <c r="CO84" s="125">
        <v>45887.625</v>
      </c>
      <c r="CP84" s="54">
        <v>260.94299999999998</v>
      </c>
      <c r="CQ84" s="125">
        <v>45887.625</v>
      </c>
      <c r="CR84" s="54">
        <v>51.783999999999999</v>
      </c>
      <c r="DF84" s="36">
        <v>45961.625</v>
      </c>
      <c r="DG84" s="56">
        <f t="shared" si="339"/>
        <v>-69667.375023754052</v>
      </c>
      <c r="DH84" s="56">
        <f t="shared" si="340"/>
        <v>-63499.317008536163</v>
      </c>
      <c r="DI84" s="56">
        <f t="shared" si="341"/>
        <v>-116043.7500000032</v>
      </c>
      <c r="DJ84" s="56">
        <f t="shared" si="342"/>
        <v>39409.533333333558</v>
      </c>
      <c r="DK84" s="56">
        <f t="shared" si="343"/>
        <v>54557.187212948833</v>
      </c>
      <c r="DL84" s="56">
        <f t="shared" si="344"/>
        <v>80572.691753459017</v>
      </c>
      <c r="DM84" s="56">
        <f t="shared" si="345"/>
        <v>9868.7499999979336</v>
      </c>
      <c r="DN84" s="56">
        <f t="shared" si="346"/>
        <v>10965.126666666823</v>
      </c>
      <c r="DO84" s="56">
        <f t="shared" si="347"/>
        <v>54557.187212948833</v>
      </c>
      <c r="DP84" s="56">
        <f t="shared" si="348"/>
        <v>80572.691753459017</v>
      </c>
      <c r="DQ84" s="56">
        <f t="shared" si="349"/>
        <v>9868.7499999979336</v>
      </c>
      <c r="DR84" s="56">
        <f t="shared" si="350"/>
        <v>10965.126666666823</v>
      </c>
      <c r="DS84" s="56">
        <f>SUM(DO$15:DO84)</f>
        <v>-78061.702944290417</v>
      </c>
      <c r="DT84" s="56">
        <f>SUM(DP$15:DP84)</f>
        <v>-55889.696587719751</v>
      </c>
      <c r="DU84" s="56">
        <f>SUM(DQ$15:DQ84)</f>
        <v>-101362.50000000052</v>
      </c>
      <c r="DV84" s="56">
        <f>SUM(DR$15:DR84)</f>
        <v>21895.766666666692</v>
      </c>
      <c r="DZ84" s="136">
        <v>45961.625</v>
      </c>
      <c r="EA84" s="146">
        <f t="shared" ref="EA84" si="427">VLOOKUP(DZ84,DF:DS,14)</f>
        <v>-78061.702944290417</v>
      </c>
      <c r="EB84" s="146">
        <f t="shared" ref="EB84" si="428">VLOOKUP(DZ84,DF:DT,15)</f>
        <v>-55889.696587719751</v>
      </c>
      <c r="EC84" s="146">
        <f t="shared" ref="EC84" si="429">VLOOKUP(DZ84,DF:DV,17)</f>
        <v>21895.766666666692</v>
      </c>
      <c r="ED84" s="146">
        <f t="shared" ref="ED84" si="430">VLOOKUP(DZ84,DF:DU,16)</f>
        <v>-101362.50000000052</v>
      </c>
    </row>
    <row r="85" spans="1:134">
      <c r="A85" s="136">
        <v>45945.625</v>
      </c>
      <c r="B85" s="73">
        <f t="shared" si="233"/>
        <v>92.38</v>
      </c>
      <c r="C85" s="31">
        <f t="shared" si="234"/>
        <v>-339936.10223642492</v>
      </c>
      <c r="D85" s="32">
        <f t="shared" si="235"/>
        <v>-244282.5</v>
      </c>
      <c r="E85" s="73">
        <f t="shared" si="236"/>
        <v>101.23699999999999</v>
      </c>
      <c r="F85" s="31">
        <f t="shared" si="237"/>
        <v>-672.00000000082127</v>
      </c>
      <c r="G85" s="32">
        <f t="shared" si="238"/>
        <v>-86971.23666000001</v>
      </c>
      <c r="H85" s="73">
        <f t="shared" si="239"/>
        <v>121.62</v>
      </c>
      <c r="I85" s="31">
        <f t="shared" si="240"/>
        <v>-82966.365873667441</v>
      </c>
      <c r="J85" s="32">
        <f t="shared" si="241"/>
        <v>-420165.9</v>
      </c>
      <c r="K85" s="73">
        <f t="shared" si="242"/>
        <v>100.18899999999999</v>
      </c>
      <c r="L85" s="31">
        <f t="shared" si="243"/>
        <v>147747.59999999581</v>
      </c>
      <c r="M85" s="32">
        <f t="shared" si="244"/>
        <v>-191299.80407999997</v>
      </c>
      <c r="N85" s="79">
        <f t="shared" si="200"/>
        <v>-36995.303782760777</v>
      </c>
      <c r="O85" s="79"/>
      <c r="P85" s="79"/>
      <c r="Q85" s="79">
        <f>$G$5*SUM($O$14:O85)-$H$5*SUM($P$14:P85)</f>
        <v>-35590.730199999991</v>
      </c>
      <c r="R85" s="79">
        <f t="shared" si="201"/>
        <v>-72586.033982760768</v>
      </c>
      <c r="S85" s="137"/>
      <c r="U85" s="72">
        <v>45888.625</v>
      </c>
      <c r="V85" s="54">
        <v>94.8</v>
      </c>
      <c r="W85" s="72">
        <v>45884.625</v>
      </c>
      <c r="X85" s="54">
        <v>100.946</v>
      </c>
      <c r="Y85" s="121">
        <v>45898.625</v>
      </c>
      <c r="Z85" s="54">
        <v>120.25</v>
      </c>
      <c r="AA85" s="72">
        <v>45960.625</v>
      </c>
      <c r="AB85" s="54">
        <v>99.772999999999996</v>
      </c>
      <c r="AF85" s="136">
        <v>45961.625</v>
      </c>
      <c r="AG85" s="45">
        <f t="shared" ref="AG85" si="431">VLOOKUP($AF85+$J$1,BE:BF,2)</f>
        <v>80.8</v>
      </c>
      <c r="AH85" s="46">
        <f t="shared" ref="AH85:AH86" si="432">(AG85/$AG$14-1)*$AG$5</f>
        <v>108763.20696084351</v>
      </c>
      <c r="AI85" s="46">
        <f t="shared" ref="AI85:AI86" si="433">-1*(AF85-$AF$14)/360*$AG$5*$AG$7</f>
        <v>-279062.5</v>
      </c>
      <c r="AJ85" s="45">
        <f t="shared" ref="AJ85" si="434">VLOOKUP($AF85+$J$1,BG:BH,2)</f>
        <v>100.7734375</v>
      </c>
      <c r="AK85" s="46">
        <f t="shared" ref="AK85:AK86" si="435">(AJ85-$AJ$14)/100*$AH$5</f>
        <v>167578.125</v>
      </c>
      <c r="AL85" s="47">
        <f t="shared" ref="AL85:AL86" si="436">(AF85-$AF$14)/360*$AH$5*$AH$6-(AF85-$AF$14)/360*$AH$5*$AH$7*$AJ$14/100</f>
        <v>-12380.294945126516</v>
      </c>
      <c r="AM85" s="45">
        <f t="shared" ref="AM85" si="437">VLOOKUP($AF85+$J$1,BI:BJ,2)</f>
        <v>111.23</v>
      </c>
      <c r="AN85" s="46">
        <f t="shared" ref="AN85:AN86" si="438">(AM85/$AM$14-1)*$AI$5</f>
        <v>581567.92182718671</v>
      </c>
      <c r="AO85" s="47">
        <f t="shared" ref="AO85:AO86" si="439">-1*(AF85-$AF$14)/360*$AI$5*$AI$7</f>
        <v>-287035.71428571432</v>
      </c>
      <c r="AP85" s="45">
        <f t="shared" ref="AP85" si="440">VLOOKUP($AF85+$J$1,BK:BL,2)</f>
        <v>100.7734375</v>
      </c>
      <c r="AQ85" s="46">
        <f t="shared" ref="AQ85:AQ86" si="441">(AP85-$AP$14)/100*$AJ$5</f>
        <v>146093.75</v>
      </c>
      <c r="AR85" s="47">
        <f t="shared" ref="AR85:AR86" si="442">(AF85-$AF$14)/360*$AJ$5*$AJ$6-(AF85-$AF$14)/360*$AJ$5*$AJ$7*$AP$14/100</f>
        <v>-10793.077644469246</v>
      </c>
      <c r="AS85" s="45">
        <f t="shared" ref="AS85" si="443">VLOOKUP($AF85+$J$1,BM:BN,2)</f>
        <v>104.34375</v>
      </c>
      <c r="AT85" s="46">
        <f t="shared" ref="AT85:AT86" si="444">(AS85-$AS$14)/100*$AK$5</f>
        <v>137276.78571428571</v>
      </c>
      <c r="AU85" s="47">
        <f t="shared" ref="AU85:AU86" si="445">(AF85-$AF$14)/360*$AK$5*$AK$6-(AF85-$AF$14)/360*$AK$5*$AK$7*$AS$14/100</f>
        <v>4518.905784970244</v>
      </c>
      <c r="AV85" s="45">
        <f t="shared" ref="AV85" si="446">VLOOKUP($AF85+$J$1,BO:BP,2)</f>
        <v>99.296875</v>
      </c>
      <c r="AW85" s="46">
        <f t="shared" ref="AW85:AW86" si="447">(AV85-$AV$14)/100*$AL$5</f>
        <v>338671.875</v>
      </c>
      <c r="AX85" s="47">
        <f t="shared" ref="AX85:AX86" si="448">(AF85-$AF$14)/360*$AL$5*$AL$6-(AF85-$AF$14)/360*$AL$5*$AL$7*$AV$14/100</f>
        <v>12186.780598958343</v>
      </c>
      <c r="AY85" s="79">
        <f t="shared" si="411"/>
        <v>7925.688818242721</v>
      </c>
      <c r="AZ85" s="185"/>
      <c r="BA85" s="185"/>
      <c r="BB85" s="79">
        <f>$AO$4*SUM($AZ$14:AZ85)-$AP$4*SUM($BA$14:BA85)</f>
        <v>71425.005826778885</v>
      </c>
      <c r="BC85" s="79">
        <f t="shared" ref="BC85:BC86" si="449">AY85-BB85</f>
        <v>-63499.317008536163</v>
      </c>
      <c r="BE85" s="72">
        <v>45887.625</v>
      </c>
      <c r="BF85" s="54">
        <v>80.400000000000006</v>
      </c>
      <c r="BI85" s="72">
        <v>45887.625</v>
      </c>
      <c r="BJ85" s="54">
        <v>109.54</v>
      </c>
      <c r="BM85" s="72">
        <v>45887.625</v>
      </c>
      <c r="BN85" s="54">
        <v>102.484375</v>
      </c>
      <c r="BO85" s="72">
        <v>45887.625</v>
      </c>
      <c r="BP85" s="54">
        <v>95.0625</v>
      </c>
      <c r="BR85" s="127">
        <f t="shared" si="210"/>
        <v>45961.625</v>
      </c>
      <c r="BS85" s="45">
        <f t="shared" ref="BS85" si="450">VLOOKUP(BR85+BV$4,CA:CB,2)</f>
        <v>107.54389999999999</v>
      </c>
      <c r="BT85" s="46">
        <f t="shared" ref="BT85:BT86" si="451">(BS85-$BS$14)/100*$BS$5</f>
        <v>-8550.0000000031669</v>
      </c>
      <c r="BU85" s="46">
        <f t="shared" ref="BU85:BU86" si="452">(BR85-BR$14)/360*$BS$5*$BS$6</f>
        <v>329861.11111111112</v>
      </c>
      <c r="BV85" s="45">
        <f t="shared" ref="BV85" si="453">VLOOKUP(BR85+BV$4,CC:CD,2)</f>
        <v>48.302999999999997</v>
      </c>
      <c r="BW85" s="46">
        <f t="shared" ref="BW85:BW86" si="454">-1*(BV85-$BV$14)*10^-4*$BT$8*$BT$5</f>
        <v>107493.75000000007</v>
      </c>
      <c r="BX85" s="47">
        <f t="shared" ref="BX85:BX86" si="455">(BR85-BR$14)/360*$BT$5*$BT$6</f>
        <v>329861.11111111112</v>
      </c>
      <c r="BY85" s="45">
        <f t="shared" ref="BY85:BY86" si="456">BT85+BU85-BW85-BX85</f>
        <v>-116043.7500000032</v>
      </c>
      <c r="CA85" s="125">
        <v>45890.625</v>
      </c>
      <c r="CB85" s="54">
        <v>106.9358</v>
      </c>
      <c r="CC85" s="125">
        <v>45890.625</v>
      </c>
      <c r="CD85" s="54">
        <v>51.694000000000003</v>
      </c>
      <c r="CF85" s="136">
        <v>45961.625</v>
      </c>
      <c r="CG85" s="45">
        <f t="shared" ref="CG85" si="457">VLOOKUP(CF85+CJ$4,CO:CP,2)</f>
        <v>244.136</v>
      </c>
      <c r="CH85" s="46">
        <f t="shared" ref="CH85:CH86" si="458">-1*(CG85-$CG$14)*$CG$8*10^-4*$CG$5</f>
        <v>212880.36000000016</v>
      </c>
      <c r="CI85" s="46">
        <f t="shared" ref="CI85:CI86" si="459">(CF85-CF$14)/360*$CG$5*$CG$6</f>
        <v>277083.33333333337</v>
      </c>
      <c r="CJ85" s="45">
        <f t="shared" ref="CJ85" si="460">VLOOKUP(CF85+CJ$4,CQ:CR,2)</f>
        <v>48.16</v>
      </c>
      <c r="CK85" s="46">
        <f t="shared" ref="CK85:CK86" si="461">-1*(CJ85-$CJ$14)*10^-4*$CH$8*$CH$5</f>
        <v>201179.16</v>
      </c>
      <c r="CL85" s="47">
        <f t="shared" ref="CL85:CL86" si="462">(CF85-CF$14)/360*$CH$5*$CH$6</f>
        <v>249375</v>
      </c>
      <c r="CM85" s="45">
        <f t="shared" si="426"/>
        <v>39409.533333333558</v>
      </c>
      <c r="CO85" s="125">
        <v>45888.625</v>
      </c>
      <c r="CP85" s="54">
        <v>260.10500000000002</v>
      </c>
      <c r="CQ85" s="125">
        <v>45888.625</v>
      </c>
      <c r="CR85" s="54">
        <v>51.459000000000003</v>
      </c>
      <c r="DF85" s="36">
        <v>45964</v>
      </c>
      <c r="DG85" s="56">
        <f t="shared" ref="DG85" si="463">VLOOKUP(DF85,A86:R158,18)</f>
        <v>-44876.042331564357</v>
      </c>
      <c r="DH85" s="56">
        <f t="shared" ref="DH85" si="464">VLOOKUP(DF85,AF86:BC122,24)</f>
        <v>-126397.03962359556</v>
      </c>
      <c r="DI85" s="56">
        <f t="shared" ref="DI85" si="465">VLOOKUP(DF85,BR86:BY122,8)</f>
        <v>-100649.43750000116</v>
      </c>
      <c r="DJ85" s="56">
        <f t="shared" ref="DJ85" si="466">VLOOKUP(DF85,CF86:CM122,8)</f>
        <v>60126.224666667171</v>
      </c>
      <c r="DK85" s="56">
        <f t="shared" ref="DK85" si="467">DG85-DG84</f>
        <v>24791.332692189695</v>
      </c>
      <c r="DL85" s="56">
        <f t="shared" ref="DL85" si="468">DH85-DH84</f>
        <v>-62897.722615059392</v>
      </c>
      <c r="DM85" s="56">
        <f t="shared" ref="DM85" si="469">DI85-DI84</f>
        <v>15394.312500002037</v>
      </c>
      <c r="DN85" s="56">
        <f t="shared" ref="DN85" si="470">DJ85-DJ84</f>
        <v>20716.691333333612</v>
      </c>
      <c r="DO85" s="56">
        <f t="shared" ref="DO85" si="471">DK$11*DK85</f>
        <v>24791.332692189695</v>
      </c>
      <c r="DP85" s="56">
        <f t="shared" ref="DP85" si="472">DL$11*DL85</f>
        <v>-62897.722615059392</v>
      </c>
      <c r="DQ85" s="56">
        <f t="shared" ref="DQ85" si="473">DM$11*DM85</f>
        <v>15394.312500002037</v>
      </c>
      <c r="DR85" s="56">
        <f t="shared" ref="DR85" si="474">DN$11*DN85</f>
        <v>20716.691333333612</v>
      </c>
      <c r="DS85" s="56">
        <f>SUM(DO$15:DO85)</f>
        <v>-53270.370252100722</v>
      </c>
      <c r="DT85" s="56">
        <f>SUM(DP$15:DP85)</f>
        <v>-118787.41920277914</v>
      </c>
      <c r="DU85" s="56">
        <f>SUM(DQ$15:DQ85)</f>
        <v>-85968.187499998487</v>
      </c>
      <c r="DV85" s="56">
        <f>SUM(DR$15:DR85)</f>
        <v>42612.458000000304</v>
      </c>
      <c r="DZ85" s="36">
        <v>45964</v>
      </c>
      <c r="EA85" s="146">
        <f t="shared" ref="EA85" si="475">VLOOKUP(DZ85,DF:DS,14)</f>
        <v>-53270.370252100722</v>
      </c>
      <c r="EB85" s="146">
        <f t="shared" ref="EB85" si="476">VLOOKUP(DZ85,DF:DT,15)</f>
        <v>-118787.41920277914</v>
      </c>
      <c r="EC85" s="146">
        <f t="shared" ref="EC85" si="477">VLOOKUP(DZ85,DF:DV,17)</f>
        <v>42612.458000000304</v>
      </c>
      <c r="ED85" s="146">
        <f t="shared" ref="ED85" si="478">VLOOKUP(DZ85,DF:DU,16)</f>
        <v>-85968.187499998487</v>
      </c>
    </row>
    <row r="86" spans="1:134">
      <c r="A86" s="136">
        <v>45946.625</v>
      </c>
      <c r="B86" s="73">
        <f t="shared" si="233"/>
        <v>92.23</v>
      </c>
      <c r="C86" s="31">
        <f t="shared" si="234"/>
        <v>-373482.42811501608</v>
      </c>
      <c r="D86" s="32">
        <f t="shared" si="235"/>
        <v>-246750</v>
      </c>
      <c r="E86" s="73">
        <f t="shared" si="236"/>
        <v>101.221</v>
      </c>
      <c r="F86" s="31">
        <f t="shared" si="237"/>
        <v>-3359.9999999993315</v>
      </c>
      <c r="G86" s="32">
        <f t="shared" si="238"/>
        <v>-87849.733999999997</v>
      </c>
      <c r="H86" s="73">
        <f t="shared" si="239"/>
        <v>121.6</v>
      </c>
      <c r="I86" s="31">
        <f t="shared" si="240"/>
        <v>-88892.534864646266</v>
      </c>
      <c r="J86" s="32">
        <f t="shared" si="241"/>
        <v>-424410</v>
      </c>
      <c r="K86" s="73">
        <f t="shared" si="242"/>
        <v>100.14700000000001</v>
      </c>
      <c r="L86" s="31">
        <f t="shared" si="243"/>
        <v>133282.80000000016</v>
      </c>
      <c r="M86" s="32">
        <f t="shared" si="244"/>
        <v>-193232.12533333333</v>
      </c>
      <c r="N86" s="79">
        <f t="shared" si="200"/>
        <v>-75669.484583703743</v>
      </c>
      <c r="O86" s="79"/>
      <c r="P86" s="79"/>
      <c r="Q86" s="79">
        <f>$G$5*SUM($O$14:O86)-$H$5*SUM($P$14:P86)</f>
        <v>-35590.730199999991</v>
      </c>
      <c r="R86" s="79">
        <f t="shared" si="201"/>
        <v>-111260.21478370373</v>
      </c>
      <c r="S86" s="137"/>
      <c r="U86" s="72">
        <v>45889.625</v>
      </c>
      <c r="V86" s="54">
        <v>94.64</v>
      </c>
      <c r="W86" s="72">
        <v>45887.625</v>
      </c>
      <c r="X86" s="54">
        <v>100.953</v>
      </c>
      <c r="Y86" s="121">
        <v>45901.625</v>
      </c>
      <c r="Z86" s="54">
        <v>120.1</v>
      </c>
      <c r="AA86" s="72">
        <v>45961.625</v>
      </c>
      <c r="AB86" s="54">
        <v>99.798000000000002</v>
      </c>
      <c r="AF86" s="36">
        <v>45964</v>
      </c>
      <c r="AG86" s="45">
        <f>AG10</f>
        <v>80.8</v>
      </c>
      <c r="AH86" s="46">
        <f t="shared" si="432"/>
        <v>108763.20696084351</v>
      </c>
      <c r="AI86" s="46">
        <f t="shared" si="433"/>
        <v>-286039.06249999994</v>
      </c>
      <c r="AJ86" s="45">
        <f>AH10</f>
        <v>100.7109375</v>
      </c>
      <c r="AK86" s="46">
        <f t="shared" si="435"/>
        <v>158872.76785714287</v>
      </c>
      <c r="AL86" s="47">
        <f t="shared" si="436"/>
        <v>-12689.802318754635</v>
      </c>
      <c r="AM86" s="45">
        <f>AI10</f>
        <v>111.23</v>
      </c>
      <c r="AN86" s="46">
        <f t="shared" si="438"/>
        <v>581567.92182718671</v>
      </c>
      <c r="AO86" s="47">
        <f t="shared" si="439"/>
        <v>-294211.6071428571</v>
      </c>
      <c r="AP86" s="45">
        <f>AJ10</f>
        <v>100.7109375</v>
      </c>
      <c r="AQ86" s="46">
        <f t="shared" si="441"/>
        <v>138504.46428571429</v>
      </c>
      <c r="AR86" s="47">
        <f t="shared" si="442"/>
        <v>-11062.904585580967</v>
      </c>
      <c r="AS86" s="45">
        <f>AK10</f>
        <v>104.21875</v>
      </c>
      <c r="AT86" s="46">
        <f t="shared" si="444"/>
        <v>130580.35714285714</v>
      </c>
      <c r="AU86" s="47">
        <f t="shared" si="445"/>
        <v>4631.8784295945006</v>
      </c>
      <c r="AV86" s="45">
        <f>AL10</f>
        <v>98.953125</v>
      </c>
      <c r="AW86" s="46">
        <f t="shared" si="447"/>
        <v>312890.625</v>
      </c>
      <c r="AX86" s="47">
        <f t="shared" si="448"/>
        <v>12491.450113932297</v>
      </c>
      <c r="AY86" s="79">
        <f t="shared" si="411"/>
        <v>-22779.265375356961</v>
      </c>
      <c r="AZ86" s="185">
        <v>0.40976299999999999</v>
      </c>
      <c r="BA86" s="185">
        <v>0.402445</v>
      </c>
      <c r="BB86" s="79">
        <f>$AO$4*SUM($AZ$14:AZ86)-$AP$4*SUM($BA$14:BA86)</f>
        <v>103617.77424823859</v>
      </c>
      <c r="BC86" s="79">
        <f t="shared" si="449"/>
        <v>-126397.03962359556</v>
      </c>
      <c r="BE86" s="72">
        <v>45888.625</v>
      </c>
      <c r="BF86" s="54">
        <v>80.38</v>
      </c>
      <c r="BI86" s="72">
        <v>45888.625</v>
      </c>
      <c r="BJ86" s="54">
        <v>109.71</v>
      </c>
      <c r="BM86" s="72">
        <v>45888.625</v>
      </c>
      <c r="BN86" s="54">
        <v>102.765625</v>
      </c>
      <c r="BO86" s="72">
        <v>45888.625</v>
      </c>
      <c r="BP86" s="54">
        <v>95.625</v>
      </c>
      <c r="BR86" s="36">
        <v>45964</v>
      </c>
      <c r="BS86" s="45">
        <f>BS10</f>
        <v>107.5373</v>
      </c>
      <c r="BT86" s="46">
        <f t="shared" si="451"/>
        <v>-10200.000000001097</v>
      </c>
      <c r="BU86" s="46">
        <f t="shared" si="452"/>
        <v>338107.63888888888</v>
      </c>
      <c r="BV86" s="45">
        <f>BT10</f>
        <v>48.606009999999998</v>
      </c>
      <c r="BW86" s="46">
        <f t="shared" si="454"/>
        <v>90449.437500000058</v>
      </c>
      <c r="BX86" s="47">
        <f t="shared" si="455"/>
        <v>338107.63888888888</v>
      </c>
      <c r="BY86" s="45">
        <f t="shared" si="456"/>
        <v>-100649.43750000116</v>
      </c>
      <c r="CA86" s="125">
        <v>45891.625</v>
      </c>
      <c r="CB86" s="54">
        <v>107.5735</v>
      </c>
      <c r="CC86" s="125">
        <v>45891.625</v>
      </c>
      <c r="CD86" s="54">
        <v>49.182000000000002</v>
      </c>
      <c r="CF86" s="36">
        <v>45964</v>
      </c>
      <c r="CG86" s="45">
        <f>CG10</f>
        <v>243.2396</v>
      </c>
      <c r="CH86" s="46">
        <f t="shared" si="458"/>
        <v>221163.09600000019</v>
      </c>
      <c r="CI86" s="46">
        <f t="shared" si="459"/>
        <v>284010.41666666669</v>
      </c>
      <c r="CJ86" s="45">
        <f>CH10</f>
        <v>48.430100000000003</v>
      </c>
      <c r="CK86" s="46">
        <f t="shared" si="461"/>
        <v>189437.91299999971</v>
      </c>
      <c r="CL86" s="47">
        <f t="shared" si="462"/>
        <v>255609.375</v>
      </c>
      <c r="CM86" s="45">
        <f t="shared" si="426"/>
        <v>60126.224666667171</v>
      </c>
      <c r="CO86" s="125">
        <v>45889.625</v>
      </c>
      <c r="CP86" s="54">
        <v>265.99299999999999</v>
      </c>
      <c r="CQ86" s="125">
        <v>45889.625</v>
      </c>
      <c r="CR86" s="54">
        <v>52.55</v>
      </c>
      <c r="DF86" s="36">
        <v>45965</v>
      </c>
      <c r="DZ86" s="36">
        <v>45965</v>
      </c>
    </row>
    <row r="87" spans="1:134">
      <c r="A87" s="136">
        <v>45947.625</v>
      </c>
      <c r="B87" s="73">
        <f t="shared" ref="B87:B90" si="479">VLOOKUP($A87+$I$2,U$3:V$500,2)</f>
        <v>92.1</v>
      </c>
      <c r="C87" s="31">
        <f t="shared" si="234"/>
        <v>-402555.91054313391</v>
      </c>
      <c r="D87" s="32">
        <f t="shared" si="235"/>
        <v>-249217.5</v>
      </c>
      <c r="E87" s="73">
        <f t="shared" ref="E87:E90" si="480">VLOOKUP($A87+$I$2,W$3:X$500,2)</f>
        <v>101.253</v>
      </c>
      <c r="F87" s="31">
        <f t="shared" si="237"/>
        <v>2016.0000000000764</v>
      </c>
      <c r="G87" s="32">
        <f t="shared" si="238"/>
        <v>-88728.231339999998</v>
      </c>
      <c r="H87" s="73">
        <f t="shared" ref="H87:H90" si="481">VLOOKUP($A87+$I$2,Y$3:Z$500,2)</f>
        <v>121.51</v>
      </c>
      <c r="I87" s="31">
        <f t="shared" si="240"/>
        <v>-115560.29532403694</v>
      </c>
      <c r="J87" s="32">
        <f t="shared" si="241"/>
        <v>-428654.1</v>
      </c>
      <c r="K87" s="73">
        <f t="shared" ref="K87:K90" si="482">VLOOKUP($A87+$I$2,AA$3:AB$500,2)</f>
        <v>100.146</v>
      </c>
      <c r="L87" s="31">
        <f t="shared" si="243"/>
        <v>132938.39999999851</v>
      </c>
      <c r="M87" s="32">
        <f t="shared" si="244"/>
        <v>-195164.44658666672</v>
      </c>
      <c r="N87" s="79">
        <f t="shared" ref="N87:N90" si="483">C87+D87-F87-G87-I87-J87+L87+M87</f>
        <v>-83072.830465765292</v>
      </c>
      <c r="O87" s="79"/>
      <c r="P87" s="79"/>
      <c r="Q87" s="79">
        <f>$G$5*SUM($O$14:O87)-$H$5*SUM($P$14:P87)</f>
        <v>-35590.730199999991</v>
      </c>
      <c r="R87" s="79">
        <f t="shared" ref="R87:R90" si="484">N87+Q87</f>
        <v>-118663.56066576528</v>
      </c>
      <c r="U87" s="72">
        <v>45890.625</v>
      </c>
      <c r="V87" s="54">
        <v>94.47</v>
      </c>
      <c r="W87" s="72">
        <v>45888.625</v>
      </c>
      <c r="X87" s="54">
        <v>100.99</v>
      </c>
      <c r="Y87" s="121">
        <v>45902.625</v>
      </c>
      <c r="Z87" s="54">
        <v>119.81</v>
      </c>
      <c r="AF87" s="36">
        <v>45965</v>
      </c>
      <c r="AM87" s="72"/>
      <c r="AO87" s="72"/>
      <c r="BE87" s="72">
        <v>45889.625</v>
      </c>
      <c r="BF87" s="54">
        <v>80.349999999999994</v>
      </c>
      <c r="BI87" s="72">
        <v>45889.625</v>
      </c>
      <c r="BJ87" s="54">
        <v>109.76</v>
      </c>
      <c r="BM87" s="72">
        <v>45889.625</v>
      </c>
      <c r="BN87" s="54">
        <v>102.890625</v>
      </c>
      <c r="BO87" s="72">
        <v>45889.625</v>
      </c>
      <c r="BP87" s="54">
        <v>95.78125</v>
      </c>
      <c r="BR87" s="36">
        <v>45965</v>
      </c>
      <c r="BY87" s="72"/>
      <c r="CA87" s="125">
        <v>45894.625</v>
      </c>
      <c r="CB87" s="54">
        <v>107.43819999999999</v>
      </c>
      <c r="CC87" s="125">
        <v>45894.625</v>
      </c>
      <c r="CD87" s="54">
        <v>49.68</v>
      </c>
      <c r="CF87" s="36">
        <v>45965</v>
      </c>
      <c r="CO87" s="125">
        <v>45890.625</v>
      </c>
      <c r="CP87" s="54">
        <v>266.79599999999999</v>
      </c>
      <c r="CQ87" s="125">
        <v>45890.625</v>
      </c>
      <c r="CR87" s="54">
        <v>52.808999999999997</v>
      </c>
      <c r="DF87" s="36">
        <v>45966</v>
      </c>
      <c r="DZ87" s="36">
        <v>45966</v>
      </c>
    </row>
    <row r="88" spans="1:134">
      <c r="A88" s="136">
        <v>45948.625</v>
      </c>
      <c r="B88" s="73">
        <f t="shared" si="479"/>
        <v>92.1</v>
      </c>
      <c r="C88" s="31">
        <f t="shared" si="234"/>
        <v>-402555.91054313391</v>
      </c>
      <c r="D88" s="32">
        <f t="shared" si="235"/>
        <v>-251684.99999999997</v>
      </c>
      <c r="E88" s="73">
        <f t="shared" si="480"/>
        <v>101.253</v>
      </c>
      <c r="F88" s="31">
        <f t="shared" si="237"/>
        <v>2016.0000000000764</v>
      </c>
      <c r="G88" s="32">
        <f t="shared" si="238"/>
        <v>-89606.728679999971</v>
      </c>
      <c r="H88" s="73">
        <f t="shared" si="481"/>
        <v>121.51</v>
      </c>
      <c r="I88" s="31">
        <f t="shared" si="240"/>
        <v>-115560.29532403694</v>
      </c>
      <c r="J88" s="32">
        <f t="shared" si="241"/>
        <v>-432898.19999999995</v>
      </c>
      <c r="K88" s="73">
        <f t="shared" si="482"/>
        <v>100.146</v>
      </c>
      <c r="L88" s="31">
        <f t="shared" si="243"/>
        <v>132938.39999999851</v>
      </c>
      <c r="M88" s="32">
        <f t="shared" si="244"/>
        <v>-197096.76784000004</v>
      </c>
      <c r="N88" s="79">
        <f t="shared" si="483"/>
        <v>-82350.054379098641</v>
      </c>
      <c r="O88" s="79"/>
      <c r="P88" s="79"/>
      <c r="Q88" s="79">
        <f>$G$5*SUM($O$14:O88)-$H$5*SUM($P$14:P88)</f>
        <v>-35590.730199999991</v>
      </c>
      <c r="R88" s="79">
        <f t="shared" si="484"/>
        <v>-117940.78457909863</v>
      </c>
      <c r="U88" s="72">
        <v>45891.625</v>
      </c>
      <c r="V88" s="54">
        <v>94.76</v>
      </c>
      <c r="W88" s="72">
        <v>45889.625</v>
      </c>
      <c r="X88" s="54">
        <v>101.083</v>
      </c>
      <c r="Y88" s="121">
        <v>45903.625</v>
      </c>
      <c r="Z88" s="54">
        <v>120.08</v>
      </c>
      <c r="AF88" s="36">
        <v>45966</v>
      </c>
      <c r="AM88" s="72"/>
      <c r="AO88" s="72"/>
      <c r="BE88" s="72">
        <v>45890.625</v>
      </c>
      <c r="BF88" s="54">
        <v>80.2</v>
      </c>
      <c r="BI88" s="72">
        <v>45890.625</v>
      </c>
      <c r="BJ88" s="54">
        <v>109.34</v>
      </c>
      <c r="BM88" s="72">
        <v>45890.625</v>
      </c>
      <c r="BN88" s="54">
        <v>102.5625</v>
      </c>
      <c r="BO88" s="72">
        <v>45890.625</v>
      </c>
      <c r="BP88" s="54">
        <v>95.3125</v>
      </c>
      <c r="BR88" s="36">
        <v>45966</v>
      </c>
      <c r="BY88" s="72"/>
      <c r="CA88" s="125">
        <v>45895.625</v>
      </c>
      <c r="CB88" s="54">
        <v>107.50369999999999</v>
      </c>
      <c r="CC88" s="125">
        <v>45895.625</v>
      </c>
      <c r="CD88" s="54">
        <v>49.631</v>
      </c>
      <c r="CF88" s="36">
        <v>45966</v>
      </c>
      <c r="CO88" s="125">
        <v>45891.625</v>
      </c>
      <c r="CP88" s="54">
        <v>261.90800000000002</v>
      </c>
      <c r="CQ88" s="125">
        <v>45891.625</v>
      </c>
      <c r="CR88" s="54">
        <v>51.709000000000003</v>
      </c>
      <c r="DF88" s="36">
        <v>45967</v>
      </c>
      <c r="DZ88" s="36">
        <v>45967</v>
      </c>
    </row>
    <row r="89" spans="1:134">
      <c r="A89" s="136">
        <v>45949.625</v>
      </c>
      <c r="B89" s="73">
        <f t="shared" si="479"/>
        <v>92.1</v>
      </c>
      <c r="C89" s="31">
        <f t="shared" si="234"/>
        <v>-402555.91054313391</v>
      </c>
      <c r="D89" s="32">
        <f t="shared" si="235"/>
        <v>-254152.49999999997</v>
      </c>
      <c r="E89" s="73">
        <f>VLOOKUP($A89+$I$2,W$3:X$500,2)</f>
        <v>101.253</v>
      </c>
      <c r="F89" s="31">
        <f t="shared" si="237"/>
        <v>2016.0000000000764</v>
      </c>
      <c r="G89" s="32">
        <f t="shared" si="238"/>
        <v>-90485.226019999973</v>
      </c>
      <c r="H89" s="73">
        <f t="shared" si="481"/>
        <v>121.51</v>
      </c>
      <c r="I89" s="31">
        <f t="shared" si="240"/>
        <v>-115560.29532403694</v>
      </c>
      <c r="J89" s="32">
        <f t="shared" si="241"/>
        <v>-437142.29999999993</v>
      </c>
      <c r="K89" s="73">
        <f t="shared" si="482"/>
        <v>100.146</v>
      </c>
      <c r="L89" s="31">
        <f t="shared" si="243"/>
        <v>132938.39999999851</v>
      </c>
      <c r="M89" s="32">
        <f t="shared" si="244"/>
        <v>-199029.08909333334</v>
      </c>
      <c r="N89" s="79">
        <f t="shared" si="483"/>
        <v>-81627.278292431962</v>
      </c>
      <c r="O89" s="79"/>
      <c r="P89" s="79"/>
      <c r="Q89" s="79">
        <f>$G$5*SUM($O$14:O89)-$H$5*SUM($P$14:P89)</f>
        <v>-35590.730199999991</v>
      </c>
      <c r="R89" s="79">
        <f t="shared" si="484"/>
        <v>-117218.00849243195</v>
      </c>
      <c r="U89" s="72">
        <v>45895.625</v>
      </c>
      <c r="V89" s="54">
        <v>94.59</v>
      </c>
      <c r="W89" s="72">
        <v>45890.625</v>
      </c>
      <c r="X89" s="54">
        <v>100.955</v>
      </c>
      <c r="Y89" s="121">
        <v>45904.625</v>
      </c>
      <c r="Z89" s="54">
        <v>120.3</v>
      </c>
      <c r="AF89" s="36">
        <v>45967</v>
      </c>
      <c r="AM89" s="72"/>
      <c r="AO89" s="72"/>
      <c r="BE89" s="72">
        <v>45891.625</v>
      </c>
      <c r="BF89" s="54">
        <v>80.849999999999994</v>
      </c>
      <c r="BI89" s="72">
        <v>45891.625</v>
      </c>
      <c r="BJ89" s="54">
        <v>110.2</v>
      </c>
      <c r="BM89" s="72">
        <v>45891.625</v>
      </c>
      <c r="BN89" s="54">
        <v>103.125</v>
      </c>
      <c r="BO89" s="72">
        <v>45891.625</v>
      </c>
      <c r="BP89" s="54">
        <v>95.9375</v>
      </c>
      <c r="BR89" s="36">
        <v>45967</v>
      </c>
      <c r="BY89" s="72"/>
      <c r="CA89" s="125">
        <v>45896.625</v>
      </c>
      <c r="CB89" s="54">
        <v>107.3715</v>
      </c>
      <c r="CC89" s="125">
        <v>45896.625</v>
      </c>
      <c r="CD89" s="54">
        <v>50.168999999999997</v>
      </c>
      <c r="CF89" s="36">
        <v>45967</v>
      </c>
      <c r="CO89" s="125">
        <v>45895.625</v>
      </c>
      <c r="CP89" s="54">
        <v>267.59399999999999</v>
      </c>
      <c r="CQ89" s="125">
        <v>45895.625</v>
      </c>
      <c r="CR89" s="54">
        <v>53.003</v>
      </c>
      <c r="DF89" s="36">
        <v>45968</v>
      </c>
      <c r="DZ89" s="36">
        <v>45968</v>
      </c>
    </row>
    <row r="90" spans="1:134">
      <c r="A90" s="136">
        <v>45950.625</v>
      </c>
      <c r="B90" s="73">
        <f t="shared" si="479"/>
        <v>92.33</v>
      </c>
      <c r="C90" s="31">
        <f t="shared" si="234"/>
        <v>-351118.2108626212</v>
      </c>
      <c r="D90" s="32">
        <f t="shared" si="235"/>
        <v>-256619.99999999997</v>
      </c>
      <c r="E90" s="73">
        <f t="shared" si="480"/>
        <v>101.25</v>
      </c>
      <c r="F90" s="31">
        <f t="shared" si="237"/>
        <v>1512.0000000000573</v>
      </c>
      <c r="G90" s="32">
        <f t="shared" si="238"/>
        <v>-91363.723359999945</v>
      </c>
      <c r="H90" s="73">
        <f t="shared" si="481"/>
        <v>121.57</v>
      </c>
      <c r="I90" s="31">
        <f t="shared" si="240"/>
        <v>-97781.788351112496</v>
      </c>
      <c r="J90" s="32">
        <f t="shared" si="241"/>
        <v>-441386.39999999991</v>
      </c>
      <c r="K90" s="73">
        <f t="shared" si="482"/>
        <v>100.10599999999999</v>
      </c>
      <c r="L90" s="31">
        <f t="shared" si="243"/>
        <v>119162.39999999636</v>
      </c>
      <c r="M90" s="32">
        <f t="shared" si="244"/>
        <v>-200961.41034666667</v>
      </c>
      <c r="N90" s="79">
        <f t="shared" si="483"/>
        <v>-60517.309498179151</v>
      </c>
      <c r="O90" s="79"/>
      <c r="P90" s="79"/>
      <c r="Q90" s="79">
        <f>$G$5*SUM($O$14:O90)-$H$5*SUM($P$14:P90)</f>
        <v>-35590.730199999991</v>
      </c>
      <c r="R90" s="79">
        <f t="shared" si="484"/>
        <v>-96108.039698179142</v>
      </c>
      <c r="U90" s="72">
        <v>45896.625</v>
      </c>
      <c r="V90" s="54">
        <v>94.56</v>
      </c>
      <c r="W90" s="72">
        <v>45891.625</v>
      </c>
      <c r="X90" s="54">
        <v>101.027</v>
      </c>
      <c r="Y90" s="121">
        <v>45905.625</v>
      </c>
      <c r="Z90" s="54">
        <v>120.64</v>
      </c>
      <c r="AF90" s="36">
        <v>45968</v>
      </c>
      <c r="AM90" s="72"/>
      <c r="AO90" s="72"/>
      <c r="BE90" s="72">
        <v>45894.625</v>
      </c>
      <c r="BF90" s="54">
        <v>80.69</v>
      </c>
      <c r="BI90" s="72">
        <v>45894.625</v>
      </c>
      <c r="BJ90" s="54">
        <v>109.91</v>
      </c>
      <c r="BM90" s="72">
        <v>45894.625</v>
      </c>
      <c r="BN90" s="54">
        <v>102.9375</v>
      </c>
      <c r="BO90" s="72">
        <v>45894.625</v>
      </c>
      <c r="BP90" s="54">
        <v>95.71875</v>
      </c>
      <c r="BR90" s="36">
        <v>45968</v>
      </c>
      <c r="BY90" s="72"/>
      <c r="CA90" s="125">
        <v>45897.625</v>
      </c>
      <c r="CB90" s="54">
        <v>107.40689999999999</v>
      </c>
      <c r="CC90" s="125">
        <v>45897.625</v>
      </c>
      <c r="CD90" s="54">
        <v>50.031999999999996</v>
      </c>
      <c r="CF90" s="36">
        <v>45968</v>
      </c>
      <c r="CO90" s="125">
        <v>45896.625</v>
      </c>
      <c r="CP90" s="54">
        <v>274.23899999999998</v>
      </c>
      <c r="CQ90" s="125">
        <v>45896.625</v>
      </c>
      <c r="CR90" s="54">
        <v>54.777000000000001</v>
      </c>
      <c r="DF90" s="36">
        <v>45969</v>
      </c>
      <c r="DZ90" s="36">
        <v>45969</v>
      </c>
    </row>
    <row r="91" spans="1:134">
      <c r="A91" s="136">
        <v>45951.625</v>
      </c>
      <c r="B91" s="73">
        <f t="shared" ref="B91" si="485">VLOOKUP($A91+$I$2,U$3:V$500,2)</f>
        <v>92.33</v>
      </c>
      <c r="C91" s="31">
        <f t="shared" si="234"/>
        <v>-351118.2108626212</v>
      </c>
      <c r="D91" s="32">
        <f t="shared" si="235"/>
        <v>-259087.5</v>
      </c>
      <c r="E91" s="73">
        <f t="shared" ref="E91" si="486">VLOOKUP($A91+$I$2,W$3:X$500,2)</f>
        <v>101.289</v>
      </c>
      <c r="F91" s="31">
        <f t="shared" si="237"/>
        <v>8064.0000000003056</v>
      </c>
      <c r="G91" s="32">
        <f t="shared" si="238"/>
        <v>-92242.220699999991</v>
      </c>
      <c r="H91" s="73">
        <f t="shared" ref="H91" si="487">VLOOKUP($A91+$I$2,Y$3:Z$500,2)</f>
        <v>121.57</v>
      </c>
      <c r="I91" s="31">
        <f t="shared" si="240"/>
        <v>-97781.788351112496</v>
      </c>
      <c r="J91" s="32">
        <f t="shared" si="241"/>
        <v>-445630.5</v>
      </c>
      <c r="K91" s="73">
        <f t="shared" ref="K91" si="488">VLOOKUP($A91+$I$2,AA$3:AB$500,2)</f>
        <v>100.206</v>
      </c>
      <c r="L91" s="31">
        <f t="shared" si="243"/>
        <v>153602.3999999993</v>
      </c>
      <c r="M91" s="32">
        <f t="shared" si="244"/>
        <v>-202893.73160000006</v>
      </c>
      <c r="N91" s="79">
        <f t="shared" ref="N91" si="489">C91+D91-F91-G91-I91-J91+L91+M91</f>
        <v>-31906.533411509852</v>
      </c>
      <c r="O91" s="79"/>
      <c r="P91" s="79"/>
      <c r="Q91" s="79">
        <f>$G$5*SUM($O$14:O91)-$H$5*SUM($P$14:P91)</f>
        <v>-35590.730199999991</v>
      </c>
      <c r="R91" s="79">
        <f t="shared" ref="R91" si="490">N91+Q91</f>
        <v>-67497.263611509843</v>
      </c>
      <c r="U91" s="72">
        <v>45897.625</v>
      </c>
      <c r="V91" s="54">
        <v>94.44</v>
      </c>
      <c r="W91" s="72">
        <v>45894.625</v>
      </c>
      <c r="X91" s="54">
        <v>100.916</v>
      </c>
      <c r="Y91" s="121">
        <v>45908.625</v>
      </c>
      <c r="Z91" s="54">
        <v>120.74</v>
      </c>
      <c r="AF91" s="36">
        <v>45969</v>
      </c>
      <c r="AM91" s="72"/>
      <c r="BE91" s="72">
        <v>45895.625</v>
      </c>
      <c r="BF91" s="54">
        <v>80.87</v>
      </c>
      <c r="BI91" s="72">
        <v>45895.625</v>
      </c>
      <c r="BJ91" s="54">
        <v>109.99</v>
      </c>
      <c r="BM91" s="72">
        <v>45895.625</v>
      </c>
      <c r="BN91" s="54">
        <v>103.171875</v>
      </c>
      <c r="BO91" s="72">
        <v>45895.625</v>
      </c>
      <c r="BP91" s="54">
        <v>95.609375</v>
      </c>
      <c r="BR91" s="36">
        <v>45969</v>
      </c>
      <c r="BY91" s="72"/>
      <c r="CA91" s="125">
        <v>45898.625</v>
      </c>
      <c r="CB91" s="54">
        <v>107.20489999999999</v>
      </c>
      <c r="CC91" s="125">
        <v>45898.625</v>
      </c>
      <c r="CD91" s="54">
        <v>50.929000000000002</v>
      </c>
      <c r="CF91" s="36">
        <v>45969</v>
      </c>
      <c r="CO91" s="125">
        <v>45897.625</v>
      </c>
      <c r="CP91" s="54">
        <v>264.39100000000002</v>
      </c>
      <c r="CQ91" s="125">
        <v>45897.625</v>
      </c>
      <c r="CR91" s="54">
        <v>54.683</v>
      </c>
      <c r="DF91" s="36">
        <v>45970</v>
      </c>
      <c r="DZ91" s="36">
        <v>45970</v>
      </c>
    </row>
    <row r="92" spans="1:134">
      <c r="A92" s="136">
        <v>45952.625</v>
      </c>
      <c r="B92" s="73">
        <f t="shared" ref="B92" si="491">VLOOKUP($A92+$I$2,U$3:V$500,2)</f>
        <v>92.37</v>
      </c>
      <c r="C92" s="31">
        <f t="shared" si="234"/>
        <v>-342172.52396166045</v>
      </c>
      <c r="D92" s="32">
        <f t="shared" si="235"/>
        <v>-261554.99999999997</v>
      </c>
      <c r="E92" s="73">
        <f t="shared" ref="E92" si="492">VLOOKUP($A92+$I$2,W$3:X$500,2)</f>
        <v>101.261</v>
      </c>
      <c r="F92" s="31">
        <f t="shared" si="237"/>
        <v>3359.9999999993315</v>
      </c>
      <c r="G92" s="32">
        <f t="shared" si="238"/>
        <v>-93120.718039999963</v>
      </c>
      <c r="H92" s="73">
        <f t="shared" ref="H92" si="493">VLOOKUP($A92+$I$2,Y$3:Z$500,2)</f>
        <v>121.65</v>
      </c>
      <c r="I92" s="31">
        <f t="shared" si="240"/>
        <v>-74077.11238720121</v>
      </c>
      <c r="J92" s="32">
        <f t="shared" si="241"/>
        <v>-449874.6</v>
      </c>
      <c r="K92" s="73">
        <f t="shared" ref="K92" si="494">VLOOKUP($A92+$I$2,AA$3:AB$500,2)</f>
        <v>100.13800000000001</v>
      </c>
      <c r="L92" s="31">
        <f t="shared" si="243"/>
        <v>130183.20000000004</v>
      </c>
      <c r="M92" s="32">
        <f t="shared" si="244"/>
        <v>-204826.05285333333</v>
      </c>
      <c r="N92" s="79">
        <f t="shared" ref="N92" si="495">C92+D92-F92-G92-I92-J92+L92+M92</f>
        <v>-64657.94638779189</v>
      </c>
      <c r="O92" s="79"/>
      <c r="P92" s="79"/>
      <c r="Q92" s="79">
        <f>$G$5*SUM($O$14:O92)-$H$5*SUM($P$14:P92)</f>
        <v>-35590.730199999991</v>
      </c>
      <c r="R92" s="79">
        <f t="shared" ref="R92" si="496">N92+Q92</f>
        <v>-100248.67658779188</v>
      </c>
      <c r="U92" s="72">
        <v>45898.625</v>
      </c>
      <c r="V92" s="54">
        <v>94.44</v>
      </c>
      <c r="W92" s="72">
        <v>45895.625</v>
      </c>
      <c r="X92" s="54">
        <v>101.051</v>
      </c>
      <c r="Y92" s="121">
        <v>45909.625</v>
      </c>
      <c r="Z92" s="54">
        <v>120.66</v>
      </c>
      <c r="AF92" s="36">
        <v>45970</v>
      </c>
      <c r="AM92" s="72"/>
      <c r="BE92" s="72">
        <v>45896.625</v>
      </c>
      <c r="BF92" s="54">
        <v>80.97</v>
      </c>
      <c r="BI92" s="72">
        <v>45896.625</v>
      </c>
      <c r="BJ92" s="54">
        <v>110.03</v>
      </c>
      <c r="BM92" s="72">
        <v>45896.625</v>
      </c>
      <c r="BN92" s="54">
        <v>103.34375</v>
      </c>
      <c r="BO92" s="72">
        <v>45896.625</v>
      </c>
      <c r="BP92" s="54">
        <v>95.46875</v>
      </c>
      <c r="BR92" s="36">
        <v>45970</v>
      </c>
      <c r="BY92" s="72"/>
      <c r="CA92" s="125">
        <v>45902.625</v>
      </c>
      <c r="CB92" s="54">
        <v>107.1491</v>
      </c>
      <c r="CC92" s="125">
        <v>45902.625</v>
      </c>
      <c r="CD92" s="54">
        <v>51.244999999999997</v>
      </c>
      <c r="CF92" s="36">
        <v>45970</v>
      </c>
      <c r="CO92" s="125">
        <v>45898.625</v>
      </c>
      <c r="CP92" s="54">
        <v>267.71499999999997</v>
      </c>
      <c r="CQ92" s="125">
        <v>45898.625</v>
      </c>
      <c r="CR92" s="54">
        <v>55.435000000000002</v>
      </c>
    </row>
    <row r="93" spans="1:134">
      <c r="A93" s="136">
        <v>45953.625</v>
      </c>
      <c r="B93" s="73">
        <f t="shared" ref="B93" si="497">VLOOKUP($A93+$I$2,U$3:V$500,2)</f>
        <v>92.5</v>
      </c>
      <c r="C93" s="31">
        <f t="shared" si="234"/>
        <v>-313099.04153354728</v>
      </c>
      <c r="D93" s="32">
        <f t="shared" si="235"/>
        <v>-264022.49999999994</v>
      </c>
      <c r="E93" s="73">
        <f t="shared" ref="E93" si="498">VLOOKUP($A93+$I$2,W$3:X$500,2)</f>
        <v>101.229</v>
      </c>
      <c r="F93" s="31">
        <f t="shared" si="237"/>
        <v>-2016.0000000000764</v>
      </c>
      <c r="G93" s="32">
        <f t="shared" si="238"/>
        <v>-93999.21537999998</v>
      </c>
      <c r="H93" s="73">
        <f t="shared" ref="H93" si="499">VLOOKUP($A93+$I$2,Y$3:Z$500,2)</f>
        <v>121.61</v>
      </c>
      <c r="I93" s="31">
        <f t="shared" si="240"/>
        <v>-85929.450369158862</v>
      </c>
      <c r="J93" s="32">
        <f t="shared" si="241"/>
        <v>-454118.69999999995</v>
      </c>
      <c r="K93" s="73">
        <f t="shared" ref="K93" si="500">VLOOKUP($A93+$I$2,AA$3:AB$500,2)</f>
        <v>100.104</v>
      </c>
      <c r="L93" s="31">
        <f t="shared" si="243"/>
        <v>118473.59999999797</v>
      </c>
      <c r="M93" s="32">
        <f t="shared" si="244"/>
        <v>-206758.37410666666</v>
      </c>
      <c r="N93" s="79">
        <f t="shared" ref="N93" si="501">C93+D93-F93-G93-I93-J93+L93+M93</f>
        <v>-29342.949891057011</v>
      </c>
      <c r="O93" s="79"/>
      <c r="P93" s="79"/>
      <c r="Q93" s="79">
        <f>$G$5*SUM($O$14:O93)-$H$5*SUM($P$14:P93)</f>
        <v>-35590.730199999991</v>
      </c>
      <c r="R93" s="79">
        <f t="shared" ref="R93" si="502">N93+Q93</f>
        <v>-64933.680091057002</v>
      </c>
      <c r="U93" s="72">
        <v>45901.625</v>
      </c>
      <c r="V93" s="54">
        <v>94.4</v>
      </c>
      <c r="W93" s="72">
        <v>45896.625</v>
      </c>
      <c r="X93" s="54">
        <v>101.142</v>
      </c>
      <c r="Y93" s="121">
        <v>45910.625</v>
      </c>
      <c r="Z93" s="54">
        <v>120.75</v>
      </c>
      <c r="AM93" s="72"/>
      <c r="BE93" s="72">
        <v>45897.625</v>
      </c>
      <c r="BF93" s="54">
        <v>81.010000000000005</v>
      </c>
      <c r="BI93" s="72">
        <v>45897.625</v>
      </c>
      <c r="BJ93" s="54">
        <v>110.2</v>
      </c>
      <c r="BM93" s="72">
        <v>45897.625</v>
      </c>
      <c r="BN93" s="54">
        <v>103.59375</v>
      </c>
      <c r="BO93" s="72">
        <v>45897.625</v>
      </c>
      <c r="BP93" s="54">
        <v>96.0625</v>
      </c>
      <c r="BY93" s="72"/>
      <c r="CA93" s="125">
        <v>45903.625</v>
      </c>
      <c r="CB93" s="54">
        <v>107.15860000000001</v>
      </c>
      <c r="CC93" s="125">
        <v>45903.625</v>
      </c>
      <c r="CD93" s="54">
        <v>50.915999999999997</v>
      </c>
      <c r="CO93" s="125">
        <v>45901.625</v>
      </c>
      <c r="CP93" s="54">
        <v>268.10199999999998</v>
      </c>
      <c r="CQ93" s="125">
        <v>45901.625</v>
      </c>
      <c r="CR93" s="54">
        <v>55.500999999999998</v>
      </c>
    </row>
    <row r="94" spans="1:134">
      <c r="A94" s="136">
        <v>45954.625</v>
      </c>
      <c r="B94" s="73">
        <f t="shared" ref="B94" si="503">VLOOKUP($A94+$I$2,U$3:V$500,2)</f>
        <v>92.56</v>
      </c>
      <c r="C94" s="31">
        <f t="shared" si="234"/>
        <v>-299680.51118210849</v>
      </c>
      <c r="D94" s="32">
        <f t="shared" si="235"/>
        <v>-266489.99999999994</v>
      </c>
      <c r="E94" s="73">
        <f t="shared" ref="E94" si="504">VLOOKUP($A94+$I$2,W$3:X$500,2)</f>
        <v>101.092</v>
      </c>
      <c r="F94" s="31">
        <f t="shared" si="237"/>
        <v>-25032.000000000153</v>
      </c>
      <c r="G94" s="32">
        <f t="shared" si="238"/>
        <v>-94877.712719999952</v>
      </c>
      <c r="H94" s="73">
        <f t="shared" ref="H94" si="505">VLOOKUP($A94+$I$2,Y$3:Z$500,2)</f>
        <v>121.49</v>
      </c>
      <c r="I94" s="31">
        <f t="shared" si="240"/>
        <v>-121486.46431501576</v>
      </c>
      <c r="J94" s="32">
        <f t="shared" si="241"/>
        <v>-458362.79999999993</v>
      </c>
      <c r="K94" s="73">
        <f t="shared" ref="K94" si="506">VLOOKUP($A94+$I$2,AA$3:AB$500,2)</f>
        <v>99.841999999999999</v>
      </c>
      <c r="L94" s="31">
        <f t="shared" si="243"/>
        <v>28240.799999997809</v>
      </c>
      <c r="M94" s="32">
        <f t="shared" si="244"/>
        <v>-208690.69535999993</v>
      </c>
      <c r="N94" s="79">
        <f t="shared" ref="N94" si="507">C94+D94-F94-G94-I94-J94+L94+M94</f>
        <v>-46861.429507094785</v>
      </c>
      <c r="O94" s="79"/>
      <c r="P94" s="79"/>
      <c r="Q94" s="79">
        <f>$G$5*SUM($O$14:O94)-$H$5*SUM($P$14:P94)</f>
        <v>-35590.730199999991</v>
      </c>
      <c r="R94" s="79">
        <f t="shared" ref="R94" si="508">N94+Q94</f>
        <v>-82452.159707094776</v>
      </c>
      <c r="U94" s="72">
        <v>45902.625</v>
      </c>
      <c r="V94" s="54">
        <v>94.24</v>
      </c>
      <c r="W94" s="72">
        <v>45897.625</v>
      </c>
      <c r="X94" s="54">
        <v>101.092</v>
      </c>
      <c r="Y94" s="121">
        <v>45911.625</v>
      </c>
      <c r="Z94" s="54">
        <v>120.76</v>
      </c>
      <c r="AM94" s="72"/>
      <c r="BE94" s="72">
        <v>45898.625</v>
      </c>
      <c r="BF94" s="54">
        <v>80.86</v>
      </c>
      <c r="BI94" s="72">
        <v>45898.625</v>
      </c>
      <c r="BJ94" s="54">
        <v>109.83</v>
      </c>
      <c r="BM94" s="72">
        <v>45898.625</v>
      </c>
      <c r="BN94" s="54">
        <v>103.453125</v>
      </c>
      <c r="BO94" s="72">
        <v>45898.625</v>
      </c>
      <c r="BP94" s="54">
        <v>95.375</v>
      </c>
      <c r="BY94" s="72"/>
      <c r="CA94" s="125">
        <v>45904.625</v>
      </c>
      <c r="CB94" s="54">
        <v>107.4136</v>
      </c>
      <c r="CC94" s="125">
        <v>45904.625</v>
      </c>
      <c r="CD94" s="54">
        <v>49.465000000000003</v>
      </c>
      <c r="CO94" s="125">
        <v>45902.625</v>
      </c>
      <c r="CP94" s="54">
        <v>274.209</v>
      </c>
      <c r="CQ94" s="125">
        <v>45902.625</v>
      </c>
      <c r="CR94" s="54">
        <v>56.918999999999997</v>
      </c>
    </row>
    <row r="95" spans="1:134">
      <c r="A95" s="136">
        <v>45957.625</v>
      </c>
      <c r="B95" s="73">
        <f t="shared" ref="B95" si="509">VLOOKUP($A95+$I$2,U$3:V$500,2)</f>
        <v>92.8</v>
      </c>
      <c r="C95" s="31">
        <f t="shared" si="234"/>
        <v>-246006.38977636024</v>
      </c>
      <c r="D95" s="32">
        <f t="shared" si="235"/>
        <v>-273892.5</v>
      </c>
      <c r="E95" s="73">
        <f t="shared" ref="E95" si="510">VLOOKUP($A95+$I$2,W$3:X$500,2)</f>
        <v>101.077</v>
      </c>
      <c r="F95" s="31">
        <f t="shared" si="237"/>
        <v>-27552.000000000247</v>
      </c>
      <c r="G95" s="32">
        <f t="shared" si="238"/>
        <v>-97513.204739999986</v>
      </c>
      <c r="H95" s="73">
        <f t="shared" ref="H95" si="511">VLOOKUP($A95+$I$2,Y$3:Z$500,2)</f>
        <v>121.55</v>
      </c>
      <c r="I95" s="31">
        <f t="shared" si="240"/>
        <v>-103707.95734208732</v>
      </c>
      <c r="J95" s="32">
        <f t="shared" si="241"/>
        <v>-471095.10000000003</v>
      </c>
      <c r="K95" s="73">
        <f t="shared" ref="K95" si="512">VLOOKUP($A95+$I$2,AA$3:AB$500,2)</f>
        <v>99.850999999999999</v>
      </c>
      <c r="L95" s="31">
        <f t="shared" si="243"/>
        <v>31340.399999997924</v>
      </c>
      <c r="M95" s="32">
        <f t="shared" si="244"/>
        <v>-214487.65912000003</v>
      </c>
      <c r="N95" s="79">
        <f t="shared" ref="N95" si="513">C95+D95-F95-G95-I95-J95+L95+M95</f>
        <v>-3177.8868142748252</v>
      </c>
      <c r="O95" s="79"/>
      <c r="P95" s="79"/>
      <c r="Q95" s="79">
        <f>$G$5*SUM($O$14:O95)-$H$5*SUM($P$14:P95)</f>
        <v>-35590.730199999991</v>
      </c>
      <c r="R95" s="79">
        <f t="shared" ref="R95" si="514">N95+Q95</f>
        <v>-38768.617014274816</v>
      </c>
      <c r="U95" s="72">
        <v>45903.625</v>
      </c>
      <c r="V95" s="54">
        <v>94.38</v>
      </c>
      <c r="W95" s="72">
        <v>45898.625</v>
      </c>
      <c r="X95" s="54">
        <v>101.096</v>
      </c>
      <c r="Y95" s="121">
        <v>45912.625</v>
      </c>
      <c r="Z95" s="54">
        <v>120.63</v>
      </c>
      <c r="BE95" s="72">
        <v>45902.625</v>
      </c>
      <c r="BF95" s="54">
        <v>80.39</v>
      </c>
      <c r="BI95" s="72">
        <v>45902.625</v>
      </c>
      <c r="BJ95" s="54">
        <v>109.05</v>
      </c>
      <c r="BM95" s="72">
        <v>45901.625</v>
      </c>
      <c r="BN95" s="54">
        <v>103.40625</v>
      </c>
      <c r="BO95" s="72">
        <v>45901.625</v>
      </c>
      <c r="BP95" s="54">
        <v>95.28125</v>
      </c>
      <c r="CA95" s="125">
        <v>45905.625</v>
      </c>
      <c r="CB95" s="54">
        <v>107.2762</v>
      </c>
      <c r="CC95" s="125">
        <v>45905.625</v>
      </c>
      <c r="CD95" s="54">
        <v>50.021000000000001</v>
      </c>
      <c r="CO95" s="125">
        <v>45903.625</v>
      </c>
      <c r="CP95" s="54">
        <v>267.14</v>
      </c>
      <c r="CQ95" s="125">
        <v>45903.625</v>
      </c>
      <c r="CR95" s="54">
        <v>55.265000000000001</v>
      </c>
    </row>
    <row r="96" spans="1:134">
      <c r="A96" s="136">
        <v>45958.625</v>
      </c>
      <c r="B96" s="73">
        <f t="shared" ref="B96" si="515">VLOOKUP($A96+$I$2,U$3:V$500,2)</f>
        <v>92.79</v>
      </c>
      <c r="C96" s="31">
        <f t="shared" si="234"/>
        <v>-248242.8115015981</v>
      </c>
      <c r="D96" s="32">
        <f t="shared" si="235"/>
        <v>-276360</v>
      </c>
      <c r="E96" s="73">
        <f t="shared" ref="E96" si="516">VLOOKUP($A96+$I$2,W$3:X$500,2)</f>
        <v>101.083</v>
      </c>
      <c r="F96" s="31">
        <f t="shared" si="237"/>
        <v>-26544.000000000211</v>
      </c>
      <c r="G96" s="32">
        <f t="shared" si="238"/>
        <v>-98391.702080000017</v>
      </c>
      <c r="H96" s="73">
        <f t="shared" ref="H96" si="517">VLOOKUP($A96+$I$2,Y$3:Z$500,2)</f>
        <v>121.6</v>
      </c>
      <c r="I96" s="31">
        <f t="shared" si="240"/>
        <v>-88892.534864646266</v>
      </c>
      <c r="J96" s="32">
        <f t="shared" si="241"/>
        <v>-475339.2</v>
      </c>
      <c r="K96" s="73">
        <f t="shared" ref="K96" si="518">VLOOKUP($A96+$I$2,AA$3:AB$500,2)</f>
        <v>99.867999999999995</v>
      </c>
      <c r="L96" s="31">
        <f t="shared" si="243"/>
        <v>37195.199999996512</v>
      </c>
      <c r="M96" s="32">
        <f t="shared" si="244"/>
        <v>-216419.9803733333</v>
      </c>
      <c r="N96" s="79">
        <f t="shared" ref="N96" si="519">C96+D96-F96-G96-I96-J96+L96+M96</f>
        <v>-14660.15493028835</v>
      </c>
      <c r="O96" s="79"/>
      <c r="P96" s="79"/>
      <c r="Q96" s="79">
        <f>$G$5*SUM($O$14:O96)-$H$5*SUM($P$14:P96)</f>
        <v>-35590.730199999991</v>
      </c>
      <c r="R96" s="79">
        <f t="shared" ref="R96" si="520">N96+Q96</f>
        <v>-50250.885130288341</v>
      </c>
      <c r="U96" s="72">
        <v>45904.625</v>
      </c>
      <c r="V96" s="54">
        <v>94.54</v>
      </c>
      <c r="W96" s="72">
        <v>45901.625</v>
      </c>
      <c r="X96" s="54">
        <v>101.01900000000001</v>
      </c>
      <c r="Y96" s="121">
        <v>45915.625</v>
      </c>
      <c r="Z96" s="54">
        <v>120.7</v>
      </c>
      <c r="BE96" s="72">
        <v>45903.625</v>
      </c>
      <c r="BF96" s="54">
        <v>80.61</v>
      </c>
      <c r="BI96" s="72">
        <v>45903.625</v>
      </c>
      <c r="BJ96" s="54">
        <v>109.7</v>
      </c>
      <c r="BM96" s="72">
        <v>45902.625</v>
      </c>
      <c r="BN96" s="54">
        <v>103.09375</v>
      </c>
      <c r="BO96" s="72">
        <v>45902.625</v>
      </c>
      <c r="BP96" s="54">
        <v>94.6875</v>
      </c>
      <c r="CA96" s="125">
        <v>45908.625</v>
      </c>
      <c r="CB96" s="54">
        <v>107.2625</v>
      </c>
      <c r="CC96" s="125">
        <v>45908.625</v>
      </c>
      <c r="CD96" s="54">
        <v>49.890999999999998</v>
      </c>
      <c r="CO96" s="125">
        <v>45904.625</v>
      </c>
      <c r="CP96" s="54">
        <v>264.74099999999999</v>
      </c>
      <c r="CQ96" s="125">
        <v>45904.625</v>
      </c>
      <c r="CR96" s="54">
        <v>54.372999999999998</v>
      </c>
    </row>
    <row r="97" spans="1:96">
      <c r="A97" s="136">
        <v>45959.625</v>
      </c>
      <c r="B97" s="73">
        <f t="shared" ref="B97" si="521">VLOOKUP($A97+$I$2,U$3:V$500,2)</f>
        <v>92.78</v>
      </c>
      <c r="C97" s="31">
        <f t="shared" ref="C97" si="522">(B97/$B$14-1)*$B$5</f>
        <v>-250479.23322683829</v>
      </c>
      <c r="D97" s="32">
        <f t="shared" ref="D97" si="523">-1*(A97-$A$14)/360*$B$7*$B$5</f>
        <v>-278827.5</v>
      </c>
      <c r="E97" s="73">
        <f t="shared" ref="E97" si="524">VLOOKUP($A97+$I$2,W$3:X$500,2)</f>
        <v>101.07899999999999</v>
      </c>
      <c r="F97" s="31">
        <f t="shared" ref="F97" si="525">(E97-$E$14)/100*$C$5</f>
        <v>-27216.000000001033</v>
      </c>
      <c r="G97" s="32">
        <f t="shared" ref="G97" si="526">(A97-$A$14)/360*$C$6*$C$5-(A97-$A$14)/360*$C$7*$C$5*$E$14/100</f>
        <v>-99270.199420000019</v>
      </c>
      <c r="H97" s="73">
        <f t="shared" ref="H97" si="527">VLOOKUP($A97+$I$2,Y$3:Z$500,2)</f>
        <v>121.65</v>
      </c>
      <c r="I97" s="31">
        <f t="shared" ref="I97" si="528">(H97/$H$14-1)*$D$5</f>
        <v>-74077.11238720121</v>
      </c>
      <c r="J97" s="32">
        <f t="shared" ref="J97" si="529">-1*(A97-$A$14)/360*$D$7*$D$5</f>
        <v>-479583.3</v>
      </c>
      <c r="K97" s="73">
        <f t="shared" ref="K97" si="530">VLOOKUP($A97+$I$2,AA$3:AB$500,2)</f>
        <v>99.85</v>
      </c>
      <c r="L97" s="31">
        <f t="shared" ref="L97" si="531">(K97-$K$14)/100*$E$5</f>
        <v>30995.999999996278</v>
      </c>
      <c r="M97" s="32">
        <f t="shared" ref="M97" si="532">(A97-$A$14)/360*$E$6*$E$5-(A97-$A$14)/360*$E$7*$E$5*$K$14/100</f>
        <v>-218352.30162666668</v>
      </c>
      <c r="N97" s="79">
        <f t="shared" ref="N97" si="533">C97+D97-F97-G97-I97-J97+L97+M97</f>
        <v>-36516.423046306416</v>
      </c>
      <c r="O97" s="79"/>
      <c r="P97" s="79"/>
      <c r="Q97" s="79">
        <f>$G$5*SUM($O$14:O97)-$H$5*SUM($P$14:P97)</f>
        <v>-35590.730199999991</v>
      </c>
      <c r="R97" s="79">
        <f t="shared" ref="R97" si="534">N97+Q97</f>
        <v>-72107.153246306407</v>
      </c>
      <c r="U97" s="72">
        <v>45905.625</v>
      </c>
      <c r="V97" s="54">
        <v>94.64</v>
      </c>
      <c r="W97" s="72">
        <v>45902.625</v>
      </c>
      <c r="X97" s="54">
        <v>100.976</v>
      </c>
      <c r="Y97" s="121">
        <v>45916.625</v>
      </c>
      <c r="Z97" s="54">
        <v>120.66</v>
      </c>
      <c r="BE97" s="72">
        <v>45904.625</v>
      </c>
      <c r="BF97" s="54">
        <v>80.819999999999993</v>
      </c>
      <c r="BI97" s="72">
        <v>45904.625</v>
      </c>
      <c r="BJ97" s="54">
        <v>110.45</v>
      </c>
      <c r="BM97" s="72">
        <v>45903.625</v>
      </c>
      <c r="BN97" s="54">
        <v>103.46875</v>
      </c>
      <c r="BO97" s="72">
        <v>45903.625</v>
      </c>
      <c r="BP97" s="54">
        <v>95.6875</v>
      </c>
      <c r="CA97" s="125">
        <v>45909.625</v>
      </c>
      <c r="CB97" s="54">
        <v>107.24930000000001</v>
      </c>
      <c r="CC97" s="125">
        <v>45909.625</v>
      </c>
      <c r="CD97" s="54">
        <v>49.667000000000002</v>
      </c>
      <c r="CO97" s="125">
        <v>45905.625</v>
      </c>
      <c r="CP97" s="54">
        <v>263.56599999999997</v>
      </c>
      <c r="CQ97" s="125">
        <v>45905.625</v>
      </c>
      <c r="CR97" s="54">
        <v>54.095999999999997</v>
      </c>
    </row>
    <row r="98" spans="1:96">
      <c r="A98" s="136">
        <v>45960.625</v>
      </c>
      <c r="B98" s="73">
        <f t="shared" ref="B98" si="535">VLOOKUP($A98+$I$2,U$3:V$500,2)</f>
        <v>92.49</v>
      </c>
      <c r="C98" s="31">
        <f t="shared" ref="C98" si="536">(B98/$B$14-1)*$B$5</f>
        <v>-315335.46325878747</v>
      </c>
      <c r="D98" s="32">
        <f t="shared" ref="D98" si="537">-1*(A98-$A$14)/360*$B$7*$B$5</f>
        <v>-281295</v>
      </c>
      <c r="E98" s="73">
        <f t="shared" ref="E98" si="538">VLOOKUP($A98+$I$2,W$3:X$500,2)</f>
        <v>101.026</v>
      </c>
      <c r="F98" s="31">
        <f t="shared" ref="F98" si="539">(E98-$E$14)/100*$C$5</f>
        <v>-36120.000000000575</v>
      </c>
      <c r="G98" s="32">
        <f t="shared" ref="G98" si="540">(A98-$A$14)/360*$C$6*$C$5-(A98-$A$14)/360*$C$7*$C$5*$E$14/100</f>
        <v>-100148.69675999996</v>
      </c>
      <c r="H98" s="73">
        <f t="shared" ref="H98" si="541">VLOOKUP($A98+$I$2,Y$3:Z$500,2)</f>
        <v>121.55</v>
      </c>
      <c r="I98" s="31">
        <f t="shared" ref="I98" si="542">(H98/$H$14-1)*$D$5</f>
        <v>-103707.95734208732</v>
      </c>
      <c r="J98" s="32">
        <f t="shared" ref="J98" si="543">-1*(A98-$A$14)/360*$D$7*$D$5</f>
        <v>-483827.39999999997</v>
      </c>
      <c r="K98" s="73">
        <f t="shared" ref="K98" si="544">VLOOKUP($A98+$I$2,AA$3:AB$500,2)</f>
        <v>99.772999999999996</v>
      </c>
      <c r="L98" s="31">
        <f t="shared" ref="L98" si="545">(K98-$K$14)/100*$E$5</f>
        <v>4477.1999999969066</v>
      </c>
      <c r="M98" s="32">
        <f t="shared" ref="M98" si="546">(A98-$A$14)/360*$E$6*$E$5-(A98-$A$14)/360*$E$7*$E$5*$K$14/100</f>
        <v>-220284.62288000007</v>
      </c>
      <c r="N98" s="79">
        <f t="shared" ref="N98" si="547">C98+D98-F98-G98-I98-J98+L98+M98</f>
        <v>-88633.832036702894</v>
      </c>
      <c r="O98" s="79"/>
      <c r="P98" s="79"/>
      <c r="Q98" s="79">
        <f>$G$5*SUM($O$14:O98)-$H$5*SUM($P$14:P98)</f>
        <v>-35590.730199999991</v>
      </c>
      <c r="R98" s="79">
        <f t="shared" ref="R98" si="548">N98+Q98</f>
        <v>-124224.56223670288</v>
      </c>
      <c r="U98" s="72">
        <v>45908.625</v>
      </c>
      <c r="V98" s="54">
        <v>94.65</v>
      </c>
      <c r="W98" s="72">
        <v>45903.625</v>
      </c>
      <c r="X98" s="54">
        <v>101.038</v>
      </c>
      <c r="Y98" s="121">
        <v>45917.625</v>
      </c>
      <c r="Z98" s="54">
        <v>120.67</v>
      </c>
      <c r="BE98" s="72">
        <v>45905.625</v>
      </c>
      <c r="BF98" s="54">
        <v>80.87</v>
      </c>
      <c r="BI98" s="72">
        <v>45905.625</v>
      </c>
      <c r="BJ98" s="54">
        <v>111.17</v>
      </c>
      <c r="BM98" s="72">
        <v>45904.625</v>
      </c>
      <c r="BN98" s="54">
        <v>103.9375</v>
      </c>
      <c r="BO98" s="72">
        <v>45904.625</v>
      </c>
      <c r="BP98" s="54">
        <v>96.328125</v>
      </c>
      <c r="CA98" s="125">
        <v>45910.625</v>
      </c>
      <c r="CB98" s="54">
        <v>107.3793</v>
      </c>
      <c r="CC98" s="125">
        <v>45910.625</v>
      </c>
      <c r="CD98" s="54">
        <v>49.031999999999996</v>
      </c>
      <c r="CO98" s="125">
        <v>45908.625</v>
      </c>
      <c r="CP98" s="54">
        <v>261.50299999999999</v>
      </c>
      <c r="CQ98" s="125">
        <v>45908.625</v>
      </c>
      <c r="CR98" s="54">
        <v>53.42</v>
      </c>
    </row>
    <row r="99" spans="1:96">
      <c r="A99" s="136">
        <v>45961.625</v>
      </c>
      <c r="B99" s="73">
        <f t="shared" ref="B99" si="549">VLOOKUP($A99+$I$2,U$3:V$500,2)</f>
        <v>92.63</v>
      </c>
      <c r="C99" s="31">
        <f t="shared" ref="C99:C100" si="550">(B99/$B$14-1)*$B$5</f>
        <v>-284025.55910543416</v>
      </c>
      <c r="D99" s="32">
        <f t="shared" ref="D99:D100" si="551">-1*(A99-$A$14)/360*$B$7*$B$5</f>
        <v>-283762.49999999994</v>
      </c>
      <c r="E99" s="73">
        <f t="shared" ref="E99" si="552">VLOOKUP($A99+$I$2,W$3:X$500,2)</f>
        <v>101.04900000000001</v>
      </c>
      <c r="F99" s="31">
        <f t="shared" ref="F99:F100" si="553">(E99-$E$14)/100*$C$5</f>
        <v>-32255.999999998836</v>
      </c>
      <c r="G99" s="32">
        <f t="shared" ref="G99:G100" si="554">(A99-$A$14)/360*$C$6*$C$5-(A99-$A$14)/360*$C$7*$C$5*$E$14/100</f>
        <v>-101027.19409999996</v>
      </c>
      <c r="H99" s="73">
        <f t="shared" ref="H99" si="555">VLOOKUP($A99+$I$2,Y$3:Z$500,2)</f>
        <v>121.49</v>
      </c>
      <c r="I99" s="31">
        <f t="shared" ref="I99:I100" si="556">(H99/$H$14-1)*$D$5</f>
        <v>-121486.46431501576</v>
      </c>
      <c r="J99" s="32">
        <f t="shared" ref="J99:J100" si="557">-1*(A99-$A$14)/360*$D$7*$D$5</f>
        <v>-488071.49999999994</v>
      </c>
      <c r="K99" s="73">
        <f t="shared" ref="K99" si="558">VLOOKUP($A99+$I$2,AA$3:AB$500,2)</f>
        <v>99.798000000000002</v>
      </c>
      <c r="L99" s="31">
        <f t="shared" ref="L99:L100" si="559">(K99-$K$14)/100*$E$5</f>
        <v>13087.199999998864</v>
      </c>
      <c r="M99" s="32">
        <f t="shared" ref="M99:M100" si="560">(A99-$A$14)/360*$E$6*$E$5-(A99-$A$14)/360*$E$7*$E$5*$K$14/100</f>
        <v>-222216.94413333334</v>
      </c>
      <c r="N99" s="79">
        <f t="shared" ref="N99:N100" si="561">C99+D99-F99-G99-I99-J99+L99+M99</f>
        <v>-34076.644823754061</v>
      </c>
      <c r="O99" s="79"/>
      <c r="P99" s="79"/>
      <c r="Q99" s="79">
        <f>$G$5*SUM($O$14:O99)-$H$5*SUM($P$14:P99)</f>
        <v>-35590.730199999991</v>
      </c>
      <c r="R99" s="79">
        <f t="shared" ref="R99:R100" si="562">N99+Q99</f>
        <v>-69667.375023754052</v>
      </c>
      <c r="U99" s="72">
        <v>45909.625</v>
      </c>
      <c r="V99" s="54">
        <v>94.54</v>
      </c>
      <c r="W99" s="72">
        <v>45904.625</v>
      </c>
      <c r="X99" s="54">
        <v>101.06399999999999</v>
      </c>
      <c r="Y99" s="121">
        <v>45918.625</v>
      </c>
      <c r="Z99" s="54">
        <v>120.7</v>
      </c>
      <c r="BE99" s="72">
        <v>45908.625</v>
      </c>
      <c r="BF99" s="54">
        <v>80.87</v>
      </c>
      <c r="BI99" s="72">
        <v>45908.625</v>
      </c>
      <c r="BJ99" s="54">
        <v>111.56</v>
      </c>
      <c r="BM99" s="72">
        <v>45905.625</v>
      </c>
      <c r="BN99" s="54">
        <v>104.5</v>
      </c>
      <c r="BO99" s="72">
        <v>45905.625</v>
      </c>
      <c r="BP99" s="54">
        <v>97.703125</v>
      </c>
      <c r="CA99" s="125">
        <v>45911.625</v>
      </c>
      <c r="CB99" s="54">
        <v>107.7234</v>
      </c>
      <c r="CC99" s="125">
        <v>45911.625</v>
      </c>
      <c r="CD99" s="54">
        <v>47.65</v>
      </c>
      <c r="CO99" s="125">
        <v>45909.625</v>
      </c>
      <c r="CP99" s="54">
        <v>261.88799999999998</v>
      </c>
      <c r="CQ99" s="125">
        <v>45909.625</v>
      </c>
      <c r="CR99" s="54">
        <v>53.2</v>
      </c>
    </row>
    <row r="100" spans="1:96">
      <c r="A100" s="36">
        <v>45964</v>
      </c>
      <c r="B100" s="73">
        <f>B10</f>
        <v>92.61</v>
      </c>
      <c r="C100" s="31">
        <f t="shared" si="550"/>
        <v>-288498.40255591221</v>
      </c>
      <c r="D100" s="32">
        <f t="shared" si="551"/>
        <v>-289622.8125</v>
      </c>
      <c r="E100" s="73">
        <f>C10</f>
        <v>101.011</v>
      </c>
      <c r="F100" s="31">
        <f t="shared" si="553"/>
        <v>-38640.000000000669</v>
      </c>
      <c r="G100" s="32">
        <f t="shared" si="554"/>
        <v>-103113.62528250003</v>
      </c>
      <c r="H100" s="73">
        <f>D10</f>
        <v>121.35</v>
      </c>
      <c r="I100" s="31">
        <f t="shared" si="556"/>
        <v>-162969.64725184749</v>
      </c>
      <c r="J100" s="32">
        <f t="shared" si="557"/>
        <v>-498151.23749999999</v>
      </c>
      <c r="K100" s="73">
        <f>E10</f>
        <v>99.739000000000004</v>
      </c>
      <c r="L100" s="31">
        <f t="shared" si="559"/>
        <v>-7232.4000000002734</v>
      </c>
      <c r="M100" s="32">
        <f t="shared" si="560"/>
        <v>-226806.20711000005</v>
      </c>
      <c r="N100" s="79">
        <f t="shared" si="561"/>
        <v>-9285.3121315643657</v>
      </c>
      <c r="O100" s="79"/>
      <c r="P100" s="79"/>
      <c r="Q100" s="79">
        <f>$G$5*SUM($O$14:O100)-$H$5*SUM($P$14:P100)</f>
        <v>-35590.730199999991</v>
      </c>
      <c r="R100" s="79">
        <f t="shared" si="562"/>
        <v>-44876.042331564357</v>
      </c>
      <c r="U100" s="72">
        <v>45910.625</v>
      </c>
      <c r="V100" s="54">
        <v>94.53</v>
      </c>
      <c r="W100" s="72">
        <v>45905.625</v>
      </c>
      <c r="X100" s="54">
        <v>101.19</v>
      </c>
      <c r="Y100" s="121">
        <v>45919.625</v>
      </c>
      <c r="Z100" s="54">
        <v>120.71</v>
      </c>
      <c r="BE100" s="72">
        <v>45909.625</v>
      </c>
      <c r="BF100" s="54">
        <v>80.78</v>
      </c>
      <c r="BI100" s="72">
        <v>45909.625</v>
      </c>
      <c r="BJ100" s="54">
        <v>111.36</v>
      </c>
      <c r="BM100" s="72">
        <v>45908.625</v>
      </c>
      <c r="BN100" s="54">
        <v>104.828125</v>
      </c>
      <c r="BO100" s="72">
        <v>45908.625</v>
      </c>
      <c r="BP100" s="54">
        <v>98.953125</v>
      </c>
      <c r="CA100" s="125">
        <v>45912.625</v>
      </c>
      <c r="CB100" s="54">
        <v>107.64149999999999</v>
      </c>
      <c r="CC100" s="125">
        <v>45912.625</v>
      </c>
      <c r="CD100" s="54">
        <v>47.94</v>
      </c>
      <c r="CO100" s="125">
        <v>45910.625</v>
      </c>
      <c r="CP100" s="54">
        <v>258.988</v>
      </c>
      <c r="CQ100" s="125">
        <v>45910.625</v>
      </c>
      <c r="CR100" s="54">
        <v>52.481000000000002</v>
      </c>
    </row>
    <row r="101" spans="1:96">
      <c r="A101" s="36">
        <v>45965</v>
      </c>
      <c r="U101" s="72">
        <v>45911.625</v>
      </c>
      <c r="V101" s="54">
        <v>92.29</v>
      </c>
      <c r="W101" s="72">
        <v>45908.625</v>
      </c>
      <c r="X101" s="54">
        <v>101.23099999999999</v>
      </c>
      <c r="Y101" s="121">
        <v>45922.625</v>
      </c>
      <c r="Z101" s="54">
        <v>120.61</v>
      </c>
      <c r="BE101" s="72">
        <v>45910.625</v>
      </c>
      <c r="BF101" s="54">
        <v>80.84</v>
      </c>
      <c r="BI101" s="72">
        <v>45910.625</v>
      </c>
      <c r="BJ101" s="54">
        <v>111.69</v>
      </c>
      <c r="BM101" s="72">
        <v>45909.625</v>
      </c>
      <c r="BN101" s="54">
        <v>104.5625</v>
      </c>
      <c r="BO101" s="72">
        <v>45909.625</v>
      </c>
      <c r="BP101" s="54">
        <v>98.421875</v>
      </c>
      <c r="CA101" s="125">
        <v>45915.625</v>
      </c>
      <c r="CB101" s="54">
        <v>107.8558</v>
      </c>
      <c r="CC101" s="125">
        <v>45915.625</v>
      </c>
      <c r="CD101" s="54">
        <v>47.017000000000003</v>
      </c>
      <c r="CO101" s="125">
        <v>45911.625</v>
      </c>
      <c r="CP101" s="54">
        <v>253.00800000000001</v>
      </c>
      <c r="CQ101" s="125">
        <v>45911.625</v>
      </c>
      <c r="CR101" s="54">
        <v>51.143000000000001</v>
      </c>
    </row>
    <row r="102" spans="1:96">
      <c r="A102" s="36">
        <v>45966</v>
      </c>
      <c r="U102" s="72">
        <v>45912.625</v>
      </c>
      <c r="V102" s="54">
        <v>92.46</v>
      </c>
      <c r="W102" s="72">
        <v>45909.625</v>
      </c>
      <c r="X102" s="54">
        <v>101.163</v>
      </c>
      <c r="Y102" s="121">
        <v>45923.625</v>
      </c>
      <c r="Z102" s="54">
        <v>120.6</v>
      </c>
      <c r="BE102" s="72">
        <v>45911.625</v>
      </c>
      <c r="BF102" s="54">
        <v>81.040000000000006</v>
      </c>
      <c r="BI102" s="72">
        <v>45911.625</v>
      </c>
      <c r="BJ102" s="54">
        <v>112.21</v>
      </c>
      <c r="BM102" s="72">
        <v>45910.625</v>
      </c>
      <c r="BN102" s="54">
        <v>104.875</v>
      </c>
      <c r="BO102" s="72">
        <v>45910.625</v>
      </c>
      <c r="BP102" s="54">
        <v>98.921875</v>
      </c>
      <c r="CA102" s="125">
        <v>45916.625</v>
      </c>
      <c r="CB102" s="54">
        <v>107.8259</v>
      </c>
      <c r="CC102" s="125">
        <v>45916.625</v>
      </c>
      <c r="CD102" s="54">
        <v>47.42</v>
      </c>
      <c r="CO102" s="125">
        <v>45912.625</v>
      </c>
      <c r="CP102" s="54">
        <v>252.27</v>
      </c>
      <c r="CQ102" s="125">
        <v>45912.625</v>
      </c>
      <c r="CR102" s="54">
        <v>50.945999999999998</v>
      </c>
    </row>
    <row r="103" spans="1:96">
      <c r="A103" s="36">
        <v>45967</v>
      </c>
      <c r="U103" s="72">
        <v>45915.625</v>
      </c>
      <c r="V103" s="54">
        <v>92.46</v>
      </c>
      <c r="W103" s="72">
        <v>45910.625</v>
      </c>
      <c r="X103" s="54">
        <v>101.126</v>
      </c>
      <c r="Y103" s="121">
        <v>45924.625</v>
      </c>
      <c r="Z103" s="54">
        <v>120.67</v>
      </c>
      <c r="BE103" s="72">
        <v>45912.625</v>
      </c>
      <c r="BF103" s="54">
        <v>80.959999999999994</v>
      </c>
      <c r="BI103" s="72">
        <v>45912.625</v>
      </c>
      <c r="BJ103" s="54">
        <v>112.01</v>
      </c>
      <c r="BM103" s="72">
        <v>45911.625</v>
      </c>
      <c r="BN103" s="54">
        <v>105.046875</v>
      </c>
      <c r="BO103" s="72">
        <v>45911.625</v>
      </c>
      <c r="BP103" s="54">
        <v>99.578125</v>
      </c>
      <c r="CA103" s="125">
        <v>45917.625</v>
      </c>
      <c r="CB103" s="54">
        <v>107.72799999999999</v>
      </c>
      <c r="CC103" s="125">
        <v>45917.625</v>
      </c>
      <c r="CD103" s="54">
        <v>47.936999999999998</v>
      </c>
      <c r="CO103" s="125">
        <v>45915.625</v>
      </c>
      <c r="CP103" s="54">
        <v>247.80699999999999</v>
      </c>
      <c r="CQ103" s="125">
        <v>45915.625</v>
      </c>
      <c r="CR103" s="54">
        <v>50.042000000000002</v>
      </c>
    </row>
    <row r="104" spans="1:96">
      <c r="A104" s="36">
        <v>45968</v>
      </c>
      <c r="U104" s="72">
        <v>45916.625</v>
      </c>
      <c r="V104" s="54">
        <v>92.35</v>
      </c>
      <c r="W104" s="72">
        <v>45911.625</v>
      </c>
      <c r="X104" s="54">
        <v>101.012</v>
      </c>
      <c r="Y104" s="121">
        <v>45925.625</v>
      </c>
      <c r="Z104" s="54">
        <v>120.43</v>
      </c>
      <c r="BE104" s="72">
        <v>45915.625</v>
      </c>
      <c r="BF104" s="54">
        <v>81.19</v>
      </c>
      <c r="BI104" s="72">
        <v>45915.625</v>
      </c>
      <c r="BJ104" s="54">
        <v>112.36</v>
      </c>
      <c r="BM104" s="72">
        <v>45912.625</v>
      </c>
      <c r="BN104" s="54">
        <v>104.71875</v>
      </c>
      <c r="BO104" s="72">
        <v>45912.625</v>
      </c>
      <c r="BP104" s="54">
        <v>99.140625</v>
      </c>
      <c r="CA104" s="125">
        <v>45918.625</v>
      </c>
      <c r="CB104" s="54">
        <v>107.9539</v>
      </c>
      <c r="CC104" s="125">
        <v>45918.625</v>
      </c>
      <c r="CD104" s="54">
        <v>46.959000000000003</v>
      </c>
      <c r="CO104" s="125">
        <v>45916.625</v>
      </c>
      <c r="CP104" s="54">
        <v>251.81700000000001</v>
      </c>
      <c r="CQ104" s="125">
        <v>45916.625</v>
      </c>
      <c r="CR104" s="54">
        <v>50.780999999999999</v>
      </c>
    </row>
    <row r="105" spans="1:96">
      <c r="A105" s="36">
        <v>45969</v>
      </c>
      <c r="U105" s="72">
        <v>45917.625</v>
      </c>
      <c r="V105" s="54">
        <v>92.39</v>
      </c>
      <c r="W105" s="72">
        <v>45912.625</v>
      </c>
      <c r="X105" s="54">
        <v>100.934</v>
      </c>
      <c r="Y105" s="121">
        <v>45929.625</v>
      </c>
      <c r="Z105" s="54">
        <v>120.76</v>
      </c>
      <c r="BE105" s="72">
        <v>45916.625</v>
      </c>
      <c r="BF105" s="54">
        <v>81.13</v>
      </c>
      <c r="BI105" s="72">
        <v>45916.625</v>
      </c>
      <c r="BJ105" s="54">
        <v>112.26</v>
      </c>
      <c r="BM105" s="72">
        <v>45915.625</v>
      </c>
      <c r="BN105" s="54">
        <v>104.890625</v>
      </c>
      <c r="BO105" s="72">
        <v>45915.625</v>
      </c>
      <c r="BP105" s="54">
        <v>99.390625</v>
      </c>
      <c r="CA105" s="125">
        <v>45919.625</v>
      </c>
      <c r="CB105" s="54">
        <v>107.8977</v>
      </c>
      <c r="CC105" s="125">
        <v>45919.625</v>
      </c>
      <c r="CD105" s="54">
        <v>47.231000000000002</v>
      </c>
      <c r="CO105" s="125">
        <v>45917.625</v>
      </c>
      <c r="CP105" s="54">
        <v>251.23599999999999</v>
      </c>
      <c r="CQ105" s="125">
        <v>45917.625</v>
      </c>
      <c r="CR105" s="54">
        <v>50.738</v>
      </c>
    </row>
    <row r="106" spans="1:96">
      <c r="A106" s="36">
        <v>45970</v>
      </c>
      <c r="U106" s="72">
        <v>45918.625</v>
      </c>
      <c r="V106" s="54">
        <v>92.67</v>
      </c>
      <c r="W106" s="72">
        <v>45915.625</v>
      </c>
      <c r="X106" s="54">
        <v>100.944</v>
      </c>
      <c r="Y106" s="121">
        <v>45930.625</v>
      </c>
      <c r="Z106" s="54">
        <v>120.78</v>
      </c>
      <c r="BE106" s="72">
        <v>45917.625</v>
      </c>
      <c r="BF106" s="54">
        <v>81.05</v>
      </c>
      <c r="BI106" s="72">
        <v>45917.625</v>
      </c>
      <c r="BJ106" s="54">
        <v>112.06</v>
      </c>
      <c r="BM106" s="72">
        <v>45916.625</v>
      </c>
      <c r="BN106" s="54">
        <v>104.9375</v>
      </c>
      <c r="BO106" s="72">
        <v>45916.625</v>
      </c>
      <c r="BP106" s="54">
        <v>99.53125</v>
      </c>
      <c r="CA106" s="125">
        <v>45922.625</v>
      </c>
      <c r="CB106" s="54">
        <v>107.9379</v>
      </c>
      <c r="CC106" s="125">
        <v>45922.625</v>
      </c>
      <c r="CD106" s="54">
        <v>47.365000000000002</v>
      </c>
      <c r="CO106" s="125">
        <v>45918.625</v>
      </c>
      <c r="CP106" s="54">
        <v>247.51499999999999</v>
      </c>
      <c r="CQ106" s="125">
        <v>45918.625</v>
      </c>
      <c r="CR106" s="54">
        <v>50.093000000000004</v>
      </c>
    </row>
    <row r="107" spans="1:96">
      <c r="U107" s="72">
        <v>45919.625</v>
      </c>
      <c r="V107" s="54">
        <v>92.67</v>
      </c>
      <c r="W107" s="72">
        <v>45916.625</v>
      </c>
      <c r="X107" s="54">
        <v>100.953</v>
      </c>
      <c r="Y107" s="121">
        <v>45931.625</v>
      </c>
      <c r="Z107" s="54">
        <v>120.85</v>
      </c>
      <c r="BE107" s="72">
        <v>45918.625</v>
      </c>
      <c r="BF107" s="54">
        <v>81.23</v>
      </c>
      <c r="BI107" s="72">
        <v>45918.625</v>
      </c>
      <c r="BJ107" s="54">
        <v>111.83</v>
      </c>
      <c r="BM107" s="72">
        <v>45917.625</v>
      </c>
      <c r="BN107" s="54">
        <v>104.671875</v>
      </c>
      <c r="BO107" s="72">
        <v>45917.625</v>
      </c>
      <c r="BP107" s="54">
        <v>99.34375</v>
      </c>
      <c r="CA107" s="125">
        <v>45923.625</v>
      </c>
      <c r="CB107" s="54">
        <v>107.82299999999999</v>
      </c>
      <c r="CC107" s="125">
        <v>45923.625</v>
      </c>
      <c r="CD107" s="54">
        <v>47.701000000000001</v>
      </c>
      <c r="CO107" s="125">
        <v>45919.625</v>
      </c>
      <c r="CP107" s="54">
        <v>248.51300000000001</v>
      </c>
      <c r="CQ107" s="125">
        <v>45919.625</v>
      </c>
      <c r="CR107" s="54">
        <v>50.19</v>
      </c>
    </row>
    <row r="108" spans="1:96">
      <c r="U108" s="72">
        <v>45922.625</v>
      </c>
      <c r="V108" s="54">
        <v>92.52</v>
      </c>
      <c r="W108" s="72">
        <v>45917.625</v>
      </c>
      <c r="X108" s="54">
        <v>100.971</v>
      </c>
      <c r="Y108" s="121">
        <v>45932.625</v>
      </c>
      <c r="Z108" s="54">
        <v>120.92</v>
      </c>
      <c r="BE108" s="72">
        <v>45919.625</v>
      </c>
      <c r="BF108" s="54">
        <v>81.260000000000005</v>
      </c>
      <c r="BI108" s="72">
        <v>45919.625</v>
      </c>
      <c r="BJ108" s="54">
        <v>111.74</v>
      </c>
      <c r="BM108" s="72">
        <v>45918.625</v>
      </c>
      <c r="BN108" s="54">
        <v>104.296875</v>
      </c>
      <c r="BO108" s="72">
        <v>45918.625</v>
      </c>
      <c r="BP108" s="54">
        <v>98.3125</v>
      </c>
      <c r="CA108" s="125">
        <v>45924.625</v>
      </c>
      <c r="CB108" s="54">
        <v>107.7465</v>
      </c>
      <c r="CC108" s="125">
        <v>45924.625</v>
      </c>
      <c r="CD108" s="54">
        <v>48.238999999999997</v>
      </c>
      <c r="CO108" s="125">
        <v>45922.625</v>
      </c>
      <c r="CP108" s="54">
        <v>247.34700000000001</v>
      </c>
      <c r="CQ108" s="125">
        <v>45922.625</v>
      </c>
      <c r="CR108" s="54">
        <v>50.252000000000002</v>
      </c>
    </row>
    <row r="109" spans="1:96">
      <c r="U109" s="72">
        <v>45923.625</v>
      </c>
      <c r="V109" s="54">
        <v>92.67</v>
      </c>
      <c r="W109" s="72">
        <v>45918.625</v>
      </c>
      <c r="X109" s="54">
        <v>100.956</v>
      </c>
      <c r="Y109" s="121">
        <v>45933.625</v>
      </c>
      <c r="Z109" s="54">
        <v>120.97</v>
      </c>
      <c r="BE109" s="72">
        <v>45922.625</v>
      </c>
      <c r="BF109" s="54">
        <v>81.319999999999993</v>
      </c>
      <c r="BI109" s="72">
        <v>45922.625</v>
      </c>
      <c r="BJ109" s="54">
        <v>111.48</v>
      </c>
      <c r="BM109" s="72">
        <v>45919.625</v>
      </c>
      <c r="BN109" s="54">
        <v>104.203125</v>
      </c>
      <c r="BO109" s="72">
        <v>45919.625</v>
      </c>
      <c r="BP109" s="54">
        <v>98.109375</v>
      </c>
      <c r="CA109" s="125">
        <v>45925.625</v>
      </c>
      <c r="CB109" s="54">
        <v>107.6015</v>
      </c>
      <c r="CC109" s="125">
        <v>45925.625</v>
      </c>
      <c r="CD109" s="54">
        <v>48.945</v>
      </c>
      <c r="CO109" s="125">
        <v>45923.625</v>
      </c>
      <c r="CP109" s="54">
        <v>242.93100000000001</v>
      </c>
      <c r="CQ109" s="125">
        <v>45923.625</v>
      </c>
      <c r="CR109" s="54">
        <v>49.594999999999999</v>
      </c>
    </row>
    <row r="110" spans="1:96">
      <c r="U110" s="72">
        <v>45924.625</v>
      </c>
      <c r="V110" s="54">
        <v>92.59</v>
      </c>
      <c r="W110" s="72">
        <v>45919.625</v>
      </c>
      <c r="X110" s="54">
        <v>100.904</v>
      </c>
      <c r="Y110" s="121">
        <v>45936.625</v>
      </c>
      <c r="Z110" s="54">
        <v>120.96</v>
      </c>
      <c r="BE110" s="72">
        <v>45923.625</v>
      </c>
      <c r="BF110" s="54">
        <v>81.260000000000005</v>
      </c>
      <c r="BI110" s="72">
        <v>45923.625</v>
      </c>
      <c r="BJ110" s="54">
        <v>111.71</v>
      </c>
      <c r="BM110" s="72">
        <v>45922.625</v>
      </c>
      <c r="BN110" s="54">
        <v>104.015625</v>
      </c>
      <c r="BO110" s="72">
        <v>45922.625</v>
      </c>
      <c r="BP110" s="54">
        <v>97.71875</v>
      </c>
      <c r="CA110" s="125">
        <v>45926.625</v>
      </c>
      <c r="CB110" s="54">
        <v>107.7762</v>
      </c>
      <c r="CC110" s="125">
        <v>45926.625</v>
      </c>
      <c r="CD110" s="54">
        <v>48.259</v>
      </c>
      <c r="CO110" s="125">
        <v>45924.625</v>
      </c>
      <c r="CP110" s="54">
        <v>243.08600000000001</v>
      </c>
      <c r="CQ110" s="125">
        <v>45924.625</v>
      </c>
      <c r="CR110" s="54">
        <v>49.652999999999999</v>
      </c>
    </row>
    <row r="111" spans="1:96">
      <c r="U111" s="72">
        <v>45925.625</v>
      </c>
      <c r="V111" s="54">
        <v>92.45</v>
      </c>
      <c r="W111" s="72">
        <v>45922.625</v>
      </c>
      <c r="X111" s="54">
        <v>100.913</v>
      </c>
      <c r="Y111" s="121">
        <v>45937.625</v>
      </c>
      <c r="Z111" s="54">
        <v>120.93</v>
      </c>
      <c r="BE111" s="72">
        <v>45924.625</v>
      </c>
      <c r="BF111" s="54">
        <v>81.150000000000006</v>
      </c>
      <c r="BI111" s="72">
        <v>45924.625</v>
      </c>
      <c r="BJ111" s="54">
        <v>111.26</v>
      </c>
      <c r="BM111" s="72">
        <v>45923.625</v>
      </c>
      <c r="BN111" s="54">
        <v>104.328125</v>
      </c>
      <c r="BO111" s="72">
        <v>45923.625</v>
      </c>
      <c r="BP111" s="54">
        <v>98.40625</v>
      </c>
      <c r="CA111" s="125">
        <v>45929.625</v>
      </c>
      <c r="CB111" s="54">
        <v>107.9713</v>
      </c>
      <c r="CC111" s="125">
        <v>45929.625</v>
      </c>
      <c r="CD111" s="54">
        <v>47.534999999999997</v>
      </c>
      <c r="CO111" s="125">
        <v>45925.625</v>
      </c>
      <c r="CP111" s="54">
        <v>247.20099999999999</v>
      </c>
      <c r="CQ111" s="125">
        <v>45925.625</v>
      </c>
      <c r="CR111" s="54">
        <v>50.735999999999997</v>
      </c>
    </row>
    <row r="112" spans="1:96">
      <c r="U112" s="72">
        <v>45926.625</v>
      </c>
      <c r="V112" s="54">
        <v>92.46</v>
      </c>
      <c r="W112" s="72">
        <v>45923.625</v>
      </c>
      <c r="X112" s="54">
        <v>100.883</v>
      </c>
      <c r="Y112" s="121">
        <v>45938.625</v>
      </c>
      <c r="Z112" s="54">
        <v>121.12</v>
      </c>
      <c r="BE112" s="72">
        <v>45925.625</v>
      </c>
      <c r="BF112" s="54">
        <v>80.92</v>
      </c>
      <c r="BI112" s="72">
        <v>45925.625</v>
      </c>
      <c r="BJ112" s="54">
        <v>111.06</v>
      </c>
      <c r="BM112" s="72">
        <v>45924.625</v>
      </c>
      <c r="BN112" s="54">
        <v>104.03125</v>
      </c>
      <c r="BO112" s="72">
        <v>45924.625</v>
      </c>
      <c r="BP112" s="54">
        <v>98</v>
      </c>
      <c r="CA112" s="125">
        <v>45930.625</v>
      </c>
      <c r="CB112" s="54">
        <v>107.99469999999999</v>
      </c>
      <c r="CC112" s="125">
        <v>45930.625</v>
      </c>
      <c r="CD112" s="54">
        <v>47.451999999999998</v>
      </c>
      <c r="CO112" s="125">
        <v>45926.625</v>
      </c>
      <c r="CP112" s="54">
        <v>244.453</v>
      </c>
      <c r="CQ112" s="125">
        <v>45926.625</v>
      </c>
      <c r="CR112" s="54">
        <v>50.292000000000002</v>
      </c>
    </row>
    <row r="113" spans="21:96">
      <c r="U113" s="72">
        <v>45929.625</v>
      </c>
      <c r="V113" s="54">
        <v>92.5</v>
      </c>
      <c r="W113" s="72">
        <v>45924.625</v>
      </c>
      <c r="X113" s="54">
        <v>100.893</v>
      </c>
      <c r="Y113" s="121">
        <v>45939.625</v>
      </c>
      <c r="Z113" s="54">
        <v>120.99</v>
      </c>
      <c r="BE113" s="72">
        <v>45926.625</v>
      </c>
      <c r="BF113" s="54">
        <v>81.08</v>
      </c>
      <c r="BI113" s="72">
        <v>45926.625</v>
      </c>
      <c r="BJ113" s="54">
        <v>111.21</v>
      </c>
      <c r="BM113" s="72">
        <v>45925.625</v>
      </c>
      <c r="BN113" s="54">
        <v>103.8125</v>
      </c>
      <c r="BO113" s="72">
        <v>45925.625</v>
      </c>
      <c r="BP113" s="54">
        <v>98</v>
      </c>
      <c r="CA113" s="125">
        <v>45931.625</v>
      </c>
      <c r="CB113" s="54">
        <v>107.9406</v>
      </c>
      <c r="CC113" s="125">
        <v>45931.625</v>
      </c>
      <c r="CD113" s="54">
        <v>47.582000000000001</v>
      </c>
      <c r="CO113" s="125">
        <v>45929.625</v>
      </c>
      <c r="CP113" s="54">
        <v>241.69499999999999</v>
      </c>
      <c r="CQ113" s="125">
        <v>45929.625</v>
      </c>
      <c r="CR113" s="54">
        <v>49.634</v>
      </c>
    </row>
    <row r="114" spans="21:96">
      <c r="U114" s="72">
        <v>45930.625</v>
      </c>
      <c r="V114" s="54">
        <v>92.47</v>
      </c>
      <c r="W114" s="72">
        <v>45925.625</v>
      </c>
      <c r="X114" s="54">
        <v>100.822</v>
      </c>
      <c r="Y114" s="121">
        <v>45940.625</v>
      </c>
      <c r="Z114" s="54">
        <v>121</v>
      </c>
      <c r="BE114" s="72">
        <v>45929.625</v>
      </c>
      <c r="BF114" s="54">
        <v>81.22</v>
      </c>
      <c r="BI114" s="72">
        <v>45929.625</v>
      </c>
      <c r="BJ114" s="54">
        <v>111.58</v>
      </c>
      <c r="BM114" s="72">
        <v>45926.625</v>
      </c>
      <c r="BN114" s="54">
        <v>103.71875</v>
      </c>
      <c r="BO114" s="72">
        <v>45926.625</v>
      </c>
      <c r="BP114" s="54">
        <v>97.890625</v>
      </c>
      <c r="CA114" s="125">
        <v>45932.625</v>
      </c>
      <c r="CB114" s="54">
        <v>107.9785</v>
      </c>
      <c r="CC114" s="125">
        <v>45932.625</v>
      </c>
      <c r="CD114" s="54">
        <v>47.204999999999998</v>
      </c>
      <c r="CO114" s="125">
        <v>45930.625</v>
      </c>
      <c r="CP114" s="54">
        <v>240.52799999999999</v>
      </c>
      <c r="CQ114" s="125">
        <v>45930.625</v>
      </c>
      <c r="CR114" s="54">
        <v>49.851999999999997</v>
      </c>
    </row>
    <row r="115" spans="21:96">
      <c r="U115" s="72">
        <v>45931.625</v>
      </c>
      <c r="V115" s="54">
        <v>92.57</v>
      </c>
      <c r="W115" s="72">
        <v>45926.625</v>
      </c>
      <c r="X115" s="54">
        <v>100.866</v>
      </c>
      <c r="Y115" s="121">
        <v>45943.625</v>
      </c>
      <c r="Z115" s="54">
        <v>121.1</v>
      </c>
      <c r="BE115" s="72">
        <v>45930.625</v>
      </c>
      <c r="BF115" s="54">
        <v>81.19</v>
      </c>
      <c r="BI115" s="72">
        <v>45930.625</v>
      </c>
      <c r="BJ115" s="54">
        <v>111.47</v>
      </c>
      <c r="BM115" s="72">
        <v>45929.625</v>
      </c>
      <c r="BN115" s="54">
        <v>104.015625</v>
      </c>
      <c r="BO115" s="72">
        <v>45929.625</v>
      </c>
      <c r="BP115" s="54">
        <v>98.625</v>
      </c>
      <c r="CA115" s="125">
        <v>45933.625</v>
      </c>
      <c r="CB115" s="54">
        <v>107.9615</v>
      </c>
      <c r="CC115" s="125">
        <v>45933.625</v>
      </c>
      <c r="CD115" s="54">
        <v>47.156999999999996</v>
      </c>
      <c r="CO115" s="125">
        <v>45931.625</v>
      </c>
      <c r="CP115" s="54">
        <v>239.28700000000001</v>
      </c>
      <c r="CQ115" s="125">
        <v>45931.625</v>
      </c>
      <c r="CR115" s="54">
        <v>49.369</v>
      </c>
    </row>
    <row r="116" spans="21:96">
      <c r="U116" s="72">
        <v>45932.625</v>
      </c>
      <c r="V116" s="54">
        <v>92.64</v>
      </c>
      <c r="W116" s="72">
        <v>45929.625</v>
      </c>
      <c r="X116" s="54">
        <v>100.89</v>
      </c>
      <c r="Y116" s="121">
        <v>45944.625</v>
      </c>
      <c r="Z116" s="54">
        <v>121.2</v>
      </c>
      <c r="BE116" s="72">
        <v>45931.625</v>
      </c>
      <c r="BF116" s="54">
        <v>80.959999999999994</v>
      </c>
      <c r="BI116" s="72">
        <v>45931.625</v>
      </c>
      <c r="BJ116" s="54">
        <v>111.51</v>
      </c>
      <c r="BM116" s="72">
        <v>45930.625</v>
      </c>
      <c r="BN116" s="54">
        <v>103.96875</v>
      </c>
      <c r="BO116" s="72">
        <v>45930.625</v>
      </c>
      <c r="BP116" s="54">
        <v>98.328125</v>
      </c>
      <c r="CA116" s="125">
        <v>45936.625</v>
      </c>
      <c r="CB116" s="54">
        <v>108.1194</v>
      </c>
      <c r="CC116" s="125">
        <v>45936.625</v>
      </c>
      <c r="CD116" s="54">
        <v>46.581000000000003</v>
      </c>
      <c r="CO116" s="125">
        <v>45932.625</v>
      </c>
      <c r="CP116" s="54">
        <v>236.33199999999999</v>
      </c>
      <c r="CQ116" s="125">
        <v>45932.625</v>
      </c>
      <c r="CR116" s="54">
        <v>48.860999999999997</v>
      </c>
    </row>
    <row r="117" spans="21:96">
      <c r="U117" s="72">
        <v>45933.625</v>
      </c>
      <c r="V117" s="54">
        <v>92.6</v>
      </c>
      <c r="W117" s="72">
        <v>45930.625</v>
      </c>
      <c r="X117" s="54">
        <v>100.89400000000001</v>
      </c>
      <c r="Y117" s="121">
        <v>45945.625</v>
      </c>
      <c r="Z117" s="54">
        <v>121.62</v>
      </c>
      <c r="BE117" s="72">
        <v>45932.625</v>
      </c>
      <c r="BF117" s="54">
        <v>80.930000000000007</v>
      </c>
      <c r="BI117" s="72">
        <v>45932.625</v>
      </c>
      <c r="BJ117" s="54">
        <v>111.69</v>
      </c>
      <c r="BM117" s="72">
        <v>45931.625</v>
      </c>
      <c r="BN117" s="54">
        <v>104.3125</v>
      </c>
      <c r="BO117" s="72">
        <v>45931.625</v>
      </c>
      <c r="BP117" s="54">
        <v>98.53125</v>
      </c>
      <c r="CA117" s="125">
        <v>45937.625</v>
      </c>
      <c r="CB117" s="54">
        <v>108.0094</v>
      </c>
      <c r="CC117" s="125">
        <v>45937.625</v>
      </c>
      <c r="CD117" s="54">
        <v>47.156999999999996</v>
      </c>
      <c r="CO117" s="125">
        <v>45933.625</v>
      </c>
      <c r="CP117" s="54">
        <v>235.94200000000001</v>
      </c>
      <c r="CQ117" s="125">
        <v>45933.625</v>
      </c>
      <c r="CR117" s="54">
        <v>48.695999999999998</v>
      </c>
    </row>
    <row r="118" spans="21:96">
      <c r="U118" s="72">
        <v>45936.625</v>
      </c>
      <c r="V118" s="54">
        <v>92.49</v>
      </c>
      <c r="W118" s="72">
        <v>45931.625</v>
      </c>
      <c r="X118" s="54">
        <v>100.92</v>
      </c>
      <c r="Y118" s="121">
        <v>45946.625</v>
      </c>
      <c r="Z118" s="54">
        <v>121.6</v>
      </c>
      <c r="BE118" s="72">
        <v>45933.625</v>
      </c>
      <c r="BF118" s="54">
        <v>80.84</v>
      </c>
      <c r="BI118" s="72">
        <v>45933.625</v>
      </c>
      <c r="BJ118" s="54">
        <v>111.55</v>
      </c>
      <c r="BM118" s="72">
        <v>45932.625</v>
      </c>
      <c r="BN118" s="54">
        <v>104.4375</v>
      </c>
      <c r="BO118" s="72">
        <v>45932.625</v>
      </c>
      <c r="BP118" s="54">
        <v>98.8125</v>
      </c>
      <c r="CA118" s="125">
        <v>45938.625</v>
      </c>
      <c r="CB118" s="54">
        <v>107.92919999999999</v>
      </c>
      <c r="CC118" s="125">
        <v>45938.625</v>
      </c>
      <c r="CD118" s="54">
        <v>47.487000000000002</v>
      </c>
      <c r="CO118" s="125">
        <v>45936.625</v>
      </c>
      <c r="CP118" s="54">
        <v>239.226</v>
      </c>
      <c r="CQ118" s="125">
        <v>45936.625</v>
      </c>
      <c r="CR118" s="54">
        <v>49.597000000000001</v>
      </c>
    </row>
    <row r="119" spans="21:96">
      <c r="U119" s="72">
        <v>45937.625</v>
      </c>
      <c r="V119" s="54">
        <v>92.19</v>
      </c>
      <c r="W119" s="72">
        <v>45932.625</v>
      </c>
      <c r="X119" s="54">
        <v>100.905</v>
      </c>
      <c r="Y119" s="121">
        <v>45947.625</v>
      </c>
      <c r="Z119" s="54">
        <v>121.51</v>
      </c>
      <c r="BE119" s="72">
        <v>45936.625</v>
      </c>
      <c r="BF119" s="54">
        <v>80.86</v>
      </c>
      <c r="BI119" s="72">
        <v>45936.625</v>
      </c>
      <c r="BJ119" s="54">
        <v>111.19</v>
      </c>
      <c r="BM119" s="72">
        <v>45933.625</v>
      </c>
      <c r="BN119" s="54">
        <v>104.171875</v>
      </c>
      <c r="BO119" s="72">
        <v>45933.625</v>
      </c>
      <c r="BP119" s="54">
        <v>98.546875</v>
      </c>
      <c r="CA119" s="125">
        <v>45939.625</v>
      </c>
      <c r="CB119" s="54">
        <v>107.73399999999999</v>
      </c>
      <c r="CC119" s="125">
        <v>45939.625</v>
      </c>
      <c r="CD119" s="54">
        <v>48.017000000000003</v>
      </c>
      <c r="CO119" s="125">
        <v>45937.625</v>
      </c>
      <c r="CP119" s="54">
        <v>242.00200000000001</v>
      </c>
      <c r="CQ119" s="125">
        <v>45937.625</v>
      </c>
      <c r="CR119" s="54">
        <v>49.996000000000002</v>
      </c>
    </row>
    <row r="120" spans="21:96">
      <c r="U120" s="72">
        <v>45938.625</v>
      </c>
      <c r="V120" s="54">
        <v>92.12</v>
      </c>
      <c r="W120" s="72">
        <v>45933.625</v>
      </c>
      <c r="X120" s="54">
        <v>100.893</v>
      </c>
      <c r="Y120" s="121">
        <v>45950.625</v>
      </c>
      <c r="Z120" s="54">
        <v>121.57</v>
      </c>
      <c r="BE120" s="72">
        <v>45937.625</v>
      </c>
      <c r="BF120" s="54">
        <v>80.77</v>
      </c>
      <c r="BI120" s="72">
        <v>45937.625</v>
      </c>
      <c r="BJ120" s="54">
        <v>111.4</v>
      </c>
      <c r="BM120" s="72">
        <v>45936.625</v>
      </c>
      <c r="BN120" s="54">
        <v>103.828125</v>
      </c>
      <c r="BO120" s="72">
        <v>45936.625</v>
      </c>
      <c r="BP120" s="54">
        <v>97.796875</v>
      </c>
      <c r="CA120" s="125">
        <v>45940.625</v>
      </c>
      <c r="CB120" s="54">
        <v>107.01220000000001</v>
      </c>
      <c r="CC120" s="125">
        <v>45940.625</v>
      </c>
      <c r="CD120" s="54">
        <v>51.024000000000001</v>
      </c>
      <c r="CO120" s="125">
        <v>45938.625</v>
      </c>
      <c r="CP120" s="54">
        <v>244.23400000000001</v>
      </c>
      <c r="CQ120" s="125">
        <v>45938.625</v>
      </c>
      <c r="CR120" s="54">
        <v>50.073</v>
      </c>
    </row>
    <row r="121" spans="21:96">
      <c r="U121" s="72">
        <v>45939.625</v>
      </c>
      <c r="V121" s="54">
        <v>92</v>
      </c>
      <c r="W121" s="72">
        <v>45936.625</v>
      </c>
      <c r="X121" s="54">
        <v>100.928</v>
      </c>
      <c r="Y121" s="121">
        <v>45952.625</v>
      </c>
      <c r="Z121" s="54">
        <v>121.65</v>
      </c>
      <c r="BE121" s="72">
        <v>45938.625</v>
      </c>
      <c r="BF121" s="54">
        <v>80.650000000000006</v>
      </c>
      <c r="BI121" s="72">
        <v>45938.625</v>
      </c>
      <c r="BJ121" s="54">
        <v>111.26</v>
      </c>
      <c r="BM121" s="72">
        <v>45937.625</v>
      </c>
      <c r="BN121" s="54">
        <v>104.09375</v>
      </c>
      <c r="BO121" s="72">
        <v>45937.625</v>
      </c>
      <c r="BP121" s="54">
        <v>98.328125</v>
      </c>
      <c r="CA121" s="125">
        <v>45944.625</v>
      </c>
      <c r="CB121" s="54">
        <v>107.4841</v>
      </c>
      <c r="CC121" s="125">
        <v>45944.625</v>
      </c>
      <c r="CD121" s="54">
        <v>48.805</v>
      </c>
      <c r="CO121" s="125">
        <v>45939.625</v>
      </c>
      <c r="CP121" s="54">
        <v>249.739</v>
      </c>
      <c r="CQ121" s="125">
        <v>45939.625</v>
      </c>
      <c r="CR121" s="54">
        <v>50.813000000000002</v>
      </c>
    </row>
    <row r="122" spans="21:96">
      <c r="U122" s="72">
        <v>45940.625</v>
      </c>
      <c r="V122" s="54">
        <v>91.78</v>
      </c>
      <c r="W122" s="72">
        <v>45937.625</v>
      </c>
      <c r="X122" s="54">
        <v>100.908</v>
      </c>
      <c r="Y122" s="121">
        <v>45953.625</v>
      </c>
      <c r="Z122" s="54">
        <v>121.61</v>
      </c>
      <c r="BE122" s="72">
        <v>45939.625</v>
      </c>
      <c r="BF122" s="54">
        <v>80.42</v>
      </c>
      <c r="BI122" s="72">
        <v>45939.625</v>
      </c>
      <c r="BJ122" s="54">
        <v>111.04</v>
      </c>
      <c r="BM122" s="72">
        <v>45938.625</v>
      </c>
      <c r="BN122" s="54">
        <v>104.0625</v>
      </c>
      <c r="BO122" s="72">
        <v>45938.625</v>
      </c>
      <c r="BP122" s="54">
        <v>98.375</v>
      </c>
      <c r="CA122" s="125">
        <v>45945.625</v>
      </c>
      <c r="CB122" s="54">
        <v>107.62390000000001</v>
      </c>
      <c r="CC122" s="125">
        <v>45945.625</v>
      </c>
      <c r="CD122" s="54">
        <v>48.523000000000003</v>
      </c>
      <c r="CO122" s="125">
        <v>45940.625</v>
      </c>
      <c r="CP122" s="54">
        <v>260.29199999999997</v>
      </c>
      <c r="CQ122" s="125">
        <v>45940.625</v>
      </c>
      <c r="CR122" s="54">
        <v>52.987000000000002</v>
      </c>
    </row>
    <row r="123" spans="21:96">
      <c r="U123" s="72">
        <v>45943.625</v>
      </c>
      <c r="V123" s="54">
        <v>91.79</v>
      </c>
      <c r="W123" s="72">
        <v>45938.625</v>
      </c>
      <c r="X123" s="54">
        <v>100.99299999999999</v>
      </c>
      <c r="Y123" s="121">
        <v>45954.625</v>
      </c>
      <c r="Z123" s="54">
        <v>121.49</v>
      </c>
      <c r="BE123" s="72">
        <v>45940.625</v>
      </c>
      <c r="BF123" s="54">
        <v>79.984999999999999</v>
      </c>
      <c r="BI123" s="72">
        <v>45940.625</v>
      </c>
      <c r="BJ123" s="54">
        <v>111.36</v>
      </c>
      <c r="BM123" s="72">
        <v>45939.625</v>
      </c>
      <c r="BN123" s="54">
        <v>103.984375</v>
      </c>
      <c r="BO123" s="72">
        <v>45939.625</v>
      </c>
      <c r="BP123" s="54">
        <v>98.328125</v>
      </c>
      <c r="CA123" s="125">
        <v>45946.625</v>
      </c>
      <c r="CB123" s="54">
        <v>107.2029</v>
      </c>
      <c r="CC123" s="125">
        <v>45946.625</v>
      </c>
      <c r="CD123" s="54">
        <v>50.155999999999999</v>
      </c>
      <c r="CO123" s="125">
        <v>45943.625</v>
      </c>
      <c r="CP123" s="54">
        <v>260.25400000000002</v>
      </c>
      <c r="CQ123" s="125">
        <v>45943.625</v>
      </c>
      <c r="CR123" s="54">
        <v>53.084000000000003</v>
      </c>
    </row>
    <row r="124" spans="21:96">
      <c r="U124" s="72">
        <v>45944.625</v>
      </c>
      <c r="V124" s="54">
        <v>91.85</v>
      </c>
      <c r="W124" s="72">
        <v>45939.625</v>
      </c>
      <c r="X124" s="54">
        <v>100.934</v>
      </c>
      <c r="Y124" s="121">
        <v>45957.625</v>
      </c>
      <c r="Z124" s="54">
        <v>121.55</v>
      </c>
      <c r="BE124" s="72">
        <v>45943.625</v>
      </c>
      <c r="BF124" s="54">
        <v>80.45</v>
      </c>
      <c r="BI124" s="72">
        <v>45943.625</v>
      </c>
      <c r="BJ124" s="54">
        <v>111.73</v>
      </c>
      <c r="BM124" s="72">
        <v>45940.625</v>
      </c>
      <c r="BN124" s="54">
        <v>104.671875</v>
      </c>
      <c r="BO124" s="72">
        <v>45940.625</v>
      </c>
      <c r="BP124" s="54">
        <v>99.78125</v>
      </c>
      <c r="CA124" s="125">
        <v>45947.625</v>
      </c>
      <c r="CB124" s="54">
        <v>107.2891</v>
      </c>
      <c r="CC124" s="125">
        <v>45947.625</v>
      </c>
      <c r="CD124" s="54">
        <v>49.551000000000002</v>
      </c>
      <c r="CO124" s="125">
        <v>45944.625</v>
      </c>
      <c r="CP124" s="54">
        <v>257.16699999999997</v>
      </c>
      <c r="CQ124" s="125">
        <v>45944.625</v>
      </c>
      <c r="CR124" s="54">
        <v>52.110999999999997</v>
      </c>
    </row>
    <row r="125" spans="21:96">
      <c r="U125" s="72">
        <v>45945.625</v>
      </c>
      <c r="V125" s="54">
        <v>92.38</v>
      </c>
      <c r="W125" s="72">
        <v>45940.625</v>
      </c>
      <c r="X125" s="54">
        <v>101.017</v>
      </c>
      <c r="Y125" s="121">
        <v>45958.625</v>
      </c>
      <c r="Z125" s="54">
        <v>121.6</v>
      </c>
      <c r="BE125" s="72">
        <v>45944.625</v>
      </c>
      <c r="BF125" s="54">
        <v>80.540000000000006</v>
      </c>
      <c r="BI125" s="72">
        <v>45944.625</v>
      </c>
      <c r="BJ125" s="54">
        <v>112.1</v>
      </c>
      <c r="BM125" s="72">
        <v>45943.625</v>
      </c>
      <c r="BN125" s="54">
        <v>104.84375</v>
      </c>
      <c r="BO125" s="72">
        <v>45943.625</v>
      </c>
      <c r="BP125" s="54">
        <v>100.015625</v>
      </c>
      <c r="CA125" s="125">
        <v>45950.625</v>
      </c>
      <c r="CB125" s="54">
        <v>107.59739999999999</v>
      </c>
      <c r="CC125" s="125">
        <v>45950.625</v>
      </c>
      <c r="CD125" s="54">
        <v>47.921999999999997</v>
      </c>
      <c r="CO125" s="125">
        <v>45945.625</v>
      </c>
      <c r="CP125" s="54">
        <v>245.131</v>
      </c>
      <c r="CQ125" s="125">
        <v>45945.625</v>
      </c>
      <c r="CR125" s="54">
        <v>49.81</v>
      </c>
    </row>
    <row r="126" spans="21:96">
      <c r="U126" s="72">
        <v>45946.625</v>
      </c>
      <c r="V126" s="54">
        <v>92.23</v>
      </c>
      <c r="W126" s="72">
        <v>45943.625</v>
      </c>
      <c r="X126" s="54">
        <v>101.122</v>
      </c>
      <c r="Y126" s="121">
        <v>45959.625</v>
      </c>
      <c r="Z126" s="54">
        <v>121.65</v>
      </c>
      <c r="BE126" s="72">
        <v>45945.625</v>
      </c>
      <c r="BF126" s="54">
        <v>80.8</v>
      </c>
      <c r="BI126" s="72">
        <v>45945.625</v>
      </c>
      <c r="BJ126" s="54">
        <v>112.1</v>
      </c>
      <c r="BM126" s="72">
        <v>45944.625</v>
      </c>
      <c r="BN126" s="54">
        <v>104.953125</v>
      </c>
      <c r="BO126" s="72">
        <v>45944.625</v>
      </c>
      <c r="BP126" s="54">
        <v>100.0625</v>
      </c>
      <c r="CA126" s="125">
        <v>45951.625</v>
      </c>
      <c r="CB126" s="54">
        <v>107.5437</v>
      </c>
      <c r="CC126" s="125">
        <v>45951.625</v>
      </c>
      <c r="CD126" s="54">
        <v>48.29</v>
      </c>
      <c r="CO126" s="125">
        <v>45946.625</v>
      </c>
      <c r="CP126" s="54">
        <v>250.49600000000001</v>
      </c>
      <c r="CQ126" s="125">
        <v>45946.625</v>
      </c>
      <c r="CR126" s="54">
        <v>50.529000000000003</v>
      </c>
    </row>
    <row r="127" spans="21:96">
      <c r="U127" s="72">
        <v>45947.625</v>
      </c>
      <c r="V127" s="54">
        <v>92.1</v>
      </c>
      <c r="W127" s="72">
        <v>45944.625</v>
      </c>
      <c r="X127" s="54">
        <v>101.13800000000001</v>
      </c>
      <c r="Y127" s="121">
        <v>45960.625</v>
      </c>
      <c r="Z127" s="54">
        <v>121.55</v>
      </c>
      <c r="BE127" s="72">
        <v>45946.625</v>
      </c>
      <c r="BF127" s="54">
        <v>80.510000000000005</v>
      </c>
      <c r="BI127" s="72">
        <v>45946.625</v>
      </c>
      <c r="BJ127" s="54">
        <v>112.42</v>
      </c>
      <c r="BM127" s="72">
        <v>45945.625</v>
      </c>
      <c r="BN127" s="54">
        <v>104.828125</v>
      </c>
      <c r="BO127" s="72">
        <v>45945.625</v>
      </c>
      <c r="BP127" s="54">
        <v>99.84375</v>
      </c>
      <c r="CA127" s="125">
        <v>45952.625</v>
      </c>
      <c r="CB127" s="54">
        <v>107.3845</v>
      </c>
      <c r="CC127" s="125">
        <v>45952.625</v>
      </c>
      <c r="CD127" s="54">
        <v>48.784999999999997</v>
      </c>
      <c r="CO127" s="125">
        <v>45947.625</v>
      </c>
      <c r="CP127" s="54">
        <v>255.01499999999999</v>
      </c>
      <c r="CQ127" s="125">
        <v>45947.625</v>
      </c>
      <c r="CR127" s="54">
        <v>51.85</v>
      </c>
    </row>
    <row r="128" spans="21:96">
      <c r="U128" s="72">
        <v>45950.625</v>
      </c>
      <c r="V128" s="54">
        <v>92.33</v>
      </c>
      <c r="W128" s="72">
        <v>45945.625</v>
      </c>
      <c r="X128" s="54">
        <v>101.23699999999999</v>
      </c>
      <c r="Y128" s="121">
        <v>45961.625</v>
      </c>
      <c r="Z128" s="54">
        <v>121.49</v>
      </c>
      <c r="BE128" s="72">
        <v>45947.625</v>
      </c>
      <c r="BF128" s="54">
        <v>80.72</v>
      </c>
      <c r="BI128" s="72">
        <v>45947.625</v>
      </c>
      <c r="BJ128" s="54">
        <v>112.2</v>
      </c>
      <c r="BM128" s="72">
        <v>45946.625</v>
      </c>
      <c r="BN128" s="54">
        <v>105.328125</v>
      </c>
      <c r="BO128" s="72">
        <v>45946.625</v>
      </c>
      <c r="BP128" s="54">
        <v>100.59375</v>
      </c>
      <c r="CA128" s="125">
        <v>45953.625</v>
      </c>
      <c r="CB128" s="54">
        <v>107.6143</v>
      </c>
      <c r="CC128" s="125">
        <v>45953.625</v>
      </c>
      <c r="CD128" s="54">
        <v>47.802</v>
      </c>
      <c r="CO128" s="125">
        <v>45950.625</v>
      </c>
      <c r="CP128" s="54">
        <v>246.98500000000001</v>
      </c>
      <c r="CQ128" s="125">
        <v>45950.625</v>
      </c>
      <c r="CR128" s="54">
        <v>49.999000000000002</v>
      </c>
    </row>
    <row r="129" spans="21:96">
      <c r="U129" s="72">
        <v>45952.625</v>
      </c>
      <c r="V129" s="54">
        <v>92.37</v>
      </c>
      <c r="W129" s="72">
        <v>45946.625</v>
      </c>
      <c r="X129" s="54">
        <v>101.221</v>
      </c>
      <c r="BE129" s="72">
        <v>45950.625</v>
      </c>
      <c r="BF129" s="54">
        <v>80.88</v>
      </c>
      <c r="BI129" s="72">
        <v>45950.625</v>
      </c>
      <c r="BJ129" s="54">
        <v>112.54</v>
      </c>
      <c r="BM129" s="72">
        <v>45947.625</v>
      </c>
      <c r="BN129" s="54">
        <v>105.109375</v>
      </c>
      <c r="BO129" s="72">
        <v>45947.625</v>
      </c>
      <c r="BP129" s="54">
        <v>100.40625</v>
      </c>
      <c r="CA129" s="125">
        <v>45954.625</v>
      </c>
      <c r="CB129" s="54">
        <v>107.7854</v>
      </c>
      <c r="CC129" s="125">
        <v>45954.625</v>
      </c>
      <c r="CD129" s="54">
        <v>47.146000000000001</v>
      </c>
      <c r="CO129" s="125">
        <v>45951.625</v>
      </c>
      <c r="CP129" s="54">
        <v>245.77500000000001</v>
      </c>
      <c r="CQ129" s="125">
        <v>45951.625</v>
      </c>
      <c r="CR129" s="54">
        <v>49.466000000000001</v>
      </c>
    </row>
    <row r="130" spans="21:96">
      <c r="U130" s="72">
        <v>45953.625</v>
      </c>
      <c r="V130" s="54">
        <v>92.5</v>
      </c>
      <c r="W130" s="72">
        <v>45947.625</v>
      </c>
      <c r="X130" s="54">
        <v>101.253</v>
      </c>
      <c r="BE130" s="72">
        <v>45951.625</v>
      </c>
      <c r="BF130" s="54">
        <v>80.760000000000005</v>
      </c>
      <c r="BI130" s="72">
        <v>45951.625</v>
      </c>
      <c r="BJ130" s="54">
        <v>112.56</v>
      </c>
      <c r="BM130" s="72">
        <v>45950.625</v>
      </c>
      <c r="BN130" s="54">
        <v>105.25</v>
      </c>
      <c r="BO130" s="72">
        <v>45950.625</v>
      </c>
      <c r="BP130" s="54">
        <v>100.765625</v>
      </c>
      <c r="CA130" s="125">
        <v>45957.625</v>
      </c>
      <c r="CB130" s="54">
        <v>108.077</v>
      </c>
      <c r="CC130" s="125">
        <v>45957.625</v>
      </c>
      <c r="CD130" s="54">
        <v>45.848999999999997</v>
      </c>
      <c r="CO130" s="125">
        <v>45952.625</v>
      </c>
      <c r="CP130" s="54">
        <v>247.32900000000001</v>
      </c>
      <c r="CQ130" s="125">
        <v>45952.625</v>
      </c>
      <c r="CR130" s="54">
        <v>49.847999999999999</v>
      </c>
    </row>
    <row r="131" spans="21:96">
      <c r="U131" s="72">
        <v>45954.625</v>
      </c>
      <c r="V131" s="54">
        <v>92.56</v>
      </c>
      <c r="W131" s="72">
        <v>45950.625</v>
      </c>
      <c r="X131" s="54">
        <v>101.25</v>
      </c>
      <c r="BE131" s="72">
        <v>45952.625</v>
      </c>
      <c r="BF131" s="54">
        <v>80.680000000000007</v>
      </c>
      <c r="BI131" s="72">
        <v>45952.625</v>
      </c>
      <c r="BJ131" s="54">
        <v>112.67</v>
      </c>
      <c r="BM131" s="72">
        <v>45951.625</v>
      </c>
      <c r="BN131" s="54">
        <v>105.453125</v>
      </c>
      <c r="BO131" s="72">
        <v>45951.625</v>
      </c>
      <c r="BP131" s="54">
        <v>101.265625</v>
      </c>
      <c r="CA131" s="125">
        <v>45958.625</v>
      </c>
      <c r="CB131" s="54">
        <v>107.9234</v>
      </c>
      <c r="CC131" s="125">
        <v>45958.625</v>
      </c>
      <c r="CD131" s="54">
        <v>46.3</v>
      </c>
      <c r="CO131" s="125">
        <v>45953.625</v>
      </c>
      <c r="CP131" s="54">
        <v>246.86600000000001</v>
      </c>
      <c r="CQ131" s="125">
        <v>45953.625</v>
      </c>
      <c r="CR131" s="54">
        <v>49.439</v>
      </c>
    </row>
    <row r="132" spans="21:96">
      <c r="U132" s="72">
        <v>45957.625</v>
      </c>
      <c r="V132" s="54">
        <v>92.8</v>
      </c>
      <c r="W132" s="72">
        <v>45951.625</v>
      </c>
      <c r="X132" s="54">
        <v>101.289</v>
      </c>
      <c r="BE132" s="72">
        <v>45953.625</v>
      </c>
      <c r="BF132" s="54">
        <v>80.849999999999994</v>
      </c>
      <c r="BI132" s="72">
        <v>45953.625</v>
      </c>
      <c r="BJ132" s="54">
        <v>112.53</v>
      </c>
      <c r="BM132" s="72">
        <v>45952.625</v>
      </c>
      <c r="BN132" s="54">
        <v>105.484375</v>
      </c>
      <c r="BO132" s="72">
        <v>45952.625</v>
      </c>
      <c r="BP132" s="54">
        <v>101.34375</v>
      </c>
      <c r="CA132" s="125">
        <v>45959.625</v>
      </c>
      <c r="CB132" s="54">
        <v>107.8282</v>
      </c>
      <c r="CC132" s="125">
        <v>45959.625</v>
      </c>
      <c r="CD132" s="54">
        <v>46.715000000000003</v>
      </c>
      <c r="CO132" s="125">
        <v>45954.625</v>
      </c>
      <c r="CP132" s="54">
        <v>242.23500000000001</v>
      </c>
      <c r="CQ132" s="125">
        <v>45954.625</v>
      </c>
      <c r="CR132" s="54">
        <v>48.557000000000002</v>
      </c>
    </row>
    <row r="133" spans="21:96">
      <c r="U133" s="72">
        <v>45958.625</v>
      </c>
      <c r="V133" s="54">
        <v>92.79</v>
      </c>
      <c r="W133" s="72">
        <v>45952.625</v>
      </c>
      <c r="X133" s="54">
        <v>101.261</v>
      </c>
      <c r="BE133" s="72">
        <v>45954.625</v>
      </c>
      <c r="BF133" s="54">
        <v>81.08</v>
      </c>
      <c r="BI133" s="72">
        <v>45954.625</v>
      </c>
      <c r="BJ133" s="54">
        <v>112.72</v>
      </c>
      <c r="BM133" s="72">
        <v>45953.625</v>
      </c>
      <c r="BN133" s="54">
        <v>105.109375</v>
      </c>
      <c r="BO133" s="72">
        <v>45953.625</v>
      </c>
      <c r="BP133" s="54">
        <v>100.671875</v>
      </c>
      <c r="CA133" s="125">
        <v>45960.625</v>
      </c>
      <c r="CB133" s="54">
        <v>107.5942</v>
      </c>
      <c r="CC133" s="125">
        <v>45960.625</v>
      </c>
      <c r="CD133" s="54">
        <v>47.904000000000003</v>
      </c>
      <c r="CO133" s="125">
        <v>45957.625</v>
      </c>
      <c r="CP133" s="54">
        <v>235.50700000000001</v>
      </c>
      <c r="CQ133" s="125">
        <v>45957.625</v>
      </c>
      <c r="CR133" s="54">
        <v>47.081000000000003</v>
      </c>
    </row>
    <row r="134" spans="21:96">
      <c r="U134" s="72">
        <v>45959.625</v>
      </c>
      <c r="V134" s="54">
        <v>92.78</v>
      </c>
      <c r="W134" s="72">
        <v>45953.625</v>
      </c>
      <c r="X134" s="54">
        <v>101.229</v>
      </c>
      <c r="BE134" s="72">
        <v>45957.625</v>
      </c>
      <c r="BF134" s="54">
        <v>81.28</v>
      </c>
      <c r="BI134" s="72">
        <v>45957.625</v>
      </c>
      <c r="BJ134" s="54">
        <v>112.91</v>
      </c>
      <c r="BM134" s="72">
        <v>45954.625</v>
      </c>
      <c r="BN134" s="54">
        <v>105.15625</v>
      </c>
      <c r="BO134" s="72">
        <v>45954.625</v>
      </c>
      <c r="BP134" s="54">
        <v>100.59375</v>
      </c>
      <c r="CA134" s="125">
        <v>45961.625</v>
      </c>
      <c r="CB134" s="54">
        <v>107.54389999999999</v>
      </c>
      <c r="CC134" s="125">
        <v>45961.625</v>
      </c>
      <c r="CD134" s="54">
        <v>48.302999999999997</v>
      </c>
      <c r="CO134" s="125">
        <v>45958.625</v>
      </c>
      <c r="CP134" s="54">
        <v>239.77799999999999</v>
      </c>
      <c r="CQ134" s="125">
        <v>45958.625</v>
      </c>
      <c r="CR134" s="54">
        <v>47.405999999999999</v>
      </c>
    </row>
    <row r="135" spans="21:96">
      <c r="U135" s="72">
        <v>45960.625</v>
      </c>
      <c r="V135" s="54">
        <v>92.49</v>
      </c>
      <c r="W135" s="72">
        <v>45954.625</v>
      </c>
      <c r="X135" s="54">
        <v>101.092</v>
      </c>
      <c r="BE135" s="72">
        <v>45958.625</v>
      </c>
      <c r="BF135" s="54">
        <v>81.2</v>
      </c>
      <c r="BI135" s="72">
        <v>45958.625</v>
      </c>
      <c r="BJ135" s="54">
        <v>112.92</v>
      </c>
      <c r="BM135" s="72">
        <v>45957.625</v>
      </c>
      <c r="BN135" s="54">
        <v>105.1875</v>
      </c>
      <c r="BO135" s="72">
        <v>45957.625</v>
      </c>
      <c r="BP135" s="54">
        <v>100.953125</v>
      </c>
      <c r="CO135" s="125">
        <v>45959.625</v>
      </c>
      <c r="CP135" s="54">
        <v>241.02099999999999</v>
      </c>
      <c r="CQ135" s="125">
        <v>45959.625</v>
      </c>
      <c r="CR135" s="54">
        <v>47.113</v>
      </c>
    </row>
    <row r="136" spans="21:96">
      <c r="U136" s="72">
        <v>45961.625</v>
      </c>
      <c r="V136" s="54">
        <v>92.63</v>
      </c>
      <c r="W136" s="72">
        <v>45957.625</v>
      </c>
      <c r="X136" s="54">
        <v>101.077</v>
      </c>
      <c r="BE136" s="72">
        <v>45959.625</v>
      </c>
      <c r="BF136" s="54">
        <v>80.95</v>
      </c>
      <c r="BI136" s="72">
        <v>45959.625</v>
      </c>
      <c r="BJ136" s="54">
        <v>112.28</v>
      </c>
      <c r="BM136" s="72">
        <v>45958.625</v>
      </c>
      <c r="BN136" s="54">
        <v>105.265625</v>
      </c>
      <c r="BO136" s="72">
        <v>45958.625</v>
      </c>
      <c r="BP136" s="54">
        <v>101.203125</v>
      </c>
      <c r="CO136" s="125">
        <v>45960.625</v>
      </c>
      <c r="CP136" s="54">
        <v>243.08</v>
      </c>
      <c r="CQ136" s="125">
        <v>45960.625</v>
      </c>
      <c r="CR136" s="54">
        <v>47.69</v>
      </c>
    </row>
    <row r="137" spans="21:96">
      <c r="W137" s="72">
        <v>45958.625</v>
      </c>
      <c r="X137" s="54">
        <v>101.083</v>
      </c>
      <c r="BE137" s="72">
        <v>45960.625</v>
      </c>
      <c r="BF137" s="54">
        <v>80.8</v>
      </c>
      <c r="BI137" s="72">
        <v>45960.625</v>
      </c>
      <c r="BJ137" s="54">
        <v>111.68</v>
      </c>
      <c r="BM137" s="72">
        <v>45959.625</v>
      </c>
      <c r="BN137" s="54">
        <v>104.546875</v>
      </c>
      <c r="BO137" s="72">
        <v>45959.625</v>
      </c>
      <c r="BP137" s="54">
        <v>100.171875</v>
      </c>
      <c r="CO137" s="125">
        <v>45961.625</v>
      </c>
      <c r="CP137" s="54">
        <v>244.136</v>
      </c>
      <c r="CQ137" s="125">
        <v>45961.625</v>
      </c>
      <c r="CR137" s="54">
        <v>48.16</v>
      </c>
    </row>
    <row r="138" spans="21:96">
      <c r="W138" s="72">
        <v>45959.625</v>
      </c>
      <c r="X138" s="54">
        <v>101.07899999999999</v>
      </c>
      <c r="BE138" s="72">
        <v>45961.625</v>
      </c>
      <c r="BF138" s="54">
        <v>80.8</v>
      </c>
      <c r="BI138" s="72">
        <v>45961.625</v>
      </c>
      <c r="BJ138" s="54">
        <v>111.23</v>
      </c>
      <c r="BM138" s="72">
        <v>45960.625</v>
      </c>
      <c r="BN138" s="54">
        <v>104.375</v>
      </c>
      <c r="BO138" s="72">
        <v>45960.625</v>
      </c>
      <c r="BP138" s="54">
        <v>99.609375</v>
      </c>
    </row>
    <row r="139" spans="21:96">
      <c r="W139" s="72">
        <v>45960.625</v>
      </c>
      <c r="X139" s="54">
        <v>101.026</v>
      </c>
      <c r="BM139" s="72">
        <v>45961.625</v>
      </c>
      <c r="BN139" s="54">
        <v>104.34375</v>
      </c>
      <c r="BO139" s="72">
        <v>45961.625</v>
      </c>
      <c r="BP139" s="54">
        <v>99.296875</v>
      </c>
    </row>
    <row r="140" spans="21:96">
      <c r="W140" s="72">
        <v>45961.625</v>
      </c>
      <c r="X140" s="54">
        <v>101.04900000000001</v>
      </c>
    </row>
  </sheetData>
  <mergeCells count="14">
    <mergeCell ref="CG12:CI12"/>
    <mergeCell ref="CJ12:CL12"/>
    <mergeCell ref="AM12:AO12"/>
    <mergeCell ref="AP12:AR12"/>
    <mergeCell ref="AS12:AU12"/>
    <mergeCell ref="AV12:AX12"/>
    <mergeCell ref="BS12:BU12"/>
    <mergeCell ref="BV12:BX12"/>
    <mergeCell ref="AJ12:AL12"/>
    <mergeCell ref="B12:D12"/>
    <mergeCell ref="E12:G12"/>
    <mergeCell ref="H12:J12"/>
    <mergeCell ref="K12:M12"/>
    <mergeCell ref="AG12:AI12"/>
  </mergeCells>
  <conditionalFormatting sqref="N13:S86 AY13:BC86 N87:R100">
    <cfRule type="cellIs" dxfId="6" priority="3" operator="lessThan">
      <formula>0</formula>
    </cfRule>
  </conditionalFormatting>
  <conditionalFormatting sqref="BY13:BY14">
    <cfRule type="cellIs" dxfId="5" priority="2" operator="lessThan">
      <formula>0</formula>
    </cfRule>
  </conditionalFormatting>
  <conditionalFormatting sqref="CM13:CM14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139"/>
  <sheetViews>
    <sheetView zoomScale="80" zoomScaleNormal="80" workbookViewId="0">
      <selection activeCell="I22" sqref="I22:J24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5.88671875" style="3" hidden="1" customWidth="1"/>
    <col min="14" max="14" width="9.109375" style="3" hidden="1" customWidth="1"/>
    <col min="15" max="15" width="15.6640625" style="3" hidden="1" customWidth="1"/>
    <col min="16" max="16" width="9.109375" style="3" hidden="1" customWidth="1"/>
    <col min="17" max="17" width="15.6640625" style="3" hidden="1" customWidth="1"/>
    <col min="18" max="18" width="9.109375" style="3" hidden="1" customWidth="1"/>
    <col min="19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27" t="s">
        <v>0</v>
      </c>
      <c r="O1" s="28" t="s">
        <v>1</v>
      </c>
      <c r="Q1" s="107" t="s">
        <v>1</v>
      </c>
    </row>
    <row r="2" spans="1:18" ht="15" thickBot="1">
      <c r="A2" s="14"/>
      <c r="B2" s="27" t="s">
        <v>0</v>
      </c>
      <c r="C2" s="28" t="s">
        <v>1</v>
      </c>
      <c r="D2" s="107" t="s">
        <v>1</v>
      </c>
      <c r="E2" s="1"/>
      <c r="F2" s="153" t="s">
        <v>101</v>
      </c>
      <c r="G2" s="124">
        <v>0.625</v>
      </c>
      <c r="H2" s="1"/>
      <c r="L2" s="3"/>
      <c r="M2" s="122" cm="1">
        <f t="array" ref="M2:N135">_xll.BDH(B4, "LAST_PRICE", "01/01/2025 15:00:00", "01/01/2035 16:00:00", "BarSize=60", "BarType=T", "RecurDaily=True", "TZ=London")</f>
        <v>45769.625</v>
      </c>
      <c r="N2" s="3">
        <v>91.4</v>
      </c>
      <c r="O2" s="122" cm="1">
        <f t="array" ref="O2:P139">_xll.BDH(C4, "LAST_PRICE", "01/01/2025 15:00:00", "01/01/2035 16:00:00", "BarSize=60", "BarType=T", "RecurDaily=True", "TZ=London")</f>
        <v>45769.625</v>
      </c>
      <c r="P2" s="3">
        <v>101.94</v>
      </c>
      <c r="Q2" s="122" cm="1">
        <f t="array" ref="Q2:R31">_xll.BDH(D4, "LAST_PRICE", "01/01/2025 15:00:00", "01/01/2035 16:00:00", "BarSize=60", "BarType=T", "RecurDaily=True", "TZ=London")</f>
        <v>45922.625</v>
      </c>
      <c r="R2" s="3">
        <v>267.71800000000002</v>
      </c>
    </row>
    <row r="3" spans="1:18">
      <c r="A3" s="14" t="s">
        <v>32</v>
      </c>
      <c r="B3" s="15" t="s">
        <v>56</v>
      </c>
      <c r="C3" s="5" t="s">
        <v>146</v>
      </c>
      <c r="D3" s="14" t="s">
        <v>145</v>
      </c>
      <c r="L3" s="3"/>
      <c r="M3" s="122">
        <v>45770.625</v>
      </c>
      <c r="N3" s="3">
        <v>92.29</v>
      </c>
      <c r="O3" s="122">
        <v>45770.625</v>
      </c>
      <c r="P3" s="3">
        <v>101.694</v>
      </c>
      <c r="Q3" s="122">
        <v>45923.625</v>
      </c>
      <c r="R3" s="3">
        <v>263.80599999999998</v>
      </c>
    </row>
    <row r="4" spans="1:18" ht="30" customHeight="1">
      <c r="A4" s="15" t="s">
        <v>33</v>
      </c>
      <c r="B4" s="17" t="s">
        <v>60</v>
      </c>
      <c r="C4" s="151" t="s">
        <v>148</v>
      </c>
      <c r="D4" s="17" t="s">
        <v>147</v>
      </c>
      <c r="L4" s="3"/>
      <c r="M4" s="122">
        <v>45771.625</v>
      </c>
      <c r="N4" s="3">
        <v>92.32</v>
      </c>
      <c r="O4" s="122">
        <v>45771.625</v>
      </c>
      <c r="P4" s="3">
        <v>101.90300000000001</v>
      </c>
      <c r="Q4" s="122">
        <v>45924.625</v>
      </c>
      <c r="R4" s="3">
        <v>263.26299999999998</v>
      </c>
    </row>
    <row r="5" spans="1:18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22">
        <v>45772.625</v>
      </c>
      <c r="N5" s="3">
        <v>92.35</v>
      </c>
      <c r="O5" s="122">
        <v>45772.625</v>
      </c>
      <c r="P5" s="3">
        <v>101.78100000000001</v>
      </c>
      <c r="Q5" s="122">
        <v>45925.625</v>
      </c>
      <c r="R5" s="3">
        <v>267.58800000000002</v>
      </c>
    </row>
    <row r="6" spans="1:18">
      <c r="A6" s="15" t="s">
        <v>10</v>
      </c>
      <c r="B6" s="19">
        <v>0</v>
      </c>
      <c r="C6" s="10">
        <v>2.4E-2</v>
      </c>
      <c r="D6" s="108">
        <v>0.05</v>
      </c>
      <c r="L6" s="3"/>
      <c r="M6" s="122">
        <v>45776.625</v>
      </c>
      <c r="N6" s="3">
        <v>92.23</v>
      </c>
      <c r="O6" s="122">
        <v>45775.625</v>
      </c>
      <c r="P6" s="3">
        <v>101.74299999999999</v>
      </c>
      <c r="Q6" s="122">
        <v>45926.625</v>
      </c>
      <c r="R6" s="3">
        <v>264.35500000000002</v>
      </c>
    </row>
    <row r="7" spans="1:18">
      <c r="A7" s="15" t="s">
        <v>12</v>
      </c>
      <c r="B7" s="10">
        <v>4.1000000000000002E-2</v>
      </c>
      <c r="C7" s="10">
        <v>4.1000000000000002E-2</v>
      </c>
      <c r="D7" s="108">
        <v>0</v>
      </c>
      <c r="E7" s="1"/>
      <c r="H7" s="1"/>
      <c r="L7" s="3"/>
      <c r="M7" s="122">
        <v>45777.625</v>
      </c>
      <c r="N7" s="3">
        <v>91.86</v>
      </c>
      <c r="O7" s="122">
        <v>45776.625</v>
      </c>
      <c r="P7" s="3">
        <v>101.75</v>
      </c>
      <c r="Q7" s="122">
        <v>45929.625</v>
      </c>
      <c r="R7" s="3">
        <v>262.15899999999999</v>
      </c>
    </row>
    <row r="8" spans="1:18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22">
        <v>45778.625</v>
      </c>
      <c r="N8" s="3">
        <v>92.17</v>
      </c>
      <c r="O8" s="122">
        <v>45777.625</v>
      </c>
      <c r="P8" s="3">
        <v>101.923</v>
      </c>
      <c r="Q8" s="122">
        <v>45930.625</v>
      </c>
      <c r="R8" s="3">
        <v>262.68799999999999</v>
      </c>
    </row>
    <row r="9" spans="1:18">
      <c r="A9" s="15" t="s">
        <v>149</v>
      </c>
      <c r="B9" s="152" cm="1">
        <f t="array" ref="B9">_xll.BDP(B4,"PX_LAST")</f>
        <v>92.61</v>
      </c>
      <c r="C9" s="152" cm="1">
        <f t="array" ref="C9">_xll.BDP(C4,"PX_LAST")</f>
        <v>101.011</v>
      </c>
      <c r="D9" s="152" cm="1">
        <f t="array" ref="D9">_xll.BDP(D4,"PX_LAST")</f>
        <v>263.18369999999999</v>
      </c>
      <c r="E9" s="1"/>
      <c r="F9" s="1"/>
      <c r="G9" s="1"/>
      <c r="H9" s="1"/>
      <c r="I9" s="1"/>
      <c r="J9" s="1"/>
      <c r="K9" s="1"/>
      <c r="L9" s="1"/>
      <c r="M9" s="122">
        <v>45779.625</v>
      </c>
      <c r="N9" s="3">
        <v>92.25</v>
      </c>
      <c r="O9" s="122">
        <v>45779.625</v>
      </c>
      <c r="P9" s="3">
        <v>101.658</v>
      </c>
      <c r="Q9" s="122">
        <v>45931.625</v>
      </c>
      <c r="R9" s="3">
        <v>261.61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22">
        <v>45783.625</v>
      </c>
      <c r="N10" s="3">
        <v>92.25</v>
      </c>
      <c r="O10" s="122">
        <v>45782.625</v>
      </c>
      <c r="P10" s="3">
        <v>101.652</v>
      </c>
      <c r="Q10" s="122">
        <v>45932.625</v>
      </c>
      <c r="R10" s="3">
        <v>258.226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22">
        <v>45784.625</v>
      </c>
      <c r="N11" s="3">
        <v>92.3</v>
      </c>
      <c r="O11" s="122">
        <v>45783.625</v>
      </c>
      <c r="P11" s="3">
        <v>101.666</v>
      </c>
      <c r="Q11" s="122">
        <v>45933.625</v>
      </c>
      <c r="R11" s="3">
        <v>257.77</v>
      </c>
    </row>
    <row r="12" spans="1:18" ht="15" thickBot="1">
      <c r="A12" s="39" t="s">
        <v>22</v>
      </c>
      <c r="B12" s="186" t="s">
        <v>0</v>
      </c>
      <c r="C12" s="187"/>
      <c r="D12" s="188"/>
      <c r="E12" s="189" t="s">
        <v>1</v>
      </c>
      <c r="F12" s="190"/>
      <c r="G12" s="191"/>
      <c r="H12" s="204" t="s">
        <v>1</v>
      </c>
      <c r="I12" s="202"/>
      <c r="J12" s="205"/>
      <c r="K12" s="39" t="s">
        <v>16</v>
      </c>
      <c r="M12" s="122">
        <v>45785.625</v>
      </c>
      <c r="N12" s="3">
        <v>92.52</v>
      </c>
      <c r="O12" s="122">
        <v>45784.625</v>
      </c>
      <c r="P12" s="3">
        <v>101.788</v>
      </c>
      <c r="Q12" s="122">
        <v>45936.625</v>
      </c>
      <c r="R12" s="3">
        <v>261.30200000000002</v>
      </c>
    </row>
    <row r="13" spans="1:18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22">
        <v>45786.625</v>
      </c>
      <c r="N13" s="3">
        <v>92.56</v>
      </c>
      <c r="O13" s="122">
        <v>45785.625</v>
      </c>
      <c r="P13" s="3">
        <v>101.69499999999999</v>
      </c>
      <c r="Q13" s="122">
        <v>45937.625</v>
      </c>
      <c r="R13" s="3">
        <v>264</v>
      </c>
    </row>
    <row r="14" spans="1:18">
      <c r="A14" s="127">
        <v>45950</v>
      </c>
      <c r="B14" s="45">
        <v>92.262</v>
      </c>
      <c r="C14" s="31"/>
      <c r="D14" s="5"/>
      <c r="E14" s="45">
        <v>101.244</v>
      </c>
      <c r="F14" s="1"/>
      <c r="G14" s="5"/>
      <c r="H14" s="45">
        <v>273.5</v>
      </c>
      <c r="I14" s="1"/>
      <c r="J14" s="5"/>
      <c r="K14" s="78">
        <v>0</v>
      </c>
      <c r="M14" s="122">
        <v>45789.625</v>
      </c>
      <c r="N14" s="3">
        <v>92.85</v>
      </c>
      <c r="O14" s="122">
        <v>45786.625</v>
      </c>
      <c r="P14" s="3">
        <v>101.578</v>
      </c>
      <c r="Q14" s="122">
        <v>45938.625</v>
      </c>
      <c r="R14" s="3">
        <v>265.85199999999998</v>
      </c>
    </row>
    <row r="15" spans="1:18">
      <c r="A15" s="127">
        <v>45951</v>
      </c>
      <c r="B15" s="45">
        <f t="shared" ref="B15:B20" si="0">VLOOKUP(A15,M:N,2)</f>
        <v>92.33</v>
      </c>
      <c r="C15" s="31">
        <f t="shared" ref="C15" si="1">(B15/$B$14-1)*$B$5</f>
        <v>22110.944917730358</v>
      </c>
      <c r="D15" s="32">
        <f>-1*(A15-$A$14)/360*$B$7*$B$5</f>
        <v>-3416.666666666667</v>
      </c>
      <c r="E15" s="45">
        <f t="shared" ref="E15:E20" si="2">VLOOKUP(A15,O:P,2)</f>
        <v>101.25</v>
      </c>
      <c r="F15" s="31">
        <f t="shared" ref="F15" si="3">(E15-$E$14)/100*$C$5</f>
        <v>1560.0000000000591</v>
      </c>
      <c r="G15" s="32">
        <f>(A15-$A$14)/360*$C$6*$C$5-(A15-$A$14)/360*$C$7*$C$5*$E$14/100</f>
        <v>-1264.614</v>
      </c>
      <c r="H15" s="45">
        <f t="shared" ref="H15:H20" si="4">VLOOKUP(A15,Q:R,2)</f>
        <v>270.43</v>
      </c>
      <c r="I15" s="31">
        <f t="shared" ref="I15" si="5">-1*(H15-$H$14)*$D$8*10^(-4)*$D$5</f>
        <v>27895.033099999939</v>
      </c>
      <c r="J15" s="32">
        <f>(A15-$A$14)/360*$D$6*$D$5</f>
        <v>2597.2222222222222</v>
      </c>
      <c r="K15" s="79">
        <f t="shared" ref="K15:K19" si="6">C15+D15-F15-G15-I15-J15</f>
        <v>-12093.363071158528</v>
      </c>
      <c r="M15" s="122">
        <v>45790.625</v>
      </c>
      <c r="N15" s="3">
        <v>93.02</v>
      </c>
      <c r="O15" s="122">
        <v>45789.625</v>
      </c>
      <c r="P15" s="3">
        <v>101.15600000000001</v>
      </c>
      <c r="Q15" s="122">
        <v>45939.625</v>
      </c>
      <c r="R15" s="3">
        <v>271.36599999999999</v>
      </c>
    </row>
    <row r="16" spans="1:18">
      <c r="A16" s="127">
        <v>45952</v>
      </c>
      <c r="B16" s="45">
        <f t="shared" si="0"/>
        <v>92.33</v>
      </c>
      <c r="C16" s="31">
        <f t="shared" ref="C16:C20" si="7">(B16/$B$14-1)*$B$5</f>
        <v>22110.944917730358</v>
      </c>
      <c r="D16" s="32">
        <f t="shared" ref="D16:D20" si="8">-1*(A16-$A$14)/360*$B$7*$B$5</f>
        <v>-6833.3333333333339</v>
      </c>
      <c r="E16" s="45">
        <f t="shared" si="2"/>
        <v>101.289</v>
      </c>
      <c r="F16" s="31">
        <f t="shared" ref="F16:F20" si="9">(E16-$E$14)/100*$C$5</f>
        <v>11700.000000000444</v>
      </c>
      <c r="G16" s="32">
        <f t="shared" ref="G16:G20" si="10">(A16-$A$14)/360*$C$6*$C$5-(A16-$A$14)/360*$C$7*$C$5*$E$14/100</f>
        <v>-2529.2280000000001</v>
      </c>
      <c r="H16" s="45">
        <f t="shared" si="4"/>
        <v>268.29199999999997</v>
      </c>
      <c r="I16" s="31">
        <f t="shared" ref="I16:I20" si="11">-1*(H16-$H$14)*$D$8*10^(-4)*$D$5</f>
        <v>47321.606640000246</v>
      </c>
      <c r="J16" s="32">
        <f t="shared" ref="J16:J20" si="12">(A16-$A$14)/360*$D$6*$D$5</f>
        <v>5194.4444444444443</v>
      </c>
      <c r="K16" s="79">
        <f t="shared" si="6"/>
        <v>-46409.211500048114</v>
      </c>
      <c r="M16" s="122">
        <v>45791.625</v>
      </c>
      <c r="N16" s="3">
        <v>92.87</v>
      </c>
      <c r="O16" s="122">
        <v>45790.625</v>
      </c>
      <c r="P16" s="3">
        <v>101.125</v>
      </c>
      <c r="Q16" s="122">
        <v>45940.625</v>
      </c>
      <c r="R16" s="3">
        <v>282.791</v>
      </c>
    </row>
    <row r="17" spans="1:18">
      <c r="A17" s="127">
        <v>45953</v>
      </c>
      <c r="B17" s="45">
        <f t="shared" si="0"/>
        <v>92.37</v>
      </c>
      <c r="C17" s="31">
        <f t="shared" si="7"/>
        <v>35117.383104639186</v>
      </c>
      <c r="D17" s="32">
        <f t="shared" si="8"/>
        <v>-10250</v>
      </c>
      <c r="E17" s="45">
        <f t="shared" si="2"/>
        <v>101.261</v>
      </c>
      <c r="F17" s="31">
        <f t="shared" si="9"/>
        <v>4419.9999999989359</v>
      </c>
      <c r="G17" s="32">
        <f t="shared" si="10"/>
        <v>-3793.8420000000006</v>
      </c>
      <c r="H17" s="45">
        <f t="shared" si="4"/>
        <v>269.46300000000002</v>
      </c>
      <c r="I17" s="31">
        <f t="shared" si="11"/>
        <v>36681.514209999797</v>
      </c>
      <c r="J17" s="32">
        <f t="shared" si="12"/>
        <v>7791.666666666667</v>
      </c>
      <c r="K17" s="79">
        <f t="shared" si="6"/>
        <v>-20231.955772026216</v>
      </c>
      <c r="M17" s="122">
        <v>45792.625</v>
      </c>
      <c r="N17" s="3">
        <v>92.74</v>
      </c>
      <c r="O17" s="122">
        <v>45791.625</v>
      </c>
      <c r="P17" s="3">
        <v>101.087</v>
      </c>
      <c r="Q17" s="122">
        <v>45943.625</v>
      </c>
      <c r="R17" s="3">
        <v>283.67899999999997</v>
      </c>
    </row>
    <row r="18" spans="1:18">
      <c r="A18" s="127">
        <v>45954</v>
      </c>
      <c r="B18" s="45">
        <f t="shared" si="0"/>
        <v>92.5</v>
      </c>
      <c r="C18" s="31">
        <f t="shared" si="7"/>
        <v>77388.307212069572</v>
      </c>
      <c r="D18" s="32">
        <f t="shared" si="8"/>
        <v>-13666.666666666668</v>
      </c>
      <c r="E18" s="45">
        <f t="shared" si="2"/>
        <v>101.229</v>
      </c>
      <c r="F18" s="31">
        <f t="shared" si="9"/>
        <v>-3900.0000000001478</v>
      </c>
      <c r="G18" s="32">
        <f t="shared" si="10"/>
        <v>-5058.4560000000001</v>
      </c>
      <c r="H18" s="45">
        <f t="shared" si="4"/>
        <v>268.702</v>
      </c>
      <c r="I18" s="31">
        <f t="shared" si="11"/>
        <v>43596.211340000016</v>
      </c>
      <c r="J18" s="32">
        <f t="shared" si="12"/>
        <v>10388.888888888889</v>
      </c>
      <c r="K18" s="79">
        <f t="shared" si="6"/>
        <v>18694.996316514145</v>
      </c>
      <c r="M18" s="122">
        <v>45793.625</v>
      </c>
      <c r="N18" s="3">
        <v>92.96</v>
      </c>
      <c r="O18" s="122">
        <v>45792.625</v>
      </c>
      <c r="P18" s="3">
        <v>101.241</v>
      </c>
      <c r="Q18" s="122">
        <v>45944.625</v>
      </c>
      <c r="R18" s="3">
        <v>280.36599999999999</v>
      </c>
    </row>
    <row r="19" spans="1:18">
      <c r="A19" s="36">
        <v>45957</v>
      </c>
      <c r="B19" s="45">
        <f t="shared" si="0"/>
        <v>92.56</v>
      </c>
      <c r="C19" s="31">
        <f t="shared" si="7"/>
        <v>96897.964492426152</v>
      </c>
      <c r="D19" s="32">
        <f t="shared" si="8"/>
        <v>-23916.666666666668</v>
      </c>
      <c r="E19" s="45">
        <f t="shared" si="2"/>
        <v>101.092</v>
      </c>
      <c r="F19" s="31">
        <f t="shared" si="9"/>
        <v>-39520.000000000269</v>
      </c>
      <c r="G19" s="32">
        <f t="shared" si="10"/>
        <v>-8852.2980000000043</v>
      </c>
      <c r="H19" s="45">
        <f t="shared" si="4"/>
        <v>264.48399999999998</v>
      </c>
      <c r="I19" s="31">
        <f t="shared" si="11"/>
        <v>81922.351280000177</v>
      </c>
      <c r="J19" s="32">
        <f t="shared" si="12"/>
        <v>18180.555555555558</v>
      </c>
      <c r="K19" s="79">
        <f t="shared" si="6"/>
        <v>21250.688990204017</v>
      </c>
      <c r="M19" s="122">
        <v>45796.625</v>
      </c>
      <c r="N19" s="3">
        <v>92.89</v>
      </c>
      <c r="O19" s="122">
        <v>45793.625</v>
      </c>
      <c r="P19" s="3">
        <v>101.34</v>
      </c>
      <c r="Q19" s="122">
        <v>45945.625</v>
      </c>
      <c r="R19" s="3">
        <v>267.60599999999999</v>
      </c>
    </row>
    <row r="20" spans="1:18">
      <c r="A20" s="36">
        <v>45958</v>
      </c>
      <c r="B20" s="45">
        <f t="shared" si="0"/>
        <v>92.8</v>
      </c>
      <c r="C20" s="31">
        <f t="shared" si="7"/>
        <v>174936.59361383918</v>
      </c>
      <c r="D20" s="32">
        <f t="shared" si="8"/>
        <v>-27333.333333333336</v>
      </c>
      <c r="E20" s="45">
        <f t="shared" si="2"/>
        <v>101.077</v>
      </c>
      <c r="F20" s="31">
        <f t="shared" si="9"/>
        <v>-43420.000000000415</v>
      </c>
      <c r="G20" s="32">
        <f t="shared" si="10"/>
        <v>-10116.912</v>
      </c>
      <c r="H20" s="45">
        <f t="shared" si="4"/>
        <v>257.31099999999998</v>
      </c>
      <c r="I20" s="31">
        <f t="shared" si="11"/>
        <v>147098.59637000022</v>
      </c>
      <c r="J20" s="32">
        <f t="shared" si="12"/>
        <v>20777.777777777777</v>
      </c>
      <c r="K20" s="79">
        <f t="shared" ref="K20" si="13">C20+D20-F20-G20-I20-J20</f>
        <v>33263.798132728261</v>
      </c>
      <c r="M20" s="122">
        <v>45797.625</v>
      </c>
      <c r="N20" s="3">
        <v>93.05</v>
      </c>
      <c r="O20" s="122">
        <v>45796.625</v>
      </c>
      <c r="P20" s="3">
        <v>101.408</v>
      </c>
      <c r="Q20" s="122">
        <v>45946.625</v>
      </c>
      <c r="R20" s="3">
        <v>272.90899999999999</v>
      </c>
    </row>
    <row r="21" spans="1:18">
      <c r="A21" s="36">
        <v>45959</v>
      </c>
      <c r="B21" s="45">
        <f t="shared" ref="B21" si="14">VLOOKUP(A21,M:N,2)</f>
        <v>92.79</v>
      </c>
      <c r="C21" s="31">
        <f t="shared" ref="C21" si="15">(B21/$B$14-1)*$B$5</f>
        <v>171684.98406711529</v>
      </c>
      <c r="D21" s="32">
        <f t="shared" ref="D21" si="16">-1*(A21-$A$14)/360*$B$7*$B$5</f>
        <v>-30750.000000000004</v>
      </c>
      <c r="E21" s="45">
        <f t="shared" ref="E21" si="17">VLOOKUP(A21,O:P,2)</f>
        <v>101.083</v>
      </c>
      <c r="F21" s="31">
        <f t="shared" ref="F21" si="18">(E21-$E$14)/100*$C$5</f>
        <v>-41860.000000000349</v>
      </c>
      <c r="G21" s="32">
        <f t="shared" ref="G21" si="19">(A21-$A$14)/360*$C$6*$C$5-(A21-$A$14)/360*$C$7*$C$5*$E$14/100</f>
        <v>-11381.526000000003</v>
      </c>
      <c r="H21" s="45">
        <f t="shared" ref="H21" si="20">VLOOKUP(A21,Q:R,2)</f>
        <v>259.988</v>
      </c>
      <c r="I21" s="31">
        <f t="shared" ref="I21" si="21">-1*(H21-$H$14)*$D$8*10^(-4)*$D$5</f>
        <v>122774.49096000001</v>
      </c>
      <c r="J21" s="32">
        <f t="shared" ref="J21" si="22">(A21-$A$14)/360*$D$6*$D$5</f>
        <v>23375.000000000004</v>
      </c>
      <c r="K21" s="79">
        <f t="shared" ref="K21" si="23">C21+D21-F21-G21-I21-J21</f>
        <v>48027.019107115644</v>
      </c>
      <c r="M21" s="122">
        <v>45798.625</v>
      </c>
      <c r="N21" s="3">
        <v>92.95</v>
      </c>
      <c r="O21" s="122">
        <v>45797.625</v>
      </c>
      <c r="P21" s="3">
        <v>101.352</v>
      </c>
      <c r="Q21" s="122">
        <v>45947.625</v>
      </c>
      <c r="R21" s="3">
        <v>278.745</v>
      </c>
    </row>
    <row r="22" spans="1:18">
      <c r="A22" s="36">
        <v>45960</v>
      </c>
      <c r="B22" s="45">
        <f t="shared" ref="B22" si="24">VLOOKUP(A22,M:N,2)</f>
        <v>92.78</v>
      </c>
      <c r="C22" s="31">
        <f t="shared" ref="C22" si="25">(B22/$B$14-1)*$B$5</f>
        <v>168433.37452038476</v>
      </c>
      <c r="D22" s="32">
        <f t="shared" ref="D22" si="26">-1*(A22-$A$14)/360*$B$7*$B$5</f>
        <v>-34166.666666666672</v>
      </c>
      <c r="E22" s="45">
        <f t="shared" ref="E22" si="27">VLOOKUP(A22,O:P,2)</f>
        <v>101.07899999999999</v>
      </c>
      <c r="F22" s="31">
        <f t="shared" ref="F22" si="28">(E22-$E$14)/100*$C$5</f>
        <v>-42900.000000001623</v>
      </c>
      <c r="G22" s="32">
        <f t="shared" ref="G22" si="29">(A22-$A$14)/360*$C$6*$C$5-(A22-$A$14)/360*$C$7*$C$5*$E$14/100</f>
        <v>-12646.140000000003</v>
      </c>
      <c r="H22" s="45">
        <f t="shared" ref="H22" si="30">VLOOKUP(A22,Q:R,2)</f>
        <v>259.65800000000002</v>
      </c>
      <c r="I22" s="31">
        <f t="shared" ref="I22" si="31">-1*(H22-$H$14)*$D$8*10^(-4)*$D$5</f>
        <v>125772.97985999985</v>
      </c>
      <c r="J22" s="32">
        <f t="shared" ref="J22" si="32">(A22-$A$14)/360*$D$6*$D$5</f>
        <v>25972.222222222223</v>
      </c>
      <c r="K22" s="79">
        <f t="shared" ref="K22" si="33">C22+D22-F22-G22-I22-J22</f>
        <v>38067.645771497657</v>
      </c>
      <c r="M22" s="122">
        <v>45799.625</v>
      </c>
      <c r="N22" s="3">
        <v>92.82</v>
      </c>
      <c r="O22" s="122">
        <v>45798.625</v>
      </c>
      <c r="P22" s="3">
        <v>101.282</v>
      </c>
      <c r="Q22" s="122">
        <v>45950.625</v>
      </c>
      <c r="R22" s="3">
        <v>270.43</v>
      </c>
    </row>
    <row r="23" spans="1:18" ht="14.4" customHeight="1">
      <c r="A23" s="36">
        <v>45961</v>
      </c>
      <c r="B23" s="45">
        <f t="shared" ref="B23" si="34">VLOOKUP(A23,M:N,2)</f>
        <v>92.49</v>
      </c>
      <c r="C23" s="31">
        <f t="shared" ref="C23:C24" si="35">(B23/$B$14-1)*$B$5</f>
        <v>74136.697665345695</v>
      </c>
      <c r="D23" s="32">
        <f t="shared" ref="D23:D24" si="36">-1*(A23-$A$14)/360*$B$7*$B$5</f>
        <v>-37583.333333333336</v>
      </c>
      <c r="E23" s="45">
        <f t="shared" ref="E23" si="37">VLOOKUP(A23,O:P,2)</f>
        <v>101.026</v>
      </c>
      <c r="F23" s="31">
        <f t="shared" ref="F23:F24" si="38">(E23-$E$14)/100*$C$5</f>
        <v>-56680.000000000917</v>
      </c>
      <c r="G23" s="32">
        <f t="shared" ref="G23:G24" si="39">(A23-$A$14)/360*$C$6*$C$5-(A23-$A$14)/360*$C$7*$C$5*$E$14/100</f>
        <v>-13910.754000000004</v>
      </c>
      <c r="H23" s="45">
        <f t="shared" ref="H23" si="40">VLOOKUP(A23,Q:R,2)</f>
        <v>262.67700000000002</v>
      </c>
      <c r="I23" s="31">
        <f t="shared" ref="I23:I24" si="41">-1*(H23-$H$14)*$D$8*10^(-4)*$D$5</f>
        <v>98341.349589999823</v>
      </c>
      <c r="J23" s="32">
        <f t="shared" ref="J23:J24" si="42">(A23-$A$14)/360*$D$6*$D$5</f>
        <v>28569.444444444445</v>
      </c>
      <c r="K23" s="79">
        <f t="shared" ref="K23" si="43">C23+D23-F23-G23-I23-J23</f>
        <v>-19766.675702430999</v>
      </c>
      <c r="M23" s="122">
        <v>45800.625</v>
      </c>
      <c r="N23" s="3">
        <v>92.47</v>
      </c>
      <c r="O23" s="122">
        <v>45799.625</v>
      </c>
      <c r="P23" s="3">
        <v>101.363</v>
      </c>
      <c r="Q23" s="122">
        <v>45951.625</v>
      </c>
      <c r="R23" s="3">
        <v>268.29199999999997</v>
      </c>
    </row>
    <row r="24" spans="1:18" ht="14.4" customHeight="1">
      <c r="A24" s="36">
        <v>45964</v>
      </c>
      <c r="B24" s="45">
        <f>$B$9</f>
        <v>92.61</v>
      </c>
      <c r="C24" s="31">
        <f t="shared" si="35"/>
        <v>113156.0122260522</v>
      </c>
      <c r="D24" s="32">
        <f t="shared" si="36"/>
        <v>-47833.333333333336</v>
      </c>
      <c r="E24" s="45">
        <f>$C$9</f>
        <v>101.011</v>
      </c>
      <c r="F24" s="31">
        <f t="shared" si="38"/>
        <v>-60580.000000001062</v>
      </c>
      <c r="G24" s="32">
        <f t="shared" si="39"/>
        <v>-17704.596000000009</v>
      </c>
      <c r="H24" s="45">
        <f>$D$9</f>
        <v>263.18369999999999</v>
      </c>
      <c r="I24" s="31">
        <f t="shared" si="41"/>
        <v>93737.306179000123</v>
      </c>
      <c r="J24" s="32">
        <f t="shared" si="42"/>
        <v>36361.111111111117</v>
      </c>
      <c r="K24" s="79">
        <f>C24+D24-F24-G24-I24-J24</f>
        <v>13508.857602608718</v>
      </c>
      <c r="M24" s="122">
        <v>45804.625</v>
      </c>
      <c r="N24" s="3">
        <v>93.11</v>
      </c>
      <c r="O24" s="122">
        <v>45800.625</v>
      </c>
      <c r="P24" s="3">
        <v>101.581</v>
      </c>
      <c r="Q24" s="122">
        <v>45952.625</v>
      </c>
      <c r="R24" s="3">
        <v>269.46300000000002</v>
      </c>
    </row>
    <row r="25" spans="1:18" ht="14.4" customHeight="1">
      <c r="A25" s="36">
        <v>45965</v>
      </c>
      <c r="B25" s="45"/>
      <c r="C25" s="31"/>
      <c r="D25" s="32"/>
      <c r="E25" s="45"/>
      <c r="F25" s="31"/>
      <c r="G25" s="32"/>
      <c r="H25" s="45"/>
      <c r="I25" s="31"/>
      <c r="J25" s="32"/>
      <c r="K25" s="79"/>
      <c r="M25" s="122">
        <v>45805.625</v>
      </c>
      <c r="N25" s="3">
        <v>93.01</v>
      </c>
      <c r="O25" s="122">
        <v>45803.625</v>
      </c>
      <c r="P25" s="3">
        <v>101.53100000000001</v>
      </c>
      <c r="Q25" s="122">
        <v>45953.625</v>
      </c>
      <c r="R25" s="3">
        <v>268.702</v>
      </c>
    </row>
    <row r="26" spans="1:18" ht="14.4" customHeight="1">
      <c r="A26" s="36">
        <v>45966</v>
      </c>
      <c r="B26" s="45"/>
      <c r="C26" s="31"/>
      <c r="D26" s="32"/>
      <c r="E26" s="45"/>
      <c r="F26" s="31"/>
      <c r="G26" s="32"/>
      <c r="H26" s="45"/>
      <c r="I26" s="31"/>
      <c r="J26" s="32"/>
      <c r="K26" s="79"/>
      <c r="M26" s="122">
        <v>45806.625</v>
      </c>
      <c r="N26" s="3">
        <v>93.33</v>
      </c>
      <c r="O26" s="122">
        <v>45804.625</v>
      </c>
      <c r="P26" s="3">
        <v>101.529</v>
      </c>
      <c r="Q26" s="122">
        <v>45954.625</v>
      </c>
      <c r="R26" s="3">
        <v>264.48399999999998</v>
      </c>
    </row>
    <row r="27" spans="1:18" ht="14.4" customHeight="1">
      <c r="A27" s="36">
        <v>45967</v>
      </c>
      <c r="B27" s="31"/>
      <c r="C27" s="31"/>
      <c r="D27" s="32"/>
      <c r="E27" s="45"/>
      <c r="F27" s="31"/>
      <c r="G27" s="32"/>
      <c r="H27" s="45"/>
      <c r="I27" s="31"/>
      <c r="J27" s="32"/>
      <c r="K27" s="79"/>
      <c r="M27" s="122">
        <v>45807.625</v>
      </c>
      <c r="N27" s="3">
        <v>93.44</v>
      </c>
      <c r="O27" s="122">
        <v>45805.625</v>
      </c>
      <c r="P27" s="3">
        <v>101.491</v>
      </c>
      <c r="Q27" s="122">
        <v>45957.625</v>
      </c>
      <c r="R27" s="3">
        <v>257.31099999999998</v>
      </c>
    </row>
    <row r="28" spans="1:18" ht="14.4" customHeight="1">
      <c r="A28" s="36">
        <v>45968</v>
      </c>
      <c r="B28" s="45"/>
      <c r="C28" s="31"/>
      <c r="D28" s="32"/>
      <c r="E28" s="45"/>
      <c r="F28" s="31"/>
      <c r="G28" s="32"/>
      <c r="H28" s="45"/>
      <c r="I28" s="31"/>
      <c r="J28" s="32"/>
      <c r="K28" s="79"/>
      <c r="M28" s="122">
        <v>45810.625</v>
      </c>
      <c r="N28" s="3">
        <v>93.5</v>
      </c>
      <c r="O28" s="122">
        <v>45806.625</v>
      </c>
      <c r="P28" s="3">
        <v>101.58</v>
      </c>
      <c r="Q28" s="122">
        <v>45958.625</v>
      </c>
      <c r="R28" s="3">
        <v>259.988</v>
      </c>
    </row>
    <row r="29" spans="1:18" ht="14.4" customHeight="1">
      <c r="A29" s="36">
        <v>45969</v>
      </c>
      <c r="B29" s="45"/>
      <c r="C29" s="31"/>
      <c r="D29" s="32"/>
      <c r="E29" s="45"/>
      <c r="F29" s="31"/>
      <c r="G29" s="32"/>
      <c r="H29" s="45"/>
      <c r="I29" s="31"/>
      <c r="J29" s="32"/>
      <c r="K29" s="79"/>
      <c r="M29" s="122">
        <v>45811.625</v>
      </c>
      <c r="N29" s="3">
        <v>93.62</v>
      </c>
      <c r="O29" s="122">
        <v>45807.625</v>
      </c>
      <c r="P29" s="3">
        <v>101.56</v>
      </c>
      <c r="Q29" s="122">
        <v>45959.625</v>
      </c>
      <c r="R29" s="3">
        <v>259.65800000000002</v>
      </c>
    </row>
    <row r="30" spans="1:18" ht="14.4" customHeight="1">
      <c r="A30" s="36">
        <v>45970</v>
      </c>
      <c r="B30" s="45"/>
      <c r="C30" s="31"/>
      <c r="D30" s="32"/>
      <c r="E30" s="45"/>
      <c r="F30" s="31"/>
      <c r="G30" s="32"/>
      <c r="H30" s="45"/>
      <c r="I30" s="31"/>
      <c r="J30" s="32"/>
      <c r="K30" s="79"/>
      <c r="M30" s="122">
        <v>45812.625</v>
      </c>
      <c r="N30" s="3">
        <v>93.7</v>
      </c>
      <c r="O30" s="122">
        <v>45810.625</v>
      </c>
      <c r="P30" s="3">
        <v>101.574</v>
      </c>
      <c r="Q30" s="122">
        <v>45960.625</v>
      </c>
      <c r="R30" s="3">
        <v>262.67700000000002</v>
      </c>
    </row>
    <row r="31" spans="1:18" ht="14.4" customHeight="1">
      <c r="A31" s="127"/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122">
        <v>45813.625</v>
      </c>
      <c r="N31" s="3">
        <v>93.55</v>
      </c>
      <c r="O31" s="122">
        <v>45811.625</v>
      </c>
      <c r="P31" s="3">
        <v>101.60599999999999</v>
      </c>
      <c r="Q31" s="122">
        <v>45961.625</v>
      </c>
      <c r="R31" s="3">
        <v>264.13400000000001</v>
      </c>
    </row>
    <row r="32" spans="1:18" ht="14.4" customHeight="1">
      <c r="A32" s="127"/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122">
        <v>45814.625</v>
      </c>
      <c r="N32" s="3">
        <v>93.7</v>
      </c>
      <c r="O32" s="122">
        <v>45812.625</v>
      </c>
      <c r="P32" s="3">
        <v>101.54</v>
      </c>
    </row>
    <row r="33" spans="1:16" ht="14.4" customHeight="1">
      <c r="A33" s="127"/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122">
        <v>45817.625</v>
      </c>
      <c r="N33" s="3">
        <v>93.62</v>
      </c>
      <c r="O33" s="122">
        <v>45813.625</v>
      </c>
      <c r="P33" s="3">
        <v>101.26</v>
      </c>
    </row>
    <row r="34" spans="1:16" ht="14.4" customHeight="1">
      <c r="A34" s="127"/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122">
        <v>45818.625</v>
      </c>
      <c r="N34" s="3">
        <v>93.67</v>
      </c>
      <c r="O34" s="122">
        <v>45814.625</v>
      </c>
      <c r="P34" s="3">
        <v>101.29900000000001</v>
      </c>
    </row>
    <row r="35" spans="1:16" ht="14.4" customHeight="1">
      <c r="A35" s="127"/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122">
        <v>45819.625</v>
      </c>
      <c r="N35" s="3">
        <v>93.76</v>
      </c>
      <c r="O35" s="122">
        <v>45817.625</v>
      </c>
      <c r="P35" s="3">
        <v>101.297</v>
      </c>
    </row>
    <row r="36" spans="1:16" ht="14.4" customHeight="1">
      <c r="A36" s="127"/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122">
        <v>45820.625</v>
      </c>
      <c r="N36" s="3">
        <v>93.76</v>
      </c>
      <c r="O36" s="122">
        <v>45818.625</v>
      </c>
      <c r="P36" s="3">
        <v>101.38500000000001</v>
      </c>
    </row>
    <row r="37" spans="1:16">
      <c r="A37" s="127"/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122">
        <v>45821.625</v>
      </c>
      <c r="N37" s="3">
        <v>93.42</v>
      </c>
      <c r="O37" s="122">
        <v>45819.625</v>
      </c>
      <c r="P37" s="3">
        <v>101.398</v>
      </c>
    </row>
    <row r="38" spans="1:16">
      <c r="A38" s="127"/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122">
        <v>45824.625</v>
      </c>
      <c r="N38" s="3">
        <v>93.76</v>
      </c>
      <c r="O38" s="122">
        <v>45820.625</v>
      </c>
      <c r="P38" s="3">
        <v>101.509</v>
      </c>
    </row>
    <row r="39" spans="1:16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122">
        <v>45825.625</v>
      </c>
      <c r="N39" s="3">
        <v>93.56</v>
      </c>
      <c r="O39" s="122">
        <v>45821.625</v>
      </c>
      <c r="P39" s="3">
        <v>101.375</v>
      </c>
    </row>
    <row r="40" spans="1:16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122">
        <v>45826.625</v>
      </c>
      <c r="N40" s="3">
        <v>93.37</v>
      </c>
      <c r="O40" s="122">
        <v>45824.625</v>
      </c>
      <c r="P40" s="3">
        <v>101.402</v>
      </c>
    </row>
    <row r="41" spans="1:16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122">
        <v>45827.625</v>
      </c>
      <c r="N41" s="3">
        <v>93.19</v>
      </c>
      <c r="O41" s="122">
        <v>45825.625</v>
      </c>
      <c r="P41" s="3">
        <v>101.369</v>
      </c>
    </row>
    <row r="42" spans="1:16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122">
        <v>45828.625</v>
      </c>
      <c r="N42" s="3">
        <v>93.4</v>
      </c>
      <c r="O42" s="122">
        <v>45826.625</v>
      </c>
      <c r="P42" s="3">
        <v>101.449</v>
      </c>
    </row>
    <row r="43" spans="1:16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122">
        <v>45831.625</v>
      </c>
      <c r="N43" s="3">
        <v>93.3</v>
      </c>
      <c r="O43" s="122">
        <v>45827.625</v>
      </c>
      <c r="P43" s="3">
        <v>101.432</v>
      </c>
    </row>
    <row r="44" spans="1:16">
      <c r="B44" s="45"/>
      <c r="C44" s="31"/>
      <c r="D44" s="5"/>
      <c r="E44" s="45"/>
      <c r="F44" s="1"/>
      <c r="G44" s="5"/>
      <c r="H44" s="45"/>
      <c r="I44" s="1"/>
      <c r="J44" s="5"/>
      <c r="K44" s="78"/>
      <c r="M44" s="122">
        <v>45832.625</v>
      </c>
      <c r="N44" s="3">
        <v>93.63</v>
      </c>
      <c r="O44" s="122">
        <v>45828.625</v>
      </c>
      <c r="P44" s="3">
        <v>101.38200000000001</v>
      </c>
    </row>
    <row r="45" spans="1:16">
      <c r="B45" s="45"/>
      <c r="C45" s="31"/>
      <c r="D45" s="5"/>
      <c r="E45" s="45"/>
      <c r="F45" s="1"/>
      <c r="G45" s="5"/>
      <c r="H45" s="45"/>
      <c r="I45" s="1"/>
      <c r="J45" s="5"/>
      <c r="K45" s="78"/>
      <c r="M45" s="122">
        <v>45833.625</v>
      </c>
      <c r="N45" s="3">
        <v>93.47</v>
      </c>
      <c r="O45" s="122">
        <v>45831.625</v>
      </c>
      <c r="P45" s="3">
        <v>101.441</v>
      </c>
    </row>
    <row r="46" spans="1:16">
      <c r="B46" s="45"/>
      <c r="C46" s="31"/>
      <c r="D46" s="5"/>
      <c r="E46" s="45"/>
      <c r="F46" s="1"/>
      <c r="G46" s="5"/>
      <c r="H46" s="45"/>
      <c r="I46" s="1"/>
      <c r="J46" s="5"/>
      <c r="K46" s="78"/>
      <c r="M46" s="122">
        <v>45834.625</v>
      </c>
      <c r="N46" s="3">
        <v>93.5</v>
      </c>
      <c r="O46" s="122">
        <v>45832.625</v>
      </c>
      <c r="P46" s="3">
        <v>101.40600000000001</v>
      </c>
    </row>
    <row r="47" spans="1:16">
      <c r="B47" s="45"/>
      <c r="C47" s="31"/>
      <c r="D47" s="5"/>
      <c r="E47" s="45"/>
      <c r="F47" s="1"/>
      <c r="G47" s="5"/>
      <c r="H47" s="45"/>
      <c r="I47" s="1"/>
      <c r="J47" s="5"/>
      <c r="K47" s="78"/>
      <c r="M47" s="122">
        <v>45835.625</v>
      </c>
      <c r="N47" s="3">
        <v>93.63</v>
      </c>
      <c r="O47" s="122">
        <v>45833.625</v>
      </c>
      <c r="P47" s="3">
        <v>101.367</v>
      </c>
    </row>
    <row r="48" spans="1:16">
      <c r="B48" s="57"/>
      <c r="C48" s="58"/>
      <c r="D48" s="34"/>
      <c r="E48" s="57"/>
      <c r="G48" s="34"/>
      <c r="H48" s="57"/>
      <c r="J48" s="34"/>
      <c r="K48" s="80"/>
      <c r="M48" s="122">
        <v>45838.625</v>
      </c>
      <c r="N48" s="3">
        <v>93.64</v>
      </c>
      <c r="O48" s="122">
        <v>45834.625</v>
      </c>
      <c r="P48" s="3">
        <v>101.43</v>
      </c>
    </row>
    <row r="49" spans="2:33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122">
        <v>45839.625</v>
      </c>
      <c r="N49" s="3">
        <v>93.68</v>
      </c>
      <c r="O49" s="122">
        <v>45835.625</v>
      </c>
      <c r="P49" s="3">
        <v>101.3</v>
      </c>
    </row>
    <row r="50" spans="2:33">
      <c r="E50" s="59"/>
      <c r="H50" s="59"/>
      <c r="M50" s="122">
        <v>45840.625</v>
      </c>
      <c r="N50" s="3">
        <v>93.74</v>
      </c>
      <c r="O50" s="122">
        <v>45838.625</v>
      </c>
      <c r="P50" s="3">
        <v>101.331</v>
      </c>
    </row>
    <row r="51" spans="2:33">
      <c r="E51" s="59"/>
      <c r="H51" s="59"/>
      <c r="M51" s="122">
        <v>45841.625</v>
      </c>
      <c r="N51" s="3">
        <v>93.9</v>
      </c>
      <c r="O51" s="122">
        <v>45839.625</v>
      </c>
      <c r="P51" s="3">
        <v>101.357</v>
      </c>
    </row>
    <row r="52" spans="2:33">
      <c r="H52" s="59"/>
      <c r="M52" s="122">
        <v>45842.625</v>
      </c>
      <c r="N52" s="3">
        <v>93.86</v>
      </c>
      <c r="O52" s="122">
        <v>45840.625</v>
      </c>
      <c r="P52" s="3">
        <v>101.286</v>
      </c>
    </row>
    <row r="53" spans="2:33">
      <c r="H53" s="59"/>
      <c r="M53" s="122">
        <v>45845.625</v>
      </c>
      <c r="N53" s="3">
        <v>93.91</v>
      </c>
      <c r="O53" s="122">
        <v>45841.625</v>
      </c>
      <c r="P53" s="3">
        <v>101.379</v>
      </c>
    </row>
    <row r="54" spans="2:33">
      <c r="H54" s="59"/>
      <c r="M54" s="122">
        <v>45846.625</v>
      </c>
      <c r="N54" s="3">
        <v>93.9</v>
      </c>
      <c r="O54" s="122">
        <v>45842.625</v>
      </c>
      <c r="P54" s="3">
        <v>101.465</v>
      </c>
    </row>
    <row r="55" spans="2:33">
      <c r="H55" s="59"/>
      <c r="M55" s="122">
        <v>45847.625</v>
      </c>
      <c r="N55" s="3">
        <v>94.17</v>
      </c>
      <c r="O55" s="122">
        <v>45845.625</v>
      </c>
      <c r="P55" s="3">
        <v>101.348</v>
      </c>
    </row>
    <row r="56" spans="2:33">
      <c r="H56" s="59"/>
      <c r="M56" s="122">
        <v>45848.625</v>
      </c>
      <c r="N56" s="3">
        <v>94.22</v>
      </c>
      <c r="O56" s="122">
        <v>45846.625</v>
      </c>
      <c r="P56" s="3">
        <v>101.241</v>
      </c>
    </row>
    <row r="57" spans="2:33">
      <c r="M57" s="122">
        <v>45849.625</v>
      </c>
      <c r="N57" s="3">
        <v>94.12</v>
      </c>
      <c r="O57" s="122">
        <v>45847.625</v>
      </c>
      <c r="P57" s="3">
        <v>101.289</v>
      </c>
    </row>
    <row r="58" spans="2:33">
      <c r="M58" s="122">
        <v>45852.625</v>
      </c>
      <c r="N58" s="3">
        <v>94.05</v>
      </c>
      <c r="O58" s="122">
        <v>45848.625</v>
      </c>
      <c r="P58" s="3">
        <v>101.181</v>
      </c>
    </row>
    <row r="59" spans="2:33">
      <c r="M59" s="122">
        <v>45853.625</v>
      </c>
      <c r="N59" s="3">
        <v>94.05</v>
      </c>
      <c r="O59" s="122">
        <v>45849.625</v>
      </c>
      <c r="P59" s="3">
        <v>101.123</v>
      </c>
    </row>
    <row r="60" spans="2:33">
      <c r="M60" s="122">
        <v>45854.625</v>
      </c>
      <c r="N60" s="3">
        <v>93.96</v>
      </c>
      <c r="O60" s="122">
        <v>45852.625</v>
      </c>
      <c r="P60" s="3">
        <v>101.181</v>
      </c>
    </row>
    <row r="61" spans="2:33">
      <c r="M61" s="122">
        <v>45855.625</v>
      </c>
      <c r="N61" s="3">
        <v>94.08</v>
      </c>
      <c r="O61" s="122">
        <v>45853.625</v>
      </c>
      <c r="P61" s="3">
        <v>101.23699999999999</v>
      </c>
    </row>
    <row r="62" spans="2:33">
      <c r="M62" s="122">
        <v>45856.625</v>
      </c>
      <c r="N62" s="3">
        <v>94.09</v>
      </c>
      <c r="O62" s="122">
        <v>45854.625</v>
      </c>
      <c r="P62" s="3">
        <v>101.31</v>
      </c>
    </row>
    <row r="63" spans="2:33">
      <c r="M63" s="122">
        <v>45859.625</v>
      </c>
      <c r="N63" s="3">
        <v>94.13</v>
      </c>
      <c r="O63" s="122">
        <v>45855.625</v>
      </c>
      <c r="P63" s="3">
        <v>101.328</v>
      </c>
      <c r="Y63" s="58"/>
      <c r="AG63" s="82"/>
    </row>
    <row r="64" spans="2:33">
      <c r="M64" s="122">
        <v>45860.625</v>
      </c>
      <c r="N64" s="3">
        <v>94.13</v>
      </c>
      <c r="O64" s="122">
        <v>45856.625</v>
      </c>
      <c r="P64" s="3">
        <v>101.28</v>
      </c>
      <c r="X64" s="110" t="s">
        <v>86</v>
      </c>
      <c r="Y64" s="110" t="s">
        <v>87</v>
      </c>
      <c r="Z64" s="110" t="s">
        <v>88</v>
      </c>
      <c r="AA64" s="110" t="s">
        <v>89</v>
      </c>
      <c r="AB64" s="110" t="s">
        <v>90</v>
      </c>
      <c r="AC64" s="110" t="s">
        <v>91</v>
      </c>
      <c r="AD64" s="110" t="s">
        <v>92</v>
      </c>
      <c r="AE64" s="110" t="s">
        <v>93</v>
      </c>
      <c r="AF64" s="109"/>
      <c r="AG64" s="82"/>
    </row>
    <row r="65" spans="13:33">
      <c r="M65" s="122">
        <v>45861.625</v>
      </c>
      <c r="N65" s="3">
        <v>94.21</v>
      </c>
      <c r="O65" s="122">
        <v>45859.625</v>
      </c>
      <c r="P65" s="3">
        <v>101.45</v>
      </c>
      <c r="X65" s="110">
        <v>6787</v>
      </c>
      <c r="Y65" s="111">
        <v>45936</v>
      </c>
      <c r="Z65" s="112" t="s">
        <v>94</v>
      </c>
      <c r="AA65" s="112" t="s">
        <v>95</v>
      </c>
      <c r="AB65" s="112" t="s">
        <v>96</v>
      </c>
      <c r="AC65" s="112" t="s">
        <v>97</v>
      </c>
      <c r="AD65" s="112" t="s">
        <v>98</v>
      </c>
      <c r="AE65" s="112" t="s">
        <v>99</v>
      </c>
      <c r="AF65" s="112">
        <v>56.9191</v>
      </c>
      <c r="AG65" s="82"/>
    </row>
    <row r="66" spans="13:33">
      <c r="M66" s="122">
        <v>45862.625</v>
      </c>
      <c r="N66" s="3">
        <v>94.34</v>
      </c>
      <c r="O66" s="122">
        <v>45860.625</v>
      </c>
      <c r="P66" s="3">
        <v>101.5</v>
      </c>
      <c r="X66" s="110">
        <v>61629</v>
      </c>
      <c r="Y66" s="111">
        <v>45937</v>
      </c>
      <c r="Z66" s="112" t="s">
        <v>94</v>
      </c>
      <c r="AA66" s="112" t="s">
        <v>95</v>
      </c>
      <c r="AB66" s="112" t="s">
        <v>96</v>
      </c>
      <c r="AC66" s="112" t="s">
        <v>97</v>
      </c>
      <c r="AD66" s="112" t="s">
        <v>98</v>
      </c>
      <c r="AE66" s="112" t="s">
        <v>99</v>
      </c>
      <c r="AF66" s="112">
        <v>56.886099999999999</v>
      </c>
      <c r="AG66" s="82"/>
    </row>
    <row r="67" spans="13:33">
      <c r="M67" s="122">
        <v>45863.625</v>
      </c>
      <c r="N67" s="3">
        <v>94.27</v>
      </c>
      <c r="O67" s="122">
        <v>45861.625</v>
      </c>
      <c r="P67" s="3">
        <v>101.505</v>
      </c>
      <c r="X67" s="110">
        <v>116533</v>
      </c>
      <c r="Y67" s="111">
        <v>45938</v>
      </c>
      <c r="Z67" s="112" t="s">
        <v>94</v>
      </c>
      <c r="AA67" s="112" t="s">
        <v>95</v>
      </c>
      <c r="AB67" s="112" t="s">
        <v>96</v>
      </c>
      <c r="AC67" s="112" t="s">
        <v>97</v>
      </c>
      <c r="AD67" s="112" t="s">
        <v>98</v>
      </c>
      <c r="AE67" s="112" t="s">
        <v>99</v>
      </c>
      <c r="AF67" s="112">
        <v>56.288499999999999</v>
      </c>
      <c r="AG67" s="82"/>
    </row>
    <row r="68" spans="13:33">
      <c r="M68" s="122">
        <v>45866.625</v>
      </c>
      <c r="N68" s="3">
        <v>94.37</v>
      </c>
      <c r="O68" s="122">
        <v>45862.625</v>
      </c>
      <c r="P68" s="3">
        <v>101.15300000000001</v>
      </c>
      <c r="X68" s="110">
        <v>171383</v>
      </c>
      <c r="Y68" s="111">
        <v>45939</v>
      </c>
      <c r="Z68" s="112" t="s">
        <v>94</v>
      </c>
      <c r="AA68" s="112" t="s">
        <v>95</v>
      </c>
      <c r="AB68" s="112" t="s">
        <v>96</v>
      </c>
      <c r="AC68" s="112" t="s">
        <v>97</v>
      </c>
      <c r="AD68" s="112" t="s">
        <v>98</v>
      </c>
      <c r="AE68" s="112" t="s">
        <v>99</v>
      </c>
      <c r="AF68" s="112">
        <v>56.36</v>
      </c>
      <c r="AG68" s="82"/>
    </row>
    <row r="69" spans="13:33">
      <c r="M69" s="122">
        <v>45867.625</v>
      </c>
      <c r="N69" s="3">
        <v>94.46</v>
      </c>
      <c r="O69" s="122">
        <v>45863.625</v>
      </c>
      <c r="P69" s="3">
        <v>101.054</v>
      </c>
      <c r="X69" s="110">
        <v>226332</v>
      </c>
      <c r="Y69" s="111">
        <v>45940</v>
      </c>
      <c r="Z69" s="112" t="s">
        <v>94</v>
      </c>
      <c r="AA69" s="112" t="s">
        <v>95</v>
      </c>
      <c r="AB69" s="112" t="s">
        <v>96</v>
      </c>
      <c r="AC69" s="112" t="s">
        <v>97</v>
      </c>
      <c r="AD69" s="112" t="s">
        <v>98</v>
      </c>
      <c r="AE69" s="112" t="s">
        <v>99</v>
      </c>
      <c r="AF69" s="112">
        <v>59.473300000000002</v>
      </c>
      <c r="AG69" s="82"/>
    </row>
    <row r="70" spans="13:33">
      <c r="M70" s="122">
        <v>45868.625</v>
      </c>
      <c r="N70" s="3">
        <v>94.48</v>
      </c>
      <c r="O70" s="122">
        <v>45866.625</v>
      </c>
      <c r="P70" s="3">
        <v>101.17</v>
      </c>
      <c r="Y70" s="58"/>
      <c r="AG70" s="82"/>
    </row>
    <row r="71" spans="13:33">
      <c r="M71" s="122">
        <v>45869.625</v>
      </c>
      <c r="N71" s="3">
        <v>94.45</v>
      </c>
      <c r="O71" s="122">
        <v>45867.625</v>
      </c>
      <c r="P71" s="3">
        <v>101.105</v>
      </c>
      <c r="Y71" s="58"/>
      <c r="AG71" s="82"/>
    </row>
    <row r="72" spans="13:33">
      <c r="M72" s="122">
        <v>45870.625</v>
      </c>
      <c r="N72" s="3">
        <v>94.32</v>
      </c>
      <c r="O72" s="122">
        <v>45868.625</v>
      </c>
      <c r="P72" s="3">
        <v>101.048</v>
      </c>
      <c r="Y72" s="58"/>
      <c r="AG72" s="82"/>
    </row>
    <row r="73" spans="13:33">
      <c r="M73" s="122">
        <v>45873.625</v>
      </c>
      <c r="N73" s="3">
        <v>94.38</v>
      </c>
      <c r="O73" s="122">
        <v>45869.625</v>
      </c>
      <c r="P73" s="3">
        <v>101.02200000000001</v>
      </c>
      <c r="Y73" s="58"/>
      <c r="AF73" s="3">
        <f>AF65-N103</f>
        <v>-35.430899999999994</v>
      </c>
      <c r="AG73" s="82"/>
    </row>
    <row r="74" spans="13:33">
      <c r="M74" s="122">
        <v>45874.625</v>
      </c>
      <c r="N74" s="3">
        <v>94.45</v>
      </c>
      <c r="O74" s="122">
        <v>45870.625</v>
      </c>
      <c r="P74" s="3">
        <v>101.155</v>
      </c>
      <c r="Y74" s="58"/>
      <c r="AF74" s="3">
        <f>AF66-N104</f>
        <v>-35.503900000000002</v>
      </c>
      <c r="AG74" s="82"/>
    </row>
    <row r="75" spans="13:33">
      <c r="M75" s="122">
        <v>45875.625</v>
      </c>
      <c r="N75" s="3">
        <v>94.47</v>
      </c>
      <c r="O75" s="122">
        <v>45873.625</v>
      </c>
      <c r="P75" s="3">
        <v>101.214</v>
      </c>
      <c r="Y75" s="58"/>
      <c r="AF75" s="3">
        <f>AF67-N105</f>
        <v>-36.381500000000003</v>
      </c>
      <c r="AG75" s="82"/>
    </row>
    <row r="76" spans="13:33">
      <c r="M76" s="122">
        <v>45876.625</v>
      </c>
      <c r="N76" s="3">
        <v>94.64</v>
      </c>
      <c r="O76" s="122">
        <v>45874.625</v>
      </c>
      <c r="P76" s="3">
        <v>101.217</v>
      </c>
      <c r="Y76" s="58"/>
      <c r="AF76" s="3">
        <f>AF68-N106</f>
        <v>-36.31</v>
      </c>
      <c r="AG76" s="82"/>
    </row>
    <row r="77" spans="13:33">
      <c r="M77" s="122">
        <v>45877.625</v>
      </c>
      <c r="N77" s="3">
        <v>94.67</v>
      </c>
      <c r="O77" s="122">
        <v>45875.625</v>
      </c>
      <c r="P77" s="3">
        <v>101.197</v>
      </c>
      <c r="Y77" s="58"/>
      <c r="AF77" s="3">
        <f>AF69-N107</f>
        <v>-33.046699999999994</v>
      </c>
      <c r="AG77" s="82"/>
    </row>
    <row r="78" spans="13:33">
      <c r="M78" s="122">
        <v>45880.625</v>
      </c>
      <c r="N78" s="3">
        <v>94.66</v>
      </c>
      <c r="O78" s="122">
        <v>45876.625</v>
      </c>
      <c r="P78" s="3">
        <v>101.16500000000001</v>
      </c>
    </row>
    <row r="79" spans="13:33">
      <c r="M79" s="122">
        <v>45881.625</v>
      </c>
      <c r="N79" s="3">
        <v>94.75</v>
      </c>
      <c r="O79" s="122">
        <v>45877.625</v>
      </c>
      <c r="P79" s="3">
        <v>101.039</v>
      </c>
    </row>
    <row r="80" spans="13:33">
      <c r="M80" s="122">
        <v>45882.625</v>
      </c>
      <c r="N80" s="3">
        <v>94.88</v>
      </c>
      <c r="O80" s="122">
        <v>45880.625</v>
      </c>
      <c r="P80" s="3">
        <v>101.004</v>
      </c>
    </row>
    <row r="81" spans="13:16">
      <c r="M81" s="122">
        <v>45883.625</v>
      </c>
      <c r="N81" s="3">
        <v>94.94</v>
      </c>
      <c r="O81" s="122">
        <v>45881.625</v>
      </c>
      <c r="P81" s="3">
        <v>100.947</v>
      </c>
    </row>
    <row r="82" spans="13:16">
      <c r="M82" s="122">
        <v>45884.625</v>
      </c>
      <c r="N82" s="3">
        <v>94.87</v>
      </c>
      <c r="O82" s="122">
        <v>45882.625</v>
      </c>
      <c r="P82" s="3">
        <v>101.11799999999999</v>
      </c>
    </row>
    <row r="83" spans="13:16">
      <c r="M83" s="122">
        <v>45887.625</v>
      </c>
      <c r="N83" s="3">
        <v>94.83</v>
      </c>
      <c r="O83" s="122">
        <v>45883.625</v>
      </c>
      <c r="P83" s="3">
        <v>101.057</v>
      </c>
    </row>
    <row r="84" spans="13:16">
      <c r="M84" s="122">
        <v>45888.625</v>
      </c>
      <c r="N84" s="3">
        <v>94.8</v>
      </c>
      <c r="O84" s="122">
        <v>45884.625</v>
      </c>
      <c r="P84" s="3">
        <v>100.946</v>
      </c>
    </row>
    <row r="85" spans="13:16">
      <c r="M85" s="122">
        <v>45889.625</v>
      </c>
      <c r="N85" s="3">
        <v>94.64</v>
      </c>
      <c r="O85" s="122">
        <v>45887.625</v>
      </c>
      <c r="P85" s="3">
        <v>100.953</v>
      </c>
    </row>
    <row r="86" spans="13:16">
      <c r="M86" s="122">
        <v>45890.625</v>
      </c>
      <c r="N86" s="3">
        <v>94.47</v>
      </c>
      <c r="O86" s="122">
        <v>45888.625</v>
      </c>
      <c r="P86" s="3">
        <v>100.99</v>
      </c>
    </row>
    <row r="87" spans="13:16">
      <c r="M87" s="122">
        <v>45891.625</v>
      </c>
      <c r="N87" s="3">
        <v>94.76</v>
      </c>
      <c r="O87" s="122">
        <v>45889.625</v>
      </c>
      <c r="P87" s="3">
        <v>101.083</v>
      </c>
    </row>
    <row r="88" spans="13:16">
      <c r="M88" s="122">
        <v>45895.625</v>
      </c>
      <c r="N88" s="3">
        <v>94.59</v>
      </c>
      <c r="O88" s="122">
        <v>45890.625</v>
      </c>
      <c r="P88" s="3">
        <v>100.955</v>
      </c>
    </row>
    <row r="89" spans="13:16">
      <c r="M89" s="122">
        <v>45896.625</v>
      </c>
      <c r="N89" s="3">
        <v>94.56</v>
      </c>
      <c r="O89" s="122">
        <v>45891.625</v>
      </c>
      <c r="P89" s="3">
        <v>101.027</v>
      </c>
    </row>
    <row r="90" spans="13:16">
      <c r="M90" s="122">
        <v>45897.625</v>
      </c>
      <c r="N90" s="3">
        <v>94.44</v>
      </c>
      <c r="O90" s="122">
        <v>45894.625</v>
      </c>
      <c r="P90" s="3">
        <v>100.916</v>
      </c>
    </row>
    <row r="91" spans="13:16">
      <c r="M91" s="122">
        <v>45898.625</v>
      </c>
      <c r="N91" s="3">
        <v>94.44</v>
      </c>
      <c r="O91" s="122">
        <v>45895.625</v>
      </c>
      <c r="P91" s="3">
        <v>101.051</v>
      </c>
    </row>
    <row r="92" spans="13:16">
      <c r="M92" s="122">
        <v>45901.625</v>
      </c>
      <c r="N92" s="3">
        <v>94.4</v>
      </c>
      <c r="O92" s="122">
        <v>45896.625</v>
      </c>
      <c r="P92" s="3">
        <v>101.142</v>
      </c>
    </row>
    <row r="93" spans="13:16">
      <c r="M93" s="122">
        <v>45902.625</v>
      </c>
      <c r="N93" s="3">
        <v>94.24</v>
      </c>
      <c r="O93" s="122">
        <v>45897.625</v>
      </c>
      <c r="P93" s="3">
        <v>101.092</v>
      </c>
    </row>
    <row r="94" spans="13:16">
      <c r="M94" s="122">
        <v>45903.625</v>
      </c>
      <c r="N94" s="3">
        <v>94.38</v>
      </c>
      <c r="O94" s="122">
        <v>45898.625</v>
      </c>
      <c r="P94" s="3">
        <v>101.096</v>
      </c>
    </row>
    <row r="95" spans="13:16">
      <c r="M95" s="122">
        <v>45904.625</v>
      </c>
      <c r="N95" s="3">
        <v>94.54</v>
      </c>
      <c r="O95" s="122">
        <v>45901.625</v>
      </c>
      <c r="P95" s="3">
        <v>101.01900000000001</v>
      </c>
    </row>
    <row r="96" spans="13:16">
      <c r="M96" s="122">
        <v>45905.625</v>
      </c>
      <c r="N96" s="3">
        <v>94.64</v>
      </c>
      <c r="O96" s="122">
        <v>45902.625</v>
      </c>
      <c r="P96" s="3">
        <v>100.976</v>
      </c>
    </row>
    <row r="97" spans="13:16">
      <c r="M97" s="122">
        <v>45908.625</v>
      </c>
      <c r="N97" s="3">
        <v>94.65</v>
      </c>
      <c r="O97" s="122">
        <v>45903.625</v>
      </c>
      <c r="P97" s="3">
        <v>101.038</v>
      </c>
    </row>
    <row r="98" spans="13:16">
      <c r="M98" s="122">
        <v>45909.625</v>
      </c>
      <c r="N98" s="3">
        <v>94.54</v>
      </c>
      <c r="O98" s="122">
        <v>45904.625</v>
      </c>
      <c r="P98" s="3">
        <v>101.06399999999999</v>
      </c>
    </row>
    <row r="99" spans="13:16">
      <c r="M99" s="122">
        <v>45910.625</v>
      </c>
      <c r="N99" s="3">
        <v>94.53</v>
      </c>
      <c r="O99" s="122">
        <v>45905.625</v>
      </c>
      <c r="P99" s="3">
        <v>101.19</v>
      </c>
    </row>
    <row r="100" spans="13:16">
      <c r="M100" s="122">
        <v>45911.625</v>
      </c>
      <c r="N100" s="3">
        <v>92.29</v>
      </c>
      <c r="O100" s="122">
        <v>45908.625</v>
      </c>
      <c r="P100" s="3">
        <v>101.23099999999999</v>
      </c>
    </row>
    <row r="101" spans="13:16">
      <c r="M101" s="122">
        <v>45912.625</v>
      </c>
      <c r="N101" s="3">
        <v>92.46</v>
      </c>
      <c r="O101" s="122">
        <v>45909.625</v>
      </c>
      <c r="P101" s="3">
        <v>101.163</v>
      </c>
    </row>
    <row r="102" spans="13:16">
      <c r="M102" s="122">
        <v>45915.625</v>
      </c>
      <c r="N102" s="3">
        <v>92.46</v>
      </c>
      <c r="O102" s="122">
        <v>45910.625</v>
      </c>
      <c r="P102" s="3">
        <v>101.126</v>
      </c>
    </row>
    <row r="103" spans="13:16">
      <c r="M103" s="122">
        <v>45916.625</v>
      </c>
      <c r="N103" s="3">
        <v>92.35</v>
      </c>
      <c r="O103" s="122">
        <v>45911.625</v>
      </c>
      <c r="P103" s="3">
        <v>101.012</v>
      </c>
    </row>
    <row r="104" spans="13:16">
      <c r="M104" s="122">
        <v>45917.625</v>
      </c>
      <c r="N104" s="3">
        <v>92.39</v>
      </c>
      <c r="O104" s="122">
        <v>45912.625</v>
      </c>
      <c r="P104" s="3">
        <v>100.934</v>
      </c>
    </row>
    <row r="105" spans="13:16">
      <c r="M105" s="122">
        <v>45918.625</v>
      </c>
      <c r="N105" s="3">
        <v>92.67</v>
      </c>
      <c r="O105" s="122">
        <v>45915.625</v>
      </c>
      <c r="P105" s="3">
        <v>100.944</v>
      </c>
    </row>
    <row r="106" spans="13:16">
      <c r="M106" s="122">
        <v>45919.625</v>
      </c>
      <c r="N106" s="3">
        <v>92.67</v>
      </c>
      <c r="O106" s="122">
        <v>45916.625</v>
      </c>
      <c r="P106" s="3">
        <v>100.953</v>
      </c>
    </row>
    <row r="107" spans="13:16">
      <c r="M107" s="122">
        <v>45922.625</v>
      </c>
      <c r="N107" s="3">
        <v>92.52</v>
      </c>
      <c r="O107" s="122">
        <v>45917.625</v>
      </c>
      <c r="P107" s="3">
        <v>100.971</v>
      </c>
    </row>
    <row r="108" spans="13:16">
      <c r="M108" s="122">
        <v>45923.625</v>
      </c>
      <c r="N108" s="3">
        <v>92.67</v>
      </c>
      <c r="O108" s="122">
        <v>45918.625</v>
      </c>
      <c r="P108" s="3">
        <v>100.956</v>
      </c>
    </row>
    <row r="109" spans="13:16">
      <c r="M109" s="122">
        <v>45924.625</v>
      </c>
      <c r="N109" s="3">
        <v>92.59</v>
      </c>
      <c r="O109" s="122">
        <v>45919.625</v>
      </c>
      <c r="P109" s="3">
        <v>100.904</v>
      </c>
    </row>
    <row r="110" spans="13:16">
      <c r="M110" s="122">
        <v>45925.625</v>
      </c>
      <c r="N110" s="3">
        <v>92.45</v>
      </c>
      <c r="O110" s="122">
        <v>45922.625</v>
      </c>
      <c r="P110" s="3">
        <v>100.913</v>
      </c>
    </row>
    <row r="111" spans="13:16">
      <c r="M111" s="122">
        <v>45926.625</v>
      </c>
      <c r="N111" s="3">
        <v>92.46</v>
      </c>
      <c r="O111" s="122">
        <v>45923.625</v>
      </c>
      <c r="P111" s="3">
        <v>100.883</v>
      </c>
    </row>
    <row r="112" spans="13:16">
      <c r="M112" s="122">
        <v>45929.625</v>
      </c>
      <c r="N112" s="3">
        <v>92.5</v>
      </c>
      <c r="O112" s="122">
        <v>45924.625</v>
      </c>
      <c r="P112" s="3">
        <v>100.893</v>
      </c>
    </row>
    <row r="113" spans="13:16">
      <c r="M113" s="122">
        <v>45930.625</v>
      </c>
      <c r="N113" s="3">
        <v>92.47</v>
      </c>
      <c r="O113" s="122">
        <v>45925.625</v>
      </c>
      <c r="P113" s="3">
        <v>100.822</v>
      </c>
    </row>
    <row r="114" spans="13:16">
      <c r="M114" s="122">
        <v>45931.625</v>
      </c>
      <c r="N114" s="3">
        <v>92.57</v>
      </c>
      <c r="O114" s="122">
        <v>45926.625</v>
      </c>
      <c r="P114" s="3">
        <v>100.866</v>
      </c>
    </row>
    <row r="115" spans="13:16">
      <c r="M115" s="122">
        <v>45932.625</v>
      </c>
      <c r="N115" s="3">
        <v>92.64</v>
      </c>
      <c r="O115" s="122">
        <v>45929.625</v>
      </c>
      <c r="P115" s="3">
        <v>100.89</v>
      </c>
    </row>
    <row r="116" spans="13:16">
      <c r="M116" s="122">
        <v>45933.625</v>
      </c>
      <c r="N116" s="3">
        <v>92.6</v>
      </c>
      <c r="O116" s="122">
        <v>45930.625</v>
      </c>
      <c r="P116" s="3">
        <v>100.89400000000001</v>
      </c>
    </row>
    <row r="117" spans="13:16">
      <c r="M117" s="122">
        <v>45936.625</v>
      </c>
      <c r="N117" s="3">
        <v>92.49</v>
      </c>
      <c r="O117" s="122">
        <v>45931.625</v>
      </c>
      <c r="P117" s="3">
        <v>100.92</v>
      </c>
    </row>
    <row r="118" spans="13:16">
      <c r="M118" s="122">
        <v>45937.625</v>
      </c>
      <c r="N118" s="3">
        <v>92.19</v>
      </c>
      <c r="O118" s="122">
        <v>45932.625</v>
      </c>
      <c r="P118" s="3">
        <v>100.905</v>
      </c>
    </row>
    <row r="119" spans="13:16">
      <c r="M119" s="122">
        <v>45938.625</v>
      </c>
      <c r="N119" s="3">
        <v>92.12</v>
      </c>
      <c r="O119" s="122">
        <v>45933.625</v>
      </c>
      <c r="P119" s="3">
        <v>100.893</v>
      </c>
    </row>
    <row r="120" spans="13:16">
      <c r="M120" s="122">
        <v>45939.625</v>
      </c>
      <c r="N120" s="3">
        <v>92</v>
      </c>
      <c r="O120" s="122">
        <v>45936.625</v>
      </c>
      <c r="P120" s="3">
        <v>100.928</v>
      </c>
    </row>
    <row r="121" spans="13:16">
      <c r="M121" s="122">
        <v>45940.625</v>
      </c>
      <c r="N121" s="3">
        <v>91.78</v>
      </c>
      <c r="O121" s="122">
        <v>45937.625</v>
      </c>
      <c r="P121" s="3">
        <v>100.908</v>
      </c>
    </row>
    <row r="122" spans="13:16">
      <c r="M122" s="122">
        <v>45943.625</v>
      </c>
      <c r="N122" s="3">
        <v>91.79</v>
      </c>
      <c r="O122" s="122">
        <v>45938.625</v>
      </c>
      <c r="P122" s="3">
        <v>100.99299999999999</v>
      </c>
    </row>
    <row r="123" spans="13:16">
      <c r="M123" s="122">
        <v>45944.625</v>
      </c>
      <c r="N123" s="3">
        <v>91.85</v>
      </c>
      <c r="O123" s="122">
        <v>45939.625</v>
      </c>
      <c r="P123" s="3">
        <v>100.934</v>
      </c>
    </row>
    <row r="124" spans="13:16">
      <c r="M124" s="122">
        <v>45945.625</v>
      </c>
      <c r="N124" s="3">
        <v>92.38</v>
      </c>
      <c r="O124" s="122">
        <v>45940.625</v>
      </c>
      <c r="P124" s="3">
        <v>101.017</v>
      </c>
    </row>
    <row r="125" spans="13:16">
      <c r="M125" s="122">
        <v>45946.625</v>
      </c>
      <c r="N125" s="3">
        <v>92.23</v>
      </c>
      <c r="O125" s="122">
        <v>45943.625</v>
      </c>
      <c r="P125" s="3">
        <v>101.122</v>
      </c>
    </row>
    <row r="126" spans="13:16">
      <c r="M126" s="122">
        <v>45947.625</v>
      </c>
      <c r="N126" s="3">
        <v>92.1</v>
      </c>
      <c r="O126" s="122">
        <v>45944.625</v>
      </c>
      <c r="P126" s="3">
        <v>101.13800000000001</v>
      </c>
    </row>
    <row r="127" spans="13:16">
      <c r="M127" s="122">
        <v>45950.625</v>
      </c>
      <c r="N127" s="3">
        <v>92.33</v>
      </c>
      <c r="O127" s="122">
        <v>45945.625</v>
      </c>
      <c r="P127" s="3">
        <v>101.23699999999999</v>
      </c>
    </row>
    <row r="128" spans="13:16">
      <c r="M128" s="122">
        <v>45952.625</v>
      </c>
      <c r="N128" s="3">
        <v>92.37</v>
      </c>
      <c r="O128" s="122">
        <v>45946.625</v>
      </c>
      <c r="P128" s="3">
        <v>101.221</v>
      </c>
    </row>
    <row r="129" spans="13:16">
      <c r="M129" s="122">
        <v>45953.625</v>
      </c>
      <c r="N129" s="3">
        <v>92.5</v>
      </c>
      <c r="O129" s="122">
        <v>45947.625</v>
      </c>
      <c r="P129" s="3">
        <v>101.253</v>
      </c>
    </row>
    <row r="130" spans="13:16">
      <c r="M130" s="122">
        <v>45954.625</v>
      </c>
      <c r="N130" s="3">
        <v>92.56</v>
      </c>
      <c r="O130" s="122">
        <v>45950.625</v>
      </c>
      <c r="P130" s="3">
        <v>101.25</v>
      </c>
    </row>
    <row r="131" spans="13:16">
      <c r="M131" s="122">
        <v>45957.625</v>
      </c>
      <c r="N131" s="3">
        <v>92.8</v>
      </c>
      <c r="O131" s="122">
        <v>45951.625</v>
      </c>
      <c r="P131" s="3">
        <v>101.289</v>
      </c>
    </row>
    <row r="132" spans="13:16">
      <c r="M132" s="122">
        <v>45958.625</v>
      </c>
      <c r="N132" s="3">
        <v>92.79</v>
      </c>
      <c r="O132" s="122">
        <v>45952.625</v>
      </c>
      <c r="P132" s="3">
        <v>101.261</v>
      </c>
    </row>
    <row r="133" spans="13:16">
      <c r="M133" s="122">
        <v>45959.625</v>
      </c>
      <c r="N133" s="3">
        <v>92.78</v>
      </c>
      <c r="O133" s="122">
        <v>45953.625</v>
      </c>
      <c r="P133" s="3">
        <v>101.229</v>
      </c>
    </row>
    <row r="134" spans="13:16">
      <c r="M134" s="122">
        <v>45960.625</v>
      </c>
      <c r="N134" s="3">
        <v>92.49</v>
      </c>
      <c r="O134" s="122">
        <v>45954.625</v>
      </c>
      <c r="P134" s="3">
        <v>101.092</v>
      </c>
    </row>
    <row r="135" spans="13:16">
      <c r="M135" s="122">
        <v>45961.625</v>
      </c>
      <c r="N135" s="3">
        <v>92.63</v>
      </c>
      <c r="O135" s="122">
        <v>45957.625</v>
      </c>
      <c r="P135" s="3">
        <v>101.077</v>
      </c>
    </row>
    <row r="136" spans="13:16">
      <c r="O136" s="122">
        <v>45958.625</v>
      </c>
      <c r="P136" s="3">
        <v>101.083</v>
      </c>
    </row>
    <row r="137" spans="13:16">
      <c r="O137" s="122">
        <v>45959.625</v>
      </c>
      <c r="P137" s="3">
        <v>101.07899999999999</v>
      </c>
    </row>
    <row r="138" spans="13:16">
      <c r="O138" s="122">
        <v>45960.625</v>
      </c>
      <c r="P138" s="3">
        <v>101.026</v>
      </c>
    </row>
    <row r="139" spans="13:16">
      <c r="O139" s="122">
        <v>45961.625</v>
      </c>
      <c r="P139" s="3">
        <v>101.04900000000001</v>
      </c>
    </row>
  </sheetData>
  <mergeCells count="3">
    <mergeCell ref="B12:D12"/>
    <mergeCell ref="E12:G12"/>
    <mergeCell ref="H12:J12"/>
  </mergeCells>
  <conditionalFormatting sqref="L1 L7:L11 K12:K49 L50:L100 AG63:AG77 L116:L1048576">
    <cfRule type="cellIs" dxfId="3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M140"/>
  <sheetViews>
    <sheetView zoomScale="80" zoomScaleNormal="80" workbookViewId="0">
      <selection activeCell="F21" sqref="F21:G23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16384" width="8.88671875" style="54"/>
  </cols>
  <sheetData>
    <row r="1" spans="1:13" ht="15" thickBot="1">
      <c r="A1" s="1"/>
      <c r="B1" s="1"/>
      <c r="C1" s="1"/>
      <c r="D1" s="1"/>
      <c r="J1" s="53"/>
      <c r="K1" s="1"/>
      <c r="L1" s="1"/>
    </row>
    <row r="2" spans="1:13" ht="15" thickBot="1">
      <c r="A2" s="30"/>
      <c r="B2" s="40" t="s">
        <v>0</v>
      </c>
      <c r="C2" s="154" t="s">
        <v>1</v>
      </c>
      <c r="E2" s="123" t="s">
        <v>101</v>
      </c>
      <c r="F2" s="124">
        <v>0.5</v>
      </c>
      <c r="J2" s="27" t="s">
        <v>0</v>
      </c>
      <c r="K2" s="1"/>
      <c r="L2" s="154" t="s">
        <v>1</v>
      </c>
    </row>
    <row r="3" spans="1:13">
      <c r="A3" s="15" t="s">
        <v>32</v>
      </c>
      <c r="B3" s="61" t="s">
        <v>150</v>
      </c>
      <c r="C3" s="62" t="s">
        <v>151</v>
      </c>
      <c r="J3" s="122" cm="1">
        <f t="array" ref="J3:K140">_xll.BDH(B4, "LAST_PRICE", "01/01/2025 12:00:00", "01/01/2035 13:00:00", "BarSize=60", "BarType=T", "RecurDaily=True", "TZ=New_York")</f>
        <v>45769.5</v>
      </c>
      <c r="K3" s="46">
        <v>95.489000000000004</v>
      </c>
      <c r="L3" s="122" cm="1">
        <f t="array" ref="L3:M136">_xll.BDH(C4, "LAST_PRICE", "01/01/2025 12:00:00", "01/01/2035 13:00:00", "BarSize=60", "BarType=T", "RecurDaily=True", "TZ=New_York")</f>
        <v>45768.5</v>
      </c>
      <c r="M3" s="54">
        <v>85.33</v>
      </c>
    </row>
    <row r="4" spans="1:13" ht="32.25" customHeight="1">
      <c r="A4" s="15" t="s">
        <v>33</v>
      </c>
      <c r="B4" s="63" t="s">
        <v>152</v>
      </c>
      <c r="C4" s="42" t="s">
        <v>153</v>
      </c>
      <c r="J4" s="125">
        <v>45770.5</v>
      </c>
      <c r="K4" s="1">
        <v>96.23</v>
      </c>
      <c r="L4" s="126">
        <v>45769.5</v>
      </c>
      <c r="M4" s="54">
        <v>85.585999999999999</v>
      </c>
    </row>
    <row r="5" spans="1:13">
      <c r="A5" s="15" t="s">
        <v>8</v>
      </c>
      <c r="B5" s="64">
        <f>14*10^6</f>
        <v>14000000</v>
      </c>
      <c r="C5" s="8">
        <f>4.2*10^6</f>
        <v>4200000</v>
      </c>
      <c r="J5" s="125">
        <v>45771.5</v>
      </c>
      <c r="K5" s="1">
        <v>96.411000000000001</v>
      </c>
      <c r="L5" s="126">
        <v>45770.5</v>
      </c>
      <c r="M5" s="54">
        <v>86.504000000000005</v>
      </c>
    </row>
    <row r="6" spans="1:13">
      <c r="A6" s="15" t="s">
        <v>10</v>
      </c>
      <c r="B6" s="66">
        <v>4.7500000000000001E-2</v>
      </c>
      <c r="C6" s="10">
        <v>4.5999999999999999E-2</v>
      </c>
      <c r="J6" s="125">
        <v>45772.5</v>
      </c>
      <c r="K6" s="1">
        <v>96.954999999999998</v>
      </c>
      <c r="L6" s="126">
        <v>45771.5</v>
      </c>
      <c r="M6" s="54">
        <v>86.83</v>
      </c>
    </row>
    <row r="7" spans="1:13">
      <c r="A7" s="15" t="s">
        <v>12</v>
      </c>
      <c r="B7" s="66">
        <v>4.2299999999999997E-2</v>
      </c>
      <c r="C7" s="10">
        <v>4.2299999999999997E-2</v>
      </c>
      <c r="J7" s="126">
        <v>45775.5</v>
      </c>
      <c r="K7" s="1">
        <v>97.102000000000004</v>
      </c>
      <c r="L7" s="126">
        <v>45772.5</v>
      </c>
      <c r="M7" s="1">
        <v>87.311000000000007</v>
      </c>
    </row>
    <row r="8" spans="1:13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5">
        <v>45776.5</v>
      </c>
      <c r="K8" s="54">
        <v>96.911000000000001</v>
      </c>
      <c r="L8" s="125">
        <v>45775.5</v>
      </c>
      <c r="M8" s="54">
        <v>87.972999999999999</v>
      </c>
    </row>
    <row r="9" spans="1:13">
      <c r="A9" s="15" t="s">
        <v>15</v>
      </c>
      <c r="B9" s="4" cm="1">
        <f t="array" ref="B9">_xll.BDP("EURUSD BGN Curncy","PX_LAST")</f>
        <v>1.151</v>
      </c>
      <c r="C9" s="5" t="s">
        <v>23</v>
      </c>
      <c r="E9" s="1"/>
      <c r="F9" s="1"/>
      <c r="G9" s="1"/>
      <c r="H9" s="1"/>
      <c r="J9" s="125">
        <v>45777.5</v>
      </c>
      <c r="K9" s="54">
        <v>96.878</v>
      </c>
      <c r="L9" s="125">
        <v>45776.5</v>
      </c>
      <c r="M9" s="54">
        <v>87.659000000000006</v>
      </c>
    </row>
    <row r="10" spans="1:13" ht="15" thickBot="1">
      <c r="A10" s="16" t="s">
        <v>28</v>
      </c>
      <c r="B10" s="11" cm="1">
        <f t="array" ref="B10">_xll.BDP(B4,"px_last")</f>
        <v>100.358</v>
      </c>
      <c r="C10" s="22" cm="1">
        <f t="array" ref="C10">_xll.BDP(C4,"px_last")</f>
        <v>94.61</v>
      </c>
      <c r="E10" s="1"/>
      <c r="F10" s="1"/>
      <c r="G10" s="1"/>
      <c r="H10" s="1"/>
      <c r="J10" s="125">
        <v>45779.5</v>
      </c>
      <c r="K10" s="54">
        <v>97.052000000000007</v>
      </c>
      <c r="L10" s="125">
        <v>45777.5</v>
      </c>
      <c r="M10" s="54">
        <v>87.683999999999997</v>
      </c>
    </row>
    <row r="11" spans="1:13" ht="15" thickBot="1">
      <c r="C11" s="1"/>
      <c r="D11" s="1"/>
      <c r="E11" s="1"/>
      <c r="F11" s="1"/>
      <c r="G11" s="1"/>
      <c r="H11" s="1"/>
      <c r="J11" s="125">
        <v>45782.5</v>
      </c>
      <c r="K11" s="54">
        <v>97.096000000000004</v>
      </c>
      <c r="L11" s="125">
        <v>45778.5</v>
      </c>
      <c r="M11" s="54">
        <v>87.37</v>
      </c>
    </row>
    <row r="12" spans="1:13" ht="15" thickBot="1">
      <c r="A12" s="39" t="s">
        <v>22</v>
      </c>
      <c r="B12" s="186" t="s">
        <v>0</v>
      </c>
      <c r="C12" s="187"/>
      <c r="D12" s="187"/>
      <c r="E12" s="206" t="s">
        <v>1</v>
      </c>
      <c r="F12" s="207"/>
      <c r="G12" s="208"/>
      <c r="H12" s="39" t="s">
        <v>16</v>
      </c>
      <c r="J12" s="125">
        <v>45783.5</v>
      </c>
      <c r="K12" s="54">
        <v>97.076999999999998</v>
      </c>
      <c r="L12" s="125">
        <v>45779.5</v>
      </c>
      <c r="M12" s="54">
        <v>87.603999999999999</v>
      </c>
    </row>
    <row r="13" spans="1:13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45784.5</v>
      </c>
      <c r="K13" s="54">
        <v>97.191000000000003</v>
      </c>
      <c r="L13" s="125">
        <v>45782.5</v>
      </c>
      <c r="M13" s="54">
        <v>87.787000000000006</v>
      </c>
    </row>
    <row r="14" spans="1:13">
      <c r="A14" s="127">
        <v>45951</v>
      </c>
      <c r="B14" s="45">
        <v>100.375</v>
      </c>
      <c r="C14" s="46"/>
      <c r="D14" s="47"/>
      <c r="E14" s="45">
        <v>94.375</v>
      </c>
      <c r="F14" s="1"/>
      <c r="G14" s="5"/>
      <c r="H14" s="79">
        <v>0</v>
      </c>
      <c r="J14" s="125">
        <v>45785.5</v>
      </c>
      <c r="K14" s="54">
        <v>97.447999999999993</v>
      </c>
      <c r="L14" s="125">
        <v>45783.5</v>
      </c>
      <c r="M14" s="54">
        <v>87.846000000000004</v>
      </c>
    </row>
    <row r="15" spans="1:13">
      <c r="A15" s="127">
        <v>45952</v>
      </c>
      <c r="B15" s="45">
        <f t="shared" ref="B15:B20" si="0">VLOOKUP($A15+$F$2,J:K,2)</f>
        <v>100.2</v>
      </c>
      <c r="C15" s="31">
        <f t="shared" ref="C15" si="1">(B15-$B$14)/100*$B$5</f>
        <v>-24499.999999999603</v>
      </c>
      <c r="D15" s="32">
        <f>(A15-$A$14)/360*$B$6*$B$5-(A15-$A$14)/360*$B$7*$B$5*$B$14/100</f>
        <v>196.05347222222235</v>
      </c>
      <c r="E15" s="45">
        <f t="shared" ref="E15:E20" si="2">VLOOKUP($A15+$F$2,L:M,2)</f>
        <v>94.685000000000002</v>
      </c>
      <c r="F15" s="31">
        <f>(E15-$E$14)/100*$C$5</f>
        <v>13020.000000000096</v>
      </c>
      <c r="G15" s="32">
        <f>(A15-$A$14)/360*$C$6*$C$5-(A15-$A$14)/360*$C$7*$C$5*$E$14/100</f>
        <v>70.92604166666672</v>
      </c>
      <c r="H15" s="79">
        <f t="shared" ref="H15:H19" si="3">(C15+D15)*$B$9-F15-G15</f>
        <v>-41064.768495138531</v>
      </c>
      <c r="J15" s="125">
        <v>45786.5</v>
      </c>
      <c r="K15" s="54">
        <v>97.521000000000001</v>
      </c>
      <c r="L15" s="125">
        <v>45784.5</v>
      </c>
      <c r="M15" s="54">
        <v>87.988</v>
      </c>
    </row>
    <row r="16" spans="1:13">
      <c r="A16" s="127">
        <v>45953</v>
      </c>
      <c r="B16" s="45">
        <f t="shared" si="0"/>
        <v>100.199</v>
      </c>
      <c r="C16" s="31">
        <f t="shared" ref="C16:C19" si="4">(B16-$B$14)/100*$B$5</f>
        <v>-24640.000000000273</v>
      </c>
      <c r="D16" s="32">
        <f t="shared" ref="D16:D19" si="5">(A16-$A$14)/360*$B$6*$B$5-(A16-$A$14)/360*$B$7*$B$5*$B$14/100</f>
        <v>392.10694444444471</v>
      </c>
      <c r="E16" s="45">
        <f t="shared" si="2"/>
        <v>94.555000000000007</v>
      </c>
      <c r="F16" s="31">
        <f t="shared" ref="F16:F19" si="6">(E16-$E$14)/100*$C$5</f>
        <v>7560.0000000002865</v>
      </c>
      <c r="G16" s="32">
        <f t="shared" ref="G16:G19" si="7">(A16-$A$14)/360*$C$6*$C$5-(A16-$A$14)/360*$C$7*$C$5*$E$14/100</f>
        <v>141.85208333333344</v>
      </c>
      <c r="H16" s="79">
        <f t="shared" si="3"/>
        <v>-35611.176990278378</v>
      </c>
      <c r="J16" s="125">
        <v>45789.5</v>
      </c>
      <c r="K16" s="54">
        <v>98.126999999999995</v>
      </c>
      <c r="L16" s="125">
        <v>45785.5</v>
      </c>
      <c r="M16" s="54">
        <v>88.298000000000002</v>
      </c>
    </row>
    <row r="17" spans="1:13">
      <c r="A17" s="127">
        <v>45954</v>
      </c>
      <c r="B17" s="45">
        <f t="shared" si="0"/>
        <v>100.27800000000001</v>
      </c>
      <c r="C17" s="31">
        <f t="shared" si="4"/>
        <v>-13579.999999999189</v>
      </c>
      <c r="D17" s="32">
        <f t="shared" si="5"/>
        <v>588.16041666666843</v>
      </c>
      <c r="E17" s="45">
        <f t="shared" si="2"/>
        <v>94.671000000000006</v>
      </c>
      <c r="F17" s="31">
        <f t="shared" si="6"/>
        <v>12432.000000000273</v>
      </c>
      <c r="G17" s="32">
        <f t="shared" si="7"/>
        <v>212.77812500000027</v>
      </c>
      <c r="H17" s="79">
        <f t="shared" si="3"/>
        <v>-27598.385485416005</v>
      </c>
      <c r="J17" s="125">
        <v>45790.5</v>
      </c>
      <c r="K17" s="54">
        <v>98.275000000000006</v>
      </c>
      <c r="L17" s="125">
        <v>45786.5</v>
      </c>
      <c r="M17" s="54">
        <v>88.647999999999996</v>
      </c>
    </row>
    <row r="18" spans="1:13">
      <c r="A18" s="36">
        <v>45957</v>
      </c>
      <c r="B18" s="45">
        <f t="shared" si="0"/>
        <v>100.46299999999999</v>
      </c>
      <c r="C18" s="31">
        <f t="shared" si="4"/>
        <v>12319.99999999914</v>
      </c>
      <c r="D18" s="32">
        <f t="shared" si="5"/>
        <v>1176.3208333333369</v>
      </c>
      <c r="E18" s="45">
        <f t="shared" si="2"/>
        <v>94.858000000000004</v>
      </c>
      <c r="F18" s="31">
        <f t="shared" si="6"/>
        <v>20286.000000000171</v>
      </c>
      <c r="G18" s="32">
        <f t="shared" si="7"/>
        <v>425.55625000000055</v>
      </c>
      <c r="H18" s="79">
        <f t="shared" si="3"/>
        <v>-5177.2909708344914</v>
      </c>
      <c r="J18" s="125">
        <v>45791.5</v>
      </c>
      <c r="K18" s="54">
        <v>98.212999999999994</v>
      </c>
      <c r="L18" s="125">
        <v>45789.5</v>
      </c>
      <c r="M18" s="54">
        <v>89.379000000000005</v>
      </c>
    </row>
    <row r="19" spans="1:13">
      <c r="A19" s="36">
        <v>45958</v>
      </c>
      <c r="B19" s="45">
        <f t="shared" si="0"/>
        <v>100.536</v>
      </c>
      <c r="C19" s="31">
        <f t="shared" si="4"/>
        <v>22540.000000000189</v>
      </c>
      <c r="D19" s="32">
        <f t="shared" si="5"/>
        <v>1372.3743055555569</v>
      </c>
      <c r="E19" s="45">
        <f t="shared" si="2"/>
        <v>94.799000000000007</v>
      </c>
      <c r="F19" s="31">
        <f t="shared" si="6"/>
        <v>17808.000000000276</v>
      </c>
      <c r="G19" s="32">
        <f t="shared" si="7"/>
        <v>496.4822916666667</v>
      </c>
      <c r="H19" s="79">
        <f t="shared" si="3"/>
        <v>9218.6605340277201</v>
      </c>
      <c r="J19" s="125">
        <v>45792.5</v>
      </c>
      <c r="K19" s="54">
        <v>98.144999999999996</v>
      </c>
      <c r="L19" s="125">
        <v>45790.5</v>
      </c>
      <c r="M19" s="54">
        <v>89.656999999999996</v>
      </c>
    </row>
    <row r="20" spans="1:13">
      <c r="A20" s="36">
        <v>45959</v>
      </c>
      <c r="B20" s="45">
        <f t="shared" si="0"/>
        <v>100.578</v>
      </c>
      <c r="C20" s="31">
        <f t="shared" ref="C20" si="8">(B20-$B$14)/100*$B$5</f>
        <v>28420.000000000415</v>
      </c>
      <c r="D20" s="32">
        <f t="shared" ref="D20" si="9">(A20-$A$14)/360*$B$6*$B$5-(A20-$A$14)/360*$B$7*$B$5*$B$14/100</f>
        <v>1568.4277777777788</v>
      </c>
      <c r="E20" s="45">
        <f t="shared" si="2"/>
        <v>94.850999999999999</v>
      </c>
      <c r="F20" s="31">
        <f t="shared" ref="F20" si="10">(E20-$E$14)/100*$C$5</f>
        <v>19991.99999999996</v>
      </c>
      <c r="G20" s="32">
        <f t="shared" ref="G20" si="11">(A20-$A$14)/360*$C$6*$C$5-(A20-$A$14)/360*$C$7*$C$5*$E$14/100</f>
        <v>567.40833333333376</v>
      </c>
      <c r="H20" s="79">
        <f t="shared" ref="H20" si="12">(C20+D20)*$B$9-F20-G20</f>
        <v>13957.272038889412</v>
      </c>
      <c r="J20" s="125">
        <v>45793.5</v>
      </c>
      <c r="K20" s="54">
        <v>98.168000000000006</v>
      </c>
      <c r="L20" s="125">
        <v>45791.5</v>
      </c>
      <c r="M20" s="54">
        <v>89.561000000000007</v>
      </c>
    </row>
    <row r="21" spans="1:13">
      <c r="A21" s="36">
        <v>45960</v>
      </c>
      <c r="B21" s="45">
        <f t="shared" ref="B21" si="13">VLOOKUP($A21+$F$2,J:K,2)</f>
        <v>100.348</v>
      </c>
      <c r="C21" s="31">
        <f t="shared" ref="C21" si="14">(B21-$B$14)/100*$B$5</f>
        <v>-3780.0000000001437</v>
      </c>
      <c r="D21" s="32">
        <f t="shared" ref="D21" si="15">(A21-$A$14)/360*$B$6*$B$5-(A21-$A$14)/360*$B$7*$B$5*$B$14/100</f>
        <v>1764.4812500000044</v>
      </c>
      <c r="E21" s="45">
        <f t="shared" ref="E21" si="16">VLOOKUP($A21+$F$2,L:M,2)</f>
        <v>94.626000000000005</v>
      </c>
      <c r="F21" s="31">
        <f t="shared" ref="F21" si="17">(E21-$E$14)/100*$C$5</f>
        <v>10542.0000000002</v>
      </c>
      <c r="G21" s="32">
        <f t="shared" ref="G21" si="18">(A21-$A$14)/360*$C$6*$C$5-(A21-$A$14)/360*$C$7*$C$5*$E$14/100</f>
        <v>638.33437500000036</v>
      </c>
      <c r="H21" s="79">
        <f t="shared" ref="H21" si="19">(C21+D21)*$B$9-F21-G21</f>
        <v>-13500.196456250362</v>
      </c>
      <c r="J21" s="125">
        <v>45796.5</v>
      </c>
      <c r="K21" s="54">
        <v>97.981999999999999</v>
      </c>
      <c r="L21" s="125">
        <v>45792.5</v>
      </c>
      <c r="M21" s="54">
        <v>89.507000000000005</v>
      </c>
    </row>
    <row r="22" spans="1:13">
      <c r="A22" s="36">
        <v>45961</v>
      </c>
      <c r="B22" s="45">
        <f t="shared" ref="B22" si="20">VLOOKUP($A22+$F$2,J:K,2)</f>
        <v>100.363</v>
      </c>
      <c r="C22" s="31">
        <f t="shared" ref="C22:C23" si="21">(B22-$B$14)/100*$B$5</f>
        <v>-1680.0000000000637</v>
      </c>
      <c r="D22" s="32">
        <f t="shared" ref="D22:D23" si="22">(A22-$A$14)/360*$B$6*$B$5-(A22-$A$14)/360*$B$7*$B$5*$B$14/100</f>
        <v>1960.5347222222263</v>
      </c>
      <c r="E22" s="45">
        <f t="shared" ref="E22" si="23">VLOOKUP($A22+$F$2,L:M,2)</f>
        <v>94.619</v>
      </c>
      <c r="F22" s="31">
        <f t="shared" ref="F22:F23" si="24">(E22-$E$14)/100*$C$5</f>
        <v>10247.999999999991</v>
      </c>
      <c r="G22" s="32">
        <f t="shared" ref="G22:G23" si="25">(A22-$A$14)/360*$C$6*$C$5-(A22-$A$14)/360*$C$7*$C$5*$E$14/100</f>
        <v>709.26041666666697</v>
      </c>
      <c r="H22" s="79">
        <f t="shared" ref="H22" si="26">(C22+D22)*$B$9-F22-G22</f>
        <v>-10634.36495138895</v>
      </c>
      <c r="J22" s="125">
        <v>45797.5</v>
      </c>
      <c r="K22" s="54">
        <v>97.991</v>
      </c>
      <c r="L22" s="125">
        <v>45793.5</v>
      </c>
      <c r="M22" s="54">
        <v>89.405000000000001</v>
      </c>
    </row>
    <row r="23" spans="1:13">
      <c r="A23" s="36">
        <v>45964</v>
      </c>
      <c r="B23" s="45">
        <f>$B$10</f>
        <v>100.358</v>
      </c>
      <c r="C23" s="31">
        <f t="shared" si="21"/>
        <v>-2379.999999999427</v>
      </c>
      <c r="D23" s="32">
        <f t="shared" si="22"/>
        <v>2548.695138888892</v>
      </c>
      <c r="E23" s="45">
        <f>$C$10</f>
        <v>94.61</v>
      </c>
      <c r="F23" s="31">
        <f t="shared" si="24"/>
        <v>9869.9999999999764</v>
      </c>
      <c r="G23" s="32">
        <f t="shared" si="25"/>
        <v>922.03854166666679</v>
      </c>
      <c r="H23" s="79">
        <f>(C23+D23)*$B$9-F23-G23</f>
        <v>-10597.870436804869</v>
      </c>
      <c r="J23" s="125">
        <v>45798.5</v>
      </c>
      <c r="K23" s="54">
        <v>97.769000000000005</v>
      </c>
      <c r="L23" s="125">
        <v>45796.5</v>
      </c>
      <c r="M23" s="54">
        <v>89.33</v>
      </c>
    </row>
    <row r="24" spans="1:13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45799.5</v>
      </c>
      <c r="K24" s="54">
        <v>97.575999999999993</v>
      </c>
      <c r="L24" s="125">
        <v>45797.5</v>
      </c>
      <c r="M24" s="54">
        <v>89.411000000000001</v>
      </c>
    </row>
    <row r="25" spans="1:13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45800.5</v>
      </c>
      <c r="K25" s="54">
        <v>97.462999999999994</v>
      </c>
      <c r="L25" s="125">
        <v>45798.5</v>
      </c>
      <c r="M25" s="54">
        <v>89.293000000000006</v>
      </c>
    </row>
    <row r="26" spans="1:13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45803.5</v>
      </c>
      <c r="K26" s="54">
        <v>97.587999999999994</v>
      </c>
      <c r="L26" s="125">
        <v>45799.5</v>
      </c>
      <c r="M26" s="54">
        <v>89.213999999999999</v>
      </c>
    </row>
    <row r="27" spans="1:13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45804.5</v>
      </c>
      <c r="K27" s="54">
        <v>97.683000000000007</v>
      </c>
      <c r="L27" s="125">
        <v>45800.5</v>
      </c>
      <c r="M27" s="54">
        <v>89.271000000000001</v>
      </c>
    </row>
    <row r="28" spans="1:13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45805.5</v>
      </c>
      <c r="K28" s="54">
        <v>97.787000000000006</v>
      </c>
      <c r="L28" s="125">
        <v>45804.5</v>
      </c>
      <c r="M28" s="54">
        <v>89.878</v>
      </c>
    </row>
    <row r="29" spans="1:13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45806.5</v>
      </c>
      <c r="K29" s="54">
        <v>97.932000000000002</v>
      </c>
      <c r="L29" s="125">
        <v>45805.5</v>
      </c>
      <c r="M29" s="54">
        <v>89.912000000000006</v>
      </c>
    </row>
    <row r="30" spans="1:13">
      <c r="B30" s="45"/>
      <c r="C30" s="31"/>
      <c r="D30" s="31"/>
      <c r="E30" s="4"/>
      <c r="F30" s="31"/>
      <c r="G30" s="32"/>
      <c r="H30" s="38"/>
      <c r="J30" s="125">
        <v>45807.5</v>
      </c>
      <c r="K30" s="54">
        <v>97.97</v>
      </c>
      <c r="L30" s="125">
        <v>45806.5</v>
      </c>
      <c r="M30" s="54">
        <v>90.085999999999999</v>
      </c>
    </row>
    <row r="31" spans="1:13">
      <c r="B31" s="45"/>
      <c r="C31" s="31"/>
      <c r="D31" s="31"/>
      <c r="E31" s="4"/>
      <c r="F31" s="31"/>
      <c r="G31" s="32"/>
      <c r="H31" s="38"/>
      <c r="J31" s="125">
        <v>45810.5</v>
      </c>
      <c r="K31" s="54">
        <v>97.968999999999994</v>
      </c>
      <c r="L31" s="125">
        <v>45807.5</v>
      </c>
      <c r="M31" s="54">
        <v>90.168000000000006</v>
      </c>
    </row>
    <row r="32" spans="1:13">
      <c r="B32" s="45"/>
      <c r="C32" s="31"/>
      <c r="D32" s="31"/>
      <c r="E32" s="4"/>
      <c r="F32" s="31"/>
      <c r="G32" s="32"/>
      <c r="H32" s="38"/>
      <c r="J32" s="125">
        <v>45811.5</v>
      </c>
      <c r="K32" s="54">
        <v>98.082999999999998</v>
      </c>
      <c r="L32" s="125">
        <v>45810.5</v>
      </c>
      <c r="M32" s="54">
        <v>89.983999999999995</v>
      </c>
    </row>
    <row r="33" spans="1:13">
      <c r="B33" s="45"/>
      <c r="C33" s="31"/>
      <c r="D33" s="31"/>
      <c r="E33" s="4"/>
      <c r="F33" s="31"/>
      <c r="G33" s="32"/>
      <c r="H33" s="38"/>
      <c r="J33" s="125">
        <v>45812.5</v>
      </c>
      <c r="K33" s="54">
        <v>98.396000000000001</v>
      </c>
      <c r="L33" s="125">
        <v>45811.5</v>
      </c>
      <c r="M33" s="54">
        <v>90.061000000000007</v>
      </c>
    </row>
    <row r="34" spans="1:13">
      <c r="A34" s="15"/>
      <c r="B34" s="45"/>
      <c r="C34" s="31"/>
      <c r="D34" s="31"/>
      <c r="E34" s="4"/>
      <c r="F34" s="31"/>
      <c r="G34" s="32"/>
      <c r="H34" s="38"/>
      <c r="J34" s="125">
        <v>45813.5</v>
      </c>
      <c r="K34" s="54">
        <v>98.448999999999998</v>
      </c>
      <c r="L34" s="125">
        <v>45812.5</v>
      </c>
      <c r="M34" s="54">
        <v>90.367999999999995</v>
      </c>
    </row>
    <row r="35" spans="1:13">
      <c r="A35" s="15"/>
      <c r="B35" s="45"/>
      <c r="C35" s="31"/>
      <c r="D35" s="31"/>
      <c r="E35" s="4"/>
      <c r="F35" s="31"/>
      <c r="G35" s="32"/>
      <c r="H35" s="38"/>
      <c r="J35" s="125">
        <v>45814.5</v>
      </c>
      <c r="K35" s="54">
        <v>98.497</v>
      </c>
      <c r="L35" s="125">
        <v>45813.5</v>
      </c>
      <c r="M35" s="54">
        <v>90.504999999999995</v>
      </c>
    </row>
    <row r="36" spans="1:13">
      <c r="A36" s="15"/>
      <c r="B36" s="45"/>
      <c r="C36" s="31"/>
      <c r="D36" s="31"/>
      <c r="E36" s="4"/>
      <c r="F36" s="31"/>
      <c r="G36" s="32"/>
      <c r="H36" s="38"/>
      <c r="J36" s="125">
        <v>45817.5</v>
      </c>
      <c r="K36" s="54">
        <v>98.674000000000007</v>
      </c>
      <c r="L36" s="125">
        <v>45814.5</v>
      </c>
      <c r="M36" s="54">
        <v>90.488</v>
      </c>
    </row>
    <row r="37" spans="1:13">
      <c r="A37" s="15"/>
      <c r="B37" s="45"/>
      <c r="C37" s="31"/>
      <c r="D37" s="31"/>
      <c r="E37" s="4"/>
      <c r="F37" s="31"/>
      <c r="G37" s="32"/>
      <c r="H37" s="38"/>
      <c r="J37" s="125">
        <v>45818.5</v>
      </c>
      <c r="K37" s="54">
        <v>98.793000000000006</v>
      </c>
      <c r="L37" s="125">
        <v>45817.5</v>
      </c>
      <c r="M37" s="54">
        <v>90.736000000000004</v>
      </c>
    </row>
    <row r="38" spans="1:13">
      <c r="A38" s="15"/>
      <c r="B38" s="45"/>
      <c r="C38" s="31"/>
      <c r="D38" s="31"/>
      <c r="E38" s="4"/>
      <c r="F38" s="31"/>
      <c r="G38" s="32"/>
      <c r="H38" s="38"/>
      <c r="J38" s="125">
        <v>45819.5</v>
      </c>
      <c r="K38" s="54">
        <v>99.042000000000002</v>
      </c>
      <c r="L38" s="125">
        <v>45818.5</v>
      </c>
      <c r="M38" s="54">
        <v>90.775000000000006</v>
      </c>
    </row>
    <row r="39" spans="1:13">
      <c r="A39" s="15"/>
      <c r="B39" s="45"/>
      <c r="C39" s="31"/>
      <c r="D39" s="31"/>
      <c r="E39" s="4"/>
      <c r="F39" s="31"/>
      <c r="G39" s="32"/>
      <c r="H39" s="38"/>
      <c r="J39" s="125">
        <v>45820.5</v>
      </c>
      <c r="K39" s="54">
        <v>98.966999999999999</v>
      </c>
      <c r="L39" s="125">
        <v>45819.5</v>
      </c>
      <c r="M39" s="54">
        <v>90.893000000000001</v>
      </c>
    </row>
    <row r="40" spans="1:13">
      <c r="A40" s="15"/>
      <c r="B40" s="45"/>
      <c r="C40" s="31"/>
      <c r="D40" s="31"/>
      <c r="E40" s="4"/>
      <c r="F40" s="31"/>
      <c r="G40" s="32"/>
      <c r="H40" s="38"/>
      <c r="J40" s="125">
        <v>45821.5</v>
      </c>
      <c r="K40" s="54">
        <v>98.813999999999993</v>
      </c>
      <c r="L40" s="125">
        <v>45820.5</v>
      </c>
      <c r="M40" s="54">
        <v>90.816999999999993</v>
      </c>
    </row>
    <row r="41" spans="1:13" ht="15" thickBot="1">
      <c r="A41" s="16"/>
      <c r="B41" s="48"/>
      <c r="C41" s="49"/>
      <c r="D41" s="49"/>
      <c r="E41" s="11"/>
      <c r="F41" s="49"/>
      <c r="G41" s="50"/>
      <c r="H41" s="51"/>
      <c r="J41" s="125">
        <v>45824.5</v>
      </c>
      <c r="K41" s="54">
        <v>98.903999999999996</v>
      </c>
      <c r="L41" s="125">
        <v>45821.5</v>
      </c>
      <c r="M41" s="54">
        <v>90.671000000000006</v>
      </c>
    </row>
    <row r="42" spans="1:13">
      <c r="B42" s="56"/>
      <c r="C42" s="56"/>
      <c r="D42" s="56"/>
      <c r="F42" s="55"/>
      <c r="G42" s="55"/>
      <c r="H42" s="55"/>
      <c r="J42" s="125">
        <v>45825.5</v>
      </c>
      <c r="K42" s="54">
        <v>98.835999999999999</v>
      </c>
      <c r="L42" s="125">
        <v>45824.5</v>
      </c>
      <c r="M42" s="54">
        <v>90.781000000000006</v>
      </c>
    </row>
    <row r="43" spans="1:13">
      <c r="B43" s="56"/>
      <c r="C43" s="56"/>
      <c r="D43" s="56"/>
      <c r="F43" s="55"/>
      <c r="G43" s="55"/>
      <c r="H43" s="55"/>
      <c r="J43" s="125">
        <v>45826.5</v>
      </c>
      <c r="K43" s="54">
        <v>98.888000000000005</v>
      </c>
      <c r="L43" s="125">
        <v>45825.5</v>
      </c>
      <c r="M43" s="54">
        <v>90.947000000000003</v>
      </c>
    </row>
    <row r="44" spans="1:13">
      <c r="B44" s="56"/>
      <c r="C44" s="56"/>
      <c r="D44" s="56"/>
      <c r="F44" s="55"/>
      <c r="G44" s="55"/>
      <c r="H44" s="55"/>
      <c r="J44" s="125">
        <v>45827.5</v>
      </c>
      <c r="K44" s="54">
        <v>98.688999999999993</v>
      </c>
      <c r="L44" s="125">
        <v>45826.5</v>
      </c>
      <c r="M44" s="54">
        <v>90.823999999999998</v>
      </c>
    </row>
    <row r="45" spans="1:13">
      <c r="B45" s="56"/>
      <c r="C45" s="56"/>
      <c r="D45" s="56"/>
      <c r="F45" s="55"/>
      <c r="G45" s="55"/>
      <c r="H45" s="55"/>
      <c r="J45" s="125">
        <v>45828.5</v>
      </c>
      <c r="K45" s="54">
        <v>98.77</v>
      </c>
      <c r="L45" s="125">
        <v>45828.5</v>
      </c>
      <c r="M45" s="54">
        <v>90.664000000000001</v>
      </c>
    </row>
    <row r="46" spans="1:13">
      <c r="B46" s="56"/>
      <c r="C46" s="56"/>
      <c r="D46" s="56"/>
      <c r="J46" s="125">
        <v>45831.5</v>
      </c>
      <c r="K46" s="54">
        <v>98.757999999999996</v>
      </c>
      <c r="L46" s="125">
        <v>45831.5</v>
      </c>
      <c r="M46" s="54">
        <v>90.632000000000005</v>
      </c>
    </row>
    <row r="47" spans="1:13">
      <c r="B47" s="56"/>
      <c r="C47" s="56"/>
      <c r="D47" s="56"/>
      <c r="J47" s="125">
        <v>45832.5</v>
      </c>
      <c r="K47" s="54">
        <v>99.096000000000004</v>
      </c>
      <c r="L47" s="125">
        <v>45832.5</v>
      </c>
      <c r="M47" s="54">
        <v>91.016000000000005</v>
      </c>
    </row>
    <row r="48" spans="1:13">
      <c r="B48" s="56"/>
      <c r="C48" s="56"/>
      <c r="D48" s="56"/>
      <c r="J48" s="125">
        <v>45833.5</v>
      </c>
      <c r="K48" s="54">
        <v>99.137</v>
      </c>
      <c r="L48" s="125">
        <v>45833.5</v>
      </c>
      <c r="M48" s="54">
        <v>90.808999999999997</v>
      </c>
    </row>
    <row r="49" spans="2:13">
      <c r="B49" s="56"/>
      <c r="C49" s="56"/>
      <c r="D49" s="56"/>
      <c r="J49" s="125">
        <v>45834.5</v>
      </c>
      <c r="K49" s="54">
        <v>99.146000000000001</v>
      </c>
      <c r="L49" s="125">
        <v>45834.5</v>
      </c>
      <c r="M49" s="54">
        <v>90.78</v>
      </c>
    </row>
    <row r="50" spans="2:13">
      <c r="B50" s="56"/>
      <c r="C50" s="56"/>
      <c r="D50" s="56"/>
      <c r="J50" s="125">
        <v>45835.5</v>
      </c>
      <c r="K50" s="54">
        <v>99.268000000000001</v>
      </c>
      <c r="L50" s="125">
        <v>45835.5</v>
      </c>
      <c r="M50" s="54">
        <v>90.888000000000005</v>
      </c>
    </row>
    <row r="51" spans="2:13">
      <c r="B51" s="56"/>
      <c r="C51" s="56"/>
      <c r="D51" s="56"/>
      <c r="J51" s="125">
        <v>45838.5</v>
      </c>
      <c r="K51" s="54">
        <v>99.662999999999997</v>
      </c>
      <c r="L51" s="125">
        <v>45838.5</v>
      </c>
      <c r="M51" s="54">
        <v>91.111000000000004</v>
      </c>
    </row>
    <row r="52" spans="2:13">
      <c r="B52" s="56"/>
      <c r="C52" s="56"/>
      <c r="D52" s="56"/>
      <c r="J52" s="125">
        <v>45839.5</v>
      </c>
      <c r="K52" s="54">
        <v>99.932000000000002</v>
      </c>
      <c r="L52" s="125">
        <v>45839.5</v>
      </c>
      <c r="M52" s="54">
        <v>91.224999999999994</v>
      </c>
    </row>
    <row r="53" spans="2:13">
      <c r="B53" s="56"/>
      <c r="C53" s="56"/>
      <c r="D53" s="56"/>
      <c r="J53" s="125">
        <v>45840.5</v>
      </c>
      <c r="K53" s="54">
        <v>99.879000000000005</v>
      </c>
      <c r="L53" s="125">
        <v>45840.5</v>
      </c>
      <c r="M53" s="54">
        <v>91.188999999999993</v>
      </c>
    </row>
    <row r="54" spans="2:13">
      <c r="J54" s="125">
        <v>45841.5</v>
      </c>
      <c r="K54" s="54">
        <v>100.04900000000001</v>
      </c>
      <c r="L54" s="125">
        <v>45841.5</v>
      </c>
      <c r="M54" s="54">
        <v>91.427999999999997</v>
      </c>
    </row>
    <row r="55" spans="2:13">
      <c r="J55" s="125">
        <v>45842.5</v>
      </c>
      <c r="K55" s="54">
        <v>100.077</v>
      </c>
      <c r="L55" s="125">
        <v>45845.5</v>
      </c>
      <c r="M55" s="54">
        <v>91.521000000000001</v>
      </c>
    </row>
    <row r="56" spans="2:13">
      <c r="J56" s="125">
        <v>45845.5</v>
      </c>
      <c r="K56" s="54">
        <v>100.214</v>
      </c>
      <c r="L56" s="125">
        <v>45846.5</v>
      </c>
      <c r="M56" s="54">
        <v>91.418999999999997</v>
      </c>
    </row>
    <row r="57" spans="2:13">
      <c r="J57" s="125">
        <v>45846.5</v>
      </c>
      <c r="K57" s="54">
        <v>100.245</v>
      </c>
      <c r="L57" s="125">
        <v>45847.5</v>
      </c>
      <c r="M57" s="54">
        <v>91.539000000000001</v>
      </c>
    </row>
    <row r="58" spans="2:13">
      <c r="J58" s="125">
        <v>45847.5</v>
      </c>
      <c r="K58" s="54">
        <v>100.286</v>
      </c>
      <c r="L58" s="125">
        <v>45848.5</v>
      </c>
      <c r="M58" s="54">
        <v>91.616</v>
      </c>
    </row>
    <row r="59" spans="2:13">
      <c r="J59" s="125">
        <v>45848.5</v>
      </c>
      <c r="K59" s="54">
        <v>100.43</v>
      </c>
      <c r="L59" s="125">
        <v>45849.5</v>
      </c>
      <c r="M59" s="54">
        <v>91.462999999999994</v>
      </c>
    </row>
    <row r="60" spans="2:13">
      <c r="J60" s="125">
        <v>45849.5</v>
      </c>
      <c r="K60" s="54">
        <v>100.411</v>
      </c>
      <c r="L60" s="125">
        <v>45852.5</v>
      </c>
      <c r="M60" s="54">
        <v>91.364999999999995</v>
      </c>
    </row>
    <row r="61" spans="2:13">
      <c r="J61" s="125">
        <v>45852.5</v>
      </c>
      <c r="K61" s="54">
        <v>100.29600000000001</v>
      </c>
      <c r="L61" s="125">
        <v>45853.5</v>
      </c>
      <c r="M61" s="54">
        <v>91.25</v>
      </c>
    </row>
    <row r="62" spans="2:13">
      <c r="J62" s="125">
        <v>45853.5</v>
      </c>
      <c r="K62" s="54">
        <v>100.238</v>
      </c>
      <c r="L62" s="125">
        <v>45854.5</v>
      </c>
      <c r="M62" s="54">
        <v>91.075000000000003</v>
      </c>
    </row>
    <row r="63" spans="2:13">
      <c r="J63" s="125">
        <v>45854.5</v>
      </c>
      <c r="K63" s="54">
        <v>100.092</v>
      </c>
      <c r="L63" s="125">
        <v>45855.5</v>
      </c>
      <c r="M63" s="54">
        <v>91.096999999999994</v>
      </c>
    </row>
    <row r="64" spans="2:13">
      <c r="J64" s="125">
        <v>45855.5</v>
      </c>
      <c r="K64" s="54">
        <v>100.175</v>
      </c>
      <c r="L64" s="125">
        <v>45856.5</v>
      </c>
      <c r="M64" s="54">
        <v>91.161000000000001</v>
      </c>
    </row>
    <row r="65" spans="10:13">
      <c r="J65" s="125">
        <v>45856.5</v>
      </c>
      <c r="K65" s="54">
        <v>100.232</v>
      </c>
      <c r="L65" s="125">
        <v>45859.5</v>
      </c>
      <c r="M65" s="54">
        <v>91.164000000000001</v>
      </c>
    </row>
    <row r="66" spans="10:13">
      <c r="J66" s="125">
        <v>45859.5</v>
      </c>
      <c r="K66" s="54">
        <v>100.322</v>
      </c>
      <c r="L66" s="125">
        <v>45860.5</v>
      </c>
      <c r="M66" s="54">
        <v>91.251000000000005</v>
      </c>
    </row>
    <row r="67" spans="10:13">
      <c r="J67" s="125">
        <v>45860.5</v>
      </c>
      <c r="K67" s="54">
        <v>100.399</v>
      </c>
      <c r="L67" s="125">
        <v>45861.5</v>
      </c>
      <c r="M67" s="54">
        <v>91.373000000000005</v>
      </c>
    </row>
    <row r="68" spans="10:13">
      <c r="J68" s="125">
        <v>45861.5</v>
      </c>
      <c r="K68" s="54">
        <v>100.605</v>
      </c>
      <c r="L68" s="125">
        <v>45862.5</v>
      </c>
      <c r="M68" s="54">
        <v>91.622</v>
      </c>
    </row>
    <row r="69" spans="10:13">
      <c r="J69" s="125">
        <v>45862.5</v>
      </c>
      <c r="K69" s="54">
        <v>100.776</v>
      </c>
      <c r="L69" s="125">
        <v>45863.5</v>
      </c>
      <c r="M69" s="54">
        <v>91.76</v>
      </c>
    </row>
    <row r="70" spans="10:13">
      <c r="J70" s="125">
        <v>45863.5</v>
      </c>
      <c r="K70" s="54">
        <v>100.76900000000001</v>
      </c>
      <c r="L70" s="125">
        <v>45866.5</v>
      </c>
      <c r="M70" s="54">
        <v>92.058000000000007</v>
      </c>
    </row>
    <row r="71" spans="10:13">
      <c r="J71" s="125">
        <v>45866.5</v>
      </c>
      <c r="K71" s="54">
        <v>100.923</v>
      </c>
      <c r="L71" s="125">
        <v>45867.5</v>
      </c>
      <c r="M71" s="54">
        <v>92.073999999999998</v>
      </c>
    </row>
    <row r="72" spans="10:13">
      <c r="J72" s="125">
        <v>45867.5</v>
      </c>
      <c r="K72" s="54">
        <v>100.943</v>
      </c>
      <c r="L72" s="125">
        <v>45868.5</v>
      </c>
      <c r="M72" s="54">
        <v>92.117000000000004</v>
      </c>
    </row>
    <row r="73" spans="10:13">
      <c r="J73" s="125">
        <v>45868.5</v>
      </c>
      <c r="K73" s="54">
        <v>100.962</v>
      </c>
      <c r="L73" s="125">
        <v>45869.5</v>
      </c>
      <c r="M73" s="54">
        <v>92.191999999999993</v>
      </c>
    </row>
    <row r="74" spans="10:13">
      <c r="J74" s="125">
        <v>45869.5</v>
      </c>
      <c r="K74" s="54">
        <v>100.944</v>
      </c>
      <c r="L74" s="125">
        <v>45870.5</v>
      </c>
      <c r="M74" s="54">
        <v>91.975999999999999</v>
      </c>
    </row>
    <row r="75" spans="10:13">
      <c r="J75" s="125">
        <v>45870.5</v>
      </c>
      <c r="K75" s="54">
        <v>100.86</v>
      </c>
      <c r="L75" s="125">
        <v>45873.5</v>
      </c>
      <c r="M75" s="54">
        <v>91.972999999999999</v>
      </c>
    </row>
    <row r="76" spans="10:13">
      <c r="J76" s="125">
        <v>45873.5</v>
      </c>
      <c r="K76" s="54">
        <v>100.864</v>
      </c>
      <c r="L76" s="125">
        <v>45874.5</v>
      </c>
      <c r="M76" s="54">
        <v>92.156999999999996</v>
      </c>
    </row>
    <row r="77" spans="10:13">
      <c r="J77" s="125">
        <v>45874.5</v>
      </c>
      <c r="K77" s="54">
        <v>100.913</v>
      </c>
      <c r="L77" s="125">
        <v>45875.5</v>
      </c>
      <c r="M77" s="54">
        <v>92.242000000000004</v>
      </c>
    </row>
    <row r="78" spans="10:13">
      <c r="J78" s="125">
        <v>45875.5</v>
      </c>
      <c r="K78" s="54">
        <v>100.887</v>
      </c>
      <c r="L78" s="125">
        <v>45876.5</v>
      </c>
      <c r="M78" s="54">
        <v>92.466999999999999</v>
      </c>
    </row>
    <row r="79" spans="10:13">
      <c r="J79" s="125">
        <v>45876.5</v>
      </c>
      <c r="K79" s="54">
        <v>100.959</v>
      </c>
      <c r="L79" s="125">
        <v>45877.5</v>
      </c>
      <c r="M79" s="54">
        <v>92.727999999999994</v>
      </c>
    </row>
    <row r="80" spans="10:13">
      <c r="J80" s="125">
        <v>45877.5</v>
      </c>
      <c r="K80" s="54">
        <v>101.02200000000001</v>
      </c>
      <c r="L80" s="125">
        <v>45880.5</v>
      </c>
      <c r="M80" s="54">
        <v>92.95</v>
      </c>
    </row>
    <row r="81" spans="10:13">
      <c r="J81" s="125">
        <v>45880.5</v>
      </c>
      <c r="K81" s="54">
        <v>101.158</v>
      </c>
      <c r="L81" s="125">
        <v>45881.5</v>
      </c>
      <c r="M81" s="54">
        <v>92.971999999999994</v>
      </c>
    </row>
    <row r="82" spans="10:13">
      <c r="J82" s="125">
        <v>45881.5</v>
      </c>
      <c r="K82" s="54">
        <v>101.214</v>
      </c>
      <c r="L82" s="125">
        <v>45882.5</v>
      </c>
      <c r="M82" s="54">
        <v>92.992000000000004</v>
      </c>
    </row>
    <row r="83" spans="10:13">
      <c r="J83" s="125">
        <v>45882.5</v>
      </c>
      <c r="K83" s="54">
        <v>101.212</v>
      </c>
      <c r="L83" s="125">
        <v>45883.5</v>
      </c>
      <c r="M83" s="54">
        <v>93.097999999999999</v>
      </c>
    </row>
    <row r="84" spans="10:13">
      <c r="J84" s="125">
        <v>45883.5</v>
      </c>
      <c r="K84" s="54">
        <v>101.288</v>
      </c>
      <c r="L84" s="125">
        <v>45884.5</v>
      </c>
      <c r="M84" s="54">
        <v>93.164000000000001</v>
      </c>
    </row>
    <row r="85" spans="10:13">
      <c r="J85" s="125">
        <v>45884.5</v>
      </c>
      <c r="K85" s="54">
        <v>101.3</v>
      </c>
      <c r="L85" s="125">
        <v>45887.5</v>
      </c>
      <c r="M85" s="54">
        <v>93.180999999999997</v>
      </c>
    </row>
    <row r="86" spans="10:13">
      <c r="J86" s="125">
        <v>45887.5</v>
      </c>
      <c r="K86" s="54">
        <v>101.23099999999999</v>
      </c>
      <c r="L86" s="125">
        <v>45888.5</v>
      </c>
      <c r="M86" s="54">
        <v>93.129000000000005</v>
      </c>
    </row>
    <row r="87" spans="10:13">
      <c r="J87" s="125">
        <v>45888.5</v>
      </c>
      <c r="K87" s="54">
        <v>101.202</v>
      </c>
      <c r="L87" s="125">
        <v>45889.5</v>
      </c>
      <c r="M87" s="54">
        <v>93.037000000000006</v>
      </c>
    </row>
    <row r="88" spans="10:13">
      <c r="J88" s="125">
        <v>45889.5</v>
      </c>
      <c r="K88" s="54">
        <v>100.97499999999999</v>
      </c>
      <c r="L88" s="125">
        <v>45890.5</v>
      </c>
      <c r="M88" s="54">
        <v>92.834000000000003</v>
      </c>
    </row>
    <row r="89" spans="10:13">
      <c r="J89" s="125">
        <v>45890.5</v>
      </c>
      <c r="K89" s="54">
        <v>100.729</v>
      </c>
      <c r="L89" s="125">
        <v>45891.5</v>
      </c>
      <c r="M89" s="54">
        <v>92.912999999999997</v>
      </c>
    </row>
    <row r="90" spans="10:13">
      <c r="J90" s="125">
        <v>45891.5</v>
      </c>
      <c r="K90" s="54">
        <v>100.77500000000001</v>
      </c>
      <c r="L90" s="125">
        <v>45894.5</v>
      </c>
      <c r="M90" s="54">
        <v>93.022000000000006</v>
      </c>
    </row>
    <row r="91" spans="10:13">
      <c r="J91" s="125">
        <v>45894.5</v>
      </c>
      <c r="K91" s="54">
        <v>101.101</v>
      </c>
      <c r="L91" s="125">
        <v>45895.5</v>
      </c>
      <c r="M91" s="54">
        <v>92.844999999999999</v>
      </c>
    </row>
    <row r="92" spans="10:13">
      <c r="J92" s="125">
        <v>45895.5</v>
      </c>
      <c r="K92" s="54">
        <v>100.712</v>
      </c>
      <c r="L92" s="125">
        <v>45896.5</v>
      </c>
      <c r="M92" s="54">
        <v>92.975999999999999</v>
      </c>
    </row>
    <row r="93" spans="10:13">
      <c r="J93" s="125">
        <v>45896.5</v>
      </c>
      <c r="K93" s="54">
        <v>100.676</v>
      </c>
      <c r="L93" s="125">
        <v>45897.5</v>
      </c>
      <c r="M93" s="54">
        <v>92.855999999999995</v>
      </c>
    </row>
    <row r="94" spans="10:13">
      <c r="J94" s="125">
        <v>45897.5</v>
      </c>
      <c r="K94" s="54">
        <v>100.68899999999999</v>
      </c>
      <c r="L94" s="125">
        <v>45898.5</v>
      </c>
      <c r="M94" s="54">
        <v>92.986999999999995</v>
      </c>
    </row>
    <row r="95" spans="10:13">
      <c r="J95" s="125">
        <v>45898.5</v>
      </c>
      <c r="K95" s="54">
        <v>100.669</v>
      </c>
      <c r="L95" s="125">
        <v>45902.5</v>
      </c>
      <c r="M95" s="54">
        <v>92.703999999999994</v>
      </c>
    </row>
    <row r="96" spans="10:13">
      <c r="J96" s="125">
        <v>45901.5</v>
      </c>
      <c r="K96" s="54">
        <v>100.59699999999999</v>
      </c>
      <c r="L96" s="125">
        <v>45903.5</v>
      </c>
      <c r="M96" s="54">
        <v>92.709000000000003</v>
      </c>
    </row>
    <row r="97" spans="10:13">
      <c r="J97" s="125">
        <v>45902.5</v>
      </c>
      <c r="K97" s="54">
        <v>100.313</v>
      </c>
      <c r="L97" s="125">
        <v>45904.5</v>
      </c>
      <c r="M97" s="54">
        <v>92.816999999999993</v>
      </c>
    </row>
    <row r="98" spans="10:13">
      <c r="J98" s="125">
        <v>45903.5</v>
      </c>
      <c r="K98" s="54">
        <v>100.292</v>
      </c>
      <c r="L98" s="125">
        <v>45905.5</v>
      </c>
      <c r="M98" s="54">
        <v>93.281999999999996</v>
      </c>
    </row>
    <row r="99" spans="10:13">
      <c r="J99" s="125">
        <v>45904.5</v>
      </c>
      <c r="K99" s="54">
        <v>100.35</v>
      </c>
      <c r="L99" s="125">
        <v>45908.5</v>
      </c>
      <c r="M99" s="54">
        <v>93.317999999999998</v>
      </c>
    </row>
    <row r="100" spans="10:13">
      <c r="J100" s="125">
        <v>45905.5</v>
      </c>
      <c r="K100" s="54">
        <v>100.505</v>
      </c>
      <c r="L100" s="125">
        <v>45909.5</v>
      </c>
      <c r="M100" s="54">
        <v>93.483999999999995</v>
      </c>
    </row>
    <row r="101" spans="10:13">
      <c r="J101" s="125">
        <v>45908.5</v>
      </c>
      <c r="K101" s="54">
        <v>100.499</v>
      </c>
      <c r="L101" s="125">
        <v>45910.5</v>
      </c>
      <c r="M101" s="54">
        <v>93.79</v>
      </c>
    </row>
    <row r="102" spans="10:13">
      <c r="J102" s="125">
        <v>45909.5</v>
      </c>
      <c r="K102" s="54">
        <v>100.614</v>
      </c>
      <c r="L102" s="125">
        <v>45911.5</v>
      </c>
      <c r="M102" s="54">
        <v>93.917000000000002</v>
      </c>
    </row>
    <row r="103" spans="10:13">
      <c r="J103" s="125">
        <v>45910.5</v>
      </c>
      <c r="K103" s="54">
        <v>100.715</v>
      </c>
      <c r="L103" s="125">
        <v>45912.5</v>
      </c>
      <c r="M103" s="54">
        <v>94.206999999999994</v>
      </c>
    </row>
    <row r="104" spans="10:13">
      <c r="J104" s="125">
        <v>45911.5</v>
      </c>
      <c r="K104" s="54">
        <v>100.779</v>
      </c>
      <c r="L104" s="125">
        <v>45915.5</v>
      </c>
      <c r="M104" s="54">
        <v>94.388000000000005</v>
      </c>
    </row>
    <row r="105" spans="10:13">
      <c r="J105" s="125">
        <v>45912.5</v>
      </c>
      <c r="K105" s="54">
        <v>100.88800000000001</v>
      </c>
      <c r="L105" s="125">
        <v>45916.5</v>
      </c>
      <c r="M105" s="54">
        <v>94.521000000000001</v>
      </c>
    </row>
    <row r="106" spans="10:13">
      <c r="J106" s="125">
        <v>45915.5</v>
      </c>
      <c r="K106" s="54">
        <v>101.017</v>
      </c>
      <c r="L106" s="125">
        <v>45917.5</v>
      </c>
      <c r="M106" s="54">
        <v>94.456000000000003</v>
      </c>
    </row>
    <row r="107" spans="10:13">
      <c r="J107" s="125">
        <v>45916.5</v>
      </c>
      <c r="K107" s="54">
        <v>101.077</v>
      </c>
      <c r="L107" s="125">
        <v>45918.5</v>
      </c>
      <c r="M107" s="54">
        <v>94.563999999999993</v>
      </c>
    </row>
    <row r="108" spans="10:13">
      <c r="J108" s="125">
        <v>45917.5</v>
      </c>
      <c r="K108" s="54">
        <v>101.035</v>
      </c>
      <c r="L108" s="125">
        <v>45919.5</v>
      </c>
      <c r="M108" s="54">
        <v>94.572000000000003</v>
      </c>
    </row>
    <row r="109" spans="10:13">
      <c r="J109" s="125">
        <v>45918.5</v>
      </c>
      <c r="K109" s="54">
        <v>101.07899999999999</v>
      </c>
      <c r="L109" s="125">
        <v>45922.5</v>
      </c>
      <c r="M109" s="54">
        <v>94.5</v>
      </c>
    </row>
    <row r="110" spans="10:13">
      <c r="J110" s="125">
        <v>45919.5</v>
      </c>
      <c r="K110" s="54">
        <v>101.056</v>
      </c>
      <c r="L110" s="125">
        <v>45923.5</v>
      </c>
      <c r="M110" s="54">
        <v>94.533000000000001</v>
      </c>
    </row>
    <row r="111" spans="10:13">
      <c r="J111" s="125">
        <v>45922.5</v>
      </c>
      <c r="K111" s="54">
        <v>100.854</v>
      </c>
      <c r="L111" s="125">
        <v>45924.5</v>
      </c>
      <c r="M111" s="54">
        <v>94.55</v>
      </c>
    </row>
    <row r="112" spans="10:13">
      <c r="J112" s="125">
        <v>45923.5</v>
      </c>
      <c r="K112" s="54">
        <v>100.913</v>
      </c>
      <c r="L112" s="125">
        <v>45925.5</v>
      </c>
      <c r="M112" s="54">
        <v>94.45</v>
      </c>
    </row>
    <row r="113" spans="10:13">
      <c r="J113" s="125">
        <v>45924.5</v>
      </c>
      <c r="K113" s="54">
        <v>100.92100000000001</v>
      </c>
      <c r="L113" s="125">
        <v>45926.5</v>
      </c>
      <c r="M113" s="54">
        <v>94.471000000000004</v>
      </c>
    </row>
    <row r="114" spans="10:13">
      <c r="J114" s="125">
        <v>45925.5</v>
      </c>
      <c r="K114" s="54">
        <v>100.791</v>
      </c>
      <c r="L114" s="125">
        <v>45929.5</v>
      </c>
      <c r="M114" s="54">
        <v>94.594999999999999</v>
      </c>
    </row>
    <row r="115" spans="10:13">
      <c r="J115" s="125">
        <v>45926.5</v>
      </c>
      <c r="K115" s="54">
        <v>100.693</v>
      </c>
      <c r="L115" s="125">
        <v>45930.5</v>
      </c>
      <c r="M115" s="54">
        <v>94.665000000000006</v>
      </c>
    </row>
    <row r="116" spans="10:13">
      <c r="J116" s="125">
        <v>45929.5</v>
      </c>
      <c r="K116" s="54">
        <v>100.642</v>
      </c>
      <c r="L116" s="125">
        <v>45931.5</v>
      </c>
      <c r="M116" s="54">
        <v>94.710999999999999</v>
      </c>
    </row>
    <row r="117" spans="10:13">
      <c r="J117" s="125">
        <v>45930.5</v>
      </c>
      <c r="K117" s="54">
        <v>100.61</v>
      </c>
      <c r="L117" s="125">
        <v>45932.5</v>
      </c>
      <c r="M117" s="54">
        <v>94.906999999999996</v>
      </c>
    </row>
    <row r="118" spans="10:13">
      <c r="J118" s="125">
        <v>45931.5</v>
      </c>
      <c r="K118" s="54">
        <v>100.628</v>
      </c>
      <c r="L118" s="125">
        <v>45933.5</v>
      </c>
      <c r="M118" s="54">
        <v>94.863</v>
      </c>
    </row>
    <row r="119" spans="10:13">
      <c r="J119" s="125">
        <v>45932.5</v>
      </c>
      <c r="K119" s="54">
        <v>100.75700000000001</v>
      </c>
      <c r="L119" s="125">
        <v>45936.5</v>
      </c>
      <c r="M119" s="54">
        <v>94.762</v>
      </c>
    </row>
    <row r="120" spans="10:13">
      <c r="J120" s="125">
        <v>45933.5</v>
      </c>
      <c r="K120" s="54">
        <v>100.82</v>
      </c>
      <c r="L120" s="125">
        <v>45937.5</v>
      </c>
      <c r="M120" s="54">
        <v>94.718999999999994</v>
      </c>
    </row>
    <row r="121" spans="10:13">
      <c r="J121" s="125">
        <v>45936.5</v>
      </c>
      <c r="K121" s="54">
        <v>100.755</v>
      </c>
      <c r="L121" s="125">
        <v>45938.5</v>
      </c>
      <c r="M121" s="54">
        <v>94.774000000000001</v>
      </c>
    </row>
    <row r="122" spans="10:13">
      <c r="J122" s="125">
        <v>45937.5</v>
      </c>
      <c r="K122" s="54">
        <v>100.65</v>
      </c>
      <c r="L122" s="125">
        <v>45939.5</v>
      </c>
      <c r="M122" s="54">
        <v>94.606999999999999</v>
      </c>
    </row>
    <row r="123" spans="10:13">
      <c r="J123" s="125">
        <v>45938.5</v>
      </c>
      <c r="K123" s="54">
        <v>100.625</v>
      </c>
      <c r="L123" s="125">
        <v>45944.5</v>
      </c>
      <c r="M123" s="54">
        <v>94.204999999999998</v>
      </c>
    </row>
    <row r="124" spans="10:13">
      <c r="J124" s="125">
        <v>45939.5</v>
      </c>
      <c r="K124" s="54">
        <v>100.494</v>
      </c>
      <c r="L124" s="125">
        <v>45945.5</v>
      </c>
      <c r="M124" s="54">
        <v>94.239000000000004</v>
      </c>
    </row>
    <row r="125" spans="10:13">
      <c r="J125" s="125">
        <v>45940.5</v>
      </c>
      <c r="K125" s="54">
        <v>99.935000000000002</v>
      </c>
      <c r="L125" s="125">
        <v>45946.5</v>
      </c>
      <c r="M125" s="54">
        <v>94.6</v>
      </c>
    </row>
    <row r="126" spans="10:13">
      <c r="J126" s="125">
        <v>45943.5</v>
      </c>
      <c r="K126" s="54">
        <v>99.822000000000003</v>
      </c>
      <c r="L126" s="125">
        <v>45947.5</v>
      </c>
      <c r="M126" s="54">
        <v>94.385000000000005</v>
      </c>
    </row>
    <row r="127" spans="10:13">
      <c r="J127" s="125">
        <v>45944.5</v>
      </c>
      <c r="K127" s="54">
        <v>99.814999999999998</v>
      </c>
      <c r="L127" s="125">
        <v>45950.5</v>
      </c>
      <c r="M127" s="54">
        <v>94.629000000000005</v>
      </c>
    </row>
    <row r="128" spans="10:13">
      <c r="J128" s="125">
        <v>45945.5</v>
      </c>
      <c r="K128" s="54">
        <v>100.09399999999999</v>
      </c>
      <c r="L128" s="125">
        <v>45951.5</v>
      </c>
      <c r="M128" s="54">
        <v>94.748000000000005</v>
      </c>
    </row>
    <row r="129" spans="10:13">
      <c r="J129" s="125">
        <v>45946.5</v>
      </c>
      <c r="K129" s="54">
        <v>100.185</v>
      </c>
      <c r="L129" s="125">
        <v>45952.5</v>
      </c>
      <c r="M129" s="54">
        <v>94.685000000000002</v>
      </c>
    </row>
    <row r="130" spans="10:13">
      <c r="J130" s="125">
        <v>45947.5</v>
      </c>
      <c r="K130" s="54">
        <v>99.971000000000004</v>
      </c>
      <c r="L130" s="125">
        <v>45953.5</v>
      </c>
      <c r="M130" s="54">
        <v>94.555000000000007</v>
      </c>
    </row>
    <row r="131" spans="10:13">
      <c r="J131" s="125">
        <v>45950.5</v>
      </c>
      <c r="K131" s="54">
        <v>100.221</v>
      </c>
      <c r="L131" s="125">
        <v>45954.5</v>
      </c>
      <c r="M131" s="54">
        <v>94.671000000000006</v>
      </c>
    </row>
    <row r="132" spans="10:13">
      <c r="J132" s="125">
        <v>45951.5</v>
      </c>
      <c r="K132" s="54">
        <v>100.244</v>
      </c>
      <c r="L132" s="125">
        <v>45957.5</v>
      </c>
      <c r="M132" s="54">
        <v>94.858000000000004</v>
      </c>
    </row>
    <row r="133" spans="10:13">
      <c r="J133" s="125">
        <v>45952.5</v>
      </c>
      <c r="K133" s="54">
        <v>100.2</v>
      </c>
      <c r="L133" s="125">
        <v>45958.5</v>
      </c>
      <c r="M133" s="54">
        <v>94.799000000000007</v>
      </c>
    </row>
    <row r="134" spans="10:13">
      <c r="J134" s="125">
        <v>45953.5</v>
      </c>
      <c r="K134" s="54">
        <v>100.199</v>
      </c>
      <c r="L134" s="125">
        <v>45959.5</v>
      </c>
      <c r="M134" s="54">
        <v>94.850999999999999</v>
      </c>
    </row>
    <row r="135" spans="10:13">
      <c r="J135" s="125">
        <v>45954.5</v>
      </c>
      <c r="K135" s="54">
        <v>100.27800000000001</v>
      </c>
      <c r="L135" s="125">
        <v>45960.5</v>
      </c>
      <c r="M135" s="54">
        <v>94.626000000000005</v>
      </c>
    </row>
    <row r="136" spans="10:13">
      <c r="J136" s="125">
        <v>45957.5</v>
      </c>
      <c r="K136" s="54">
        <v>100.46299999999999</v>
      </c>
      <c r="L136" s="125">
        <v>45961.5</v>
      </c>
      <c r="M136" s="54">
        <v>94.619</v>
      </c>
    </row>
    <row r="137" spans="10:13">
      <c r="J137" s="125">
        <v>45958.5</v>
      </c>
      <c r="K137" s="54">
        <v>100.536</v>
      </c>
    </row>
    <row r="138" spans="10:13">
      <c r="J138" s="125">
        <v>45959.5</v>
      </c>
      <c r="K138" s="54">
        <v>100.578</v>
      </c>
    </row>
    <row r="139" spans="10:13">
      <c r="J139" s="125">
        <v>45960.5</v>
      </c>
      <c r="K139" s="54">
        <v>100.348</v>
      </c>
    </row>
    <row r="140" spans="10:13">
      <c r="J140" s="125">
        <v>45961.5</v>
      </c>
      <c r="K140" s="54">
        <v>100.363</v>
      </c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151"/>
  <sheetViews>
    <sheetView zoomScale="80" zoomScaleNormal="80" workbookViewId="0">
      <selection activeCell="F21" sqref="F21:H23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23" width="8.88671875" style="54"/>
    <col min="24" max="24" width="15.6640625" style="54" bestFit="1" customWidth="1"/>
    <col min="25" max="16384" width="8.88671875" style="54"/>
  </cols>
  <sheetData>
    <row r="1" spans="1:26" ht="15" thickBot="1">
      <c r="A1" s="1"/>
      <c r="B1" s="1"/>
      <c r="C1" s="1"/>
      <c r="D1" s="1"/>
      <c r="J1" s="53"/>
      <c r="K1" s="1" t="s">
        <v>158</v>
      </c>
      <c r="L1" s="1"/>
    </row>
    <row r="2" spans="1:26" ht="15" thickBot="1">
      <c r="A2" s="30"/>
      <c r="B2" s="40" t="s">
        <v>0</v>
      </c>
      <c r="C2" s="154" t="s">
        <v>1</v>
      </c>
      <c r="E2" s="123" t="s">
        <v>101</v>
      </c>
      <c r="F2" s="124">
        <v>0.45833333333333331</v>
      </c>
      <c r="J2" s="27" t="s">
        <v>0</v>
      </c>
      <c r="K2" s="1"/>
      <c r="L2" s="154" t="s">
        <v>1</v>
      </c>
      <c r="X2" s="125">
        <v>45951.041666666664</v>
      </c>
      <c r="Y2" s="54">
        <v>92.150999999999996</v>
      </c>
      <c r="Z2" s="54">
        <v>99.448816525325995</v>
      </c>
    </row>
    <row r="3" spans="1:26">
      <c r="A3" s="15" t="s">
        <v>32</v>
      </c>
      <c r="B3" s="61" t="s">
        <v>154</v>
      </c>
      <c r="C3" s="62" t="s">
        <v>156</v>
      </c>
      <c r="J3" s="122" cm="1">
        <f t="array" ref="J3:K137">_xll.BDH(B4, "LAST_PRICE", "01/01/2025 11:00:00", "01/01/2035 12:00:00", "BarSize=60", "BarType=T", "RecurDaily=True", "TZ=New_York")</f>
        <v>45768.458333333336</v>
      </c>
      <c r="K3" s="46">
        <v>86.736000000000004</v>
      </c>
      <c r="L3" s="122" cm="1">
        <f t="array" ref="L3:M140">_xll.BDH(C4, "LAST_PRICE", "01/01/2025 11:00:00", "01/01/2035 12:00:00", "BarSize=60", "BarType=T", "RecurDaily=True", "TZ=New_York")</f>
        <v>45769.458333333336</v>
      </c>
      <c r="M3" s="54">
        <v>92.731999999999999</v>
      </c>
      <c r="X3" s="125">
        <v>45951.048611111109</v>
      </c>
      <c r="Y3" s="54">
        <v>92.147999999999996</v>
      </c>
      <c r="Z3" s="54">
        <v>99.51328672915038</v>
      </c>
    </row>
    <row r="4" spans="1:26" ht="32.25" customHeight="1">
      <c r="A4" s="15" t="s">
        <v>33</v>
      </c>
      <c r="B4" s="155" t="s">
        <v>155</v>
      </c>
      <c r="C4" s="42" t="s">
        <v>157</v>
      </c>
      <c r="J4" s="125">
        <v>45769.458333333336</v>
      </c>
      <c r="K4" s="1">
        <v>86.72</v>
      </c>
      <c r="L4" s="126">
        <v>45770.458333333336</v>
      </c>
      <c r="M4" s="54">
        <v>92.632000000000005</v>
      </c>
      <c r="X4" s="125">
        <v>45951.055555555555</v>
      </c>
      <c r="Y4" s="54">
        <v>92.146000000000001</v>
      </c>
      <c r="Z4" s="54">
        <v>99.556268203565551</v>
      </c>
    </row>
    <row r="5" spans="1:26">
      <c r="A5" s="15" t="s">
        <v>8</v>
      </c>
      <c r="B5" s="64">
        <f>15*10^6</f>
        <v>15000000</v>
      </c>
      <c r="C5" s="8">
        <f>20.5*10^6</f>
        <v>20500000</v>
      </c>
      <c r="J5" s="125">
        <v>45770.458333333336</v>
      </c>
      <c r="K5" s="1">
        <v>86.97</v>
      </c>
      <c r="L5" s="126">
        <v>45771.458333333336</v>
      </c>
      <c r="M5" s="54">
        <v>92.825000000000003</v>
      </c>
      <c r="X5" s="125">
        <v>45951.0625</v>
      </c>
      <c r="Y5" s="54">
        <v>92.141000000000005</v>
      </c>
      <c r="Z5" s="54">
        <v>99.663726574864555</v>
      </c>
    </row>
    <row r="6" spans="1:26">
      <c r="A6" s="15" t="s">
        <v>10</v>
      </c>
      <c r="B6" s="66">
        <v>3.0349999999999999E-2</v>
      </c>
      <c r="C6" s="10">
        <v>1.7500000000000002E-2</v>
      </c>
      <c r="J6" s="125">
        <v>45771.458333333336</v>
      </c>
      <c r="K6" s="1">
        <v>87.103999999999999</v>
      </c>
      <c r="L6" s="126">
        <v>45772.458333333336</v>
      </c>
      <c r="M6" s="54">
        <v>92.674999999999997</v>
      </c>
      <c r="X6" s="125">
        <v>45951.069444444445</v>
      </c>
      <c r="Y6" s="54">
        <v>92.153999999999996</v>
      </c>
      <c r="Z6" s="54">
        <v>99.384348730721101</v>
      </c>
    </row>
    <row r="7" spans="1:26" ht="14.4" customHeight="1">
      <c r="A7" s="15" t="s">
        <v>12</v>
      </c>
      <c r="B7" s="66">
        <v>4.2299999999999997E-2</v>
      </c>
      <c r="C7" s="10">
        <v>4.2299999999999997E-2</v>
      </c>
      <c r="D7" s="209" t="s">
        <v>159</v>
      </c>
      <c r="E7" s="210"/>
      <c r="F7" s="210"/>
      <c r="G7" s="210"/>
      <c r="J7" s="126">
        <v>45772.458333333336</v>
      </c>
      <c r="K7" s="1">
        <v>87.516000000000005</v>
      </c>
      <c r="L7" s="126">
        <v>45775.458333333336</v>
      </c>
      <c r="M7" s="1">
        <v>92.551000000000002</v>
      </c>
      <c r="X7" s="125">
        <v>45951.076388888891</v>
      </c>
      <c r="Y7" s="54">
        <v>92.15</v>
      </c>
      <c r="Z7" s="54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209"/>
      <c r="E8" s="210"/>
      <c r="F8" s="210"/>
      <c r="G8" s="210"/>
      <c r="H8" s="1"/>
      <c r="J8" s="125">
        <v>45775.458333333336</v>
      </c>
      <c r="K8" s="54">
        <v>87.879000000000005</v>
      </c>
      <c r="L8" s="125">
        <v>45776.458333333336</v>
      </c>
      <c r="M8" s="54">
        <v>92.483999999999995</v>
      </c>
      <c r="X8" s="125">
        <v>45951.083333333336</v>
      </c>
      <c r="Y8" s="54">
        <v>92.147000000000006</v>
      </c>
      <c r="Z8" s="54">
        <v>99.534777332496162</v>
      </c>
    </row>
    <row r="9" spans="1:26">
      <c r="A9" s="15" t="s">
        <v>15</v>
      </c>
      <c r="B9" s="4" cm="1">
        <f t="array" ref="B9">_xll.BDP("EURUSD BGN Curncy","PX_LAST")</f>
        <v>1.151</v>
      </c>
      <c r="C9" s="5" t="s">
        <v>23</v>
      </c>
      <c r="D9" s="209"/>
      <c r="E9" s="210"/>
      <c r="F9" s="210"/>
      <c r="G9" s="210"/>
      <c r="H9" s="1"/>
      <c r="J9" s="125">
        <v>45776.458333333336</v>
      </c>
      <c r="K9" s="54">
        <v>88.102999999999994</v>
      </c>
      <c r="L9" s="125">
        <v>45777.458333333336</v>
      </c>
      <c r="M9" s="54">
        <v>92.507999999999996</v>
      </c>
      <c r="X9" s="125">
        <v>45951.090277777781</v>
      </c>
      <c r="Y9" s="54">
        <v>92.153000000000006</v>
      </c>
      <c r="Z9" s="54">
        <v>99.405837727907226</v>
      </c>
    </row>
    <row r="10" spans="1:26" ht="15" thickBot="1">
      <c r="A10" s="16" t="s">
        <v>28</v>
      </c>
      <c r="B10" s="11" cm="1">
        <f t="array" ref="B10">_xll.BDP(B4,"px_last")</f>
        <v>91.525999999999996</v>
      </c>
      <c r="C10" s="22" cm="1">
        <f t="array" ref="C10">_xll.BDP(C4,"px_last")</f>
        <v>95.134</v>
      </c>
      <c r="D10" s="209"/>
      <c r="E10" s="210"/>
      <c r="F10" s="210"/>
      <c r="G10" s="210"/>
      <c r="H10" s="1"/>
      <c r="J10" s="125">
        <v>45777.458333333336</v>
      </c>
      <c r="K10" s="54">
        <v>88.257000000000005</v>
      </c>
      <c r="L10" s="125">
        <v>45779.458333333336</v>
      </c>
      <c r="M10" s="54">
        <v>92.277000000000001</v>
      </c>
      <c r="X10" s="125">
        <v>45951.097222222219</v>
      </c>
      <c r="Y10" s="54">
        <v>92.155000000000001</v>
      </c>
      <c r="Z10" s="54">
        <v>99.362860001200872</v>
      </c>
    </row>
    <row r="11" spans="1:26" ht="15" thickBot="1">
      <c r="C11" s="1"/>
      <c r="D11" s="1"/>
      <c r="E11" s="1"/>
      <c r="F11" s="1"/>
      <c r="G11" s="1"/>
      <c r="H11" s="1"/>
      <c r="J11" s="125">
        <v>45778.458333333336</v>
      </c>
      <c r="K11" s="54">
        <v>88.043000000000006</v>
      </c>
      <c r="L11" s="125">
        <v>45782.458333333336</v>
      </c>
      <c r="M11" s="54">
        <v>92.379000000000005</v>
      </c>
      <c r="X11" s="125">
        <v>45951.104166666664</v>
      </c>
      <c r="Y11" s="54">
        <v>92.152000000000001</v>
      </c>
      <c r="Z11" s="54">
        <v>99.427326992777012</v>
      </c>
    </row>
    <row r="12" spans="1:26" ht="15" thickBot="1">
      <c r="A12" s="39" t="s">
        <v>22</v>
      </c>
      <c r="B12" s="186" t="s">
        <v>0</v>
      </c>
      <c r="C12" s="187"/>
      <c r="D12" s="187"/>
      <c r="E12" s="206" t="s">
        <v>1</v>
      </c>
      <c r="F12" s="207"/>
      <c r="G12" s="208"/>
      <c r="H12" s="39" t="s">
        <v>16</v>
      </c>
      <c r="J12" s="125">
        <v>45779.458333333336</v>
      </c>
      <c r="K12" s="54">
        <v>87.593999999999994</v>
      </c>
      <c r="L12" s="125">
        <v>45783.458333333336</v>
      </c>
      <c r="M12" s="54">
        <v>92.393000000000001</v>
      </c>
      <c r="X12" s="125">
        <v>45951.111111111109</v>
      </c>
      <c r="Y12" s="54">
        <v>92.17</v>
      </c>
      <c r="Z12" s="54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45782.458333333336</v>
      </c>
      <c r="K13" s="54">
        <v>87.69</v>
      </c>
      <c r="L13" s="125">
        <v>45784.458333333336</v>
      </c>
      <c r="M13" s="54">
        <v>92.653000000000006</v>
      </c>
      <c r="X13" s="125">
        <v>45951.118055555555</v>
      </c>
      <c r="Y13" s="54">
        <v>92.18</v>
      </c>
      <c r="Z13" s="54">
        <v>98.82572873804007</v>
      </c>
    </row>
    <row r="14" spans="1:26">
      <c r="A14" s="127">
        <v>45951</v>
      </c>
      <c r="B14" s="45">
        <f>VLOOKUP(A14,J:K,2)</f>
        <v>92.061000000000007</v>
      </c>
      <c r="C14" s="46"/>
      <c r="D14" s="47"/>
      <c r="E14" s="45">
        <f>VLOOKUP(A14,L:M,2)</f>
        <v>95.207999999999998</v>
      </c>
      <c r="F14" s="1"/>
      <c r="G14" s="5"/>
      <c r="H14" s="79">
        <v>0</v>
      </c>
      <c r="J14" s="125">
        <v>45783.458333333336</v>
      </c>
      <c r="K14" s="54">
        <v>87.656000000000006</v>
      </c>
      <c r="L14" s="125">
        <v>45785.458333333336</v>
      </c>
      <c r="M14" s="54">
        <v>92.539000000000001</v>
      </c>
      <c r="X14" s="125">
        <v>45951.125</v>
      </c>
      <c r="Y14" s="54">
        <v>92.186000000000007</v>
      </c>
      <c r="Z14" s="54">
        <v>98.696842116744449</v>
      </c>
    </row>
    <row r="15" spans="1:26">
      <c r="A15" s="127">
        <v>45952</v>
      </c>
      <c r="B15" s="45">
        <f t="shared" ref="B15:B20" si="0">VLOOKUP($A15+$F$2,J:K,2)</f>
        <v>92.034999999999997</v>
      </c>
      <c r="C15" s="31">
        <f t="shared" ref="C15" si="1">(B15-$B$14)/100*$B$5</f>
        <v>-3900.0000000015689</v>
      </c>
      <c r="D15" s="32">
        <f>(A15-$A$14)/360*$B$6*$B$5-(A15-$A$14)/360*$B$7*$B$5*$B$14/100</f>
        <v>-357.99179166666681</v>
      </c>
      <c r="E15" s="45">
        <f t="shared" ref="E15:E20" si="2">VLOOKUP($A15+$F$2,L:M,2)</f>
        <v>95.277000000000001</v>
      </c>
      <c r="F15" s="31">
        <f>(E15-$E$14)/100*$C$5</f>
        <v>14145.000000000535</v>
      </c>
      <c r="G15" s="32">
        <f>(A15-$A$14)/360*$C$6*$C$5-(A15-$A$14)/360*$C$7*$C$5*$E$14/100</f>
        <v>-1296.7949222222219</v>
      </c>
      <c r="H15" s="79">
        <f t="shared" ref="H15:H19" si="3">(C15+D15)*$B$9-F15-G15</f>
        <v>-17749.15362998845</v>
      </c>
      <c r="J15" s="125">
        <v>45784.458333333336</v>
      </c>
      <c r="K15" s="54">
        <v>87.787999999999997</v>
      </c>
      <c r="L15" s="125">
        <v>45786.458333333336</v>
      </c>
      <c r="M15" s="54">
        <v>92.600999999999999</v>
      </c>
      <c r="X15" s="125">
        <v>45951.131944444445</v>
      </c>
      <c r="Y15" s="54">
        <v>92.192999999999998</v>
      </c>
      <c r="Z15" s="54">
        <v>98.546486561640336</v>
      </c>
    </row>
    <row r="16" spans="1:26">
      <c r="A16" s="127">
        <v>45953</v>
      </c>
      <c r="B16" s="45">
        <f t="shared" si="0"/>
        <v>92.001000000000005</v>
      </c>
      <c r="C16" s="31">
        <f t="shared" ref="C16:C19" si="4">(B16-$B$14)/100*$B$5</f>
        <v>-9000.0000000003402</v>
      </c>
      <c r="D16" s="32">
        <f t="shared" ref="D16:D19" si="5">(A16-$A$14)/360*$B$6*$B$5-(A16-$A$14)/360*$B$7*$B$5*$B$14/100</f>
        <v>-715.98358333333363</v>
      </c>
      <c r="E16" s="45">
        <f t="shared" si="2"/>
        <v>95.203999999999994</v>
      </c>
      <c r="F16" s="31">
        <f t="shared" ref="F16:F19" si="6">(E16-$E$14)/100*$C$5</f>
        <v>-820.00000000100215</v>
      </c>
      <c r="G16" s="32">
        <f t="shared" ref="G16:G19" si="7">(A16-$A$14)/360*$C$6*$C$5-(A16-$A$14)/360*$C$7*$C$5*$E$14/100</f>
        <v>-2593.5898444444438</v>
      </c>
      <c r="H16" s="79">
        <f t="shared" si="3"/>
        <v>-7769.5072599716123</v>
      </c>
      <c r="J16" s="125">
        <v>45785.458333333336</v>
      </c>
      <c r="K16" s="54">
        <v>87.611000000000004</v>
      </c>
      <c r="L16" s="125">
        <v>45789.458333333336</v>
      </c>
      <c r="M16" s="54">
        <v>92.509</v>
      </c>
      <c r="X16" s="125">
        <v>45951.138888888891</v>
      </c>
      <c r="Y16" s="54">
        <v>92.186000000000007</v>
      </c>
      <c r="Z16" s="54">
        <v>98.696842116744449</v>
      </c>
    </row>
    <row r="17" spans="1:26">
      <c r="A17" s="127">
        <v>45954</v>
      </c>
      <c r="B17" s="45">
        <f t="shared" si="0"/>
        <v>92.037999999999997</v>
      </c>
      <c r="C17" s="31">
        <f t="shared" si="4"/>
        <v>-3450.0000000015521</v>
      </c>
      <c r="D17" s="32">
        <f t="shared" si="5"/>
        <v>-1073.9753750000004</v>
      </c>
      <c r="E17" s="45">
        <f t="shared" si="2"/>
        <v>95.120999999999995</v>
      </c>
      <c r="F17" s="31">
        <f t="shared" si="6"/>
        <v>-17835.000000000677</v>
      </c>
      <c r="G17" s="32">
        <f t="shared" si="7"/>
        <v>-3890.3847666666657</v>
      </c>
      <c r="H17" s="79">
        <f t="shared" si="3"/>
        <v>16518.289110040554</v>
      </c>
      <c r="J17" s="125">
        <v>45786.458333333336</v>
      </c>
      <c r="K17" s="54">
        <v>87.519000000000005</v>
      </c>
      <c r="L17" s="125">
        <v>45790.458333333336</v>
      </c>
      <c r="M17" s="54">
        <v>92.510999999999996</v>
      </c>
      <c r="X17" s="125">
        <v>45951.145833333336</v>
      </c>
      <c r="Y17" s="54">
        <v>92.183999999999997</v>
      </c>
      <c r="Z17" s="54">
        <v>98.739803253903304</v>
      </c>
    </row>
    <row r="18" spans="1:26">
      <c r="A18" s="36">
        <v>45957</v>
      </c>
      <c r="B18" s="45">
        <f t="shared" si="0"/>
        <v>92.007000000000005</v>
      </c>
      <c r="C18" s="31">
        <f t="shared" si="4"/>
        <v>-8100.0000000003074</v>
      </c>
      <c r="D18" s="32">
        <f t="shared" si="5"/>
        <v>-2147.9507500000009</v>
      </c>
      <c r="E18" s="45">
        <f t="shared" si="2"/>
        <v>95.209000000000003</v>
      </c>
      <c r="F18" s="31">
        <f t="shared" si="6"/>
        <v>205.00000000097884</v>
      </c>
      <c r="G18" s="32">
        <f t="shared" si="7"/>
        <v>-7780.7695333333313</v>
      </c>
      <c r="H18" s="79">
        <f t="shared" si="3"/>
        <v>-4219.621779918004</v>
      </c>
      <c r="J18" s="125">
        <v>45789.458333333336</v>
      </c>
      <c r="K18" s="54">
        <v>87.284999999999997</v>
      </c>
      <c r="L18" s="125">
        <v>45791.458333333336</v>
      </c>
      <c r="M18" s="54">
        <v>92.483000000000004</v>
      </c>
      <c r="X18" s="125">
        <v>45951.152777777781</v>
      </c>
      <c r="Y18" s="54">
        <v>92.183999999999997</v>
      </c>
      <c r="Z18" s="54">
        <v>98.739803253903304</v>
      </c>
    </row>
    <row r="19" spans="1:26">
      <c r="A19" s="36">
        <v>45958</v>
      </c>
      <c r="B19" s="45">
        <f t="shared" si="0"/>
        <v>92.1</v>
      </c>
      <c r="C19" s="31">
        <f t="shared" si="4"/>
        <v>5849.9999999980901</v>
      </c>
      <c r="D19" s="32">
        <f t="shared" si="5"/>
        <v>-2505.9425416666691</v>
      </c>
      <c r="E19" s="45">
        <f t="shared" si="2"/>
        <v>95.218999999999994</v>
      </c>
      <c r="F19" s="31">
        <f t="shared" si="6"/>
        <v>2254.9999999991142</v>
      </c>
      <c r="G19" s="32">
        <f t="shared" si="7"/>
        <v>-9077.5644555555536</v>
      </c>
      <c r="H19" s="79">
        <f t="shared" si="3"/>
        <v>10671.574590095905</v>
      </c>
      <c r="J19" s="125">
        <v>45790.458333333336</v>
      </c>
      <c r="K19" s="54">
        <v>87.35</v>
      </c>
      <c r="L19" s="125">
        <v>45792.458333333336</v>
      </c>
      <c r="M19" s="54">
        <v>92.754999999999995</v>
      </c>
      <c r="X19" s="125">
        <v>45951.159722222219</v>
      </c>
      <c r="Y19" s="54">
        <v>92.192999999999998</v>
      </c>
      <c r="Z19" s="54">
        <v>98.546486561640336</v>
      </c>
    </row>
    <row r="20" spans="1:26">
      <c r="A20" s="36">
        <v>45959</v>
      </c>
      <c r="B20" s="45">
        <f t="shared" si="0"/>
        <v>92.084999999999994</v>
      </c>
      <c r="C20" s="31">
        <f t="shared" ref="C20" si="8">(B20-$B$14)/100*$B$5</f>
        <v>3599.9999999980046</v>
      </c>
      <c r="D20" s="32">
        <f t="shared" ref="D20" si="9">(A20-$A$14)/360*$B$6*$B$5-(A20-$A$14)/360*$B$7*$B$5*$B$14/100</f>
        <v>-2863.9343333333345</v>
      </c>
      <c r="E20" s="45">
        <f t="shared" si="2"/>
        <v>95.26</v>
      </c>
      <c r="F20" s="31">
        <f t="shared" ref="F20" si="10">(E20-$E$14)/100*$C$5</f>
        <v>10660.000000001375</v>
      </c>
      <c r="G20" s="32">
        <f t="shared" ref="G20" si="11">(A20-$A$14)/360*$C$6*$C$5-(A20-$A$14)/360*$C$7*$C$5*$E$14/100</f>
        <v>-10374.359377777775</v>
      </c>
      <c r="H20" s="79">
        <f t="shared" ref="H20" si="12">(C20+D20)*$B$9-F20-G20</f>
        <v>561.57096010743589</v>
      </c>
      <c r="J20" s="125">
        <v>45791.458333333336</v>
      </c>
      <c r="K20" s="54">
        <v>87.331000000000003</v>
      </c>
      <c r="L20" s="125">
        <v>45793.458333333336</v>
      </c>
      <c r="M20" s="54">
        <v>92.945999999999998</v>
      </c>
      <c r="X20" s="125">
        <v>45951.166666666664</v>
      </c>
      <c r="Y20" s="54">
        <v>92.203999999999994</v>
      </c>
      <c r="Z20" s="54">
        <v>98.310240020643704</v>
      </c>
    </row>
    <row r="21" spans="1:26">
      <c r="A21" s="36">
        <v>45960</v>
      </c>
      <c r="B21" s="45">
        <f t="shared" ref="B21" si="13">VLOOKUP($A21+$F$2,J:K,2)</f>
        <v>91.637</v>
      </c>
      <c r="C21" s="31">
        <f t="shared" ref="C21" si="14">(B21-$B$14)/100*$B$5</f>
        <v>-63600.00000000099</v>
      </c>
      <c r="D21" s="32">
        <f t="shared" ref="D21" si="15">(A21-$A$14)/360*$B$6*$B$5-(A21-$A$14)/360*$B$7*$B$5*$B$14/100</f>
        <v>-3221.9261250000036</v>
      </c>
      <c r="E21" s="45">
        <f t="shared" ref="E21" si="16">VLOOKUP($A21+$F$2,L:M,2)</f>
        <v>95.174999999999997</v>
      </c>
      <c r="F21" s="31">
        <f t="shared" ref="F21" si="17">(E21-$E$14)/100*$C$5</f>
        <v>-6765.0000000002565</v>
      </c>
      <c r="G21" s="32">
        <f t="shared" ref="G21" si="18">(A21-$A$14)/360*$C$6*$C$5-(A21-$A$14)/360*$C$7*$C$5*$E$14/100</f>
        <v>-11671.154299999997</v>
      </c>
      <c r="H21" s="79">
        <f t="shared" ref="H21" si="19">(C21+D21)*$B$9-F21-G21</f>
        <v>-58475.882669875878</v>
      </c>
      <c r="J21" s="125">
        <v>45792.458333333336</v>
      </c>
      <c r="K21" s="54">
        <v>87.567999999999998</v>
      </c>
      <c r="L21" s="125">
        <v>45796.458333333336</v>
      </c>
      <c r="M21" s="54">
        <v>92.942999999999998</v>
      </c>
      <c r="X21" s="125">
        <v>45951.173611111109</v>
      </c>
      <c r="Y21" s="54">
        <v>92.215999999999994</v>
      </c>
      <c r="Z21" s="54">
        <v>98.052553416038137</v>
      </c>
    </row>
    <row r="22" spans="1:26">
      <c r="A22" s="36">
        <v>45961</v>
      </c>
      <c r="B22" s="45">
        <f t="shared" ref="B22" si="20">VLOOKUP($A22+$F$2,J:K,2)</f>
        <v>91.578000000000003</v>
      </c>
      <c r="C22" s="31">
        <f t="shared" ref="C22:C23" si="21">(B22-$B$14)/100*$B$5</f>
        <v>-72450.000000000611</v>
      </c>
      <c r="D22" s="32">
        <f t="shared" ref="D22:D23" si="22">(A22-$A$14)/360*$B$6*$B$5-(A22-$A$14)/360*$B$7*$B$5*$B$14/100</f>
        <v>-3579.9179166666654</v>
      </c>
      <c r="E22" s="45">
        <f t="shared" ref="E22" si="23">VLOOKUP($A22+$F$2,L:M,2)</f>
        <v>95.206000000000003</v>
      </c>
      <c r="F22" s="31">
        <f t="shared" ref="F22:F23" si="24">(E22-$E$14)/100*$C$5</f>
        <v>-409.99999999904446</v>
      </c>
      <c r="G22" s="32">
        <f t="shared" ref="G22:G23" si="25">(A22-$A$14)/360*$C$6*$C$5-(A22-$A$14)/360*$C$7*$C$5*$E$14/100</f>
        <v>-12967.94922222222</v>
      </c>
      <c r="H22" s="79">
        <f t="shared" ref="H22:H23" si="26">(C22+D22)*$B$9-F22-G22</f>
        <v>-74132.486299862765</v>
      </c>
      <c r="J22" s="125">
        <v>45793.458333333336</v>
      </c>
      <c r="K22" s="54">
        <v>87.742000000000004</v>
      </c>
      <c r="L22" s="125">
        <v>45797.458333333336</v>
      </c>
      <c r="M22" s="54">
        <v>92.980999999999995</v>
      </c>
      <c r="X22" s="125">
        <v>45951.180555555555</v>
      </c>
      <c r="Y22" s="54">
        <v>92.209000000000003</v>
      </c>
      <c r="Z22" s="54">
        <v>98.202865923980866</v>
      </c>
    </row>
    <row r="23" spans="1:26">
      <c r="A23" s="36">
        <v>45964</v>
      </c>
      <c r="B23" s="45">
        <f>$B$10</f>
        <v>91.525999999999996</v>
      </c>
      <c r="C23" s="31">
        <f t="shared" si="21"/>
        <v>-80250.000000001615</v>
      </c>
      <c r="D23" s="32">
        <f t="shared" si="22"/>
        <v>-4653.8932916666636</v>
      </c>
      <c r="E23" s="45">
        <f>$C$10</f>
        <v>95.134</v>
      </c>
      <c r="F23" s="31">
        <f t="shared" si="24"/>
        <v>-15169.999999999603</v>
      </c>
      <c r="G23" s="32">
        <f t="shared" si="25"/>
        <v>-16858.333988888888</v>
      </c>
      <c r="H23" s="79">
        <f t="shared" si="26"/>
        <v>-65696.047189821707</v>
      </c>
      <c r="J23" s="125">
        <v>45796.458333333336</v>
      </c>
      <c r="K23" s="54">
        <v>87.602999999999994</v>
      </c>
      <c r="L23" s="125">
        <v>45798.458333333336</v>
      </c>
      <c r="M23" s="54">
        <v>92.817999999999998</v>
      </c>
      <c r="X23" s="125">
        <v>45951.1875</v>
      </c>
      <c r="Y23" s="54">
        <v>92.195999999999998</v>
      </c>
      <c r="Z23" s="54">
        <v>98.482052478087169</v>
      </c>
    </row>
    <row r="24" spans="1:26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45797.458333333336</v>
      </c>
      <c r="K24" s="54">
        <v>87.766999999999996</v>
      </c>
      <c r="L24" s="125">
        <v>45799.458333333336</v>
      </c>
      <c r="M24" s="54">
        <v>92.855000000000004</v>
      </c>
      <c r="X24" s="125">
        <v>45951.194444444445</v>
      </c>
      <c r="Y24" s="54">
        <v>92.19</v>
      </c>
      <c r="Z24" s="54">
        <v>98.610923052010463</v>
      </c>
    </row>
    <row r="25" spans="1:26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45798.458333333336</v>
      </c>
      <c r="K25" s="54">
        <v>87.522999999999996</v>
      </c>
      <c r="L25" s="125">
        <v>45800.458333333336</v>
      </c>
      <c r="M25" s="54">
        <v>92.938999999999993</v>
      </c>
      <c r="X25" s="125">
        <v>45951.201388888891</v>
      </c>
      <c r="Y25" s="54">
        <v>92.186000000000007</v>
      </c>
      <c r="Z25" s="54">
        <v>98.696842116744449</v>
      </c>
    </row>
    <row r="26" spans="1:26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45799.458333333336</v>
      </c>
      <c r="K26" s="54">
        <v>87.533000000000001</v>
      </c>
      <c r="L26" s="125">
        <v>45803.458333333336</v>
      </c>
      <c r="M26" s="54">
        <v>93.007000000000005</v>
      </c>
      <c r="X26" s="125">
        <v>45951.208333333336</v>
      </c>
      <c r="Y26" s="54">
        <v>92.188999999999993</v>
      </c>
      <c r="Z26" s="54">
        <v>98.632402417012656</v>
      </c>
    </row>
    <row r="27" spans="1:26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45800.458333333336</v>
      </c>
      <c r="K27" s="54">
        <v>87.733999999999995</v>
      </c>
      <c r="L27" s="125">
        <v>45804.458333333336</v>
      </c>
      <c r="M27" s="54">
        <v>93.134</v>
      </c>
      <c r="X27" s="125">
        <v>45951.215277777781</v>
      </c>
      <c r="Y27" s="54">
        <v>92.183000000000007</v>
      </c>
      <c r="Z27" s="54">
        <v>98.761284223701779</v>
      </c>
    </row>
    <row r="28" spans="1:26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45804.458333333336</v>
      </c>
      <c r="K28" s="54">
        <v>88.012</v>
      </c>
      <c r="L28" s="125">
        <v>45805.458333333336</v>
      </c>
      <c r="M28" s="54">
        <v>93.113</v>
      </c>
      <c r="X28" s="125">
        <v>45951.222222222219</v>
      </c>
      <c r="Y28" s="54">
        <v>92.183999999999997</v>
      </c>
      <c r="Z28" s="54">
        <v>98.739803253903304</v>
      </c>
    </row>
    <row r="29" spans="1:26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45805.458333333336</v>
      </c>
      <c r="K29" s="54">
        <v>87.775999999999996</v>
      </c>
      <c r="L29" s="125">
        <v>45806.458333333336</v>
      </c>
      <c r="M29" s="54">
        <v>93.363</v>
      </c>
      <c r="X29" s="125">
        <v>45951.229166666664</v>
      </c>
      <c r="Y29" s="54">
        <v>92.183000000000007</v>
      </c>
      <c r="Z29" s="54">
        <v>98.761284223701779</v>
      </c>
    </row>
    <row r="30" spans="1:26">
      <c r="B30" s="45"/>
      <c r="C30" s="31"/>
      <c r="D30" s="31"/>
      <c r="E30" s="4"/>
      <c r="F30" s="31"/>
      <c r="G30" s="32"/>
      <c r="H30" s="38"/>
      <c r="J30" s="125">
        <v>45806.458333333336</v>
      </c>
      <c r="K30" s="54">
        <v>88.138000000000005</v>
      </c>
      <c r="L30" s="125">
        <v>45807.458333333336</v>
      </c>
      <c r="M30" s="54">
        <v>93.372</v>
      </c>
      <c r="X30" s="125">
        <v>45951.236111111109</v>
      </c>
      <c r="Y30" s="54">
        <v>92.177000000000007</v>
      </c>
      <c r="Z30" s="54">
        <v>98.890175659945839</v>
      </c>
    </row>
    <row r="31" spans="1:26">
      <c r="B31" s="45"/>
      <c r="C31" s="31"/>
      <c r="D31" s="31"/>
      <c r="E31" s="4"/>
      <c r="F31" s="31"/>
      <c r="G31" s="32"/>
      <c r="H31" s="38"/>
      <c r="J31" s="125">
        <v>45807.458333333336</v>
      </c>
      <c r="K31" s="54">
        <v>88.283000000000001</v>
      </c>
      <c r="L31" s="125">
        <v>45810.458333333336</v>
      </c>
      <c r="M31" s="54">
        <v>93.296000000000006</v>
      </c>
      <c r="X31" s="125">
        <v>45951.243055555555</v>
      </c>
      <c r="Y31" s="54">
        <v>92.165999999999997</v>
      </c>
      <c r="Z31" s="54">
        <v>99.126501641041415</v>
      </c>
    </row>
    <row r="32" spans="1:26">
      <c r="B32" s="45"/>
      <c r="C32" s="31"/>
      <c r="D32" s="31"/>
      <c r="E32" s="4"/>
      <c r="F32" s="31"/>
      <c r="G32" s="32"/>
      <c r="H32" s="38"/>
      <c r="J32" s="125">
        <v>45810.458333333336</v>
      </c>
      <c r="K32" s="54">
        <v>88.168000000000006</v>
      </c>
      <c r="L32" s="125">
        <v>45811.458333333336</v>
      </c>
      <c r="M32" s="54">
        <v>93.328000000000003</v>
      </c>
      <c r="X32" s="125">
        <v>45951.25</v>
      </c>
      <c r="Y32" s="54">
        <v>92.161000000000001</v>
      </c>
      <c r="Z32" s="54">
        <v>99.233933244858846</v>
      </c>
    </row>
    <row r="33" spans="1:26">
      <c r="B33" s="45"/>
      <c r="C33" s="31"/>
      <c r="D33" s="31"/>
      <c r="E33" s="4"/>
      <c r="F33" s="31"/>
      <c r="G33" s="32"/>
      <c r="H33" s="38"/>
      <c r="J33" s="125">
        <v>45811.458333333336</v>
      </c>
      <c r="K33" s="54">
        <v>88.138000000000005</v>
      </c>
      <c r="L33" s="125">
        <v>45812.458333333336</v>
      </c>
      <c r="M33" s="54">
        <v>93.358999999999995</v>
      </c>
      <c r="X33" s="125">
        <v>45951.256944444445</v>
      </c>
      <c r="Y33" s="54">
        <v>92.153999999999996</v>
      </c>
      <c r="Z33" s="54">
        <v>99.384348730721101</v>
      </c>
    </row>
    <row r="34" spans="1:26">
      <c r="A34" s="15"/>
      <c r="B34" s="45"/>
      <c r="C34" s="31"/>
      <c r="D34" s="31"/>
      <c r="E34" s="4"/>
      <c r="F34" s="31"/>
      <c r="G34" s="32"/>
      <c r="H34" s="38"/>
      <c r="J34" s="125">
        <v>45812.458333333336</v>
      </c>
      <c r="K34" s="54">
        <v>88.638000000000005</v>
      </c>
      <c r="L34" s="125">
        <v>45813.458333333336</v>
      </c>
      <c r="M34" s="54">
        <v>93.161000000000001</v>
      </c>
      <c r="X34" s="125">
        <v>45951.263888888891</v>
      </c>
      <c r="Y34" s="54">
        <v>92.141999999999996</v>
      </c>
      <c r="Z34" s="54">
        <v>99.642234365123755</v>
      </c>
    </row>
    <row r="35" spans="1:26">
      <c r="A35" s="15"/>
      <c r="B35" s="45"/>
      <c r="C35" s="31"/>
      <c r="D35" s="31"/>
      <c r="E35" s="4"/>
      <c r="F35" s="31"/>
      <c r="G35" s="32"/>
      <c r="H35" s="38"/>
      <c r="J35" s="125">
        <v>45813.458333333336</v>
      </c>
      <c r="K35" s="54">
        <v>88.436000000000007</v>
      </c>
      <c r="L35" s="125">
        <v>45814.458333333336</v>
      </c>
      <c r="M35" s="54">
        <v>93.331000000000003</v>
      </c>
      <c r="X35" s="125">
        <v>45951.270833333336</v>
      </c>
      <c r="Y35" s="54">
        <v>92.125</v>
      </c>
      <c r="Z35" s="54">
        <v>100.00763834965176</v>
      </c>
    </row>
    <row r="36" spans="1:26">
      <c r="A36" s="15"/>
      <c r="B36" s="45"/>
      <c r="C36" s="31"/>
      <c r="D36" s="31"/>
      <c r="E36" s="4"/>
      <c r="F36" s="31"/>
      <c r="G36" s="32"/>
      <c r="H36" s="38"/>
      <c r="J36" s="125">
        <v>45814.458333333336</v>
      </c>
      <c r="K36" s="54">
        <v>87.953999999999994</v>
      </c>
      <c r="L36" s="125">
        <v>45817.458333333336</v>
      </c>
      <c r="M36" s="54">
        <v>93.54</v>
      </c>
      <c r="X36" s="125">
        <v>45951.277777777781</v>
      </c>
      <c r="Y36" s="54">
        <v>92.123000000000005</v>
      </c>
      <c r="Z36" s="54">
        <v>100.05063214236887</v>
      </c>
    </row>
    <row r="37" spans="1:26">
      <c r="A37" s="15"/>
      <c r="B37" s="45"/>
      <c r="C37" s="31"/>
      <c r="D37" s="31"/>
      <c r="E37" s="4"/>
      <c r="F37" s="31"/>
      <c r="G37" s="32"/>
      <c r="H37" s="38"/>
      <c r="J37" s="125">
        <v>45817.458333333336</v>
      </c>
      <c r="K37" s="54">
        <v>88.063000000000002</v>
      </c>
      <c r="L37" s="125">
        <v>45818.458333333336</v>
      </c>
      <c r="M37" s="54">
        <v>93.78</v>
      </c>
      <c r="X37" s="125">
        <v>45951.284722222219</v>
      </c>
      <c r="Y37" s="54">
        <v>92.135000000000005</v>
      </c>
      <c r="Z37" s="54">
        <v>99.79268545638908</v>
      </c>
    </row>
    <row r="38" spans="1:26">
      <c r="A38" s="15"/>
      <c r="B38" s="45"/>
      <c r="C38" s="31"/>
      <c r="D38" s="31"/>
      <c r="E38" s="4"/>
      <c r="F38" s="31"/>
      <c r="G38" s="32"/>
      <c r="H38" s="38"/>
      <c r="J38" s="125">
        <v>45818.458333333336</v>
      </c>
      <c r="K38" s="54">
        <v>88.051000000000002</v>
      </c>
      <c r="L38" s="125">
        <v>45819.458333333336</v>
      </c>
      <c r="M38" s="54">
        <v>93.763000000000005</v>
      </c>
      <c r="X38" s="125">
        <v>45951.291666666664</v>
      </c>
      <c r="Y38" s="54">
        <v>92.144999999999996</v>
      </c>
      <c r="Z38" s="54">
        <v>99.577759342354128</v>
      </c>
    </row>
    <row r="39" spans="1:26">
      <c r="A39" s="15"/>
      <c r="B39" s="45"/>
      <c r="C39" s="31"/>
      <c r="D39" s="31"/>
      <c r="E39" s="4"/>
      <c r="F39" s="31"/>
      <c r="G39" s="32"/>
      <c r="H39" s="38"/>
      <c r="J39" s="125">
        <v>45819.458333333336</v>
      </c>
      <c r="K39" s="54">
        <v>88.361000000000004</v>
      </c>
      <c r="L39" s="125">
        <v>45820.458333333336</v>
      </c>
      <c r="M39" s="54">
        <v>93.879000000000005</v>
      </c>
      <c r="X39" s="125">
        <v>45951.298611111109</v>
      </c>
      <c r="Y39" s="54">
        <v>92.149000000000001</v>
      </c>
      <c r="Z39" s="54">
        <v>99.491796393506021</v>
      </c>
    </row>
    <row r="40" spans="1:26">
      <c r="A40" s="15"/>
      <c r="B40" s="45"/>
      <c r="C40" s="31"/>
      <c r="D40" s="31"/>
      <c r="E40" s="4"/>
      <c r="F40" s="31"/>
      <c r="G40" s="32"/>
      <c r="H40" s="38"/>
      <c r="J40" s="125">
        <v>45820.458333333336</v>
      </c>
      <c r="K40" s="54">
        <v>88.655000000000001</v>
      </c>
      <c r="L40" s="125">
        <v>45821.458333333336</v>
      </c>
      <c r="M40" s="54">
        <v>93.524000000000001</v>
      </c>
      <c r="X40" s="125">
        <v>45951.305555555555</v>
      </c>
      <c r="Y40" s="54">
        <v>92.143000000000001</v>
      </c>
      <c r="Z40" s="54">
        <v>99.620742423128789</v>
      </c>
    </row>
    <row r="41" spans="1:26" ht="15" thickBot="1">
      <c r="A41" s="16"/>
      <c r="B41" s="48"/>
      <c r="C41" s="49"/>
      <c r="D41" s="49"/>
      <c r="E41" s="11"/>
      <c r="F41" s="49"/>
      <c r="G41" s="50"/>
      <c r="H41" s="51"/>
      <c r="J41" s="125">
        <v>45821.458333333336</v>
      </c>
      <c r="K41" s="54">
        <v>88.366</v>
      </c>
      <c r="L41" s="125">
        <v>45824.458333333336</v>
      </c>
      <c r="M41" s="54">
        <v>93.775000000000006</v>
      </c>
      <c r="X41" s="125">
        <v>45951.3125</v>
      </c>
      <c r="Y41" s="54">
        <v>92.153999999999996</v>
      </c>
      <c r="Z41" s="54">
        <v>99.384348730721101</v>
      </c>
    </row>
    <row r="42" spans="1:26">
      <c r="B42" s="56"/>
      <c r="C42" s="56"/>
      <c r="D42" s="56"/>
      <c r="F42" s="55"/>
      <c r="G42" s="55"/>
      <c r="H42" s="55"/>
      <c r="J42" s="125">
        <v>45824.458333333336</v>
      </c>
      <c r="K42" s="54">
        <v>88.424999999999997</v>
      </c>
      <c r="L42" s="125">
        <v>45825.458333333336</v>
      </c>
      <c r="M42" s="54">
        <v>93.706999999999994</v>
      </c>
      <c r="X42" s="125">
        <v>45951.319444444445</v>
      </c>
      <c r="Y42" s="54">
        <v>92.177000000000007</v>
      </c>
      <c r="Z42" s="54">
        <v>98.890175659945839</v>
      </c>
    </row>
    <row r="43" spans="1:26">
      <c r="B43" s="56"/>
      <c r="C43" s="56"/>
      <c r="D43" s="56"/>
      <c r="F43" s="55"/>
      <c r="G43" s="55"/>
      <c r="H43" s="55"/>
      <c r="J43" s="125">
        <v>45825.458333333336</v>
      </c>
      <c r="K43" s="54">
        <v>88.435000000000002</v>
      </c>
      <c r="L43" s="125">
        <v>45826.458333333336</v>
      </c>
      <c r="M43" s="54">
        <v>93.816000000000003</v>
      </c>
      <c r="X43" s="125">
        <v>45951.326388888891</v>
      </c>
      <c r="Y43" s="54">
        <v>92.177000000000007</v>
      </c>
      <c r="Z43" s="54">
        <v>98.890175659945839</v>
      </c>
    </row>
    <row r="44" spans="1:26">
      <c r="B44" s="56"/>
      <c r="C44" s="56"/>
      <c r="D44" s="56"/>
      <c r="F44" s="55"/>
      <c r="G44" s="55"/>
      <c r="H44" s="55"/>
      <c r="J44" s="125">
        <v>45826.458333333336</v>
      </c>
      <c r="K44" s="54">
        <v>88.698999999999998</v>
      </c>
      <c r="L44" s="125">
        <v>45827.458333333336</v>
      </c>
      <c r="M44" s="54">
        <v>93.676000000000002</v>
      </c>
      <c r="X44" s="125">
        <v>45951.333333333336</v>
      </c>
      <c r="Y44" s="54">
        <v>92.18</v>
      </c>
      <c r="Z44" s="54">
        <v>98.82572873804007</v>
      </c>
    </row>
    <row r="45" spans="1:26">
      <c r="B45" s="56"/>
      <c r="C45" s="56"/>
      <c r="D45" s="56"/>
      <c r="F45" s="55"/>
      <c r="G45" s="55"/>
      <c r="H45" s="55"/>
      <c r="J45" s="125">
        <v>45828.458333333336</v>
      </c>
      <c r="K45" s="54">
        <v>88.611000000000004</v>
      </c>
      <c r="L45" s="125">
        <v>45828.458333333336</v>
      </c>
      <c r="M45" s="54">
        <v>93.81</v>
      </c>
      <c r="X45" s="125">
        <v>45951.340277777781</v>
      </c>
      <c r="Y45" s="54">
        <v>92.168999999999997</v>
      </c>
      <c r="Z45" s="54">
        <v>99.062045889949374</v>
      </c>
    </row>
    <row r="46" spans="1:26">
      <c r="B46" s="56"/>
      <c r="C46" s="56"/>
      <c r="D46" s="56"/>
      <c r="J46" s="125">
        <v>45831.458333333336</v>
      </c>
      <c r="K46" s="54">
        <v>89.036000000000001</v>
      </c>
      <c r="L46" s="125">
        <v>45831.458333333336</v>
      </c>
      <c r="M46" s="54">
        <v>93.834999999999994</v>
      </c>
      <c r="X46" s="125">
        <v>45951.347222222219</v>
      </c>
      <c r="Y46" s="54">
        <v>92.195999999999998</v>
      </c>
      <c r="Z46" s="54">
        <v>98.482052478087169</v>
      </c>
    </row>
    <row r="47" spans="1:26">
      <c r="B47" s="56"/>
      <c r="C47" s="56"/>
      <c r="D47" s="56"/>
      <c r="J47" s="125">
        <v>45832.458333333336</v>
      </c>
      <c r="K47" s="54">
        <v>89.284999999999997</v>
      </c>
      <c r="L47" s="125">
        <v>45832.458333333336</v>
      </c>
      <c r="M47" s="54">
        <v>93.935000000000002</v>
      </c>
      <c r="X47" s="125">
        <v>45951.354166666664</v>
      </c>
      <c r="Y47" s="54">
        <v>92.186999999999998</v>
      </c>
      <c r="Z47" s="54">
        <v>98.675361949375201</v>
      </c>
    </row>
    <row r="48" spans="1:26">
      <c r="B48" s="56"/>
      <c r="C48" s="56"/>
      <c r="D48" s="56"/>
      <c r="J48" s="125">
        <v>45833.458333333336</v>
      </c>
      <c r="K48" s="54">
        <v>89.3</v>
      </c>
      <c r="L48" s="125">
        <v>45833.458333333336</v>
      </c>
      <c r="M48" s="54">
        <v>93.873000000000005</v>
      </c>
      <c r="X48" s="125">
        <v>45951.361111111109</v>
      </c>
      <c r="Y48" s="54">
        <v>92.171999999999997</v>
      </c>
      <c r="Z48" s="54">
        <v>98.997592547046537</v>
      </c>
    </row>
    <row r="49" spans="2:26">
      <c r="B49" s="56"/>
      <c r="C49" s="56"/>
      <c r="D49" s="56"/>
      <c r="J49" s="125">
        <v>45834.458333333336</v>
      </c>
      <c r="K49" s="54">
        <v>89.47</v>
      </c>
      <c r="L49" s="125">
        <v>45834.458333333336</v>
      </c>
      <c r="M49" s="54">
        <v>93.894000000000005</v>
      </c>
      <c r="X49" s="125">
        <v>45951.368055555555</v>
      </c>
      <c r="Y49" s="54">
        <v>92.183000000000007</v>
      </c>
      <c r="Z49" s="54">
        <v>98.761284223701779</v>
      </c>
    </row>
    <row r="50" spans="2:26">
      <c r="B50" s="56"/>
      <c r="C50" s="56"/>
      <c r="D50" s="56"/>
      <c r="J50" s="125">
        <v>45835.458333333336</v>
      </c>
      <c r="K50" s="54">
        <v>89.665999999999997</v>
      </c>
      <c r="L50" s="125">
        <v>45835.458333333336</v>
      </c>
      <c r="M50" s="54">
        <v>93.808999999999997</v>
      </c>
      <c r="X50" s="125">
        <v>45951.375</v>
      </c>
      <c r="Y50" s="54">
        <v>92.194000000000003</v>
      </c>
      <c r="Z50" s="54">
        <v>98.525008266369113</v>
      </c>
    </row>
    <row r="51" spans="2:26">
      <c r="B51" s="56"/>
      <c r="C51" s="56"/>
      <c r="D51" s="56"/>
      <c r="J51" s="125">
        <v>45838.458333333336</v>
      </c>
      <c r="K51" s="54">
        <v>89.763999999999996</v>
      </c>
      <c r="L51" s="125">
        <v>45838.458333333336</v>
      </c>
      <c r="M51" s="54">
        <v>93.784000000000006</v>
      </c>
      <c r="X51" s="125">
        <v>45951.381944444445</v>
      </c>
      <c r="Y51" s="54">
        <v>92.21</v>
      </c>
      <c r="Z51" s="54">
        <v>98.181391906643213</v>
      </c>
    </row>
    <row r="52" spans="2:26">
      <c r="B52" s="56"/>
      <c r="C52" s="56"/>
      <c r="D52" s="56"/>
      <c r="J52" s="125">
        <v>45839.458333333336</v>
      </c>
      <c r="K52" s="54">
        <v>89.605999999999995</v>
      </c>
      <c r="L52" s="125">
        <v>45839.458333333336</v>
      </c>
      <c r="M52" s="54">
        <v>93.933000000000007</v>
      </c>
      <c r="X52" s="125">
        <v>45951.388888888891</v>
      </c>
      <c r="Y52" s="54">
        <v>92.218999999999994</v>
      </c>
      <c r="Z52" s="54">
        <v>97.988137779084767</v>
      </c>
    </row>
    <row r="53" spans="2:26">
      <c r="B53" s="56"/>
      <c r="C53" s="56"/>
      <c r="D53" s="56"/>
      <c r="J53" s="125">
        <v>45840.458333333336</v>
      </c>
      <c r="K53" s="54">
        <v>89.700999999999993</v>
      </c>
      <c r="L53" s="125">
        <v>45840.458333333336</v>
      </c>
      <c r="M53" s="54">
        <v>93.94</v>
      </c>
      <c r="X53" s="125">
        <v>45951.395833333336</v>
      </c>
      <c r="Y53" s="54">
        <v>92.227999999999994</v>
      </c>
      <c r="Z53" s="54">
        <v>97.794905299569692</v>
      </c>
    </row>
    <row r="54" spans="2:26">
      <c r="J54" s="125">
        <v>45841.458333333336</v>
      </c>
      <c r="K54" s="54">
        <v>89.703000000000003</v>
      </c>
      <c r="L54" s="125">
        <v>45841.458333333336</v>
      </c>
      <c r="M54" s="54">
        <v>94.162000000000006</v>
      </c>
      <c r="X54" s="125">
        <v>45951.402777777781</v>
      </c>
      <c r="Y54" s="54">
        <v>92.244</v>
      </c>
      <c r="Z54" s="54">
        <v>97.451434329131061</v>
      </c>
    </row>
    <row r="55" spans="2:26">
      <c r="J55" s="125">
        <v>45845.458333333336</v>
      </c>
      <c r="K55" s="54">
        <v>89.608999999999995</v>
      </c>
      <c r="L55" s="125">
        <v>45842.458333333336</v>
      </c>
      <c r="M55" s="54">
        <v>94.206999999999994</v>
      </c>
      <c r="X55" s="125">
        <v>45951.409722222219</v>
      </c>
      <c r="Y55" s="54">
        <v>92.248000000000005</v>
      </c>
      <c r="Z55" s="54">
        <v>97.36557727159645</v>
      </c>
    </row>
    <row r="56" spans="2:26">
      <c r="J56" s="125">
        <v>45846.458333333336</v>
      </c>
      <c r="K56" s="54">
        <v>89.358999999999995</v>
      </c>
      <c r="L56" s="125">
        <v>45845.458333333336</v>
      </c>
      <c r="M56" s="54">
        <v>94.128</v>
      </c>
      <c r="X56" s="125">
        <v>45952.041666666664</v>
      </c>
      <c r="Y56" s="54">
        <v>92.105999999999995</v>
      </c>
      <c r="Z56" s="54">
        <v>100.4161226463729</v>
      </c>
    </row>
    <row r="57" spans="2:26">
      <c r="J57" s="125">
        <v>45847.458333333336</v>
      </c>
      <c r="K57" s="54">
        <v>89.433999999999997</v>
      </c>
      <c r="L57" s="125">
        <v>45846.458333333336</v>
      </c>
      <c r="M57" s="54">
        <v>94.018000000000001</v>
      </c>
      <c r="X57" s="125">
        <v>45952.048611111109</v>
      </c>
      <c r="Y57" s="54">
        <v>92.103999999999999</v>
      </c>
      <c r="Z57" s="54">
        <v>100.45912662015044</v>
      </c>
    </row>
    <row r="58" spans="2:26">
      <c r="J58" s="125">
        <v>45848.458333333336</v>
      </c>
      <c r="K58" s="54">
        <v>89.563000000000002</v>
      </c>
      <c r="L58" s="125">
        <v>45847.458333333336</v>
      </c>
      <c r="M58" s="54">
        <v>94.034000000000006</v>
      </c>
      <c r="X58" s="125">
        <v>45952.055555555555</v>
      </c>
      <c r="Y58" s="54">
        <v>92.093000000000004</v>
      </c>
      <c r="Z58" s="54">
        <v>100.69566763849625</v>
      </c>
    </row>
    <row r="59" spans="2:26">
      <c r="J59" s="125">
        <v>45849.458333333336</v>
      </c>
      <c r="K59" s="54">
        <v>89.448999999999998</v>
      </c>
      <c r="L59" s="125">
        <v>45848.458333333336</v>
      </c>
      <c r="M59" s="54">
        <v>93.950999999999993</v>
      </c>
      <c r="X59" s="125">
        <v>45952.0625</v>
      </c>
      <c r="Y59" s="54">
        <v>92.08</v>
      </c>
      <c r="Z59" s="54">
        <v>100.97525793262618</v>
      </c>
    </row>
    <row r="60" spans="2:26">
      <c r="J60" s="125">
        <v>45852.458333333336</v>
      </c>
      <c r="K60" s="54">
        <v>89.412999999999997</v>
      </c>
      <c r="L60" s="125">
        <v>45849.458333333336</v>
      </c>
      <c r="M60" s="54">
        <v>93.86</v>
      </c>
      <c r="X60" s="125">
        <v>45952.069444444445</v>
      </c>
      <c r="Y60" s="54">
        <v>92.075000000000003</v>
      </c>
      <c r="Z60" s="54">
        <v>101.08280472675868</v>
      </c>
    </row>
    <row r="61" spans="2:26">
      <c r="J61" s="125">
        <v>45853.458333333336</v>
      </c>
      <c r="K61" s="54">
        <v>89.281999999999996</v>
      </c>
      <c r="L61" s="125">
        <v>45852.458333333336</v>
      </c>
      <c r="M61" s="54">
        <v>93.9</v>
      </c>
      <c r="X61" s="125">
        <v>45952.076388888891</v>
      </c>
      <c r="Y61" s="54">
        <v>92.073999999999998</v>
      </c>
      <c r="Z61" s="54">
        <v>101.10431489008032</v>
      </c>
    </row>
    <row r="62" spans="2:26">
      <c r="J62" s="125">
        <v>45854.458333333336</v>
      </c>
      <c r="K62" s="54">
        <v>89.39</v>
      </c>
      <c r="L62" s="125">
        <v>45853.458333333336</v>
      </c>
      <c r="M62" s="54">
        <v>93.951999999999998</v>
      </c>
      <c r="X62" s="125">
        <v>45952.083333333336</v>
      </c>
      <c r="Y62" s="54">
        <v>92.097999999999999</v>
      </c>
      <c r="Z62" s="54">
        <v>100.58814497341805</v>
      </c>
    </row>
    <row r="63" spans="2:26">
      <c r="J63" s="125">
        <v>45855.458333333336</v>
      </c>
      <c r="K63" s="54">
        <v>89.536000000000001</v>
      </c>
      <c r="L63" s="125">
        <v>45854.458333333336</v>
      </c>
      <c r="M63" s="54">
        <v>93.956999999999994</v>
      </c>
      <c r="X63" s="125">
        <v>45952.090277777781</v>
      </c>
      <c r="Y63" s="54">
        <v>92.106999999999999</v>
      </c>
      <c r="Z63" s="54">
        <v>100.39462106145591</v>
      </c>
    </row>
    <row r="64" spans="2:26">
      <c r="J64" s="125">
        <v>45856.458333333336</v>
      </c>
      <c r="K64" s="54">
        <v>89.765000000000001</v>
      </c>
      <c r="L64" s="125">
        <v>45855.458333333336</v>
      </c>
      <c r="M64" s="54">
        <v>93.971999999999994</v>
      </c>
      <c r="X64" s="125">
        <v>45952.097222222219</v>
      </c>
      <c r="Y64" s="54">
        <v>92.114999999999995</v>
      </c>
      <c r="Z64" s="54">
        <v>100.22261802849263</v>
      </c>
    </row>
    <row r="65" spans="10:26">
      <c r="J65" s="125">
        <v>45859.458333333336</v>
      </c>
      <c r="K65" s="54">
        <v>90.034000000000006</v>
      </c>
      <c r="L65" s="125">
        <v>45856.458333333336</v>
      </c>
      <c r="M65" s="54">
        <v>94.034999999999997</v>
      </c>
      <c r="X65" s="125">
        <v>45952.104166666664</v>
      </c>
      <c r="Y65" s="54">
        <v>92.113</v>
      </c>
      <c r="Z65" s="54">
        <v>100.26561717909277</v>
      </c>
    </row>
    <row r="66" spans="10:26">
      <c r="J66" s="125">
        <v>45860.458333333336</v>
      </c>
      <c r="K66" s="54">
        <v>90.06</v>
      </c>
      <c r="L66" s="125">
        <v>45859.458333333336</v>
      </c>
      <c r="M66" s="54">
        <v>94.257999999999996</v>
      </c>
      <c r="X66" s="125">
        <v>45952.111111111109</v>
      </c>
      <c r="Y66" s="54">
        <v>92.138999999999996</v>
      </c>
      <c r="Z66" s="54">
        <v>99.706711797623583</v>
      </c>
    </row>
    <row r="67" spans="10:26">
      <c r="J67" s="125">
        <v>45861.458333333336</v>
      </c>
      <c r="K67" s="54">
        <v>89.918000000000006</v>
      </c>
      <c r="L67" s="125">
        <v>45860.458333333336</v>
      </c>
      <c r="M67" s="54">
        <v>94.302999999999997</v>
      </c>
      <c r="X67" s="125">
        <v>45952.118055555555</v>
      </c>
      <c r="Y67" s="54">
        <v>92.153999999999996</v>
      </c>
      <c r="Z67" s="54">
        <v>99.384348730721101</v>
      </c>
    </row>
    <row r="68" spans="10:26">
      <c r="J68" s="125">
        <v>45862.458333333336</v>
      </c>
      <c r="K68" s="54">
        <v>89.781999999999996</v>
      </c>
      <c r="L68" s="125">
        <v>45861.458333333336</v>
      </c>
      <c r="M68" s="54">
        <v>94.233000000000004</v>
      </c>
      <c r="X68" s="125">
        <v>45952.125</v>
      </c>
      <c r="Y68" s="54">
        <v>92.147999999999996</v>
      </c>
      <c r="Z68" s="54">
        <v>99.51328672915038</v>
      </c>
    </row>
    <row r="69" spans="10:26">
      <c r="J69" s="125">
        <v>45863.458333333336</v>
      </c>
      <c r="K69" s="54">
        <v>89.983000000000004</v>
      </c>
      <c r="L69" s="125">
        <v>45862.458333333336</v>
      </c>
      <c r="M69" s="54">
        <v>94.013999999999996</v>
      </c>
      <c r="X69" s="125">
        <v>45952.131944444445</v>
      </c>
      <c r="Y69" s="54">
        <v>92.126000000000005</v>
      </c>
      <c r="Z69" s="54">
        <v>99.986141855080703</v>
      </c>
    </row>
    <row r="70" spans="10:26">
      <c r="J70" s="125">
        <v>45866.458333333336</v>
      </c>
      <c r="K70" s="54">
        <v>89.838999999999999</v>
      </c>
      <c r="L70" s="125">
        <v>45863.458333333336</v>
      </c>
      <c r="M70" s="54">
        <v>93.938000000000002</v>
      </c>
      <c r="X70" s="125">
        <v>45952.138888888891</v>
      </c>
      <c r="Y70" s="54">
        <v>92.135999999999996</v>
      </c>
      <c r="Z70" s="54">
        <v>99.771191640022352</v>
      </c>
    </row>
    <row r="71" spans="10:26">
      <c r="J71" s="125">
        <v>45867.458333333336</v>
      </c>
      <c r="K71" s="54">
        <v>90.07</v>
      </c>
      <c r="L71" s="125">
        <v>45866.458333333336</v>
      </c>
      <c r="M71" s="54">
        <v>94.12</v>
      </c>
      <c r="X71" s="125">
        <v>45952.145833333336</v>
      </c>
      <c r="Y71" s="54">
        <v>92.141999999999996</v>
      </c>
      <c r="Z71" s="54">
        <v>99.642234365123755</v>
      </c>
    </row>
    <row r="72" spans="10:26">
      <c r="J72" s="125">
        <v>45868.458333333336</v>
      </c>
      <c r="K72" s="54">
        <v>90.061000000000007</v>
      </c>
      <c r="L72" s="125">
        <v>45867.458333333336</v>
      </c>
      <c r="M72" s="54">
        <v>94.058000000000007</v>
      </c>
      <c r="X72" s="125">
        <v>45952.152777777781</v>
      </c>
      <c r="Y72" s="54">
        <v>92.15</v>
      </c>
      <c r="Z72" s="54">
        <v>99.47030632556752</v>
      </c>
    </row>
    <row r="73" spans="10:26">
      <c r="J73" s="125">
        <v>45869.458333333336</v>
      </c>
      <c r="K73" s="54">
        <v>90.152000000000001</v>
      </c>
      <c r="L73" s="125">
        <v>45868.458333333336</v>
      </c>
      <c r="M73" s="54">
        <v>94.082999999999998</v>
      </c>
      <c r="X73" s="125">
        <v>45952.159722222219</v>
      </c>
      <c r="Y73" s="54">
        <v>92.15</v>
      </c>
      <c r="Z73" s="54">
        <v>99.47030632556752</v>
      </c>
    </row>
    <row r="74" spans="10:26">
      <c r="J74" s="125">
        <v>45870.458333333336</v>
      </c>
      <c r="K74" s="54">
        <v>90.561000000000007</v>
      </c>
      <c r="L74" s="125">
        <v>45869.458333333336</v>
      </c>
      <c r="M74" s="54">
        <v>94.119</v>
      </c>
      <c r="X74" s="125">
        <v>45952.166666666664</v>
      </c>
      <c r="Y74" s="54">
        <v>92.149000000000001</v>
      </c>
      <c r="Z74" s="54">
        <v>99.491796393506021</v>
      </c>
    </row>
    <row r="75" spans="10:26">
      <c r="J75" s="125">
        <v>45873.458333333336</v>
      </c>
      <c r="K75" s="54">
        <v>90.811000000000007</v>
      </c>
      <c r="L75" s="125">
        <v>45870.458333333336</v>
      </c>
      <c r="M75" s="54">
        <v>94.025000000000006</v>
      </c>
      <c r="X75" s="125">
        <v>45952.173611111109</v>
      </c>
      <c r="Y75" s="54">
        <v>92.153000000000006</v>
      </c>
      <c r="Z75" s="54">
        <v>99.405837727907226</v>
      </c>
    </row>
    <row r="76" spans="10:26">
      <c r="J76" s="125">
        <v>45874.458333333336</v>
      </c>
      <c r="K76" s="54">
        <v>90.751999999999995</v>
      </c>
      <c r="L76" s="125">
        <v>45873.458333333336</v>
      </c>
      <c r="M76" s="54">
        <v>94.286000000000001</v>
      </c>
      <c r="X76" s="125">
        <v>45952.180555555555</v>
      </c>
      <c r="Y76" s="54">
        <v>92.155000000000001</v>
      </c>
      <c r="Z76" s="54">
        <v>99.362860001200872</v>
      </c>
    </row>
    <row r="77" spans="10:26">
      <c r="J77" s="125">
        <v>45875.458333333336</v>
      </c>
      <c r="K77" s="54">
        <v>90.683999999999997</v>
      </c>
      <c r="L77" s="125">
        <v>45874.458333333336</v>
      </c>
      <c r="M77" s="54">
        <v>94.4</v>
      </c>
      <c r="X77" s="125">
        <v>45952.1875</v>
      </c>
      <c r="Y77" s="54">
        <v>92.155000000000001</v>
      </c>
      <c r="Z77" s="54">
        <v>99.362860001200872</v>
      </c>
    </row>
    <row r="78" spans="10:26">
      <c r="J78" s="125">
        <v>45876.458333333336</v>
      </c>
      <c r="K78" s="54">
        <v>90.816000000000003</v>
      </c>
      <c r="L78" s="125">
        <v>45875.458333333336</v>
      </c>
      <c r="M78" s="54">
        <v>94.322000000000003</v>
      </c>
      <c r="X78" s="125">
        <v>45952.194444444445</v>
      </c>
      <c r="Y78" s="54">
        <v>92.147999999999996</v>
      </c>
      <c r="Z78" s="54">
        <v>99.51328672915038</v>
      </c>
    </row>
    <row r="79" spans="10:26">
      <c r="J79" s="125">
        <v>45877.458333333336</v>
      </c>
      <c r="K79" s="54">
        <v>90.552999999999997</v>
      </c>
      <c r="L79" s="125">
        <v>45876.458333333336</v>
      </c>
      <c r="M79" s="54">
        <v>94.423000000000002</v>
      </c>
      <c r="X79" s="125">
        <v>45952.201388888891</v>
      </c>
      <c r="Y79" s="54">
        <v>92.153000000000006</v>
      </c>
      <c r="Z79" s="54">
        <v>99.405837727907226</v>
      </c>
    </row>
    <row r="80" spans="10:26">
      <c r="J80" s="125">
        <v>45880.458333333336</v>
      </c>
      <c r="K80" s="54">
        <v>90.602999999999994</v>
      </c>
      <c r="L80" s="125">
        <v>45877.458333333336</v>
      </c>
      <c r="M80" s="54">
        <v>94.281999999999996</v>
      </c>
      <c r="X80" s="125">
        <v>45952.208333333336</v>
      </c>
      <c r="Y80" s="54">
        <v>92.132999999999996</v>
      </c>
      <c r="Z80" s="54">
        <v>99.835673892497695</v>
      </c>
    </row>
    <row r="81" spans="10:26">
      <c r="J81" s="125">
        <v>45881.458333333336</v>
      </c>
      <c r="K81" s="54">
        <v>90.701999999999998</v>
      </c>
      <c r="L81" s="125">
        <v>45880.458333333336</v>
      </c>
      <c r="M81" s="54">
        <v>94.316000000000003</v>
      </c>
      <c r="X81" s="125">
        <v>45952.215277777781</v>
      </c>
      <c r="Y81" s="54">
        <v>92.132999999999996</v>
      </c>
      <c r="Z81" s="54">
        <v>99.835673892497695</v>
      </c>
    </row>
    <row r="82" spans="10:26">
      <c r="J82" s="125">
        <v>45882.458333333336</v>
      </c>
      <c r="K82" s="54">
        <v>90.99</v>
      </c>
      <c r="L82" s="125">
        <v>45881.458333333336</v>
      </c>
      <c r="M82" s="54">
        <v>94.262</v>
      </c>
      <c r="X82" s="125">
        <v>45952.222222222219</v>
      </c>
      <c r="Y82" s="54">
        <v>92.135999999999996</v>
      </c>
      <c r="Z82" s="54">
        <v>99.771191640022352</v>
      </c>
    </row>
    <row r="83" spans="10:26">
      <c r="J83" s="125">
        <v>45883.458333333336</v>
      </c>
      <c r="K83" s="54">
        <v>90.77</v>
      </c>
      <c r="L83" s="125">
        <v>45882.458333333336</v>
      </c>
      <c r="M83" s="54">
        <v>94.546000000000006</v>
      </c>
      <c r="X83" s="125">
        <v>45952.229166666664</v>
      </c>
      <c r="Y83" s="54">
        <v>92.113</v>
      </c>
      <c r="Z83" s="54">
        <v>100.26561717909277</v>
      </c>
    </row>
    <row r="84" spans="10:26">
      <c r="J84" s="125">
        <v>45884.458333333336</v>
      </c>
      <c r="K84" s="54">
        <v>90.805999999999997</v>
      </c>
      <c r="L84" s="125">
        <v>45883.458333333336</v>
      </c>
      <c r="M84" s="54">
        <v>94.486999999999995</v>
      </c>
      <c r="X84" s="125">
        <v>45952.236111111109</v>
      </c>
      <c r="Y84" s="54">
        <v>92.111000000000004</v>
      </c>
      <c r="Z84" s="54">
        <v>100.30861740141783</v>
      </c>
    </row>
    <row r="85" spans="10:26">
      <c r="J85" s="125">
        <v>45887.458333333336</v>
      </c>
      <c r="K85" s="54">
        <v>90.697999999999993</v>
      </c>
      <c r="L85" s="125">
        <v>45884.458333333336</v>
      </c>
      <c r="M85" s="54">
        <v>94.337000000000003</v>
      </c>
      <c r="X85" s="125">
        <v>45952.243055555555</v>
      </c>
      <c r="Y85" s="54">
        <v>92.117000000000004</v>
      </c>
      <c r="Z85" s="54">
        <v>100.17961994957747</v>
      </c>
    </row>
    <row r="86" spans="10:26">
      <c r="J86" s="125">
        <v>45888.458333333336</v>
      </c>
      <c r="K86" s="54">
        <v>90.763999999999996</v>
      </c>
      <c r="L86" s="125">
        <v>45887.458333333336</v>
      </c>
      <c r="M86" s="54">
        <v>94.403000000000006</v>
      </c>
      <c r="X86" s="125">
        <v>45952.25</v>
      </c>
      <c r="Y86" s="54">
        <v>92.132999999999996</v>
      </c>
      <c r="Z86" s="54">
        <v>99.835673892497695</v>
      </c>
    </row>
    <row r="87" spans="10:26">
      <c r="J87" s="125">
        <v>45889.458333333336</v>
      </c>
      <c r="K87" s="54">
        <v>90.885000000000005</v>
      </c>
      <c r="L87" s="125">
        <v>45888.458333333336</v>
      </c>
      <c r="M87" s="54">
        <v>94.435000000000002</v>
      </c>
      <c r="X87" s="125">
        <v>45952.256944444445</v>
      </c>
      <c r="Y87" s="54">
        <v>92.132999999999996</v>
      </c>
      <c r="Z87" s="54">
        <v>99.835673892497695</v>
      </c>
    </row>
    <row r="88" spans="10:26">
      <c r="J88" s="125">
        <v>45890.458333333336</v>
      </c>
      <c r="K88" s="54">
        <v>90.597999999999999</v>
      </c>
      <c r="L88" s="125">
        <v>45889.458333333336</v>
      </c>
      <c r="M88" s="54">
        <v>94.450999999999993</v>
      </c>
      <c r="X88" s="125">
        <v>45952.263888888891</v>
      </c>
      <c r="Y88" s="54">
        <v>92.132999999999996</v>
      </c>
      <c r="Z88" s="54">
        <v>99.835673892497695</v>
      </c>
    </row>
    <row r="89" spans="10:26">
      <c r="J89" s="125">
        <v>45891.458333333336</v>
      </c>
      <c r="K89" s="54">
        <v>91.111000000000004</v>
      </c>
      <c r="L89" s="125">
        <v>45890.458333333336</v>
      </c>
      <c r="M89" s="54">
        <v>94.131</v>
      </c>
      <c r="X89" s="125">
        <v>45952.270833333336</v>
      </c>
      <c r="Y89" s="54">
        <v>92.13</v>
      </c>
      <c r="Z89" s="54">
        <v>99.900158555218383</v>
      </c>
    </row>
    <row r="90" spans="10:26">
      <c r="J90" s="125">
        <v>45894.458333333336</v>
      </c>
      <c r="K90" s="54">
        <v>91.042000000000002</v>
      </c>
      <c r="L90" s="125">
        <v>45891.458333333336</v>
      </c>
      <c r="M90" s="54">
        <v>94.298000000000002</v>
      </c>
      <c r="X90" s="125">
        <v>45952.277777777781</v>
      </c>
      <c r="Y90" s="54">
        <v>92.13</v>
      </c>
      <c r="Z90" s="54">
        <v>99.900158555218383</v>
      </c>
    </row>
    <row r="91" spans="10:26">
      <c r="J91" s="125">
        <v>45895.458333333336</v>
      </c>
      <c r="K91" s="54">
        <v>91.114000000000004</v>
      </c>
      <c r="L91" s="125">
        <v>45894.458333333336</v>
      </c>
      <c r="M91" s="54">
        <v>94.162000000000006</v>
      </c>
      <c r="X91" s="125">
        <v>45952.284722222219</v>
      </c>
      <c r="Y91" s="54">
        <v>92.137</v>
      </c>
      <c r="Z91" s="54">
        <v>99.74969809144585</v>
      </c>
    </row>
    <row r="92" spans="10:26">
      <c r="J92" s="125">
        <v>45896.458333333336</v>
      </c>
      <c r="K92" s="54">
        <v>91.132000000000005</v>
      </c>
      <c r="L92" s="125">
        <v>45895.458333333336</v>
      </c>
      <c r="M92" s="54">
        <v>94.253</v>
      </c>
      <c r="X92" s="125">
        <v>45952.291666666664</v>
      </c>
      <c r="Y92" s="54">
        <v>92.144999999999996</v>
      </c>
      <c r="Z92" s="54">
        <v>99.577759342354128</v>
      </c>
    </row>
    <row r="93" spans="10:26">
      <c r="J93" s="125">
        <v>45897.458333333336</v>
      </c>
      <c r="K93" s="54">
        <v>91.364000000000004</v>
      </c>
      <c r="L93" s="125">
        <v>45896.458333333336</v>
      </c>
      <c r="M93" s="54">
        <v>94.299000000000007</v>
      </c>
      <c r="X93" s="125">
        <v>45952.298611111109</v>
      </c>
      <c r="Y93" s="54">
        <v>92.147999999999996</v>
      </c>
      <c r="Z93" s="54">
        <v>99.51328672915038</v>
      </c>
    </row>
    <row r="94" spans="10:26">
      <c r="J94" s="125">
        <v>45898.458333333336</v>
      </c>
      <c r="K94" s="54">
        <v>91.293999999999997</v>
      </c>
      <c r="L94" s="125">
        <v>45897.458333333336</v>
      </c>
      <c r="M94" s="54">
        <v>94.256</v>
      </c>
      <c r="X94" s="125">
        <v>45952.305555555555</v>
      </c>
      <c r="Y94" s="54">
        <v>92.152000000000001</v>
      </c>
      <c r="Z94" s="54">
        <v>99.427326992777012</v>
      </c>
    </row>
    <row r="95" spans="10:26">
      <c r="J95" s="125">
        <v>45902.458333333336</v>
      </c>
      <c r="K95" s="54">
        <v>91.06</v>
      </c>
      <c r="L95" s="125">
        <v>45898.458333333336</v>
      </c>
      <c r="M95" s="54">
        <v>94.138999999999996</v>
      </c>
      <c r="X95" s="125">
        <v>45952.3125</v>
      </c>
      <c r="Y95" s="54">
        <v>92.161000000000001</v>
      </c>
      <c r="Z95" s="54">
        <v>99.233933244858846</v>
      </c>
    </row>
    <row r="96" spans="10:26">
      <c r="J96" s="125">
        <v>45903.458333333336</v>
      </c>
      <c r="K96" s="54">
        <v>91.397999999999996</v>
      </c>
      <c r="L96" s="125">
        <v>45901.458333333336</v>
      </c>
      <c r="M96" s="54">
        <v>94.049000000000007</v>
      </c>
      <c r="X96" s="125">
        <v>45952.319444444445</v>
      </c>
      <c r="Y96" s="54">
        <v>92.182000000000002</v>
      </c>
      <c r="Z96" s="54">
        <v>98.782765460984081</v>
      </c>
    </row>
    <row r="97" spans="10:26">
      <c r="J97" s="125">
        <v>45904.458333333336</v>
      </c>
      <c r="K97" s="54">
        <v>91.593999999999994</v>
      </c>
      <c r="L97" s="125">
        <v>45902.458333333336</v>
      </c>
      <c r="M97" s="54">
        <v>93.847999999999999</v>
      </c>
      <c r="X97" s="125">
        <v>45952.326388888891</v>
      </c>
      <c r="Y97" s="54">
        <v>92.177000000000007</v>
      </c>
      <c r="Z97" s="54">
        <v>98.890175659945839</v>
      </c>
    </row>
    <row r="98" spans="10:26">
      <c r="J98" s="125">
        <v>45905.458333333336</v>
      </c>
      <c r="K98" s="54">
        <v>92.233999999999995</v>
      </c>
      <c r="L98" s="125">
        <v>45903.458333333336</v>
      </c>
      <c r="M98" s="54">
        <v>94.090999999999994</v>
      </c>
      <c r="X98" s="125">
        <v>45952.333333333336</v>
      </c>
      <c r="Y98" s="54">
        <v>92.141999999999996</v>
      </c>
      <c r="Z98" s="54">
        <v>99.642234365123755</v>
      </c>
    </row>
    <row r="99" spans="10:26">
      <c r="J99" s="125">
        <v>45908.458333333336</v>
      </c>
      <c r="K99" s="54">
        <v>92.039000000000001</v>
      </c>
      <c r="L99" s="125">
        <v>45904.458333333336</v>
      </c>
      <c r="M99" s="54">
        <v>94.36</v>
      </c>
      <c r="X99" s="125">
        <v>45952.340277777781</v>
      </c>
      <c r="Y99" s="54">
        <v>92.117999999999995</v>
      </c>
      <c r="Z99" s="54">
        <v>100.15812131197843</v>
      </c>
    </row>
    <row r="100" spans="10:26">
      <c r="J100" s="125">
        <v>45909.458333333336</v>
      </c>
      <c r="K100" s="54">
        <v>91.834999999999994</v>
      </c>
      <c r="L100" s="125">
        <v>45905.458333333336</v>
      </c>
      <c r="M100" s="54">
        <v>94.548000000000002</v>
      </c>
      <c r="X100" s="125">
        <v>45952.347222222219</v>
      </c>
      <c r="Y100" s="54">
        <v>92.111999999999995</v>
      </c>
      <c r="Z100" s="54">
        <v>100.28711715628691</v>
      </c>
    </row>
    <row r="101" spans="10:26">
      <c r="J101" s="125">
        <v>45910.458333333336</v>
      </c>
      <c r="K101" s="54">
        <v>91.953000000000003</v>
      </c>
      <c r="L101" s="125">
        <v>45908.458333333336</v>
      </c>
      <c r="M101" s="54">
        <v>94.65</v>
      </c>
      <c r="X101" s="125">
        <v>45952.354166666664</v>
      </c>
      <c r="Y101" s="54">
        <v>92.102000000000004</v>
      </c>
      <c r="Z101" s="54">
        <v>100.5021316658794</v>
      </c>
    </row>
    <row r="102" spans="10:26">
      <c r="J102" s="125">
        <v>45911.458333333336</v>
      </c>
      <c r="K102" s="54">
        <v>92.016000000000005</v>
      </c>
      <c r="L102" s="125">
        <v>45909.458333333336</v>
      </c>
      <c r="M102" s="54">
        <v>94.677000000000007</v>
      </c>
      <c r="X102" s="125">
        <v>45952.361111111109</v>
      </c>
      <c r="Y102" s="54">
        <v>92.085999999999999</v>
      </c>
      <c r="Z102" s="54">
        <v>100.84621062828147</v>
      </c>
    </row>
    <row r="103" spans="10:26">
      <c r="J103" s="125">
        <v>45912.458333333336</v>
      </c>
      <c r="K103" s="54">
        <v>91.742000000000004</v>
      </c>
      <c r="L103" s="125">
        <v>45910.458333333336</v>
      </c>
      <c r="M103" s="54">
        <v>94.730999999999995</v>
      </c>
      <c r="X103" s="125">
        <v>45952.368055555555</v>
      </c>
      <c r="Y103" s="54">
        <v>92.075000000000003</v>
      </c>
      <c r="Z103" s="54">
        <v>101.08280472675868</v>
      </c>
    </row>
    <row r="104" spans="10:26">
      <c r="J104" s="125">
        <v>45915.458333333336</v>
      </c>
      <c r="K104" s="54">
        <v>91.945999999999998</v>
      </c>
      <c r="L104" s="125">
        <v>45911.458333333336</v>
      </c>
      <c r="M104" s="54">
        <v>94.698999999999998</v>
      </c>
      <c r="X104" s="125">
        <v>45952.375</v>
      </c>
      <c r="Y104" s="54">
        <v>92.045000000000002</v>
      </c>
      <c r="Z104" s="54">
        <v>101.72822631055899</v>
      </c>
    </row>
    <row r="105" spans="10:26">
      <c r="J105" s="125">
        <v>45916.458333333336</v>
      </c>
      <c r="K105" s="54">
        <v>91.974000000000004</v>
      </c>
      <c r="L105" s="125">
        <v>45912.458333333336</v>
      </c>
      <c r="M105" s="54">
        <v>94.622</v>
      </c>
      <c r="X105" s="125">
        <v>45952.381944444445</v>
      </c>
      <c r="Y105" s="54">
        <v>92.043000000000006</v>
      </c>
      <c r="Z105" s="54">
        <v>101.77126300191186</v>
      </c>
    </row>
    <row r="106" spans="10:26">
      <c r="J106" s="125">
        <v>45917.458333333336</v>
      </c>
      <c r="K106" s="54">
        <v>91.858999999999995</v>
      </c>
      <c r="L106" s="125">
        <v>45915.458333333336</v>
      </c>
      <c r="M106" s="54">
        <v>94.772000000000006</v>
      </c>
      <c r="X106" s="125">
        <v>45952.388888888891</v>
      </c>
      <c r="Y106" s="54">
        <v>92.058000000000007</v>
      </c>
      <c r="Z106" s="54">
        <v>101.44851398003473</v>
      </c>
    </row>
    <row r="107" spans="10:26">
      <c r="J107" s="125">
        <v>45918.458333333336</v>
      </c>
      <c r="K107" s="54">
        <v>91.646000000000001</v>
      </c>
      <c r="L107" s="125">
        <v>45916.458333333336</v>
      </c>
      <c r="M107" s="54">
        <v>94.707999999999998</v>
      </c>
      <c r="X107" s="125">
        <v>45952.395833333336</v>
      </c>
      <c r="Y107" s="54">
        <v>92.061000000000007</v>
      </c>
      <c r="Z107" s="54">
        <v>101.38397141996047</v>
      </c>
    </row>
    <row r="108" spans="10:26">
      <c r="J108" s="125">
        <v>45919.458333333336</v>
      </c>
      <c r="K108" s="54">
        <v>91.718000000000004</v>
      </c>
      <c r="L108" s="125">
        <v>45917.458333333336</v>
      </c>
      <c r="M108" s="54">
        <v>94.626000000000005</v>
      </c>
      <c r="X108" s="125">
        <v>45952.402777777781</v>
      </c>
      <c r="Y108" s="54">
        <v>92.052000000000007</v>
      </c>
      <c r="Z108" s="54">
        <v>101.5776063439755</v>
      </c>
    </row>
    <row r="109" spans="10:26">
      <c r="J109" s="125">
        <v>45922.458333333336</v>
      </c>
      <c r="K109" s="54">
        <v>91.683000000000007</v>
      </c>
      <c r="L109" s="125">
        <v>45918.458333333336</v>
      </c>
      <c r="M109" s="54">
        <v>94.683999999999997</v>
      </c>
      <c r="X109" s="125">
        <v>45952.409722222219</v>
      </c>
      <c r="Y109" s="54">
        <v>92.025000000000006</v>
      </c>
      <c r="Z109" s="54">
        <v>102.15864153814258</v>
      </c>
    </row>
    <row r="110" spans="10:26">
      <c r="J110" s="125">
        <v>45923.458333333336</v>
      </c>
      <c r="K110" s="54">
        <v>91.721000000000004</v>
      </c>
      <c r="L110" s="125">
        <v>45919.458333333336</v>
      </c>
      <c r="M110" s="54">
        <v>94.611000000000004</v>
      </c>
      <c r="X110" s="125">
        <v>45953.041666666664</v>
      </c>
      <c r="Y110" s="54">
        <v>92.1</v>
      </c>
    </row>
    <row r="111" spans="10:26">
      <c r="J111" s="125">
        <v>45924.458333333336</v>
      </c>
      <c r="K111" s="54">
        <v>91.531999999999996</v>
      </c>
      <c r="L111" s="125">
        <v>45922.458333333336</v>
      </c>
      <c r="M111" s="54">
        <v>94.646000000000001</v>
      </c>
      <c r="X111" s="125">
        <v>45953.048611111109</v>
      </c>
      <c r="Y111" s="54">
        <v>92.084999999999994</v>
      </c>
    </row>
    <row r="112" spans="10:26">
      <c r="J112" s="125">
        <v>45925.458333333336</v>
      </c>
      <c r="K112" s="54">
        <v>91.213999999999999</v>
      </c>
      <c r="L112" s="125">
        <v>45923.458333333336</v>
      </c>
      <c r="M112" s="54">
        <v>94.626999999999995</v>
      </c>
      <c r="X112" s="125">
        <v>45953.055555555555</v>
      </c>
      <c r="Y112" s="54">
        <v>92.087000000000003</v>
      </c>
    </row>
    <row r="113" spans="10:25">
      <c r="J113" s="125">
        <v>45926.458333333336</v>
      </c>
      <c r="K113" s="54">
        <v>91.198999999999998</v>
      </c>
      <c r="L113" s="125">
        <v>45924.458333333336</v>
      </c>
      <c r="M113" s="54">
        <v>94.573999999999998</v>
      </c>
      <c r="X113" s="125">
        <v>45953.0625</v>
      </c>
      <c r="Y113" s="54">
        <v>92.076999999999998</v>
      </c>
    </row>
    <row r="114" spans="10:25">
      <c r="J114" s="125">
        <v>45929.458333333336</v>
      </c>
      <c r="K114" s="54">
        <v>91.424999999999997</v>
      </c>
      <c r="L114" s="125">
        <v>45925.458333333336</v>
      </c>
      <c r="M114" s="54">
        <v>94.346000000000004</v>
      </c>
      <c r="X114" s="125">
        <v>45953.069444444445</v>
      </c>
      <c r="Y114" s="54">
        <v>92.078000000000003</v>
      </c>
    </row>
    <row r="115" spans="10:25">
      <c r="J115" s="125">
        <v>45930.458333333336</v>
      </c>
      <c r="K115" s="54">
        <v>91.46</v>
      </c>
      <c r="L115" s="125">
        <v>45926.458333333336</v>
      </c>
      <c r="M115" s="54">
        <v>94.411000000000001</v>
      </c>
      <c r="X115" s="125">
        <v>45953.076388888891</v>
      </c>
      <c r="Y115" s="54">
        <v>92.07</v>
      </c>
    </row>
    <row r="116" spans="10:25">
      <c r="J116" s="125">
        <v>45931.458333333336</v>
      </c>
      <c r="K116" s="54">
        <v>91.588999999999999</v>
      </c>
      <c r="L116" s="125">
        <v>45929.458333333336</v>
      </c>
      <c r="M116" s="54">
        <v>94.515000000000001</v>
      </c>
      <c r="X116" s="125">
        <v>45953.083333333336</v>
      </c>
      <c r="Y116" s="54">
        <v>92.061999999999998</v>
      </c>
    </row>
    <row r="117" spans="10:25">
      <c r="J117" s="125">
        <v>45932.458333333336</v>
      </c>
      <c r="K117" s="54">
        <v>91.685000000000002</v>
      </c>
      <c r="L117" s="125">
        <v>45930.458333333336</v>
      </c>
      <c r="M117" s="54">
        <v>94.572000000000003</v>
      </c>
      <c r="X117" s="125">
        <v>45953.090277777781</v>
      </c>
      <c r="Y117" s="54">
        <v>92.040999999999997</v>
      </c>
    </row>
    <row r="118" spans="10:25">
      <c r="J118" s="125">
        <v>45933.458333333336</v>
      </c>
      <c r="K118" s="54">
        <v>91.712999999999994</v>
      </c>
      <c r="L118" s="125">
        <v>45931.458333333336</v>
      </c>
      <c r="M118" s="54">
        <v>94.616</v>
      </c>
      <c r="X118" s="125">
        <v>45953.097222222219</v>
      </c>
      <c r="Y118" s="54">
        <v>92.031000000000006</v>
      </c>
    </row>
    <row r="119" spans="10:25">
      <c r="J119" s="125">
        <v>45936.458333333336</v>
      </c>
      <c r="K119" s="54">
        <v>91.561999999999998</v>
      </c>
      <c r="L119" s="125">
        <v>45932.458333333336</v>
      </c>
      <c r="M119" s="54">
        <v>94.808000000000007</v>
      </c>
      <c r="X119" s="125">
        <v>45953.104166666664</v>
      </c>
      <c r="Y119" s="54">
        <v>92.031999999999996</v>
      </c>
    </row>
    <row r="120" spans="10:25">
      <c r="J120" s="125">
        <v>45937.458333333336</v>
      </c>
      <c r="K120" s="54">
        <v>91.661000000000001</v>
      </c>
      <c r="L120" s="125">
        <v>45933.458333333336</v>
      </c>
      <c r="M120" s="54">
        <v>94.863</v>
      </c>
      <c r="X120" s="125">
        <v>45953.111111111109</v>
      </c>
      <c r="Y120" s="54">
        <v>92.037999999999997</v>
      </c>
    </row>
    <row r="121" spans="10:25">
      <c r="J121" s="125">
        <v>45938.458333333336</v>
      </c>
      <c r="K121" s="54">
        <v>91.662000000000006</v>
      </c>
      <c r="L121" s="125">
        <v>45936.458333333336</v>
      </c>
      <c r="M121" s="54">
        <v>94.84</v>
      </c>
      <c r="X121" s="125">
        <v>45953.118055555555</v>
      </c>
      <c r="Y121" s="54">
        <v>92.036000000000001</v>
      </c>
    </row>
    <row r="122" spans="10:25">
      <c r="J122" s="125">
        <v>45939.458333333336</v>
      </c>
      <c r="K122" s="54">
        <v>91.433000000000007</v>
      </c>
      <c r="L122" s="125">
        <v>45937.458333333336</v>
      </c>
      <c r="M122" s="54">
        <v>94.864000000000004</v>
      </c>
      <c r="X122" s="125">
        <v>45953.125</v>
      </c>
      <c r="Y122" s="54">
        <v>92.033000000000001</v>
      </c>
    </row>
    <row r="123" spans="10:25">
      <c r="J123" s="125">
        <v>45940.458333333336</v>
      </c>
      <c r="K123" s="54">
        <v>91.671000000000006</v>
      </c>
      <c r="L123" s="125">
        <v>45938.458333333336</v>
      </c>
      <c r="M123" s="54">
        <v>94.975999999999999</v>
      </c>
      <c r="X123" s="125">
        <v>45953.131944444445</v>
      </c>
      <c r="Y123" s="54">
        <v>92.031000000000006</v>
      </c>
    </row>
    <row r="124" spans="10:25">
      <c r="J124" s="125">
        <v>45944.458333333336</v>
      </c>
      <c r="K124" s="54">
        <v>91.816000000000003</v>
      </c>
      <c r="L124" s="125">
        <v>45939.458333333336</v>
      </c>
      <c r="M124" s="54">
        <v>94.927000000000007</v>
      </c>
      <c r="X124" s="125">
        <v>45953.138888888891</v>
      </c>
      <c r="Y124" s="54">
        <v>92.022000000000006</v>
      </c>
    </row>
    <row r="125" spans="10:25">
      <c r="J125" s="125">
        <v>45945.458333333336</v>
      </c>
      <c r="K125" s="54">
        <v>91.998000000000005</v>
      </c>
      <c r="L125" s="125">
        <v>45940.458333333336</v>
      </c>
      <c r="M125" s="54">
        <v>94.903000000000006</v>
      </c>
      <c r="X125" s="125">
        <v>45953.145833333336</v>
      </c>
      <c r="Y125" s="54">
        <v>92.01</v>
      </c>
    </row>
    <row r="126" spans="10:25">
      <c r="J126" s="125">
        <v>45946.458333333336</v>
      </c>
      <c r="K126" s="54">
        <v>92.006</v>
      </c>
      <c r="L126" s="125">
        <v>45943.458333333336</v>
      </c>
      <c r="M126" s="54">
        <v>94.94</v>
      </c>
      <c r="X126" s="125">
        <v>45953.152777777781</v>
      </c>
      <c r="Y126" s="54">
        <v>91.998000000000005</v>
      </c>
    </row>
    <row r="127" spans="10:25">
      <c r="J127" s="125">
        <v>45947.458333333336</v>
      </c>
      <c r="K127" s="54">
        <v>91.992000000000004</v>
      </c>
      <c r="L127" s="125">
        <v>45944.458333333336</v>
      </c>
      <c r="M127" s="54">
        <v>94.991</v>
      </c>
      <c r="X127" s="125">
        <v>45953.159722222219</v>
      </c>
      <c r="Y127" s="54">
        <v>91.992000000000004</v>
      </c>
    </row>
    <row r="128" spans="10:25">
      <c r="J128" s="125">
        <v>45950.458333333336</v>
      </c>
      <c r="K128" s="54">
        <v>92.061000000000007</v>
      </c>
      <c r="L128" s="125">
        <v>45945.458333333336</v>
      </c>
      <c r="M128" s="54">
        <v>95.3</v>
      </c>
      <c r="X128" s="125">
        <v>45953.166666666664</v>
      </c>
      <c r="Y128" s="54">
        <v>91.98</v>
      </c>
    </row>
    <row r="129" spans="10:25">
      <c r="J129" s="125">
        <v>45951.458333333336</v>
      </c>
      <c r="K129" s="54">
        <v>92.207999999999998</v>
      </c>
      <c r="L129" s="125">
        <v>45946.458333333336</v>
      </c>
      <c r="M129" s="54">
        <v>95.335999999999999</v>
      </c>
      <c r="X129" s="125">
        <v>45953.173611111109</v>
      </c>
      <c r="Y129" s="54">
        <v>91.98</v>
      </c>
    </row>
    <row r="130" spans="10:25">
      <c r="J130" s="125">
        <v>45952.458333333336</v>
      </c>
      <c r="K130" s="54">
        <v>92.034999999999997</v>
      </c>
      <c r="L130" s="125">
        <v>45947.458333333336</v>
      </c>
      <c r="M130" s="54">
        <v>95.17</v>
      </c>
      <c r="X130" s="125">
        <v>45953.180555555555</v>
      </c>
      <c r="Y130" s="54">
        <v>91.988</v>
      </c>
    </row>
    <row r="131" spans="10:25">
      <c r="J131" s="125">
        <v>45953.458333333336</v>
      </c>
      <c r="K131" s="54">
        <v>92.001000000000005</v>
      </c>
      <c r="L131" s="125">
        <v>45950.458333333336</v>
      </c>
      <c r="M131" s="54">
        <v>95.207999999999998</v>
      </c>
      <c r="X131" s="125">
        <v>45953.1875</v>
      </c>
      <c r="Y131" s="54">
        <v>91.995000000000005</v>
      </c>
    </row>
    <row r="132" spans="10:25">
      <c r="J132" s="125">
        <v>45954.458333333336</v>
      </c>
      <c r="K132" s="54">
        <v>92.037999999999997</v>
      </c>
      <c r="L132" s="125">
        <v>45951.458333333336</v>
      </c>
      <c r="M132" s="54">
        <v>95.301000000000002</v>
      </c>
      <c r="X132" s="125">
        <v>45953.194444444445</v>
      </c>
      <c r="Y132" s="54">
        <v>91.989000000000004</v>
      </c>
    </row>
    <row r="133" spans="10:25">
      <c r="J133" s="125">
        <v>45957.458333333336</v>
      </c>
      <c r="K133" s="54">
        <v>92.007000000000005</v>
      </c>
      <c r="L133" s="125">
        <v>45952.458333333336</v>
      </c>
      <c r="M133" s="54">
        <v>95.277000000000001</v>
      </c>
      <c r="X133" s="125">
        <v>45953.201388888891</v>
      </c>
      <c r="Y133" s="54">
        <v>91.980999999999995</v>
      </c>
    </row>
    <row r="134" spans="10:25">
      <c r="J134" s="125">
        <v>45958.458333333336</v>
      </c>
      <c r="K134" s="54">
        <v>92.1</v>
      </c>
      <c r="L134" s="125">
        <v>45953.458333333336</v>
      </c>
      <c r="M134" s="54">
        <v>95.203999999999994</v>
      </c>
      <c r="X134" s="125">
        <v>45953.208333333336</v>
      </c>
      <c r="Y134" s="54">
        <v>91.974999999999994</v>
      </c>
    </row>
    <row r="135" spans="10:25">
      <c r="J135" s="125">
        <v>45959.458333333336</v>
      </c>
      <c r="K135" s="54">
        <v>92.084999999999994</v>
      </c>
      <c r="L135" s="125">
        <v>45954.458333333336</v>
      </c>
      <c r="M135" s="54">
        <v>95.120999999999995</v>
      </c>
      <c r="X135" s="125">
        <v>45953.215277777781</v>
      </c>
      <c r="Y135" s="54">
        <v>91.974999999999994</v>
      </c>
    </row>
    <row r="136" spans="10:25">
      <c r="J136" s="125">
        <v>45960.458333333336</v>
      </c>
      <c r="K136" s="54">
        <v>91.637</v>
      </c>
      <c r="L136" s="125">
        <v>45957.458333333336</v>
      </c>
      <c r="M136" s="54">
        <v>95.209000000000003</v>
      </c>
      <c r="X136" s="125">
        <v>45953.222222222219</v>
      </c>
      <c r="Y136" s="54">
        <v>91.968999999999994</v>
      </c>
    </row>
    <row r="137" spans="10:25">
      <c r="J137" s="125">
        <v>45961.458333333336</v>
      </c>
      <c r="K137" s="54">
        <v>91.578000000000003</v>
      </c>
      <c r="L137" s="125">
        <v>45958.458333333336</v>
      </c>
      <c r="M137" s="54">
        <v>95.218999999999994</v>
      </c>
      <c r="X137" s="125">
        <v>45953.229166666664</v>
      </c>
      <c r="Y137" s="54">
        <v>91.968000000000004</v>
      </c>
    </row>
    <row r="138" spans="10:25">
      <c r="J138" s="125"/>
      <c r="L138" s="125">
        <v>45959.458333333336</v>
      </c>
      <c r="M138" s="54">
        <v>95.26</v>
      </c>
      <c r="X138" s="125">
        <v>45953.236111111109</v>
      </c>
      <c r="Y138" s="54">
        <v>91.968000000000004</v>
      </c>
    </row>
    <row r="139" spans="10:25">
      <c r="J139" s="125"/>
      <c r="L139" s="125">
        <v>45960.458333333336</v>
      </c>
      <c r="M139" s="54">
        <v>95.174999999999997</v>
      </c>
      <c r="X139" s="125">
        <v>45953.243055555555</v>
      </c>
      <c r="Y139" s="54">
        <v>91.971000000000004</v>
      </c>
    </row>
    <row r="140" spans="10:25">
      <c r="J140" s="125"/>
      <c r="L140" s="125">
        <v>45961.458333333336</v>
      </c>
      <c r="M140" s="54">
        <v>95.206000000000003</v>
      </c>
      <c r="X140" s="125">
        <v>45953.25</v>
      </c>
      <c r="Y140" s="54">
        <v>91.966999999999999</v>
      </c>
    </row>
    <row r="141" spans="10:25">
      <c r="X141" s="125">
        <v>45953.256944444445</v>
      </c>
      <c r="Y141" s="54">
        <v>91.97</v>
      </c>
    </row>
    <row r="142" spans="10:25">
      <c r="X142" s="125">
        <v>45953.263888888891</v>
      </c>
      <c r="Y142" s="54">
        <v>91.97</v>
      </c>
    </row>
    <row r="143" spans="10:25">
      <c r="X143" s="125">
        <v>45953.270833333336</v>
      </c>
      <c r="Y143" s="54">
        <v>91.972999999999999</v>
      </c>
    </row>
    <row r="144" spans="10:25">
      <c r="X144" s="125">
        <v>45953.277777777781</v>
      </c>
      <c r="Y144" s="54">
        <v>91.971000000000004</v>
      </c>
    </row>
    <row r="145" spans="24:25">
      <c r="X145" s="125">
        <v>45953.284722222219</v>
      </c>
      <c r="Y145" s="54">
        <v>91.962999999999994</v>
      </c>
    </row>
    <row r="146" spans="24:25">
      <c r="X146" s="125">
        <v>45953.291666666664</v>
      </c>
      <c r="Y146" s="54">
        <v>91.97</v>
      </c>
    </row>
    <row r="147" spans="24:25">
      <c r="X147" s="125">
        <v>45953.298611111109</v>
      </c>
      <c r="Y147" s="54">
        <v>91.96</v>
      </c>
    </row>
    <row r="148" spans="24:25">
      <c r="X148" s="125">
        <v>45953.305555555555</v>
      </c>
      <c r="Y148" s="54">
        <v>91.956999999999994</v>
      </c>
    </row>
    <row r="149" spans="24:25">
      <c r="X149" s="125">
        <v>45953.3125</v>
      </c>
      <c r="Y149" s="54">
        <v>91.965000000000003</v>
      </c>
    </row>
    <row r="150" spans="24:25">
      <c r="X150" s="125">
        <v>45953.319444444445</v>
      </c>
      <c r="Y150" s="54">
        <v>91.957999999999998</v>
      </c>
    </row>
    <row r="151" spans="24:25">
      <c r="X151" s="125">
        <v>45953.326388888891</v>
      </c>
      <c r="Y151" s="54">
        <v>91.948999999999998</v>
      </c>
    </row>
  </sheetData>
  <mergeCells count="3">
    <mergeCell ref="B12:D12"/>
    <mergeCell ref="E12:G12"/>
    <mergeCell ref="D7:G10"/>
  </mergeCells>
  <conditionalFormatting sqref="M1:M7 H8:H1048576">
    <cfRule type="cellIs" dxfId="1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N146"/>
  <sheetViews>
    <sheetView zoomScale="80" zoomScaleNormal="80" workbookViewId="0">
      <selection activeCell="G7" sqref="G7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58" bestFit="1" customWidth="1"/>
    <col min="4" max="4" width="11.33203125" style="3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10.44140625" style="82" bestFit="1" customWidth="1"/>
    <col min="9" max="9" width="12" style="82" bestFit="1" customWidth="1"/>
    <col min="10" max="10" width="10.6640625" style="3" bestFit="1" customWidth="1"/>
    <col min="11" max="11" width="15.6640625" style="3" hidden="1" customWidth="1"/>
    <col min="12" max="12" width="8" style="3" hidden="1" customWidth="1"/>
    <col min="13" max="13" width="15.6640625" style="3" hidden="1" customWidth="1"/>
    <col min="14" max="14" width="9.109375" style="3" hidden="1" customWidth="1"/>
    <col min="15" max="16384" width="9.109375" style="3"/>
  </cols>
  <sheetData>
    <row r="1" spans="1:14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52"/>
    </row>
    <row r="2" spans="1:14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H2" s="3"/>
      <c r="K2" s="27" t="s">
        <v>0</v>
      </c>
      <c r="M2" s="28" t="s">
        <v>1</v>
      </c>
    </row>
    <row r="3" spans="1:14">
      <c r="A3" s="14" t="s">
        <v>32</v>
      </c>
      <c r="B3" s="15" t="s">
        <v>5</v>
      </c>
      <c r="C3" s="5" t="s">
        <v>185</v>
      </c>
      <c r="H3" s="3"/>
      <c r="I3" s="3"/>
      <c r="K3" s="122" cm="1">
        <f t="array" ref="K3:L142">_xll.BDH(B4, "LAST_PRICE", "01/01/2025 15:00:00", "01/01/2035 16:00:00", "BarSize=60", "BarType=T", "RecurDaily=True", "TZ=London")</f>
        <v>45768.625</v>
      </c>
      <c r="L3" s="3">
        <v>127.057</v>
      </c>
      <c r="M3" s="122" cm="1">
        <f t="array" ref="M3:N136">_xll.BDH(C4, "LAST_PRICE", "01/01/2025 15:00:00", "01/01/2035 16:00:00", "BarSize=60", "BarType=T", "RecurDaily=True", "TZ=London")</f>
        <v>45768.625</v>
      </c>
      <c r="N3" s="3">
        <v>99.257999999999996</v>
      </c>
    </row>
    <row r="4" spans="1:14" ht="30" customHeight="1">
      <c r="A4" s="15" t="s">
        <v>33</v>
      </c>
      <c r="B4" s="17" t="s">
        <v>34</v>
      </c>
      <c r="C4" s="6" t="s">
        <v>186</v>
      </c>
      <c r="H4" s="3"/>
      <c r="I4" s="3"/>
      <c r="K4" s="122">
        <v>45769.625</v>
      </c>
      <c r="L4" s="3">
        <v>128.417</v>
      </c>
      <c r="M4" s="122">
        <v>45769.625</v>
      </c>
      <c r="N4" s="3">
        <v>99.474999999999994</v>
      </c>
    </row>
    <row r="5" spans="1:14">
      <c r="A5" s="15" t="s">
        <v>8</v>
      </c>
      <c r="B5" s="18">
        <v>30000000</v>
      </c>
      <c r="C5" s="8">
        <v>8000000</v>
      </c>
      <c r="H5" s="3"/>
      <c r="I5" s="3"/>
      <c r="K5" s="122">
        <v>45770.625</v>
      </c>
      <c r="L5" s="3">
        <v>120.089</v>
      </c>
      <c r="M5" s="122">
        <v>45770.625</v>
      </c>
      <c r="N5" s="3">
        <v>100.80500000000001</v>
      </c>
    </row>
    <row r="6" spans="1:14">
      <c r="A6" s="15" t="s">
        <v>10</v>
      </c>
      <c r="B6" s="19">
        <v>0.01</v>
      </c>
      <c r="C6" s="10">
        <v>8.5000000000000006E-2</v>
      </c>
      <c r="H6" s="3"/>
      <c r="I6" s="3"/>
      <c r="K6" s="122">
        <v>45771.625</v>
      </c>
      <c r="L6" s="3">
        <v>119.34</v>
      </c>
      <c r="M6" s="122">
        <v>45771.625</v>
      </c>
      <c r="N6" s="3">
        <v>101.032</v>
      </c>
    </row>
    <row r="7" spans="1:14">
      <c r="A7" s="15" t="s">
        <v>12</v>
      </c>
      <c r="B7" s="19">
        <v>0</v>
      </c>
      <c r="C7" s="10">
        <v>4.1000000000000002E-2</v>
      </c>
      <c r="H7" s="3"/>
      <c r="I7" s="3"/>
      <c r="K7" s="122">
        <v>45772.625</v>
      </c>
      <c r="L7" s="3">
        <v>117.146</v>
      </c>
      <c r="M7" s="122">
        <v>45772.625</v>
      </c>
      <c r="N7" s="3">
        <v>101.726</v>
      </c>
    </row>
    <row r="8" spans="1:14">
      <c r="A8" s="15" t="s">
        <v>14</v>
      </c>
      <c r="B8" s="15">
        <v>4.78</v>
      </c>
      <c r="C8" s="5"/>
      <c r="H8" s="3"/>
      <c r="I8" s="3"/>
      <c r="K8" s="122">
        <v>45775.625</v>
      </c>
      <c r="L8" s="3">
        <v>115.843</v>
      </c>
      <c r="M8" s="122">
        <v>45775.625</v>
      </c>
      <c r="N8" s="3">
        <v>101.839</v>
      </c>
    </row>
    <row r="9" spans="1:14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22">
        <v>45776.625</v>
      </c>
      <c r="L9" s="3">
        <v>114.739</v>
      </c>
      <c r="M9" s="122">
        <v>45776.625</v>
      </c>
      <c r="N9" s="3">
        <v>101.389</v>
      </c>
    </row>
    <row r="10" spans="1:14" ht="15" thickBot="1">
      <c r="A10" s="16" t="s">
        <v>28</v>
      </c>
      <c r="B10" s="20" cm="1">
        <f t="array" ref="B10">_xll.BDP(B4,"PX_LAST")</f>
        <v>100.4472</v>
      </c>
      <c r="C10" s="13" cm="1">
        <f t="array" ref="C10">_xll.BDP(C4,"PX_LAST")</f>
        <v>108.874</v>
      </c>
      <c r="D10" s="31"/>
      <c r="E10" s="1"/>
      <c r="F10" s="1"/>
      <c r="G10" s="1"/>
      <c r="H10" s="1"/>
      <c r="I10" s="1"/>
      <c r="J10" s="1"/>
      <c r="K10" s="122">
        <v>45777.625</v>
      </c>
      <c r="L10" s="3">
        <v>118.17</v>
      </c>
      <c r="M10" s="122">
        <v>45777.625</v>
      </c>
      <c r="N10" s="3">
        <v>101.25700000000001</v>
      </c>
    </row>
    <row r="11" spans="1:14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22">
        <v>45778.625</v>
      </c>
      <c r="L11" s="3">
        <v>116.595</v>
      </c>
      <c r="M11" s="122">
        <v>45778.625</v>
      </c>
      <c r="N11" s="3">
        <v>101.696</v>
      </c>
    </row>
    <row r="12" spans="1:14" ht="15" thickBot="1">
      <c r="A12" s="39" t="s">
        <v>22</v>
      </c>
      <c r="B12" s="165" t="s">
        <v>0</v>
      </c>
      <c r="C12" s="166"/>
      <c r="D12" s="167"/>
      <c r="E12" s="162" t="s">
        <v>1</v>
      </c>
      <c r="F12" s="163"/>
      <c r="G12" s="164"/>
      <c r="H12" s="39" t="s">
        <v>16</v>
      </c>
      <c r="J12" s="1"/>
      <c r="K12" s="122">
        <v>45779.625</v>
      </c>
      <c r="L12" s="3">
        <v>114.43300000000001</v>
      </c>
      <c r="M12" s="122">
        <v>45779.625</v>
      </c>
      <c r="N12" s="3">
        <v>101.60599999999999</v>
      </c>
    </row>
    <row r="13" spans="1:14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"/>
      <c r="K13" s="122">
        <v>45782.625</v>
      </c>
      <c r="L13" s="3">
        <v>114.46</v>
      </c>
      <c r="M13" s="122">
        <v>45782.625</v>
      </c>
      <c r="N13" s="3">
        <v>101.73</v>
      </c>
    </row>
    <row r="14" spans="1:14">
      <c r="A14" s="36">
        <v>45957</v>
      </c>
      <c r="B14" s="4">
        <v>99.5</v>
      </c>
      <c r="C14" s="31"/>
      <c r="D14" s="5"/>
      <c r="E14" s="4">
        <v>108.5</v>
      </c>
      <c r="F14" s="1"/>
      <c r="G14" s="5"/>
      <c r="H14" s="78">
        <v>0</v>
      </c>
      <c r="J14" s="1"/>
      <c r="K14" s="122">
        <v>45783.625</v>
      </c>
      <c r="L14" s="3">
        <v>114.01900000000001</v>
      </c>
      <c r="M14" s="122">
        <v>45783.625</v>
      </c>
      <c r="N14" s="3">
        <v>101.38200000000001</v>
      </c>
    </row>
    <row r="15" spans="1:14">
      <c r="A15" s="36">
        <v>45958</v>
      </c>
      <c r="B15" s="3">
        <f>VLOOKUP(A15,K:L,2)</f>
        <v>102.34399999999999</v>
      </c>
      <c r="C15" s="31">
        <f>-1*(A15-$A$14)*10^-4*$B$8*$B$5</f>
        <v>-14340.000000000002</v>
      </c>
      <c r="D15" s="32">
        <f>$B$6*(A15-$A$14)/360*$B$5</f>
        <v>833.33333333333337</v>
      </c>
      <c r="E15" s="3">
        <f>VLOOKUP(A15,M:N,2)</f>
        <v>108.807</v>
      </c>
      <c r="F15" s="31">
        <f>(E15-$E$14)/100*$C$5</f>
        <v>24560.000000000171</v>
      </c>
      <c r="G15" s="32">
        <f>$C$6*(A15-$A$14)/360*$C$5-$C$7*(A15-$A$14)/360*$C$5*$E$14/100</f>
        <v>900.33333333333348</v>
      </c>
      <c r="H15" s="79">
        <f>C15+D15-F15-G15</f>
        <v>-38967.000000000175</v>
      </c>
      <c r="J15" s="1"/>
      <c r="K15" s="122">
        <v>45784.625</v>
      </c>
      <c r="L15" s="3">
        <v>113.444</v>
      </c>
      <c r="M15" s="122">
        <v>45784.625</v>
      </c>
      <c r="N15" s="3">
        <v>101.587</v>
      </c>
    </row>
    <row r="16" spans="1:14">
      <c r="A16" s="36">
        <v>45959</v>
      </c>
      <c r="B16" s="3">
        <f>VLOOKUP(A16,K:L,2)</f>
        <v>101.04600000000001</v>
      </c>
      <c r="C16" s="31">
        <f>-1*(A16-$A$14)*10^-4*$B$8*$B$5</f>
        <v>-28680.000000000004</v>
      </c>
      <c r="D16" s="32">
        <f>$B$6*(A16-$A$14)/360*$B$5</f>
        <v>1666.6666666666667</v>
      </c>
      <c r="E16" s="3">
        <f>VLOOKUP(A16,M:N,2)</f>
        <v>108.831</v>
      </c>
      <c r="F16" s="31">
        <f>(E16-$E$14)/100*$C$5</f>
        <v>26480.000000000247</v>
      </c>
      <c r="G16" s="32">
        <f>$C$6*(A16-$A$14)/360*$C$5-$C$7*(A16-$A$14)/360*$C$5*$E$14/100</f>
        <v>1800.666666666667</v>
      </c>
      <c r="H16" s="79">
        <f>C16+D16-F16-G16</f>
        <v>-55294.000000000247</v>
      </c>
      <c r="J16" s="1"/>
      <c r="K16" s="122">
        <v>45785.625</v>
      </c>
      <c r="L16" s="3">
        <v>111.55800000000001</v>
      </c>
      <c r="M16" s="122">
        <v>45785.625</v>
      </c>
      <c r="N16" s="3">
        <v>101.84699999999999</v>
      </c>
    </row>
    <row r="17" spans="1:14">
      <c r="A17" s="36">
        <v>45960</v>
      </c>
      <c r="B17" s="3">
        <f>VLOOKUP(A17,K:L,2)</f>
        <v>99.816999999999993</v>
      </c>
      <c r="C17" s="31">
        <f t="shared" ref="C17" si="0">-1*(A17-$A$14)*10^-4*$B$8*$B$5</f>
        <v>-43020.000000000007</v>
      </c>
      <c r="D17" s="32">
        <f t="shared" ref="D17" si="1">$B$6*(A17-$A$14)/360*$B$5</f>
        <v>2500</v>
      </c>
      <c r="E17" s="3">
        <f>VLOOKUP(A17,M:N,2)</f>
        <v>109.209</v>
      </c>
      <c r="F17" s="31">
        <f t="shared" ref="F17" si="2">(E17-$E$14)/100*$C$5</f>
        <v>56720.000000000255</v>
      </c>
      <c r="G17" s="32">
        <f t="shared" ref="G17" si="3">$C$6*(A17-$A$14)/360*$C$5-$C$7*(A17-$A$14)/360*$C$5*$E$14/100</f>
        <v>2701</v>
      </c>
      <c r="H17" s="79">
        <f t="shared" ref="H17" si="4">C17+D17-F17-G17</f>
        <v>-99941.000000000262</v>
      </c>
      <c r="J17" s="1"/>
      <c r="K17" s="122">
        <v>45786.625</v>
      </c>
      <c r="L17" s="3">
        <v>109.861</v>
      </c>
      <c r="M17" s="122">
        <v>45786.625</v>
      </c>
      <c r="N17" s="3">
        <v>101.751</v>
      </c>
    </row>
    <row r="18" spans="1:14">
      <c r="A18" s="36">
        <v>45961</v>
      </c>
      <c r="B18" s="3">
        <f>VLOOKUP(A18,K:L,2)</f>
        <v>100.447</v>
      </c>
      <c r="C18" s="31">
        <f t="shared" ref="C18:C19" si="5">-1*(A18-$A$14)*10^-4*$B$8*$B$5</f>
        <v>-57360.000000000007</v>
      </c>
      <c r="D18" s="32">
        <f t="shared" ref="D18:D19" si="6">$B$6*(A18-$A$14)/360*$B$5</f>
        <v>3333.3333333333335</v>
      </c>
      <c r="E18" s="3">
        <f>VLOOKUP(A18,M:N,2)</f>
        <v>108.801</v>
      </c>
      <c r="F18" s="31">
        <f t="shared" ref="F18:F19" si="7">(E18-$E$14)/100*$C$5</f>
        <v>24080.000000000153</v>
      </c>
      <c r="G18" s="32">
        <f t="shared" ref="G18:G19" si="8">$C$6*(A18-$A$14)/360*$C$5-$C$7*(A18-$A$14)/360*$C$5*$E$14/100</f>
        <v>3601.3333333333339</v>
      </c>
      <c r="H18" s="79">
        <f t="shared" ref="H18" si="9">C18+D18-F18-G18</f>
        <v>-81708.00000000016</v>
      </c>
      <c r="J18" s="1"/>
      <c r="K18" s="122">
        <v>45789.625</v>
      </c>
      <c r="L18" s="3">
        <v>105.154</v>
      </c>
      <c r="M18" s="122">
        <v>45789.625</v>
      </c>
      <c r="N18" s="3">
        <v>102.693</v>
      </c>
    </row>
    <row r="19" spans="1:14">
      <c r="A19" s="36">
        <v>45964</v>
      </c>
      <c r="B19" s="4">
        <f>B10</f>
        <v>100.4472</v>
      </c>
      <c r="C19" s="31">
        <f t="shared" si="5"/>
        <v>-100380</v>
      </c>
      <c r="D19" s="32">
        <f t="shared" si="6"/>
        <v>5833.3333333333339</v>
      </c>
      <c r="E19" s="4">
        <f>C10</f>
        <v>108.874</v>
      </c>
      <c r="F19" s="31">
        <f t="shared" si="7"/>
        <v>29919.999999999618</v>
      </c>
      <c r="G19" s="32">
        <f t="shared" si="8"/>
        <v>6302.3333333333348</v>
      </c>
      <c r="H19" s="79">
        <f>C19+D19-F19-G19</f>
        <v>-130768.99999999962</v>
      </c>
      <c r="J19" s="1"/>
      <c r="K19" s="122">
        <v>45790.625</v>
      </c>
      <c r="L19" s="3">
        <v>99.885999999999996</v>
      </c>
      <c r="M19" s="122">
        <v>45790.625</v>
      </c>
      <c r="N19" s="3">
        <v>102.886</v>
      </c>
    </row>
    <row r="20" spans="1:14">
      <c r="A20" s="36">
        <v>45965</v>
      </c>
      <c r="B20" s="4"/>
      <c r="C20" s="31"/>
      <c r="D20" s="32"/>
      <c r="E20" s="4"/>
      <c r="F20" s="31"/>
      <c r="G20" s="32"/>
      <c r="H20" s="79"/>
      <c r="J20" s="1"/>
      <c r="K20" s="122">
        <v>45791.625</v>
      </c>
      <c r="L20" s="3">
        <v>99.960999999999999</v>
      </c>
      <c r="M20" s="122">
        <v>45791.625</v>
      </c>
      <c r="N20" s="3">
        <v>102.705</v>
      </c>
    </row>
    <row r="21" spans="1:14">
      <c r="A21" s="36">
        <v>45966</v>
      </c>
      <c r="B21" s="4"/>
      <c r="C21" s="31"/>
      <c r="D21" s="32"/>
      <c r="E21" s="4"/>
      <c r="F21" s="31"/>
      <c r="G21" s="32"/>
      <c r="H21" s="79"/>
      <c r="J21" s="1"/>
      <c r="K21" s="122">
        <v>45792.625</v>
      </c>
      <c r="L21" s="3">
        <v>102.67700000000001</v>
      </c>
      <c r="M21" s="122">
        <v>45792.625</v>
      </c>
      <c r="N21" s="3">
        <v>102.666</v>
      </c>
    </row>
    <row r="22" spans="1:14">
      <c r="A22" s="36">
        <v>45967</v>
      </c>
      <c r="B22" s="4"/>
      <c r="C22" s="31"/>
      <c r="D22" s="32"/>
      <c r="E22" s="4"/>
      <c r="F22" s="31"/>
      <c r="G22" s="32"/>
      <c r="H22" s="79"/>
      <c r="J22" s="1"/>
      <c r="K22" s="122">
        <v>45793.625</v>
      </c>
      <c r="L22" s="3">
        <v>101.176</v>
      </c>
      <c r="M22" s="122">
        <v>45793.625</v>
      </c>
      <c r="N22" s="3">
        <v>102.962</v>
      </c>
    </row>
    <row r="23" spans="1:14" ht="14.4" hidden="1" customHeight="1">
      <c r="A23" s="36">
        <v>45968</v>
      </c>
      <c r="B23" s="4"/>
      <c r="C23" s="31"/>
      <c r="D23" s="32"/>
      <c r="E23" s="4"/>
      <c r="F23" s="31"/>
      <c r="G23" s="32"/>
      <c r="H23" s="79"/>
      <c r="J23" s="1"/>
      <c r="K23" s="122">
        <v>45796.625</v>
      </c>
      <c r="L23" s="3">
        <v>101.77</v>
      </c>
      <c r="M23" s="122">
        <v>45796.625</v>
      </c>
      <c r="N23" s="3">
        <v>102.47499999999999</v>
      </c>
    </row>
    <row r="24" spans="1:14" ht="14.4" hidden="1" customHeight="1">
      <c r="A24" s="36">
        <v>45969</v>
      </c>
      <c r="B24" s="4"/>
      <c r="C24" s="31"/>
      <c r="D24" s="32"/>
      <c r="E24" s="4"/>
      <c r="F24" s="31"/>
      <c r="G24" s="32"/>
      <c r="H24" s="79"/>
      <c r="J24" s="1"/>
      <c r="K24" s="122">
        <v>45797.625</v>
      </c>
      <c r="L24" s="3">
        <v>100.45099999999999</v>
      </c>
      <c r="M24" s="122">
        <v>45797.625</v>
      </c>
      <c r="N24" s="3">
        <v>102.61499999999999</v>
      </c>
    </row>
    <row r="25" spans="1:14" ht="14.4" hidden="1" customHeight="1">
      <c r="A25" s="36">
        <v>45970</v>
      </c>
      <c r="B25" s="4"/>
      <c r="C25" s="31"/>
      <c r="D25" s="32"/>
      <c r="E25" s="4"/>
      <c r="F25" s="31"/>
      <c r="G25" s="32"/>
      <c r="H25" s="79"/>
      <c r="J25" s="1"/>
      <c r="K25" s="122">
        <v>45798.625</v>
      </c>
      <c r="L25" s="3">
        <v>101.446</v>
      </c>
      <c r="M25" s="122">
        <v>45798.625</v>
      </c>
      <c r="N25" s="3">
        <v>102.56100000000001</v>
      </c>
    </row>
    <row r="26" spans="1:14" ht="14.4" hidden="1" customHeight="1">
      <c r="A26" s="36"/>
      <c r="B26" s="4"/>
      <c r="C26" s="31"/>
      <c r="D26" s="32"/>
      <c r="E26" s="4"/>
      <c r="F26" s="31"/>
      <c r="G26" s="32"/>
      <c r="H26" s="79"/>
      <c r="J26" s="1"/>
      <c r="K26" s="122">
        <v>45799.625</v>
      </c>
      <c r="L26" s="3">
        <v>104.67400000000001</v>
      </c>
      <c r="M26" s="122">
        <v>45799.625</v>
      </c>
      <c r="N26" s="3">
        <v>102.354</v>
      </c>
    </row>
    <row r="27" spans="1:14" ht="14.4" hidden="1" customHeight="1">
      <c r="A27" s="37"/>
      <c r="B27" s="4"/>
      <c r="C27" s="31"/>
      <c r="D27" s="32"/>
      <c r="E27" s="4"/>
      <c r="F27" s="31"/>
      <c r="G27" s="32"/>
      <c r="H27" s="79"/>
      <c r="J27" s="1"/>
      <c r="K27" s="122">
        <v>45800.625</v>
      </c>
      <c r="L27" s="3">
        <v>104.48</v>
      </c>
      <c r="M27" s="122">
        <v>45800.625</v>
      </c>
      <c r="N27" s="3">
        <v>102.21599999999999</v>
      </c>
    </row>
    <row r="28" spans="1:14" ht="14.4" hidden="1" customHeight="1">
      <c r="A28" s="36"/>
      <c r="B28" s="4"/>
      <c r="C28" s="31"/>
      <c r="D28" s="32"/>
      <c r="E28" s="4"/>
      <c r="F28" s="31"/>
      <c r="G28" s="32"/>
      <c r="H28" s="79"/>
      <c r="J28" s="1"/>
      <c r="K28" s="122">
        <v>45803.625</v>
      </c>
      <c r="L28" s="3">
        <v>104.973</v>
      </c>
      <c r="M28" s="122">
        <v>45804.625</v>
      </c>
      <c r="N28" s="3">
        <v>102.709</v>
      </c>
    </row>
    <row r="29" spans="1:14" ht="14.4" hidden="1" customHeight="1">
      <c r="A29" s="36"/>
      <c r="B29" s="4"/>
      <c r="C29" s="31"/>
      <c r="D29" s="32"/>
      <c r="E29" s="4"/>
      <c r="F29" s="31"/>
      <c r="G29" s="32"/>
      <c r="H29" s="79"/>
      <c r="J29" s="1"/>
      <c r="K29" s="122">
        <v>45804.625</v>
      </c>
      <c r="L29" s="3">
        <v>100.896</v>
      </c>
      <c r="M29" s="122">
        <v>45805.625</v>
      </c>
      <c r="N29" s="3">
        <v>102.91</v>
      </c>
    </row>
    <row r="30" spans="1:14" ht="14.4" hidden="1" customHeight="1">
      <c r="A30" s="36"/>
      <c r="B30" s="4"/>
      <c r="C30" s="31"/>
      <c r="D30" s="32"/>
      <c r="E30" s="4"/>
      <c r="F30" s="31"/>
      <c r="G30" s="32"/>
      <c r="H30" s="79"/>
      <c r="J30" s="1"/>
      <c r="K30" s="122">
        <v>45805.625</v>
      </c>
      <c r="L30" s="3">
        <v>101.648</v>
      </c>
      <c r="M30" s="122">
        <v>45806.625</v>
      </c>
      <c r="N30" s="3">
        <v>103.173</v>
      </c>
    </row>
    <row r="31" spans="1:14" ht="14.4" hidden="1" customHeight="1">
      <c r="A31" s="36"/>
      <c r="B31" s="4"/>
      <c r="C31" s="31"/>
      <c r="D31" s="32"/>
      <c r="E31" s="4"/>
      <c r="F31" s="31"/>
      <c r="G31" s="32"/>
      <c r="H31" s="79"/>
      <c r="J31" s="1"/>
      <c r="K31" s="122">
        <v>45806.625</v>
      </c>
      <c r="L31" s="3">
        <v>99.975999999999999</v>
      </c>
      <c r="M31" s="122">
        <v>45807.625</v>
      </c>
      <c r="N31" s="3">
        <v>103.304</v>
      </c>
    </row>
    <row r="32" spans="1:14" ht="14.4" hidden="1" customHeight="1">
      <c r="A32" s="36"/>
      <c r="B32" s="4"/>
      <c r="C32" s="31"/>
      <c r="D32" s="32"/>
      <c r="E32" s="4"/>
      <c r="F32" s="1"/>
      <c r="G32" s="32"/>
      <c r="H32" s="79"/>
      <c r="J32" s="1"/>
      <c r="K32" s="122">
        <v>45807.625</v>
      </c>
      <c r="L32" s="3">
        <v>100.161</v>
      </c>
      <c r="M32" s="122">
        <v>45810.625</v>
      </c>
      <c r="N32" s="3">
        <v>103.253</v>
      </c>
    </row>
    <row r="33" spans="1:14" ht="14.4" hidden="1" customHeight="1">
      <c r="A33" s="36"/>
      <c r="B33" s="4"/>
      <c r="C33" s="31"/>
      <c r="D33" s="32"/>
      <c r="E33" s="4"/>
      <c r="F33" s="1"/>
      <c r="G33" s="32"/>
      <c r="H33" s="79"/>
      <c r="J33" s="1"/>
      <c r="K33" s="122">
        <v>45810.625</v>
      </c>
      <c r="L33" s="3">
        <v>100.687</v>
      </c>
      <c r="M33" s="122">
        <v>45811.625</v>
      </c>
      <c r="N33" s="3">
        <v>103.304</v>
      </c>
    </row>
    <row r="34" spans="1:14" ht="14.4" hidden="1" customHeight="1">
      <c r="A34" s="36"/>
      <c r="B34" s="4"/>
      <c r="C34" s="31"/>
      <c r="D34" s="32"/>
      <c r="E34" s="4"/>
      <c r="F34" s="1"/>
      <c r="G34" s="32"/>
      <c r="H34" s="79"/>
      <c r="J34" s="1"/>
      <c r="K34" s="122">
        <v>45811.625</v>
      </c>
      <c r="L34" s="3">
        <v>100.36</v>
      </c>
      <c r="M34" s="122">
        <v>45812.625</v>
      </c>
      <c r="N34" s="3">
        <v>103.824</v>
      </c>
    </row>
    <row r="35" spans="1:14" ht="14.4" hidden="1" customHeight="1">
      <c r="A35" s="36"/>
      <c r="B35" s="4"/>
      <c r="C35" s="31"/>
      <c r="D35" s="32"/>
      <c r="E35" s="4"/>
      <c r="F35" s="1"/>
      <c r="G35" s="32"/>
      <c r="H35" s="79"/>
      <c r="J35" s="1"/>
      <c r="K35" s="122">
        <v>45812.625</v>
      </c>
      <c r="L35" s="3">
        <v>99.268000000000001</v>
      </c>
      <c r="M35" s="122">
        <v>45813.625</v>
      </c>
      <c r="N35" s="3">
        <v>103.94499999999999</v>
      </c>
    </row>
    <row r="36" spans="1:14" ht="14.4" hidden="1" customHeight="1">
      <c r="A36" s="36"/>
      <c r="B36" s="4"/>
      <c r="C36" s="31"/>
      <c r="D36" s="32"/>
      <c r="E36" s="4"/>
      <c r="F36" s="1"/>
      <c r="G36" s="32"/>
      <c r="H36" s="79"/>
      <c r="J36" s="1"/>
      <c r="K36" s="122">
        <v>45813.625</v>
      </c>
      <c r="L36" s="3">
        <v>99.311999999999998</v>
      </c>
      <c r="M36" s="122">
        <v>45814.625</v>
      </c>
      <c r="N36" s="3">
        <v>104.229</v>
      </c>
    </row>
    <row r="37" spans="1:14">
      <c r="A37" s="36"/>
      <c r="B37" s="4"/>
      <c r="C37" s="31"/>
      <c r="D37" s="32"/>
      <c r="E37" s="4"/>
      <c r="F37" s="1"/>
      <c r="G37" s="32"/>
      <c r="H37" s="79"/>
      <c r="J37" s="1"/>
      <c r="K37" s="122">
        <v>45814.625</v>
      </c>
      <c r="L37" s="3">
        <v>99.111999999999995</v>
      </c>
      <c r="M37" s="122">
        <v>45817.625</v>
      </c>
      <c r="N37" s="3">
        <v>104.57899999999999</v>
      </c>
    </row>
    <row r="38" spans="1:14">
      <c r="A38" s="36"/>
      <c r="B38" s="4"/>
      <c r="C38" s="31"/>
      <c r="D38" s="32"/>
      <c r="E38" s="4"/>
      <c r="F38" s="1"/>
      <c r="G38" s="32"/>
      <c r="H38" s="79"/>
      <c r="J38" s="1"/>
      <c r="K38" s="122">
        <v>45817.625</v>
      </c>
      <c r="L38" s="3">
        <v>97.832999999999998</v>
      </c>
      <c r="M38" s="122">
        <v>45818.625</v>
      </c>
      <c r="N38" s="3">
        <v>104.577</v>
      </c>
    </row>
    <row r="39" spans="1:14">
      <c r="A39" s="36"/>
      <c r="B39" s="4"/>
      <c r="C39" s="31"/>
      <c r="D39" s="32"/>
      <c r="E39" s="4"/>
      <c r="F39" s="1"/>
      <c r="G39" s="32"/>
      <c r="H39" s="79"/>
      <c r="J39" s="1"/>
      <c r="K39" s="122">
        <v>45818.625</v>
      </c>
      <c r="L39" s="3">
        <v>97.355999999999995</v>
      </c>
      <c r="M39" s="122">
        <v>45819.625</v>
      </c>
      <c r="N39" s="3">
        <v>104.82599999999999</v>
      </c>
    </row>
    <row r="40" spans="1:14">
      <c r="A40" s="36"/>
      <c r="B40" s="4"/>
      <c r="C40" s="31"/>
      <c r="D40" s="32"/>
      <c r="E40" s="4"/>
      <c r="F40" s="1"/>
      <c r="G40" s="32"/>
      <c r="H40" s="79"/>
      <c r="J40" s="1"/>
      <c r="K40" s="122">
        <v>45819.625</v>
      </c>
      <c r="L40" s="3">
        <v>96.275000000000006</v>
      </c>
      <c r="M40" s="122">
        <v>45820.625</v>
      </c>
      <c r="N40" s="3">
        <v>104.813</v>
      </c>
    </row>
    <row r="41" spans="1:14">
      <c r="A41" s="36"/>
      <c r="B41" s="4"/>
      <c r="C41" s="31"/>
      <c r="D41" s="32"/>
      <c r="E41" s="4"/>
      <c r="F41" s="1"/>
      <c r="G41" s="32"/>
      <c r="H41" s="79"/>
      <c r="J41" s="1"/>
      <c r="K41" s="122">
        <v>45820.625</v>
      </c>
      <c r="L41" s="3">
        <v>97.052999999999997</v>
      </c>
      <c r="M41" s="122">
        <v>45821.625</v>
      </c>
      <c r="N41" s="3">
        <v>104.47199999999999</v>
      </c>
    </row>
    <row r="42" spans="1:14">
      <c r="A42" s="36"/>
      <c r="B42" s="4"/>
      <c r="C42" s="31"/>
      <c r="D42" s="32"/>
      <c r="E42" s="4"/>
      <c r="F42" s="1"/>
      <c r="G42" s="32"/>
      <c r="H42" s="79"/>
      <c r="J42" s="1"/>
      <c r="K42" s="122">
        <v>45821.625</v>
      </c>
      <c r="L42" s="3">
        <v>100.646</v>
      </c>
      <c r="M42" s="122">
        <v>45824.625</v>
      </c>
      <c r="N42" s="3">
        <v>104.629</v>
      </c>
    </row>
    <row r="43" spans="1:14">
      <c r="A43" s="36"/>
      <c r="B43" s="4"/>
      <c r="C43" s="31"/>
      <c r="D43" s="32"/>
      <c r="E43" s="4"/>
      <c r="F43" s="1"/>
      <c r="G43" s="32"/>
      <c r="H43" s="79"/>
      <c r="J43" s="1"/>
      <c r="K43" s="122">
        <v>45824.625</v>
      </c>
      <c r="L43" s="3">
        <v>98.992000000000004</v>
      </c>
      <c r="M43" s="122">
        <v>45825.625</v>
      </c>
      <c r="N43" s="3">
        <v>104.45399999999999</v>
      </c>
    </row>
    <row r="44" spans="1:14">
      <c r="A44" s="36"/>
      <c r="B44" s="4"/>
      <c r="C44" s="31"/>
      <c r="D44" s="32"/>
      <c r="E44" s="4"/>
      <c r="F44" s="1"/>
      <c r="G44" s="32"/>
      <c r="H44" s="79"/>
      <c r="J44" s="1"/>
      <c r="K44" s="122">
        <v>45825.625</v>
      </c>
      <c r="L44" s="3">
        <v>99.960999999999999</v>
      </c>
      <c r="M44" s="122">
        <v>45826.625</v>
      </c>
      <c r="N44" s="3">
        <v>104.577</v>
      </c>
    </row>
    <row r="45" spans="1:14">
      <c r="A45" s="36"/>
      <c r="B45" s="4"/>
      <c r="C45" s="31"/>
      <c r="D45" s="32"/>
      <c r="E45" s="4"/>
      <c r="F45" s="1"/>
      <c r="G45" s="32"/>
      <c r="H45" s="79"/>
      <c r="J45" s="1"/>
      <c r="K45" s="122">
        <v>45826.625</v>
      </c>
      <c r="L45" s="3">
        <v>101.992</v>
      </c>
      <c r="M45" s="122">
        <v>45828.625</v>
      </c>
      <c r="N45" s="3">
        <v>104.30800000000001</v>
      </c>
    </row>
    <row r="46" spans="1:14">
      <c r="A46" s="36"/>
      <c r="B46" s="4"/>
      <c r="C46" s="31"/>
      <c r="D46" s="32"/>
      <c r="E46" s="4"/>
      <c r="F46" s="1"/>
      <c r="G46" s="32"/>
      <c r="H46" s="79"/>
      <c r="J46" s="1"/>
      <c r="K46" s="122">
        <v>45827.625</v>
      </c>
      <c r="L46" s="3">
        <v>105.15300000000001</v>
      </c>
      <c r="M46" s="122">
        <v>45831.625</v>
      </c>
      <c r="N46" s="3">
        <v>104.133</v>
      </c>
    </row>
    <row r="47" spans="1:14">
      <c r="A47" s="36"/>
      <c r="B47" s="4"/>
      <c r="C47" s="31"/>
      <c r="D47" s="32"/>
      <c r="E47" s="4"/>
      <c r="F47" s="1"/>
      <c r="G47" s="32"/>
      <c r="H47" s="79"/>
      <c r="J47" s="1"/>
      <c r="K47" s="122">
        <v>45828.625</v>
      </c>
      <c r="L47" s="3">
        <v>104.91800000000001</v>
      </c>
      <c r="M47" s="122">
        <v>45832.625</v>
      </c>
      <c r="N47" s="3">
        <v>104.483</v>
      </c>
    </row>
    <row r="48" spans="1:14">
      <c r="A48" s="36"/>
      <c r="B48" s="4"/>
      <c r="C48" s="31"/>
      <c r="D48" s="32"/>
      <c r="E48" s="4"/>
      <c r="F48" s="1"/>
      <c r="G48" s="32"/>
      <c r="H48" s="79"/>
      <c r="J48" s="1"/>
      <c r="K48" s="122">
        <v>45831.625</v>
      </c>
      <c r="L48" s="3">
        <v>105.04900000000001</v>
      </c>
      <c r="M48" s="122">
        <v>45833.625</v>
      </c>
      <c r="N48" s="3">
        <v>104.355</v>
      </c>
    </row>
    <row r="49" spans="1:14">
      <c r="A49" s="36"/>
      <c r="B49" s="4"/>
      <c r="C49" s="31"/>
      <c r="D49" s="32"/>
      <c r="E49" s="4"/>
      <c r="F49" s="1"/>
      <c r="G49" s="32"/>
      <c r="H49" s="79"/>
      <c r="J49" s="1"/>
      <c r="K49" s="122">
        <v>45832.625</v>
      </c>
      <c r="L49" s="3">
        <v>98.676000000000002</v>
      </c>
      <c r="M49" s="122">
        <v>45834.625</v>
      </c>
      <c r="N49" s="3">
        <v>104.348</v>
      </c>
    </row>
    <row r="50" spans="1:14">
      <c r="A50" s="36"/>
      <c r="B50" s="4"/>
      <c r="C50" s="31"/>
      <c r="D50" s="32"/>
      <c r="E50" s="4"/>
      <c r="F50" s="1"/>
      <c r="G50" s="32"/>
      <c r="H50" s="79"/>
      <c r="J50" s="1"/>
      <c r="K50" s="122">
        <v>45833.625</v>
      </c>
      <c r="L50" s="3">
        <v>99.372</v>
      </c>
      <c r="M50" s="122">
        <v>45835.625</v>
      </c>
      <c r="N50" s="3">
        <v>104.60299999999999</v>
      </c>
    </row>
    <row r="51" spans="1:14">
      <c r="A51" s="36"/>
      <c r="B51" s="4"/>
      <c r="C51" s="31"/>
      <c r="D51" s="32"/>
      <c r="E51" s="4"/>
      <c r="F51" s="1"/>
      <c r="G51" s="32"/>
      <c r="H51" s="79"/>
      <c r="J51" s="1"/>
      <c r="K51" s="122">
        <v>45834.625</v>
      </c>
      <c r="L51" s="3">
        <v>99.778000000000006</v>
      </c>
      <c r="M51" s="122">
        <v>45838.625</v>
      </c>
      <c r="N51" s="3">
        <v>104.544</v>
      </c>
    </row>
    <row r="52" spans="1:14">
      <c r="A52" s="36"/>
      <c r="B52" s="4"/>
      <c r="C52" s="31"/>
      <c r="D52" s="32"/>
      <c r="E52" s="4"/>
      <c r="F52" s="1"/>
      <c r="G52" s="32"/>
      <c r="H52" s="79"/>
      <c r="J52" s="1"/>
      <c r="K52" s="122">
        <v>45835.625</v>
      </c>
      <c r="L52" s="3">
        <v>98.491</v>
      </c>
      <c r="M52" s="122">
        <v>45839.625</v>
      </c>
      <c r="N52" s="3">
        <v>105.163</v>
      </c>
    </row>
    <row r="53" spans="1:14">
      <c r="A53" s="36"/>
      <c r="B53" s="4"/>
      <c r="C53" s="31"/>
      <c r="D53" s="32"/>
      <c r="E53" s="4"/>
      <c r="F53" s="1"/>
      <c r="G53" s="32"/>
      <c r="H53" s="79"/>
      <c r="J53" s="1"/>
      <c r="K53" s="122">
        <v>45838.625</v>
      </c>
      <c r="L53" s="3">
        <v>97.775999999999996</v>
      </c>
      <c r="M53" s="122">
        <v>45840.625</v>
      </c>
      <c r="N53" s="3">
        <v>105.188</v>
      </c>
    </row>
    <row r="54" spans="1:14">
      <c r="A54" s="36"/>
      <c r="B54" s="4"/>
      <c r="C54" s="31"/>
      <c r="D54" s="32"/>
      <c r="E54" s="4"/>
      <c r="F54" s="1"/>
      <c r="G54" s="32"/>
      <c r="H54" s="79"/>
      <c r="J54" s="1"/>
      <c r="K54" s="122">
        <v>45839.625</v>
      </c>
      <c r="L54" s="3">
        <v>97.828000000000003</v>
      </c>
      <c r="M54" s="122">
        <v>45841.625</v>
      </c>
      <c r="N54" s="3">
        <v>105.215</v>
      </c>
    </row>
    <row r="55" spans="1:14">
      <c r="A55" s="36"/>
      <c r="B55" s="4"/>
      <c r="C55" s="31"/>
      <c r="D55" s="5"/>
      <c r="E55" s="4"/>
      <c r="F55" s="1"/>
      <c r="G55" s="5"/>
      <c r="H55" s="78"/>
      <c r="J55" s="1"/>
      <c r="K55" s="122">
        <v>45840.625</v>
      </c>
      <c r="L55" s="3">
        <v>96.846999999999994</v>
      </c>
      <c r="M55" s="122">
        <v>45845.625</v>
      </c>
      <c r="N55" s="3">
        <v>105.322</v>
      </c>
    </row>
    <row r="56" spans="1:14">
      <c r="A56" s="36"/>
      <c r="B56" s="4"/>
      <c r="C56" s="31"/>
      <c r="D56" s="5"/>
      <c r="E56" s="4"/>
      <c r="F56" s="1"/>
      <c r="G56" s="5"/>
      <c r="H56" s="78"/>
      <c r="J56" s="1"/>
      <c r="K56" s="122">
        <v>45841.625</v>
      </c>
      <c r="L56" s="3">
        <v>96.338999999999999</v>
      </c>
      <c r="M56" s="122">
        <v>45846.625</v>
      </c>
      <c r="N56" s="3">
        <v>105.304</v>
      </c>
    </row>
    <row r="57" spans="1:14">
      <c r="A57" s="36"/>
      <c r="B57" s="4"/>
      <c r="C57" s="31"/>
      <c r="D57" s="5"/>
      <c r="E57" s="4"/>
      <c r="F57" s="1"/>
      <c r="G57" s="5"/>
      <c r="H57" s="78"/>
      <c r="J57" s="1"/>
      <c r="K57" s="122">
        <v>45842.625</v>
      </c>
      <c r="L57" s="3">
        <v>97.531999999999996</v>
      </c>
      <c r="M57" s="122">
        <v>45847.625</v>
      </c>
      <c r="N57" s="3">
        <v>105.428</v>
      </c>
    </row>
    <row r="58" spans="1:14">
      <c r="B58" s="33"/>
      <c r="D58" s="34"/>
      <c r="E58" s="33"/>
      <c r="G58" s="34"/>
      <c r="H58" s="80"/>
      <c r="K58" s="122">
        <v>45845.625</v>
      </c>
      <c r="L58" s="3">
        <v>97.003</v>
      </c>
      <c r="M58" s="122">
        <v>45848.625</v>
      </c>
      <c r="N58" s="3">
        <v>105.545</v>
      </c>
    </row>
    <row r="59" spans="1:14" ht="15" thickBot="1">
      <c r="B59" s="35"/>
      <c r="C59" s="67"/>
      <c r="D59" s="13"/>
      <c r="E59" s="35"/>
      <c r="F59" s="12"/>
      <c r="G59" s="13"/>
      <c r="H59" s="81"/>
      <c r="K59" s="122">
        <v>45846.625</v>
      </c>
      <c r="L59" s="3">
        <v>96.25</v>
      </c>
      <c r="M59" s="122">
        <v>45849.625</v>
      </c>
      <c r="N59" s="3">
        <v>105.447</v>
      </c>
    </row>
    <row r="60" spans="1:14">
      <c r="K60" s="122">
        <v>45847.625</v>
      </c>
      <c r="L60" s="3">
        <v>96.17</v>
      </c>
      <c r="M60" s="122">
        <v>45852.625</v>
      </c>
      <c r="N60" s="3">
        <v>105.313</v>
      </c>
    </row>
    <row r="61" spans="1:14">
      <c r="K61" s="122">
        <v>45848.625</v>
      </c>
      <c r="L61" s="3">
        <v>94.885999999999996</v>
      </c>
      <c r="M61" s="122">
        <v>45853.625</v>
      </c>
      <c r="N61" s="3">
        <v>105.245</v>
      </c>
    </row>
    <row r="62" spans="1:14">
      <c r="K62" s="122">
        <v>45849.625</v>
      </c>
      <c r="L62" s="3">
        <v>96.510999999999996</v>
      </c>
      <c r="M62" s="122">
        <v>45854.625</v>
      </c>
      <c r="N62" s="3">
        <v>105.136</v>
      </c>
    </row>
    <row r="63" spans="1:14">
      <c r="K63" s="122">
        <v>45852.625</v>
      </c>
      <c r="L63" s="3">
        <v>97.629000000000005</v>
      </c>
      <c r="M63" s="122">
        <v>45855.625</v>
      </c>
      <c r="N63" s="3">
        <v>105.104</v>
      </c>
    </row>
    <row r="64" spans="1:14">
      <c r="K64" s="122">
        <v>45853.625</v>
      </c>
      <c r="L64" s="3">
        <v>97.247</v>
      </c>
      <c r="M64" s="122">
        <v>45856.625</v>
      </c>
      <c r="N64" s="3">
        <v>105.011</v>
      </c>
    </row>
    <row r="65" spans="11:14">
      <c r="K65" s="122">
        <v>45854.625</v>
      </c>
      <c r="L65" s="3">
        <v>98.581000000000003</v>
      </c>
      <c r="M65" s="122">
        <v>45859.625</v>
      </c>
      <c r="N65" s="3">
        <v>105.11499999999999</v>
      </c>
    </row>
    <row r="66" spans="11:14">
      <c r="K66" s="122">
        <v>45855.625</v>
      </c>
      <c r="L66" s="3">
        <v>97.709000000000003</v>
      </c>
      <c r="M66" s="122">
        <v>45860.625</v>
      </c>
      <c r="N66" s="3">
        <v>105.175</v>
      </c>
    </row>
    <row r="67" spans="11:14">
      <c r="K67" s="122">
        <v>45856.625</v>
      </c>
      <c r="L67" s="3">
        <v>97.168999999999997</v>
      </c>
      <c r="M67" s="122">
        <v>45861.625</v>
      </c>
      <c r="N67" s="3">
        <v>105.383</v>
      </c>
    </row>
    <row r="68" spans="11:14">
      <c r="K68" s="122">
        <v>45859.625</v>
      </c>
      <c r="L68" s="3">
        <v>97.474000000000004</v>
      </c>
      <c r="M68" s="122">
        <v>45862.625</v>
      </c>
      <c r="N68" s="3">
        <v>105.568</v>
      </c>
    </row>
    <row r="69" spans="11:14">
      <c r="K69" s="122">
        <v>45860.625</v>
      </c>
      <c r="L69" s="3">
        <v>98.94</v>
      </c>
      <c r="M69" s="122">
        <v>45863.625</v>
      </c>
      <c r="N69" s="3">
        <v>105.569</v>
      </c>
    </row>
    <row r="70" spans="11:14">
      <c r="K70" s="122">
        <v>45861.625</v>
      </c>
      <c r="L70" s="3">
        <v>97.263999999999996</v>
      </c>
      <c r="M70" s="122">
        <v>45866.625</v>
      </c>
      <c r="N70" s="3">
        <v>105.9</v>
      </c>
    </row>
    <row r="71" spans="11:14">
      <c r="K71" s="122">
        <v>45862.625</v>
      </c>
      <c r="L71" s="3">
        <v>96.298000000000002</v>
      </c>
      <c r="M71" s="122">
        <v>45867.625</v>
      </c>
      <c r="N71" s="3">
        <v>106.20099999999999</v>
      </c>
    </row>
    <row r="72" spans="11:14">
      <c r="K72" s="122">
        <v>45863.625</v>
      </c>
      <c r="L72" s="3">
        <v>96.741</v>
      </c>
      <c r="M72" s="122">
        <v>45868.625</v>
      </c>
      <c r="N72" s="3">
        <v>106.04300000000001</v>
      </c>
    </row>
    <row r="73" spans="11:14">
      <c r="K73" s="122">
        <v>45866.625</v>
      </c>
      <c r="L73" s="3">
        <v>94.462000000000003</v>
      </c>
      <c r="M73" s="122">
        <v>45869.625</v>
      </c>
      <c r="N73" s="3">
        <v>106.126</v>
      </c>
    </row>
    <row r="74" spans="11:14">
      <c r="K74" s="122">
        <v>45867.625</v>
      </c>
      <c r="L74" s="3">
        <v>94.534000000000006</v>
      </c>
      <c r="M74" s="122">
        <v>45870.625</v>
      </c>
      <c r="N74" s="3">
        <v>105.777</v>
      </c>
    </row>
    <row r="75" spans="11:14">
      <c r="K75" s="122">
        <v>45868.625</v>
      </c>
      <c r="L75" s="3">
        <v>94.784000000000006</v>
      </c>
      <c r="M75" s="122">
        <v>45873.625</v>
      </c>
      <c r="N75" s="3">
        <v>105.955</v>
      </c>
    </row>
    <row r="76" spans="11:14">
      <c r="K76" s="122">
        <v>45869.625</v>
      </c>
      <c r="L76" s="3">
        <v>94.63</v>
      </c>
      <c r="M76" s="122">
        <v>45874.625</v>
      </c>
      <c r="N76" s="3">
        <v>105.886</v>
      </c>
    </row>
    <row r="77" spans="11:14">
      <c r="K77" s="122">
        <v>45870.625</v>
      </c>
      <c r="L77" s="3">
        <v>98.915000000000006</v>
      </c>
      <c r="M77" s="122">
        <v>45875.625</v>
      </c>
      <c r="N77" s="3">
        <v>105.95399999999999</v>
      </c>
    </row>
    <row r="78" spans="11:14">
      <c r="K78" s="122">
        <v>45873.625</v>
      </c>
      <c r="L78" s="3">
        <v>98.665000000000006</v>
      </c>
      <c r="M78" s="122">
        <v>45876.625</v>
      </c>
      <c r="N78" s="3">
        <v>106.23699999999999</v>
      </c>
    </row>
    <row r="79" spans="11:14">
      <c r="K79" s="122">
        <v>45874.625</v>
      </c>
      <c r="L79" s="3">
        <v>97.302999999999997</v>
      </c>
      <c r="M79" s="122">
        <v>45877.625</v>
      </c>
      <c r="N79" s="3">
        <v>106.59699999999999</v>
      </c>
    </row>
    <row r="80" spans="11:14">
      <c r="K80" s="122">
        <v>45875.625</v>
      </c>
      <c r="L80" s="3">
        <v>97.346999999999994</v>
      </c>
      <c r="M80" s="122">
        <v>45880.625</v>
      </c>
      <c r="N80" s="3">
        <v>106.497</v>
      </c>
    </row>
    <row r="81" spans="11:14">
      <c r="K81" s="122">
        <v>45876.625</v>
      </c>
      <c r="L81" s="3">
        <v>95.873999999999995</v>
      </c>
      <c r="M81" s="122">
        <v>45881.625</v>
      </c>
      <c r="N81" s="3">
        <v>106.649</v>
      </c>
    </row>
    <row r="82" spans="11:14">
      <c r="K82" s="122">
        <v>45877.625</v>
      </c>
      <c r="L82" s="3">
        <v>95.239000000000004</v>
      </c>
      <c r="M82" s="122">
        <v>45882.625</v>
      </c>
      <c r="N82" s="3">
        <v>106.746</v>
      </c>
    </row>
    <row r="83" spans="11:14">
      <c r="K83" s="122">
        <v>45880.625</v>
      </c>
      <c r="L83" s="3">
        <v>94.683000000000007</v>
      </c>
      <c r="M83" s="122">
        <v>45883.625</v>
      </c>
      <c r="N83" s="3">
        <v>106.82</v>
      </c>
    </row>
    <row r="84" spans="11:14">
      <c r="K84" s="122">
        <v>45881.625</v>
      </c>
      <c r="L84" s="3">
        <v>94.650999999999996</v>
      </c>
      <c r="M84" s="122">
        <v>45884.625</v>
      </c>
      <c r="N84" s="3">
        <v>106.887</v>
      </c>
    </row>
    <row r="85" spans="11:14">
      <c r="K85" s="122">
        <v>45882.625</v>
      </c>
      <c r="L85" s="3">
        <v>92.992999999999995</v>
      </c>
      <c r="M85" s="122">
        <v>45887.625</v>
      </c>
      <c r="N85" s="3">
        <v>106.79600000000001</v>
      </c>
    </row>
    <row r="86" spans="11:14">
      <c r="K86" s="122">
        <v>45883.625</v>
      </c>
      <c r="L86" s="3">
        <v>92.293999999999997</v>
      </c>
      <c r="M86" s="122">
        <v>45888.625</v>
      </c>
      <c r="N86" s="3">
        <v>106.773</v>
      </c>
    </row>
    <row r="87" spans="11:14">
      <c r="K87" s="122">
        <v>45884.625</v>
      </c>
      <c r="L87" s="3">
        <v>91.725999999999999</v>
      </c>
      <c r="M87" s="122">
        <v>45889.625</v>
      </c>
      <c r="N87" s="3">
        <v>106.64700000000001</v>
      </c>
    </row>
    <row r="88" spans="11:14">
      <c r="K88" s="122">
        <v>45887.625</v>
      </c>
      <c r="L88" s="3">
        <v>92.222999999999999</v>
      </c>
      <c r="M88" s="122">
        <v>45890.625</v>
      </c>
      <c r="N88" s="3">
        <v>106.384</v>
      </c>
    </row>
    <row r="89" spans="11:14">
      <c r="K89" s="122">
        <v>45888.625</v>
      </c>
      <c r="L89" s="3">
        <v>92.4</v>
      </c>
      <c r="M89" s="122">
        <v>45891.625</v>
      </c>
      <c r="N89" s="3">
        <v>106.414</v>
      </c>
    </row>
    <row r="90" spans="11:14">
      <c r="K90" s="122">
        <v>45889.625</v>
      </c>
      <c r="L90" s="3">
        <v>93.158000000000001</v>
      </c>
      <c r="M90" s="122">
        <v>45894.625</v>
      </c>
      <c r="N90" s="3">
        <v>106.17100000000001</v>
      </c>
    </row>
    <row r="91" spans="11:14">
      <c r="K91" s="122">
        <v>45890.625</v>
      </c>
      <c r="L91" s="3">
        <v>94.564999999999998</v>
      </c>
      <c r="M91" s="122">
        <v>45895.625</v>
      </c>
      <c r="N91" s="3">
        <v>105.696</v>
      </c>
    </row>
    <row r="92" spans="11:14">
      <c r="K92" s="122">
        <v>45891.625</v>
      </c>
      <c r="L92" s="3">
        <v>95.510999999999996</v>
      </c>
      <c r="M92" s="122">
        <v>45896.625</v>
      </c>
      <c r="N92" s="3">
        <v>105.68600000000001</v>
      </c>
    </row>
    <row r="93" spans="11:14">
      <c r="K93" s="122">
        <v>45894.625</v>
      </c>
      <c r="L93" s="3">
        <v>94.742999999999995</v>
      </c>
      <c r="M93" s="122">
        <v>45897.625</v>
      </c>
      <c r="N93" s="3">
        <v>105.746</v>
      </c>
    </row>
    <row r="94" spans="11:14">
      <c r="K94" s="122">
        <v>45895.625</v>
      </c>
      <c r="L94" s="3">
        <v>100.36199999999999</v>
      </c>
      <c r="M94" s="122">
        <v>45898.625</v>
      </c>
      <c r="N94" s="3">
        <v>105.66200000000001</v>
      </c>
    </row>
    <row r="95" spans="11:14">
      <c r="K95" s="122">
        <v>45896.625</v>
      </c>
      <c r="L95" s="3">
        <v>100.863</v>
      </c>
      <c r="M95" s="122">
        <v>45902.625</v>
      </c>
      <c r="N95" s="3">
        <v>104.745</v>
      </c>
    </row>
    <row r="96" spans="11:14">
      <c r="K96" s="122">
        <v>45897.625</v>
      </c>
      <c r="L96" s="3">
        <v>104.051</v>
      </c>
      <c r="M96" s="122">
        <v>45903.625</v>
      </c>
      <c r="N96" s="3">
        <v>104.748</v>
      </c>
    </row>
    <row r="97" spans="11:14">
      <c r="K97" s="122">
        <v>45898.625</v>
      </c>
      <c r="L97" s="3">
        <v>105.312</v>
      </c>
      <c r="M97" s="122">
        <v>45904.625</v>
      </c>
      <c r="N97" s="3">
        <v>104.95099999999999</v>
      </c>
    </row>
    <row r="98" spans="11:14">
      <c r="K98" s="122">
        <v>45901.625</v>
      </c>
      <c r="L98" s="3">
        <v>105.065</v>
      </c>
      <c r="M98" s="122">
        <v>45905.625</v>
      </c>
      <c r="N98" s="3">
        <v>105.523</v>
      </c>
    </row>
    <row r="99" spans="11:14">
      <c r="K99" s="122">
        <v>45902.625</v>
      </c>
      <c r="L99" s="3">
        <v>107.70399999999999</v>
      </c>
      <c r="M99" s="122">
        <v>45908.625</v>
      </c>
      <c r="N99" s="3">
        <v>105.827</v>
      </c>
    </row>
    <row r="100" spans="11:14">
      <c r="K100" s="122">
        <v>45903.625</v>
      </c>
      <c r="L100" s="3">
        <v>106.65900000000001</v>
      </c>
      <c r="M100" s="122">
        <v>45909.625</v>
      </c>
      <c r="N100" s="3">
        <v>105.923</v>
      </c>
    </row>
    <row r="101" spans="11:14">
      <c r="K101" s="122">
        <v>45904.625</v>
      </c>
      <c r="L101" s="3">
        <v>102.55200000000001</v>
      </c>
      <c r="M101" s="122">
        <v>45910.625</v>
      </c>
      <c r="N101" s="3">
        <v>106.626</v>
      </c>
    </row>
    <row r="102" spans="11:14">
      <c r="K102" s="122">
        <v>45905.625</v>
      </c>
      <c r="L102" s="3">
        <v>97.619</v>
      </c>
      <c r="M102" s="122">
        <v>45911.625</v>
      </c>
      <c r="N102" s="3">
        <v>107.098</v>
      </c>
    </row>
    <row r="103" spans="11:14">
      <c r="K103" s="122">
        <v>45908.625</v>
      </c>
      <c r="L103" s="3">
        <v>97.876000000000005</v>
      </c>
      <c r="M103" s="122">
        <v>45912.625</v>
      </c>
      <c r="N103" s="3">
        <v>107.358</v>
      </c>
    </row>
    <row r="104" spans="11:14">
      <c r="K104" s="122">
        <v>45909.625</v>
      </c>
      <c r="L104" s="3">
        <v>96.716999999999999</v>
      </c>
      <c r="M104" s="122">
        <v>45915.625</v>
      </c>
      <c r="N104" s="3">
        <v>107.813</v>
      </c>
    </row>
    <row r="105" spans="11:14">
      <c r="K105" s="122">
        <v>45910.625</v>
      </c>
      <c r="L105" s="3">
        <v>95.831999999999994</v>
      </c>
      <c r="M105" s="122">
        <v>45916.625</v>
      </c>
      <c r="N105" s="3">
        <v>107.863</v>
      </c>
    </row>
    <row r="106" spans="11:14">
      <c r="K106" s="122">
        <v>45911.625</v>
      </c>
      <c r="L106" s="3">
        <v>93.906000000000006</v>
      </c>
      <c r="M106" s="122">
        <v>45917.625</v>
      </c>
      <c r="N106" s="3">
        <v>107.792</v>
      </c>
    </row>
    <row r="107" spans="11:14">
      <c r="K107" s="122">
        <v>45912.625</v>
      </c>
      <c r="L107" s="3">
        <v>92.352999999999994</v>
      </c>
      <c r="M107" s="122">
        <v>45918.625</v>
      </c>
      <c r="N107" s="3">
        <v>108.128</v>
      </c>
    </row>
    <row r="108" spans="11:14">
      <c r="K108" s="122">
        <v>45915.625</v>
      </c>
      <c r="L108" s="3">
        <v>91.721999999999994</v>
      </c>
      <c r="M108" s="122">
        <v>45919.625</v>
      </c>
      <c r="N108" s="3">
        <v>108.43899999999999</v>
      </c>
    </row>
    <row r="109" spans="11:14">
      <c r="K109" s="122">
        <v>45916.625</v>
      </c>
      <c r="L109" s="3">
        <v>92.043000000000006</v>
      </c>
      <c r="M109" s="122">
        <v>45922.625</v>
      </c>
      <c r="N109" s="3">
        <v>108.26600000000001</v>
      </c>
    </row>
    <row r="110" spans="11:14">
      <c r="K110" s="122">
        <v>45917.625</v>
      </c>
      <c r="L110" s="3">
        <v>92.41</v>
      </c>
      <c r="M110" s="122">
        <v>45923.625</v>
      </c>
      <c r="N110" s="3">
        <v>108.142</v>
      </c>
    </row>
    <row r="111" spans="11:14">
      <c r="K111" s="122">
        <v>45918.625</v>
      </c>
      <c r="L111" s="3">
        <v>91.355999999999995</v>
      </c>
      <c r="M111" s="122">
        <v>45924.625</v>
      </c>
      <c r="N111" s="3">
        <v>108.372</v>
      </c>
    </row>
    <row r="112" spans="11:14">
      <c r="K112" s="122">
        <v>45919.625</v>
      </c>
      <c r="L112" s="3">
        <v>91.385999999999996</v>
      </c>
      <c r="M112" s="122">
        <v>45925.625</v>
      </c>
      <c r="N112" s="3">
        <v>108.009</v>
      </c>
    </row>
    <row r="113" spans="11:14">
      <c r="K113" s="122">
        <v>45922.625</v>
      </c>
      <c r="L113" s="3">
        <v>103.479</v>
      </c>
      <c r="M113" s="122">
        <v>45926.625</v>
      </c>
      <c r="N113" s="3">
        <v>108.004</v>
      </c>
    </row>
    <row r="114" spans="11:14">
      <c r="K114" s="122">
        <v>45923.625</v>
      </c>
      <c r="L114" s="3">
        <v>103.004</v>
      </c>
      <c r="M114" s="122">
        <v>45929.625</v>
      </c>
      <c r="N114" s="3">
        <v>108.148</v>
      </c>
    </row>
    <row r="115" spans="11:14">
      <c r="K115" s="122">
        <v>45924.625</v>
      </c>
      <c r="L115" s="3">
        <v>102.914</v>
      </c>
      <c r="M115" s="122">
        <v>45930.625</v>
      </c>
      <c r="N115" s="3">
        <v>108.07299999999999</v>
      </c>
    </row>
    <row r="116" spans="11:14">
      <c r="K116" s="122">
        <v>45925.625</v>
      </c>
      <c r="L116" s="3">
        <v>105.236</v>
      </c>
      <c r="M116" s="122">
        <v>45931.625</v>
      </c>
      <c r="N116" s="3">
        <v>108.108</v>
      </c>
    </row>
    <row r="117" spans="11:14">
      <c r="K117" s="122">
        <v>45926.625</v>
      </c>
      <c r="L117" s="3">
        <v>105.75</v>
      </c>
      <c r="M117" s="122">
        <v>45932.625</v>
      </c>
      <c r="N117" s="3">
        <v>108.386</v>
      </c>
    </row>
    <row r="118" spans="11:14">
      <c r="K118" s="122">
        <v>45929.625</v>
      </c>
      <c r="L118" s="3">
        <v>105.6</v>
      </c>
      <c r="M118" s="122">
        <v>45933.625</v>
      </c>
      <c r="N118" s="3">
        <v>108.364</v>
      </c>
    </row>
    <row r="119" spans="11:14">
      <c r="K119" s="122">
        <v>45930.625</v>
      </c>
      <c r="L119" s="3">
        <v>105.544</v>
      </c>
      <c r="M119" s="122">
        <v>45936.625</v>
      </c>
      <c r="N119" s="3">
        <v>107.94199999999999</v>
      </c>
    </row>
    <row r="120" spans="11:14">
      <c r="K120" s="122">
        <v>45931.625</v>
      </c>
      <c r="L120" s="3">
        <v>104.553</v>
      </c>
      <c r="M120" s="122">
        <v>45937.625</v>
      </c>
      <c r="N120" s="3">
        <v>107.89</v>
      </c>
    </row>
    <row r="121" spans="11:14">
      <c r="K121" s="122">
        <v>45932.625</v>
      </c>
      <c r="L121" s="3">
        <v>102.07</v>
      </c>
      <c r="M121" s="122">
        <v>45938.625</v>
      </c>
      <c r="N121" s="3">
        <v>107.919</v>
      </c>
    </row>
    <row r="122" spans="11:14">
      <c r="K122" s="122">
        <v>45933.625</v>
      </c>
      <c r="L122" s="3">
        <v>101.73699999999999</v>
      </c>
      <c r="M122" s="122">
        <v>45939.625</v>
      </c>
      <c r="N122" s="3">
        <v>107.768</v>
      </c>
    </row>
    <row r="123" spans="11:14">
      <c r="K123" s="122">
        <v>45936.625</v>
      </c>
      <c r="L123" s="3">
        <v>106.923</v>
      </c>
      <c r="M123" s="122">
        <v>45944.625</v>
      </c>
      <c r="N123" s="3">
        <v>107.125</v>
      </c>
    </row>
    <row r="124" spans="11:14">
      <c r="K124" s="122">
        <v>45937.625</v>
      </c>
      <c r="L124" s="3">
        <v>106.367</v>
      </c>
      <c r="M124" s="122">
        <v>45945.625</v>
      </c>
      <c r="N124" s="3">
        <v>108.501</v>
      </c>
    </row>
    <row r="125" spans="11:14">
      <c r="K125" s="122">
        <v>45938.625</v>
      </c>
      <c r="L125" s="3">
        <v>104.837</v>
      </c>
      <c r="M125" s="122">
        <v>45946.625</v>
      </c>
      <c r="N125" s="3">
        <v>108.402</v>
      </c>
    </row>
    <row r="126" spans="11:14">
      <c r="K126" s="122">
        <v>45939.625</v>
      </c>
      <c r="L126" s="3">
        <v>104.482</v>
      </c>
      <c r="M126" s="122">
        <v>45947.625</v>
      </c>
      <c r="N126" s="3">
        <v>108.167</v>
      </c>
    </row>
    <row r="127" spans="11:14">
      <c r="K127" s="122">
        <v>45940.625</v>
      </c>
      <c r="L127" s="3">
        <v>104.67</v>
      </c>
      <c r="M127" s="122">
        <v>45950.625</v>
      </c>
      <c r="N127" s="3">
        <v>108.33199999999999</v>
      </c>
    </row>
    <row r="128" spans="11:14">
      <c r="K128" s="122">
        <v>45943.625</v>
      </c>
      <c r="L128" s="3">
        <v>108.026</v>
      </c>
      <c r="M128" s="122">
        <v>45951.625</v>
      </c>
      <c r="N128" s="3">
        <v>108.423</v>
      </c>
    </row>
    <row r="129" spans="11:14">
      <c r="K129" s="122">
        <v>45944.625</v>
      </c>
      <c r="L129" s="3">
        <v>108.004</v>
      </c>
      <c r="M129" s="122">
        <v>45952.625</v>
      </c>
      <c r="N129" s="3">
        <v>108.277</v>
      </c>
    </row>
    <row r="130" spans="11:14">
      <c r="K130" s="122">
        <v>45945.625</v>
      </c>
      <c r="L130" s="3">
        <v>101.48</v>
      </c>
      <c r="M130" s="122">
        <v>45953.625</v>
      </c>
      <c r="N130" s="3">
        <v>108.339</v>
      </c>
    </row>
    <row r="131" spans="11:14">
      <c r="K131" s="122">
        <v>45946.625</v>
      </c>
      <c r="L131" s="3">
        <v>100.968</v>
      </c>
      <c r="M131" s="122">
        <v>45954.625</v>
      </c>
      <c r="N131" s="3">
        <v>108.539</v>
      </c>
    </row>
    <row r="132" spans="11:14">
      <c r="K132" s="122">
        <v>45947.625</v>
      </c>
      <c r="L132" s="3">
        <v>105.54600000000001</v>
      </c>
      <c r="M132" s="122">
        <v>45957.625</v>
      </c>
      <c r="N132" s="3">
        <v>108.807</v>
      </c>
    </row>
    <row r="133" spans="11:14">
      <c r="K133" s="122">
        <v>45950.625</v>
      </c>
      <c r="L133" s="3">
        <v>106.801</v>
      </c>
      <c r="M133" s="122">
        <v>45958.625</v>
      </c>
      <c r="N133" s="3">
        <v>108.831</v>
      </c>
    </row>
    <row r="134" spans="11:14">
      <c r="K134" s="122">
        <v>45951.625</v>
      </c>
      <c r="L134" s="3">
        <v>104.645</v>
      </c>
      <c r="M134" s="122">
        <v>45959.625</v>
      </c>
      <c r="N134" s="3">
        <v>109.209</v>
      </c>
    </row>
    <row r="135" spans="11:14">
      <c r="K135" s="122">
        <v>45952.625</v>
      </c>
      <c r="L135" s="3">
        <v>105.12</v>
      </c>
      <c r="M135" s="122">
        <v>45960.625</v>
      </c>
      <c r="N135" s="3">
        <v>108.801</v>
      </c>
    </row>
    <row r="136" spans="11:14">
      <c r="K136" s="122">
        <v>45953.625</v>
      </c>
      <c r="L136" s="3">
        <v>105.02200000000001</v>
      </c>
      <c r="M136" s="122">
        <v>45961.625</v>
      </c>
      <c r="N136" s="3">
        <v>108.926</v>
      </c>
    </row>
    <row r="137" spans="11:14">
      <c r="K137" s="122">
        <v>45954.625</v>
      </c>
      <c r="L137" s="3">
        <v>104.67</v>
      </c>
      <c r="M137" s="122"/>
    </row>
    <row r="138" spans="11:14">
      <c r="K138" s="122">
        <v>45957.625</v>
      </c>
      <c r="L138" s="3">
        <v>102.34399999999999</v>
      </c>
      <c r="M138" s="122"/>
    </row>
    <row r="139" spans="11:14">
      <c r="K139" s="122">
        <v>45958.625</v>
      </c>
      <c r="L139" s="3">
        <v>101.04600000000001</v>
      </c>
      <c r="M139" s="122"/>
    </row>
    <row r="140" spans="11:14">
      <c r="K140" s="122">
        <v>45959.625</v>
      </c>
      <c r="L140" s="3">
        <v>99.816999999999993</v>
      </c>
    </row>
    <row r="141" spans="11:14">
      <c r="K141" s="122">
        <v>45960.625</v>
      </c>
      <c r="L141" s="3">
        <v>100.447</v>
      </c>
    </row>
    <row r="142" spans="11:14">
      <c r="K142" s="122">
        <v>45961.625</v>
      </c>
      <c r="L142" s="3">
        <v>100.294</v>
      </c>
    </row>
    <row r="143" spans="11:14">
      <c r="K143" s="122"/>
    </row>
    <row r="144" spans="11:14">
      <c r="K144" s="122"/>
    </row>
    <row r="145" spans="11:11">
      <c r="K145" s="122"/>
    </row>
    <row r="146" spans="11:11">
      <c r="K146" s="122"/>
    </row>
  </sheetData>
  <conditionalFormatting sqref="I1 I9:I11 H12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2025-11-03T14:09:06Z</dcterms:modified>
</cp:coreProperties>
</file>