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8A6866A0-373E-49FE-A70D-745EBA697E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AFP Basis" sheetId="1" r:id="rId1"/>
    <sheet name="EU Defence vs Oil" sheetId="2" r:id="rId2"/>
    <sheet name="EU Insurance CDS R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3" l="1"/>
  <c r="H15" i="3"/>
  <c r="G16" i="3"/>
  <c r="G15" i="3"/>
  <c r="F16" i="3"/>
  <c r="C16" i="3"/>
  <c r="D16" i="3"/>
  <c r="C5" i="3"/>
  <c r="C10" i="3" a="1"/>
  <c r="C10" i="3" l="1"/>
  <c r="B5" i="3"/>
  <c r="B10" i="3" a="1"/>
  <c r="B10" i="3" l="1"/>
  <c r="E1" i="3"/>
  <c r="K16" i="2"/>
  <c r="K17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I32" i="1"/>
  <c r="I33" i="1"/>
  <c r="H32" i="1"/>
  <c r="H33" i="1"/>
  <c r="E31" i="1"/>
  <c r="E32" i="1"/>
  <c r="E33" i="1"/>
  <c r="C33" i="1"/>
  <c r="D33" i="1" s="1"/>
  <c r="G33" i="1"/>
  <c r="G32" i="1"/>
  <c r="C32" i="1"/>
  <c r="D32" i="1"/>
  <c r="L1" i="1"/>
  <c r="E3" i="3" a="1"/>
  <c r="J3" i="2" a="1"/>
  <c r="G3" i="3" a="1"/>
  <c r="H3" i="2" a="1"/>
  <c r="F3" i="2" a="1"/>
  <c r="L3" i="1" a="1"/>
  <c r="N3" i="1" a="1"/>
  <c r="G3" i="3" l="1"/>
  <c r="E3" i="3"/>
  <c r="J3" i="2"/>
  <c r="H3" i="2"/>
  <c r="F3" i="2"/>
  <c r="N3" i="1"/>
  <c r="L3" i="1"/>
  <c r="C15" i="3"/>
  <c r="B10" i="2" a="1"/>
  <c r="C10" i="1" a="1"/>
  <c r="D10" i="2" a="1"/>
  <c r="C10" i="2" a="1"/>
  <c r="B10" i="1" a="1"/>
  <c r="B10" i="1" l="1"/>
  <c r="C10" i="2"/>
  <c r="D10" i="2"/>
  <c r="C10" i="1"/>
  <c r="B10" i="2"/>
  <c r="D15" i="3"/>
  <c r="F15" i="3"/>
  <c r="I15" i="2" l="1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<sst xmlns="http://schemas.openxmlformats.org/spreadsheetml/2006/main" count="100" uniqueCount="41">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</sst>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BDH|11661632178422494929</stp>
        <tr r="H3" s="2"/>
      </tp>
      <tp t="s">
        <v>#N/A N/A</v>
        <stp/>
        <stp>BDH|11635011654973214506</stp>
        <tr r="G3" s="3"/>
      </tp>
      <tp t="s">
        <v>#N/A N/A</v>
        <stp/>
        <stp>BDH|12058443077573723041</stp>
        <tr r="N3" s="1"/>
      </tp>
      <tp t="s">
        <v>#N/A N/A</v>
        <stp/>
        <stp>BDH|16384666250004702023</stp>
        <tr r="F3" s="2"/>
      </tp>
      <tp t="s">
        <v>#N/A Requesting Data...3901106655</v>
        <stp/>
        <stp>BDP|14572736216992007722</stp>
        <tr r="B10" s="2"/>
      </tp>
      <tp t="s">
        <v>#N/A Requesting Data...3914655592</v>
        <stp/>
        <stp>BDP|13060443244535072213</stp>
        <tr r="B10" s="1"/>
      </tp>
      <tp t="s">
        <v>#N/A Requesting Data...3828225120</v>
        <stp/>
        <stp>BDP|17166731865344641740</stp>
        <tr r="C10" s="1"/>
      </tp>
    </main>
    <main first="bofaddin.rtdserver">
      <tp t="s">
        <v>#N/A Requesting Data...4138251840</v>
        <stp/>
        <stp>BDP|1931107217112743305</stp>
        <tr r="D10" s="2"/>
      </tp>
      <tp t="s">
        <v>#N/A N/A</v>
        <stp/>
        <stp>BDP|8919074471278682748</stp>
        <tr r="C10" s="3"/>
      </tp>
      <tp t="s">
        <v>#N/A N/A</v>
        <stp/>
        <stp>BDH|5694722077200150521</stp>
        <tr r="E3" s="3"/>
      </tp>
      <tp t="s">
        <v>#N/A N/A</v>
        <stp/>
        <stp>BDP|4720520890802409863</stp>
        <tr r="B10" s="3"/>
      </tp>
      <tp t="s">
        <v>#N/A N/A</v>
        <stp/>
        <stp>BDH|4946278443978835997</stp>
        <tr r="L3" s="1"/>
      </tp>
      <tp t="s">
        <v>#N/A Requesting Data...4001683886</v>
        <stp/>
        <stp>BDP|416056535068485843</stp>
        <tr r="C10" s="2"/>
      </tp>
      <tp t="s">
        <v>#N/A N/A</v>
        <stp/>
        <stp>BDH|132473273778507566</stp>
        <tr r="J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-36247.741777777832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-3836.1088888889167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595311</xdr:colOff>
      <xdr:row>10</xdr:row>
      <xdr:rowOff>31750</xdr:rowOff>
    </xdr:from>
    <xdr:to>
      <xdr:col>22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11" zoomScale="80" zoomScaleNormal="80" workbookViewId="0">
      <selection activeCell="A31" sqref="A31:A3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L1" s="53">
        <f ca="1">TODAY()-5</f>
        <v>45924</v>
      </c>
    </row>
    <row r="2" spans="1:15" ht="15" thickBot="1" x14ac:dyDescent="0.35">
      <c r="A2" s="14"/>
      <c r="B2" s="27" t="s">
        <v>0</v>
      </c>
      <c r="C2" s="28" t="s">
        <v>1</v>
      </c>
      <c r="D2" s="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45924</v>
      </c>
      <c r="M3" s="3">
        <f ca="1"/>
        <v>102.89400000000001</v>
      </c>
      <c r="N3" s="53" cm="1">
        <f t="array" aca="1" ref="N3:O6" ca="1">_xll.BDH($C$4, "PX_LAST, ", $L$1, "")</f>
        <v>45924</v>
      </c>
      <c r="O3" s="3">
        <f ca="1"/>
        <v>101.117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45925</v>
      </c>
      <c r="M4" s="3">
        <f ca="1"/>
        <v>105.399</v>
      </c>
      <c r="N4" s="53">
        <f ca="1"/>
        <v>45925</v>
      </c>
      <c r="O4" s="3">
        <f ca="1"/>
        <v>100.806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1"/>
      <c r="E5" s="1"/>
      <c r="F5" s="16" t="s">
        <v>11</v>
      </c>
      <c r="G5" s="1"/>
      <c r="H5" s="1">
        <v>103.506</v>
      </c>
      <c r="I5" s="1"/>
      <c r="J5" s="5"/>
      <c r="L5" s="53">
        <f ca="1"/>
        <v>45926</v>
      </c>
      <c r="M5" s="3">
        <f ca="1"/>
        <v>105.75</v>
      </c>
      <c r="N5" s="53">
        <f ca="1"/>
        <v>45926</v>
      </c>
      <c r="O5" s="3">
        <f ca="1"/>
        <v>100.946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45929</v>
      </c>
      <c r="M6" s="3">
        <f ca="1"/>
        <v>105.352</v>
      </c>
      <c r="N6" s="53">
        <f ca="1"/>
        <v>45929</v>
      </c>
      <c r="O6" s="3">
        <f ca="1"/>
        <v>101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1"/>
      <c r="E7" s="1"/>
    </row>
    <row r="8" spans="1:15" x14ac:dyDescent="0.3">
      <c r="A8" s="15" t="s">
        <v>14</v>
      </c>
      <c r="B8" s="15">
        <v>4.46</v>
      </c>
      <c r="C8" s="5"/>
      <c r="D8" s="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105.6</v>
      </c>
      <c r="C10" s="13" cm="1">
        <f t="array" ref="C10">_xll.BDP(C4,"PX_LAST")</f>
        <v>100.997</v>
      </c>
      <c r="D10" s="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66" t="s">
        <v>0</v>
      </c>
      <c r="C12" s="67"/>
      <c r="D12" s="67"/>
      <c r="E12" s="68"/>
      <c r="F12" s="69" t="s">
        <v>1</v>
      </c>
      <c r="G12" s="70"/>
      <c r="H12" s="71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21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3" si="2">(F16-$F$14)/100*$C$5</f>
        <v>73500.000000000291</v>
      </c>
      <c r="H16" s="32">
        <f t="shared" ref="H16:H33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3" si="5">B28-$G$6</f>
        <v>91.965000000000003</v>
      </c>
      <c r="D28" s="31">
        <f t="shared" ref="D28:D33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3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105.6</v>
      </c>
      <c r="C33" s="1">
        <f t="shared" si="5"/>
        <v>94.058999999999997</v>
      </c>
      <c r="D33" s="31">
        <f t="shared" si="6"/>
        <v>138717.15000000002</v>
      </c>
      <c r="E33" s="32">
        <f t="shared" si="7"/>
        <v>18055.555555555558</v>
      </c>
      <c r="F33" s="4">
        <v>100.997</v>
      </c>
      <c r="G33" s="1">
        <f t="shared" si="2"/>
        <v>159150</v>
      </c>
      <c r="H33" s="32">
        <f t="shared" si="3"/>
        <v>14333.177083333336</v>
      </c>
      <c r="I33" s="39">
        <f t="shared" si="4"/>
        <v>9940.8884166666903</v>
      </c>
      <c r="J33" s="1"/>
    </row>
    <row r="34" spans="1:10" x14ac:dyDescent="0.3">
      <c r="A34" s="37">
        <v>45930</v>
      </c>
      <c r="B34" s="4"/>
      <c r="C34" s="1"/>
      <c r="D34" s="1"/>
      <c r="E34" s="5"/>
      <c r="F34" s="4"/>
      <c r="G34" s="1"/>
      <c r="H34" s="5"/>
      <c r="I34" s="15"/>
      <c r="J34" s="1"/>
    </row>
    <row r="35" spans="1:10" x14ac:dyDescent="0.3">
      <c r="B35" s="4"/>
      <c r="C35" s="1"/>
      <c r="D35" s="1"/>
      <c r="E35" s="5"/>
      <c r="F35" s="4"/>
      <c r="G35" s="1"/>
      <c r="H35" s="5"/>
      <c r="I35" s="15"/>
      <c r="J35" s="1"/>
    </row>
    <row r="36" spans="1:10" x14ac:dyDescent="0.3">
      <c r="B36" s="4"/>
      <c r="C36" s="1"/>
      <c r="D36" s="1"/>
      <c r="E36" s="5"/>
      <c r="F36" s="4"/>
      <c r="G36" s="1"/>
      <c r="H36" s="5"/>
      <c r="I36" s="15"/>
      <c r="J36" s="1"/>
    </row>
    <row r="37" spans="1:10" x14ac:dyDescent="0.3">
      <c r="A37" s="15"/>
      <c r="B37" s="4"/>
      <c r="C37" s="1"/>
      <c r="D37" s="1"/>
      <c r="E37" s="5"/>
      <c r="F37" s="4"/>
      <c r="G37" s="1"/>
      <c r="H37" s="5"/>
      <c r="I37" s="15"/>
      <c r="J37" s="1"/>
    </row>
    <row r="38" spans="1:10" x14ac:dyDescent="0.3">
      <c r="A38" s="15"/>
      <c r="B38" s="4"/>
      <c r="C38" s="1"/>
      <c r="D38" s="1"/>
      <c r="E38" s="5"/>
      <c r="F38" s="4"/>
      <c r="G38" s="1"/>
      <c r="H38" s="5"/>
      <c r="I38" s="15"/>
      <c r="J38" s="1"/>
    </row>
    <row r="39" spans="1:10" x14ac:dyDescent="0.3">
      <c r="A39" s="15"/>
      <c r="B39" s="4"/>
      <c r="C39" s="1"/>
      <c r="D39" s="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1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F1" sqref="F1:K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45924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45924</v>
      </c>
      <c r="G3" s="1">
        <f ca="1"/>
        <v>45.399000000000001</v>
      </c>
      <c r="H3" s="53" cm="1">
        <f t="array" aca="1" ref="H3:I6" ca="1">_xll.BDH($C$4, "PX_LAST, ", $F$1, "")</f>
        <v>45924</v>
      </c>
      <c r="I3" s="47">
        <f ca="1"/>
        <v>35.186999999999998</v>
      </c>
      <c r="J3" s="53" cm="1">
        <f t="array" aca="1" ref="J3:K6" ca="1">_xll.BDH($D$4, "PX_LAST, ", $F$1, "")</f>
        <v>45924</v>
      </c>
      <c r="K3" s="1">
        <f ca="1"/>
        <v>49.722000000000001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45925</v>
      </c>
      <c r="G4" s="1">
        <f ca="1"/>
        <v>46.033999999999999</v>
      </c>
      <c r="H4" s="54">
        <f ca="1"/>
        <v>45925</v>
      </c>
      <c r="I4" s="1">
        <f ca="1"/>
        <v>35.619</v>
      </c>
      <c r="J4" s="54">
        <f ca="1"/>
        <v>45925</v>
      </c>
      <c r="K4" s="1">
        <f ca="1"/>
        <v>49.97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45926</v>
      </c>
      <c r="G5" s="1">
        <f ca="1"/>
        <v>45.863</v>
      </c>
      <c r="H5" s="54">
        <f ca="1"/>
        <v>45926</v>
      </c>
      <c r="I5" s="1">
        <f ca="1"/>
        <v>35.451000000000001</v>
      </c>
      <c r="J5" s="54">
        <f ca="1"/>
        <v>45926</v>
      </c>
      <c r="K5" s="1">
        <f ca="1"/>
        <v>49.46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45929</v>
      </c>
      <c r="G6" s="1">
        <f ca="1"/>
        <v>45.886000000000003</v>
      </c>
      <c r="H6" s="54">
        <f ca="1"/>
        <v>45929</v>
      </c>
      <c r="I6" s="1">
        <f ca="1"/>
        <v>35.32</v>
      </c>
      <c r="J6" s="54">
        <f ca="1"/>
        <v>45929</v>
      </c>
      <c r="K6" s="1">
        <f ca="1"/>
        <v>49.186999999999998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45.885579999999997</v>
      </c>
      <c r="C10" s="21" cm="1">
        <f t="array" ref="C10">_xll.BDP(C4,"px_last")</f>
        <v>35.319839999999999</v>
      </c>
      <c r="D10" s="22" cm="1">
        <f t="array" ref="D10">_xll.BDP(D4,"px_last")</f>
        <v>48.939570000000003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66" t="s">
        <v>0</v>
      </c>
      <c r="C12" s="67"/>
      <c r="D12" s="68"/>
      <c r="E12" s="72" t="s">
        <v>0</v>
      </c>
      <c r="F12" s="73"/>
      <c r="G12" s="74"/>
      <c r="H12" s="69" t="s">
        <v>1</v>
      </c>
      <c r="I12" s="70"/>
      <c r="J12" s="71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45.886000000000003</v>
      </c>
      <c r="C17" s="31">
        <f t="shared" si="0"/>
        <v>-11370.744000000024</v>
      </c>
      <c r="D17" s="32">
        <f t="shared" si="1"/>
        <v>9722.2222222222226</v>
      </c>
      <c r="E17" s="4">
        <v>35.32</v>
      </c>
      <c r="F17" s="31">
        <f t="shared" si="2"/>
        <v>-10686.720000000001</v>
      </c>
      <c r="G17" s="32">
        <f t="shared" si="3"/>
        <v>2222.2222222222222</v>
      </c>
      <c r="H17" s="4">
        <v>49.186999999999998</v>
      </c>
      <c r="I17" s="31">
        <f t="shared" si="4"/>
        <v>22662.500000000033</v>
      </c>
      <c r="J17" s="32">
        <f t="shared" si="5"/>
        <v>3472.2222222222222</v>
      </c>
      <c r="K17" s="39">
        <f t="shared" si="6"/>
        <v>-36247.741777777832</v>
      </c>
      <c r="L17" s="1"/>
    </row>
    <row r="18" spans="1:12" x14ac:dyDescent="0.3">
      <c r="A18" s="37">
        <v>45930</v>
      </c>
      <c r="B18" s="46"/>
      <c r="C18" s="31"/>
      <c r="D18" s="32"/>
      <c r="E18" s="4"/>
      <c r="F18" s="31"/>
      <c r="G18" s="32"/>
      <c r="H18" s="4"/>
      <c r="I18" s="31"/>
      <c r="J18" s="32"/>
      <c r="K18" s="39"/>
      <c r="L18" s="1"/>
    </row>
    <row r="19" spans="1:12" x14ac:dyDescent="0.3">
      <c r="B19" s="46"/>
      <c r="C19" s="31"/>
      <c r="D19" s="32"/>
      <c r="E19" s="4"/>
      <c r="F19" s="31"/>
      <c r="G19" s="32"/>
      <c r="H19" s="4"/>
      <c r="I19" s="31"/>
      <c r="J19" s="32"/>
      <c r="K19" s="39"/>
      <c r="L19" s="1"/>
    </row>
    <row r="20" spans="1:12" x14ac:dyDescent="0.3">
      <c r="A20" s="37"/>
      <c r="B20" s="46"/>
      <c r="C20" s="31"/>
      <c r="D20" s="32"/>
      <c r="E20" s="4"/>
      <c r="F20" s="31"/>
      <c r="G20" s="32"/>
      <c r="H20" s="4"/>
      <c r="I20" s="31"/>
      <c r="J20" s="32"/>
      <c r="K20" s="39"/>
      <c r="L20" s="1"/>
    </row>
    <row r="21" spans="1:12" x14ac:dyDescent="0.3">
      <c r="A21" s="37"/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J53"/>
  <sheetViews>
    <sheetView tabSelected="1" zoomScale="80" zoomScaleNormal="80" workbookViewId="0">
      <selection activeCell="H17" sqref="H17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0" ht="15" thickBot="1" x14ac:dyDescent="0.35">
      <c r="A1" s="1"/>
      <c r="B1" s="1"/>
      <c r="C1" s="1"/>
      <c r="D1" s="1"/>
      <c r="E1" s="54">
        <f ca="1">TODAY()-5</f>
        <v>45924</v>
      </c>
      <c r="G1" s="1"/>
      <c r="H1" s="1"/>
      <c r="I1" s="1"/>
      <c r="J1" s="1"/>
    </row>
    <row r="2" spans="1:10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0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45924</v>
      </c>
      <c r="F3" s="1">
        <f ca="1"/>
        <v>57.212000000000003</v>
      </c>
      <c r="G3" s="53" cm="1">
        <f t="array" aca="1" ref="G3:H6" ca="1">_xll.BDH($C$4, "PX_LAST, ",E1, "")</f>
        <v>45924</v>
      </c>
      <c r="H3" s="47">
        <f ca="1"/>
        <v>39.189</v>
      </c>
      <c r="J3" s="1"/>
    </row>
    <row r="4" spans="1:10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45925</v>
      </c>
      <c r="F4" s="1">
        <f ca="1"/>
        <v>57.927999999999997</v>
      </c>
      <c r="G4" s="54">
        <f ca="1"/>
        <v>45925</v>
      </c>
      <c r="H4" s="1">
        <f ca="1"/>
        <v>39.954000000000001</v>
      </c>
      <c r="I4" s="1"/>
    </row>
    <row r="5" spans="1:10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45926</v>
      </c>
      <c r="F5" s="1">
        <f ca="1"/>
        <v>58.128</v>
      </c>
      <c r="G5" s="54">
        <f ca="1"/>
        <v>45926</v>
      </c>
      <c r="H5" s="1">
        <f ca="1"/>
        <v>40.033999999999999</v>
      </c>
      <c r="I5" s="1"/>
    </row>
    <row r="6" spans="1:10" x14ac:dyDescent="0.3">
      <c r="A6" s="15" t="s">
        <v>10</v>
      </c>
      <c r="B6" s="9">
        <v>0.01</v>
      </c>
      <c r="C6" s="44">
        <v>0.01</v>
      </c>
      <c r="E6" s="54">
        <f ca="1"/>
        <v>45929</v>
      </c>
      <c r="F6" s="1">
        <f ca="1"/>
        <v>57.79</v>
      </c>
      <c r="G6" s="54">
        <f ca="1"/>
        <v>45929</v>
      </c>
      <c r="H6" s="1">
        <f ca="1"/>
        <v>39.994999999999997</v>
      </c>
      <c r="I6" s="1"/>
    </row>
    <row r="7" spans="1:10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0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0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0" ht="15" thickBot="1" x14ac:dyDescent="0.35">
      <c r="A10" s="16" t="s">
        <v>29</v>
      </c>
      <c r="B10" s="21" cm="1">
        <f t="array" ref="B10">_xll.BDP(B4,"px_last")</f>
        <v>57.789589999999997</v>
      </c>
      <c r="C10" s="22" cm="1">
        <f t="array" ref="C10">_xll.BDP(C4,"px_last")</f>
        <v>39.994610000000002</v>
      </c>
      <c r="E10" s="1"/>
      <c r="F10" s="1"/>
      <c r="G10" s="1"/>
      <c r="H10" s="1"/>
      <c r="I10" s="1"/>
    </row>
    <row r="11" spans="1:10" ht="15" thickBot="1" x14ac:dyDescent="0.35">
      <c r="C11" s="1"/>
      <c r="D11" s="1"/>
      <c r="E11" s="1"/>
      <c r="F11" s="1"/>
      <c r="G11" s="1"/>
      <c r="H11" s="1"/>
      <c r="I11" s="1"/>
    </row>
    <row r="12" spans="1:10" ht="15" thickBot="1" x14ac:dyDescent="0.35">
      <c r="A12" s="40" t="s">
        <v>23</v>
      </c>
      <c r="B12" s="66" t="s">
        <v>0</v>
      </c>
      <c r="C12" s="67"/>
      <c r="D12" s="68"/>
      <c r="E12" s="69" t="s">
        <v>1</v>
      </c>
      <c r="F12" s="70"/>
      <c r="G12" s="71"/>
      <c r="H12" s="40" t="s">
        <v>16</v>
      </c>
      <c r="I12" s="1"/>
    </row>
    <row r="13" spans="1:10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0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0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0" x14ac:dyDescent="0.3">
      <c r="A16" s="37">
        <v>45929</v>
      </c>
      <c r="B16" s="46">
        <v>57.79</v>
      </c>
      <c r="C16" s="31">
        <f>-1*(B16-$B$14)*10^-4*$B$8*$B$5</f>
        <v>-2876.7999999999915</v>
      </c>
      <c r="D16" s="32">
        <f>$B$6*(A16-$A$14)/360*$B$5</f>
        <v>2222.2222222222222</v>
      </c>
      <c r="E16" s="4">
        <v>39.994999999999997</v>
      </c>
      <c r="F16" s="31">
        <f>-1*(E16-$E$14)*10^-4*$C$8*$C$5</f>
        <v>70.420000000036026</v>
      </c>
      <c r="G16" s="32">
        <f>$C$6*(A16-$A$14)/360*$C$5</f>
        <v>3111.1111111111113</v>
      </c>
      <c r="H16" s="39">
        <f t="shared" ref="H16" si="0">C16+D16-F16-G16</f>
        <v>-3836.1088888889167</v>
      </c>
      <c r="I16" s="1"/>
    </row>
    <row r="17" spans="1:9" x14ac:dyDescent="0.3">
      <c r="A17" s="37">
        <v>45930</v>
      </c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ACAFP Basis</vt:lpstr>
      <vt:lpstr>EU Defence vs Oil</vt:lpstr>
      <vt:lpstr>EU Insurance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2025-09-29T15:35:17Z</dcterms:modified>
</cp:coreProperties>
</file>