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5" windowWidth="19020" windowHeight="12585" tabRatio="682" activeTab="1"/>
  </bookViews>
  <sheets>
    <sheet name="Terms" sheetId="1" r:id="rId1"/>
    <sheet name="Data" sheetId="2" r:id="rId2"/>
    <sheet name="Charts" sheetId="3" r:id="rId3"/>
  </sheets>
  <definedNames>
    <definedName name="_xlnm.Print_Area" localSheetId="1">Data!$B$7:$T$27</definedName>
    <definedName name="_xlnm.Print_Area" localSheetId="0">Terms!$B$2:$F$23</definedName>
  </definedNames>
  <calcPr calcId="125725"/>
</workbook>
</file>

<file path=xl/calcChain.xml><?xml version="1.0" encoding="utf-8"?>
<calcChain xmlns="http://schemas.openxmlformats.org/spreadsheetml/2006/main">
  <c r="F10" i="2"/>
  <c r="K10"/>
  <c r="N10" s="1"/>
  <c r="Q10"/>
  <c r="R10"/>
  <c r="L10"/>
  <c r="G10"/>
  <c r="H10" s="1"/>
  <c r="I10"/>
  <c r="J10" s="1"/>
  <c r="M10" l="1"/>
  <c r="S10"/>
  <c r="T10" s="1"/>
  <c r="P10"/>
  <c r="O10" s="1"/>
</calcChain>
</file>

<file path=xl/comments1.xml><?xml version="1.0" encoding="utf-8"?>
<comments xmlns="http://schemas.openxmlformats.org/spreadsheetml/2006/main">
  <authors>
    <author>vuppala</author>
  </authors>
  <commentList>
    <comment ref="T9" authorId="0">
      <text>
        <r>
          <rPr>
            <b/>
            <sz val="10"/>
            <color indexed="81"/>
            <rFont val="Tahoma"/>
            <family val="2"/>
          </rPr>
          <t xml:space="preserve">Green: </t>
        </r>
        <r>
          <rPr>
            <sz val="10"/>
            <color indexed="81"/>
            <rFont val="Tahoma"/>
            <family val="2"/>
          </rPr>
          <t>On Track</t>
        </r>
        <r>
          <rPr>
            <b/>
            <sz val="10"/>
            <color indexed="81"/>
            <rFont val="Tahoma"/>
            <family val="2"/>
          </rPr>
          <t xml:space="preserve">
Yellow: </t>
        </r>
        <r>
          <rPr>
            <sz val="10"/>
            <color indexed="81"/>
            <rFont val="Tahoma"/>
            <family val="2"/>
          </rPr>
          <t>Slightly Slipping</t>
        </r>
        <r>
          <rPr>
            <b/>
            <sz val="10"/>
            <color indexed="81"/>
            <rFont val="Tahoma"/>
            <family val="2"/>
          </rPr>
          <t xml:space="preserve">
Red: </t>
        </r>
        <r>
          <rPr>
            <sz val="10"/>
            <color indexed="81"/>
            <rFont val="Tahoma"/>
            <family val="2"/>
          </rPr>
          <t>Needs Attention</t>
        </r>
        <r>
          <rPr>
            <b/>
            <sz val="10"/>
            <color indexed="81"/>
            <rFont val="Tahoma"/>
            <family val="2"/>
          </rPr>
          <t xml:space="preserve">
Black: </t>
        </r>
        <r>
          <rPr>
            <sz val="10"/>
            <color indexed="81"/>
            <rFont val="Tahoma"/>
            <family val="2"/>
          </rPr>
          <t>Terminate or restore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<sst xmlns="http://schemas.openxmlformats.org/spreadsheetml/2006/main" count="105" uniqueCount="92">
  <si>
    <t>Description</t>
  </si>
  <si>
    <t>Actual Cost</t>
  </si>
  <si>
    <t>Earned Value</t>
  </si>
  <si>
    <t>Planned Value</t>
  </si>
  <si>
    <t>Cost Performance Index</t>
  </si>
  <si>
    <t>Cost Variance</t>
  </si>
  <si>
    <t>Schedule Variance</t>
  </si>
  <si>
    <t>Schedule Performance Index</t>
  </si>
  <si>
    <t>BAC</t>
  </si>
  <si>
    <t>AC</t>
  </si>
  <si>
    <t>EV</t>
  </si>
  <si>
    <t>PV</t>
  </si>
  <si>
    <t>EAC</t>
  </si>
  <si>
    <t>ETC</t>
  </si>
  <si>
    <t>CPI</t>
  </si>
  <si>
    <t>VAC</t>
  </si>
  <si>
    <t>CV</t>
  </si>
  <si>
    <t>SV</t>
  </si>
  <si>
    <t>SPI</t>
  </si>
  <si>
    <t>Status</t>
  </si>
  <si>
    <t>&lt;0.65</t>
  </si>
  <si>
    <t>Budget</t>
  </si>
  <si>
    <t>Earned</t>
  </si>
  <si>
    <t>Actual</t>
  </si>
  <si>
    <t>Forecast</t>
  </si>
  <si>
    <t>Average Index</t>
  </si>
  <si>
    <t>VAC (%)</t>
  </si>
  <si>
    <t>VAC ($)</t>
  </si>
  <si>
    <t>GREEN = On track</t>
  </si>
  <si>
    <t>YELLOW = Slightly behind schedule/budget</t>
  </si>
  <si>
    <t>RED = Needs immediate attention</t>
  </si>
  <si>
    <t>Cost efficiency ratio</t>
  </si>
  <si>
    <t>Average of CPI and SPI</t>
  </si>
  <si>
    <t>EV-AC</t>
  </si>
  <si>
    <t>EV/AC</t>
  </si>
  <si>
    <t>EV-PV</t>
  </si>
  <si>
    <t>EV/PV</t>
  </si>
  <si>
    <t>EAC-AC</t>
  </si>
  <si>
    <t>BAC/CPI</t>
  </si>
  <si>
    <t>BAC-EAC</t>
  </si>
  <si>
    <t>(CPI+SPI)/2</t>
  </si>
  <si>
    <t>Estimate at Completion</t>
  </si>
  <si>
    <t>Variance at Completion</t>
  </si>
  <si>
    <t>Budget at Completion</t>
  </si>
  <si>
    <t>Estimate to Completion</t>
  </si>
  <si>
    <t>Schedule efficiency ratio</t>
  </si>
  <si>
    <t>Expected additional cost needed</t>
  </si>
  <si>
    <t>Expected total cost</t>
  </si>
  <si>
    <t>Estimated cost overrun at end of project</t>
  </si>
  <si>
    <t>Baseline project cost</t>
  </si>
  <si>
    <t>Physical work scheduled for completion during a given period</t>
  </si>
  <si>
    <r>
      <t>³</t>
    </r>
    <r>
      <rPr>
        <sz val="10"/>
        <rFont val="Arial"/>
      </rPr>
      <t>1.0</t>
    </r>
  </si>
  <si>
    <r>
      <t>³</t>
    </r>
    <r>
      <rPr>
        <sz val="10"/>
        <rFont val="Arial"/>
      </rPr>
      <t xml:space="preserve">0.85 but </t>
    </r>
    <r>
      <rPr>
        <sz val="10"/>
        <rFont val="Symbol"/>
        <family val="1"/>
        <charset val="2"/>
      </rPr>
      <t>&lt;</t>
    </r>
    <r>
      <rPr>
        <sz val="10"/>
        <rFont val="Arial"/>
      </rPr>
      <t>1.0</t>
    </r>
  </si>
  <si>
    <r>
      <t>³</t>
    </r>
    <r>
      <rPr>
        <sz val="10"/>
        <rFont val="Arial"/>
      </rPr>
      <t xml:space="preserve">0.65 but </t>
    </r>
    <r>
      <rPr>
        <sz val="10"/>
        <rFont val="Symbol"/>
        <family val="1"/>
        <charset val="2"/>
      </rPr>
      <t>&lt;</t>
    </r>
    <r>
      <rPr>
        <sz val="10"/>
        <rFont val="Arial"/>
      </rPr>
      <t>0.85</t>
    </r>
  </si>
  <si>
    <t>BLACK = Needs to be killed or restored</t>
  </si>
  <si>
    <t>Physical work completed during a given period</t>
  </si>
  <si>
    <t>Total costs incurred in completing work during a given period</t>
  </si>
  <si>
    <t>Formula/Value</t>
  </si>
  <si>
    <t>Schedule slipped during a given period</t>
  </si>
  <si>
    <t>Cost overrun during a given period</t>
  </si>
  <si>
    <t>Abbrev.</t>
  </si>
  <si>
    <t xml:space="preserve">PV </t>
  </si>
  <si>
    <t>$</t>
  </si>
  <si>
    <t>%</t>
  </si>
  <si>
    <t>TCPI</t>
  </si>
  <si>
    <t>Cost</t>
  </si>
  <si>
    <t>Sched</t>
  </si>
  <si>
    <t>To-Complete Performance Index</t>
  </si>
  <si>
    <t>TCPI-C</t>
  </si>
  <si>
    <t>BAC-EV)/(BAC-AC)</t>
  </si>
  <si>
    <t>TCPI-S</t>
  </si>
  <si>
    <t>(BAC-EV)/(BAC-PV)</t>
  </si>
  <si>
    <t>Ratio of remaining work and remaining funds</t>
  </si>
  <si>
    <t>Ratio of remaing work and remaining time</t>
  </si>
  <si>
    <t xml:space="preserve">    TCPI Cost</t>
  </si>
  <si>
    <t>Ratio of remaining work and remaining resources</t>
  </si>
  <si>
    <t xml:space="preserve">    TCPI Schedule*</t>
  </si>
  <si>
    <t>*Note: TCPI-S is not a standard and is not defined in literature.</t>
  </si>
  <si>
    <t>Project EVM Report</t>
  </si>
  <si>
    <t>Project ID</t>
  </si>
  <si>
    <t>2306-001-EE-015</t>
  </si>
  <si>
    <t>CA Protocol on Rabbit</t>
  </si>
  <si>
    <t>Project Description</t>
  </si>
  <si>
    <t>Work Order #</t>
  </si>
  <si>
    <t>CAPOR</t>
  </si>
  <si>
    <t>Index</t>
  </si>
  <si>
    <t>Status Date</t>
  </si>
  <si>
    <t>#</t>
  </si>
  <si>
    <t>EVM Analysis Terms</t>
  </si>
  <si>
    <t>Term</t>
  </si>
  <si>
    <t>Status Field</t>
  </si>
  <si>
    <t>Color Codes: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</si>
</sst>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43" formatCode="_(* #,##0.00_);_(* \(#,##0.00\);_(* &quot;-&quot;??_);_(@_)"/>
    <numFmt numFmtId="164" formatCode="0_);[Red]\(0\)"/>
    <numFmt numFmtId="165" formatCode="&quot;$&quot;#,##0.00;[Red]&quot;$&quot;#,##0.00"/>
    <numFmt numFmtId="166" formatCode="&quot;$&quot;#,##0.00"/>
    <numFmt numFmtId="167" formatCode="0.00_);[Red]\(0.00\)"/>
    <numFmt numFmtId="168" formatCode="0.00_);\(0.00\)"/>
  </numFmts>
  <fonts count="15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left" indent="2"/>
    </xf>
    <xf numFmtId="164" fontId="0" fillId="0" borderId="1" xfId="0" applyNumberFormat="1" applyFill="1" applyBorder="1"/>
    <xf numFmtId="9" fontId="0" fillId="0" borderId="1" xfId="0" applyNumberFormat="1" applyFill="1" applyBorder="1"/>
    <xf numFmtId="2" fontId="0" fillId="0" borderId="1" xfId="0" applyNumberFormat="1" applyFill="1" applyBorder="1"/>
    <xf numFmtId="164" fontId="3" fillId="0" borderId="1" xfId="0" applyNumberFormat="1" applyFont="1" applyFill="1" applyBorder="1"/>
    <xf numFmtId="0" fontId="7" fillId="4" borderId="6" xfId="0" applyFont="1" applyFill="1" applyBorder="1" applyAlignment="1">
      <alignment horizontal="center"/>
    </xf>
    <xf numFmtId="2" fontId="7" fillId="3" borderId="6" xfId="0" applyNumberFormat="1" applyFont="1" applyFill="1" applyBorder="1" applyAlignment="1">
      <alignment horizontal="center" vertical="center" wrapText="1"/>
    </xf>
    <xf numFmtId="164" fontId="7" fillId="3" borderId="6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165" fontId="9" fillId="0" borderId="3" xfId="0" applyNumberFormat="1" applyFont="1" applyFill="1" applyBorder="1"/>
    <xf numFmtId="166" fontId="9" fillId="0" borderId="3" xfId="0" applyNumberFormat="1" applyFont="1" applyFill="1" applyBorder="1"/>
    <xf numFmtId="166" fontId="9" fillId="0" borderId="5" xfId="0" applyNumberFormat="1" applyFont="1" applyFill="1" applyBorder="1"/>
    <xf numFmtId="166" fontId="9" fillId="0" borderId="4" xfId="0" applyNumberFormat="1" applyFont="1" applyFill="1" applyBorder="1"/>
    <xf numFmtId="9" fontId="9" fillId="0" borderId="3" xfId="0" applyNumberFormat="1" applyFont="1" applyFill="1" applyBorder="1"/>
    <xf numFmtId="6" fontId="9" fillId="0" borderId="3" xfId="0" applyNumberFormat="1" applyFont="1" applyFill="1" applyBorder="1"/>
    <xf numFmtId="2" fontId="9" fillId="0" borderId="3" xfId="0" applyNumberFormat="1" applyFont="1" applyFill="1" applyBorder="1"/>
    <xf numFmtId="164" fontId="9" fillId="0" borderId="3" xfId="0" applyNumberFormat="1" applyFont="1" applyFill="1" applyBorder="1"/>
    <xf numFmtId="0" fontId="4" fillId="0" borderId="0" xfId="0" applyFont="1"/>
    <xf numFmtId="0" fontId="0" fillId="0" borderId="0" xfId="0" applyFill="1" applyBorder="1" applyAlignment="1"/>
    <xf numFmtId="0" fontId="0" fillId="0" borderId="0" xfId="0" applyBorder="1" applyAlignment="1">
      <alignment horizontal="left" vertical="center" shrinkToFi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4" fontId="9" fillId="0" borderId="3" xfId="0" applyNumberFormat="1" applyFont="1" applyFill="1" applyBorder="1" applyAlignment="1">
      <alignment vertical="center"/>
    </xf>
    <xf numFmtId="14" fontId="0" fillId="0" borderId="2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67" fontId="9" fillId="0" borderId="3" xfId="0" applyNumberFormat="1" applyFont="1" applyFill="1" applyBorder="1"/>
    <xf numFmtId="43" fontId="9" fillId="0" borderId="3" xfId="0" applyNumberFormat="1" applyFont="1" applyFill="1" applyBorder="1"/>
    <xf numFmtId="0" fontId="7" fillId="3" borderId="6" xfId="0" applyFont="1" applyFill="1" applyBorder="1" applyAlignment="1">
      <alignment horizontal="center" vertical="center" wrapText="1"/>
    </xf>
    <xf numFmtId="0" fontId="0" fillId="0" borderId="0" xfId="0" applyAlignment="1"/>
    <xf numFmtId="166" fontId="9" fillId="4" borderId="3" xfId="0" applyNumberFormat="1" applyFont="1" applyFill="1" applyBorder="1"/>
    <xf numFmtId="9" fontId="9" fillId="4" borderId="3" xfId="0" applyNumberFormat="1" applyFont="1" applyFill="1" applyBorder="1"/>
    <xf numFmtId="6" fontId="9" fillId="4" borderId="3" xfId="0" applyNumberFormat="1" applyFont="1" applyFill="1" applyBorder="1"/>
    <xf numFmtId="2" fontId="9" fillId="4" borderId="3" xfId="0" applyNumberFormat="1" applyFont="1" applyFill="1" applyBorder="1"/>
    <xf numFmtId="167" fontId="9" fillId="4" borderId="3" xfId="0" applyNumberFormat="1" applyFont="1" applyFill="1" applyBorder="1"/>
    <xf numFmtId="0" fontId="8" fillId="7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left"/>
    </xf>
    <xf numFmtId="0" fontId="0" fillId="0" borderId="10" xfId="0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 wrapText="1"/>
    </xf>
    <xf numFmtId="0" fontId="4" fillId="0" borderId="10" xfId="0" applyFont="1" applyBorder="1" applyAlignment="1">
      <alignment horizontal="left"/>
    </xf>
    <xf numFmtId="168" fontId="9" fillId="4" borderId="3" xfId="0" applyNumberFormat="1" applyFont="1" applyFill="1" applyBorder="1"/>
    <xf numFmtId="0" fontId="6" fillId="11" borderId="10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7" fillId="4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wrapText="1"/>
    </xf>
    <xf numFmtId="0" fontId="7" fillId="8" borderId="9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 vertical="center" shrinkToFit="1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wrapText="1" indent="1"/>
    </xf>
    <xf numFmtId="0" fontId="2" fillId="10" borderId="3" xfId="0" applyFont="1" applyFill="1" applyBorder="1" applyAlignment="1">
      <alignment horizontal="left" vertical="center" indent="1"/>
    </xf>
  </cellXfs>
  <cellStyles count="1">
    <cellStyle name="Normal" xfId="0" builtinId="0"/>
  </cellStyles>
  <dxfs count="7"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8"/>
      </font>
      <fill>
        <patternFill>
          <bgColor indexed="5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/>
              <a:t>Cumulative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Data!$K$10:$K$27</c:f>
              <c:numCache>
                <c:formatCode>0.00</c:formatCode>
                <c:ptCount val="18"/>
                <c:pt idx="0">
                  <c:v>1.3122529644268774</c:v>
                </c:pt>
              </c:numCache>
            </c:numRef>
          </c:val>
        </c:ser>
        <c:ser>
          <c:idx val="1"/>
          <c:order val="1"/>
          <c:tx>
            <c:v>SPI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Data!$L$10:$L$27</c:f>
              <c:numCache>
                <c:formatCode>0.00</c:formatCode>
                <c:ptCount val="18"/>
                <c:pt idx="0">
                  <c:v>0.65831964194663195</c:v>
                </c:pt>
              </c:numCache>
            </c:numRef>
          </c:val>
        </c:ser>
        <c:marker val="1"/>
        <c:axId val="59811712"/>
        <c:axId val="59813248"/>
      </c:lineChart>
      <c:dateAx>
        <c:axId val="59811712"/>
        <c:scaling>
          <c:orientation val="minMax"/>
        </c:scaling>
        <c:axPos val="b"/>
        <c:numFmt formatCode="m/d/yyyy" sourceLinked="1"/>
        <c:majorTickMark val="none"/>
        <c:tickLblPos val="nextTo"/>
        <c:crossAx val="59813248"/>
        <c:crosses val="autoZero"/>
        <c:auto val="1"/>
        <c:lblOffset val="100"/>
        <c:majorUnit val="7"/>
        <c:majorTimeUnit val="days"/>
      </c:dateAx>
      <c:valAx>
        <c:axId val="59813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layout/>
        </c:title>
        <c:numFmt formatCode="0.00" sourceLinked="1"/>
        <c:majorTickMark val="none"/>
        <c:tickLblPos val="nextTo"/>
        <c:crossAx val="5981171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/>
              <a:t>Variance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Cost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Data!$H$10:$H$27</c:f>
              <c:numCache>
                <c:formatCode>0%</c:formatCode>
                <c:ptCount val="18"/>
                <c:pt idx="0">
                  <c:v>0.15664834853549375</c:v>
                </c:pt>
              </c:numCache>
            </c:numRef>
          </c:val>
        </c:ser>
        <c:ser>
          <c:idx val="1"/>
          <c:order val="1"/>
          <c:tx>
            <c:v>Schedule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Data!$J$10:$J$27</c:f>
              <c:numCache>
                <c:formatCode>0%</c:formatCode>
                <c:ptCount val="18"/>
                <c:pt idx="0">
                  <c:v>-0.34168035805336811</c:v>
                </c:pt>
              </c:numCache>
            </c:numRef>
          </c:val>
        </c:ser>
        <c:marker val="1"/>
        <c:axId val="60240640"/>
        <c:axId val="60242176"/>
      </c:lineChart>
      <c:dateAx>
        <c:axId val="60240640"/>
        <c:scaling>
          <c:orientation val="minMax"/>
        </c:scaling>
        <c:axPos val="b"/>
        <c:numFmt formatCode="m/d/yyyy" sourceLinked="1"/>
        <c:majorTickMark val="none"/>
        <c:tickLblPos val="nextTo"/>
        <c:crossAx val="60242176"/>
        <c:crosses val="autoZero"/>
        <c:auto val="1"/>
        <c:lblOffset val="100"/>
        <c:majorUnit val="7"/>
        <c:majorTimeUnit val="days"/>
      </c:dateAx>
      <c:valAx>
        <c:axId val="60242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1"/>
        <c:majorTickMark val="none"/>
        <c:tickLblPos val="nextTo"/>
        <c:crossAx val="6024064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/>
              <a:t>Values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EV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Data!$E$10:$E$27</c:f>
              <c:numCache>
                <c:formatCode>"$"#,##0.00</c:formatCode>
                <c:ptCount val="18"/>
                <c:pt idx="0">
                  <c:v>11620</c:v>
                </c:pt>
              </c:numCache>
            </c:numRef>
          </c:val>
        </c:ser>
        <c:ser>
          <c:idx val="1"/>
          <c:order val="1"/>
          <c:tx>
            <c:v>PV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Data!$D$10:$D$27</c:f>
              <c:numCache>
                <c:formatCode>"$"#,##0.00</c:formatCode>
                <c:ptCount val="18"/>
                <c:pt idx="0">
                  <c:v>17651</c:v>
                </c:pt>
              </c:numCache>
            </c:numRef>
          </c:val>
        </c:ser>
        <c:ser>
          <c:idx val="2"/>
          <c:order val="2"/>
          <c:tx>
            <c:v>AC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Data!$F$10:$F$27</c:f>
              <c:numCache>
                <c:formatCode>"$"#,##0.00</c:formatCode>
                <c:ptCount val="18"/>
                <c:pt idx="0">
                  <c:v>8855</c:v>
                </c:pt>
              </c:numCache>
            </c:numRef>
          </c:val>
        </c:ser>
        <c:gapWidth val="75"/>
        <c:overlap val="-25"/>
        <c:axId val="60428288"/>
        <c:axId val="60429824"/>
      </c:barChart>
      <c:dateAx>
        <c:axId val="60428288"/>
        <c:scaling>
          <c:orientation val="minMax"/>
        </c:scaling>
        <c:axPos val="b"/>
        <c:numFmt formatCode="m/d/yyyy" sourceLinked="1"/>
        <c:majorTickMark val="none"/>
        <c:tickLblPos val="nextTo"/>
        <c:crossAx val="60429824"/>
        <c:crosses val="autoZero"/>
        <c:auto val="1"/>
        <c:lblOffset val="100"/>
        <c:majorUnit val="7"/>
        <c:majorTimeUnit val="days"/>
        <c:minorUnit val="7"/>
        <c:minorTimeUnit val="days"/>
      </c:dateAx>
      <c:valAx>
        <c:axId val="60429824"/>
        <c:scaling>
          <c:orientation val="minMax"/>
        </c:scaling>
        <c:axPos val="l"/>
        <c:majorGridlines/>
        <c:numFmt formatCode="&quot;$&quot;#,##0" sourceLinked="0"/>
        <c:majorTickMark val="none"/>
        <c:tickLblPos val="nextTo"/>
        <c:crossAx val="60428288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/>
              <a:t>Forecast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EAC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Data!$N$10:$N$27</c:f>
              <c:numCache>
                <c:formatCode>"$"#,##0_);[Red]\("$"#,##0\)</c:formatCode>
                <c:ptCount val="18"/>
                <c:pt idx="0">
                  <c:v>49765.557228915663</c:v>
                </c:pt>
              </c:numCache>
            </c:numRef>
          </c:val>
        </c:ser>
        <c:ser>
          <c:idx val="1"/>
          <c:order val="1"/>
          <c:tx>
            <c:v>ETC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Data!$M$10:$M$27</c:f>
              <c:numCache>
                <c:formatCode>"$"#,##0_);[Red]\("$"#,##0\)</c:formatCode>
                <c:ptCount val="18"/>
                <c:pt idx="0">
                  <c:v>40910.557228915663</c:v>
                </c:pt>
              </c:numCache>
            </c:numRef>
          </c:val>
        </c:ser>
        <c:ser>
          <c:idx val="2"/>
          <c:order val="2"/>
          <c:tx>
            <c:v>BAC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Data!$C$10:$C$27</c:f>
              <c:numCache>
                <c:formatCode>"$"#,##0.00;[Red]"$"#,##0.00</c:formatCode>
                <c:ptCount val="18"/>
                <c:pt idx="0">
                  <c:v>65305</c:v>
                </c:pt>
              </c:numCache>
            </c:numRef>
          </c:val>
        </c:ser>
        <c:marker val="1"/>
        <c:axId val="60459648"/>
        <c:axId val="60469632"/>
      </c:lineChart>
      <c:dateAx>
        <c:axId val="60459648"/>
        <c:scaling>
          <c:orientation val="minMax"/>
        </c:scaling>
        <c:axPos val="b"/>
        <c:numFmt formatCode="m/d/yyyy" sourceLinked="1"/>
        <c:majorTickMark val="none"/>
        <c:tickLblPos val="nextTo"/>
        <c:crossAx val="60469632"/>
        <c:crosses val="autoZero"/>
        <c:auto val="1"/>
        <c:lblOffset val="100"/>
        <c:majorUnit val="7"/>
        <c:majorTimeUnit val="days"/>
      </c:dateAx>
      <c:valAx>
        <c:axId val="60469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&quot;$&quot;#,##0_);[Red]\(&quot;$&quot;#,##0\)" sourceLinked="1"/>
        <c:majorTickMark val="none"/>
        <c:tickLblPos val="nextTo"/>
        <c:crossAx val="6045964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/>
              <a:t>TCPI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Cost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Data!$Q$10:$Q$27</c:f>
              <c:numCache>
                <c:formatCode>_(* #,##0.00_);_(* \(#,##0.00\);_(* "-"??_);_(@_)</c:formatCode>
                <c:ptCount val="18"/>
                <c:pt idx="0" formatCode="0.00_);\(0.00\)">
                  <c:v>0.95101860053144371</c:v>
                </c:pt>
              </c:numCache>
            </c:numRef>
          </c:val>
        </c:ser>
        <c:ser>
          <c:idx val="1"/>
          <c:order val="1"/>
          <c:tx>
            <c:v>Schedule</c:v>
          </c:tx>
          <c:cat>
            <c:numRef>
              <c:f>Data!$B$10:$B$27</c:f>
              <c:numCache>
                <c:formatCode>m/d/yyyy</c:formatCode>
                <c:ptCount val="18"/>
                <c:pt idx="0">
                  <c:v>40252</c:v>
                </c:pt>
              </c:numCache>
            </c:numRef>
          </c:cat>
          <c:val>
            <c:numRef>
              <c:f>Data!$R$10:$R$27</c:f>
              <c:numCache>
                <c:formatCode>0.00_);[Red]\(0.00\)</c:formatCode>
                <c:ptCount val="18"/>
                <c:pt idx="0">
                  <c:v>1.1265581063499392</c:v>
                </c:pt>
              </c:numCache>
            </c:numRef>
          </c:val>
        </c:ser>
        <c:marker val="1"/>
        <c:axId val="60494976"/>
        <c:axId val="60496512"/>
      </c:lineChart>
      <c:dateAx>
        <c:axId val="60494976"/>
        <c:scaling>
          <c:orientation val="minMax"/>
        </c:scaling>
        <c:axPos val="b"/>
        <c:numFmt formatCode="m/d/yyyy" sourceLinked="1"/>
        <c:majorTickMark val="none"/>
        <c:tickLblPos val="nextTo"/>
        <c:crossAx val="60496512"/>
        <c:crosses val="autoZero"/>
        <c:auto val="1"/>
        <c:lblOffset val="100"/>
        <c:majorUnit val="7"/>
        <c:majorTimeUnit val="days"/>
      </c:dateAx>
      <c:valAx>
        <c:axId val="60496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 </a:t>
                </a:r>
                <a:endParaRPr lang="en-US"/>
              </a:p>
            </c:rich>
          </c:tx>
          <c:layout/>
        </c:title>
        <c:numFmt formatCode="0.00_);\(0.00\)" sourceLinked="1"/>
        <c:majorTickMark val="none"/>
        <c:tickLblPos val="nextTo"/>
        <c:crossAx val="6049497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  <a:scene3d>
      <a:camera prst="orthographicFront"/>
      <a:lightRig rig="threePt" dir="t"/>
    </a:scene3d>
    <a:sp3d/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2</xdr:row>
      <xdr:rowOff>1</xdr:rowOff>
    </xdr:from>
    <xdr:to>
      <xdr:col>9</xdr:col>
      <xdr:colOff>257176</xdr:colOff>
      <xdr:row>19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561976</xdr:colOff>
      <xdr:row>2</xdr:row>
      <xdr:rowOff>0</xdr:rowOff>
    </xdr:from>
    <xdr:to>
      <xdr:col>18</xdr:col>
      <xdr:colOff>276226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152400</xdr:rowOff>
    </xdr:from>
    <xdr:to>
      <xdr:col>9</xdr:col>
      <xdr:colOff>266701</xdr:colOff>
      <xdr:row>42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552451</xdr:colOff>
      <xdr:row>22</xdr:row>
      <xdr:rowOff>152400</xdr:rowOff>
    </xdr:from>
    <xdr:to>
      <xdr:col>18</xdr:col>
      <xdr:colOff>285751</xdr:colOff>
      <xdr:row>41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44</xdr:row>
      <xdr:rowOff>104775</xdr:rowOff>
    </xdr:from>
    <xdr:to>
      <xdr:col>9</xdr:col>
      <xdr:colOff>266699</xdr:colOff>
      <xdr:row>62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54"/>
    <pageSetUpPr fitToPage="1"/>
  </sheetPr>
  <dimension ref="B2:F43"/>
  <sheetViews>
    <sheetView workbookViewId="0">
      <selection activeCell="E20" sqref="E20"/>
    </sheetView>
  </sheetViews>
  <sheetFormatPr defaultRowHeight="12.75"/>
  <cols>
    <col min="1" max="1" width="3.140625" customWidth="1"/>
    <col min="2" max="2" width="3.28515625" style="5" customWidth="1"/>
    <col min="3" max="3" width="29.28515625" customWidth="1"/>
    <col min="4" max="4" width="9.140625" style="1"/>
    <col min="5" max="5" width="51.5703125" customWidth="1"/>
    <col min="6" max="6" width="18.140625" style="1" customWidth="1"/>
  </cols>
  <sheetData>
    <row r="2" spans="2:6" ht="28.5" customHeight="1">
      <c r="B2" s="57" t="s">
        <v>88</v>
      </c>
      <c r="C2" s="57"/>
      <c r="D2" s="57"/>
      <c r="E2" s="57"/>
      <c r="F2" s="57"/>
    </row>
    <row r="3" spans="2:6">
      <c r="B3" s="47" t="s">
        <v>87</v>
      </c>
      <c r="C3" s="47" t="s">
        <v>89</v>
      </c>
      <c r="D3" s="47" t="s">
        <v>60</v>
      </c>
      <c r="E3" s="47" t="s">
        <v>0</v>
      </c>
      <c r="F3" s="47" t="s">
        <v>57</v>
      </c>
    </row>
    <row r="4" spans="2:6">
      <c r="B4" s="48">
        <v>1</v>
      </c>
      <c r="C4" s="49" t="s">
        <v>43</v>
      </c>
      <c r="D4" s="49" t="s">
        <v>8</v>
      </c>
      <c r="E4" s="49" t="s">
        <v>49</v>
      </c>
      <c r="F4" s="49"/>
    </row>
    <row r="5" spans="2:6">
      <c r="B5" s="48">
        <v>2</v>
      </c>
      <c r="C5" s="49" t="s">
        <v>1</v>
      </c>
      <c r="D5" s="49" t="s">
        <v>9</v>
      </c>
      <c r="E5" s="49" t="s">
        <v>56</v>
      </c>
      <c r="F5" s="49"/>
    </row>
    <row r="6" spans="2:6">
      <c r="B6" s="48">
        <v>3</v>
      </c>
      <c r="C6" s="49" t="s">
        <v>2</v>
      </c>
      <c r="D6" s="49" t="s">
        <v>10</v>
      </c>
      <c r="E6" s="49" t="s">
        <v>55</v>
      </c>
      <c r="F6" s="49"/>
    </row>
    <row r="7" spans="2:6">
      <c r="B7" s="48">
        <v>4</v>
      </c>
      <c r="C7" s="49" t="s">
        <v>3</v>
      </c>
      <c r="D7" s="49" t="s">
        <v>11</v>
      </c>
      <c r="E7" s="49" t="s">
        <v>50</v>
      </c>
      <c r="F7" s="49"/>
    </row>
    <row r="8" spans="2:6">
      <c r="B8" s="48">
        <v>5</v>
      </c>
      <c r="C8" s="49" t="s">
        <v>5</v>
      </c>
      <c r="D8" s="49" t="s">
        <v>16</v>
      </c>
      <c r="E8" s="49" t="s">
        <v>59</v>
      </c>
      <c r="F8" s="49" t="s">
        <v>33</v>
      </c>
    </row>
    <row r="9" spans="2:6">
      <c r="B9" s="48">
        <v>6</v>
      </c>
      <c r="C9" s="49" t="s">
        <v>4</v>
      </c>
      <c r="D9" s="49" t="s">
        <v>14</v>
      </c>
      <c r="E9" s="49" t="s">
        <v>31</v>
      </c>
      <c r="F9" s="49" t="s">
        <v>34</v>
      </c>
    </row>
    <row r="10" spans="2:6">
      <c r="B10" s="48">
        <v>7</v>
      </c>
      <c r="C10" s="49" t="s">
        <v>6</v>
      </c>
      <c r="D10" s="49" t="s">
        <v>17</v>
      </c>
      <c r="E10" s="49" t="s">
        <v>58</v>
      </c>
      <c r="F10" s="49" t="s">
        <v>35</v>
      </c>
    </row>
    <row r="11" spans="2:6">
      <c r="B11" s="48">
        <v>8</v>
      </c>
      <c r="C11" s="49" t="s">
        <v>7</v>
      </c>
      <c r="D11" s="49" t="s">
        <v>18</v>
      </c>
      <c r="E11" s="49" t="s">
        <v>45</v>
      </c>
      <c r="F11" s="49" t="s">
        <v>36</v>
      </c>
    </row>
    <row r="12" spans="2:6">
      <c r="B12" s="48">
        <v>9</v>
      </c>
      <c r="C12" s="49" t="s">
        <v>44</v>
      </c>
      <c r="D12" s="49" t="s">
        <v>13</v>
      </c>
      <c r="E12" s="49" t="s">
        <v>46</v>
      </c>
      <c r="F12" s="49" t="s">
        <v>37</v>
      </c>
    </row>
    <row r="13" spans="2:6">
      <c r="B13" s="48">
        <v>10</v>
      </c>
      <c r="C13" s="49" t="s">
        <v>41</v>
      </c>
      <c r="D13" s="49" t="s">
        <v>12</v>
      </c>
      <c r="E13" s="49" t="s">
        <v>47</v>
      </c>
      <c r="F13" s="49" t="s">
        <v>38</v>
      </c>
    </row>
    <row r="14" spans="2:6">
      <c r="B14" s="48">
        <v>11</v>
      </c>
      <c r="C14" s="49" t="s">
        <v>42</v>
      </c>
      <c r="D14" s="49" t="s">
        <v>15</v>
      </c>
      <c r="E14" s="49" t="s">
        <v>48</v>
      </c>
      <c r="F14" s="49" t="s">
        <v>39</v>
      </c>
    </row>
    <row r="15" spans="2:6">
      <c r="B15" s="48">
        <v>12</v>
      </c>
      <c r="C15" s="49" t="s">
        <v>67</v>
      </c>
      <c r="D15" s="49" t="s">
        <v>64</v>
      </c>
      <c r="E15" s="49" t="s">
        <v>75</v>
      </c>
      <c r="F15" s="49"/>
    </row>
    <row r="16" spans="2:6">
      <c r="B16" s="48"/>
      <c r="C16" s="49" t="s">
        <v>74</v>
      </c>
      <c r="D16" s="49" t="s">
        <v>68</v>
      </c>
      <c r="E16" s="49" t="s">
        <v>72</v>
      </c>
      <c r="F16" s="49" t="s">
        <v>69</v>
      </c>
    </row>
    <row r="17" spans="2:6">
      <c r="B17" s="48"/>
      <c r="C17" s="49" t="s">
        <v>76</v>
      </c>
      <c r="D17" s="49" t="s">
        <v>70</v>
      </c>
      <c r="E17" s="49" t="s">
        <v>73</v>
      </c>
      <c r="F17" s="49" t="s">
        <v>71</v>
      </c>
    </row>
    <row r="18" spans="2:6">
      <c r="B18" s="48">
        <v>13</v>
      </c>
      <c r="C18" s="55" t="s">
        <v>25</v>
      </c>
      <c r="D18" s="49"/>
      <c r="E18" s="49" t="s">
        <v>32</v>
      </c>
      <c r="F18" s="49" t="s">
        <v>40</v>
      </c>
    </row>
    <row r="19" spans="2:6">
      <c r="B19" s="50">
        <v>14</v>
      </c>
      <c r="C19" s="55" t="s">
        <v>90</v>
      </c>
      <c r="D19" s="49"/>
      <c r="E19" s="51" t="s">
        <v>91</v>
      </c>
      <c r="F19" s="49"/>
    </row>
    <row r="20" spans="2:6">
      <c r="B20" s="49"/>
      <c r="C20" s="49"/>
      <c r="D20" s="49"/>
      <c r="E20" s="52" t="s">
        <v>28</v>
      </c>
      <c r="F20" s="53" t="s">
        <v>51</v>
      </c>
    </row>
    <row r="21" spans="2:6">
      <c r="B21" s="49"/>
      <c r="C21" s="49"/>
      <c r="D21" s="49"/>
      <c r="E21" s="52" t="s">
        <v>29</v>
      </c>
      <c r="F21" s="53" t="s">
        <v>52</v>
      </c>
    </row>
    <row r="22" spans="2:6">
      <c r="B22" s="49"/>
      <c r="C22" s="49"/>
      <c r="D22" s="49"/>
      <c r="E22" s="52" t="s">
        <v>30</v>
      </c>
      <c r="F22" s="53" t="s">
        <v>53</v>
      </c>
    </row>
    <row r="23" spans="2:6">
      <c r="B23" s="49"/>
      <c r="C23" s="49"/>
      <c r="D23" s="49"/>
      <c r="E23" s="54" t="s">
        <v>54</v>
      </c>
      <c r="F23" s="49" t="s">
        <v>20</v>
      </c>
    </row>
    <row r="25" spans="2:6">
      <c r="C25" s="58" t="s">
        <v>77</v>
      </c>
      <c r="D25" s="59"/>
      <c r="E25" s="59"/>
      <c r="F25" s="60"/>
    </row>
    <row r="26" spans="2:6">
      <c r="B26" s="1"/>
      <c r="D26"/>
      <c r="F26"/>
    </row>
    <row r="27" spans="2:6">
      <c r="B27" s="1"/>
      <c r="D27"/>
      <c r="F27"/>
    </row>
    <row r="28" spans="2:6">
      <c r="B28" s="1"/>
      <c r="D28"/>
      <c r="F28"/>
    </row>
    <row r="29" spans="2:6">
      <c r="B29" s="1"/>
      <c r="D29"/>
      <c r="F29"/>
    </row>
    <row r="30" spans="2:6">
      <c r="B30" s="1"/>
      <c r="D30"/>
      <c r="F30"/>
    </row>
    <row r="31" spans="2:6">
      <c r="B31" s="1"/>
      <c r="D31"/>
      <c r="F31"/>
    </row>
    <row r="32" spans="2:6">
      <c r="B32" s="1"/>
      <c r="D32"/>
      <c r="F32"/>
    </row>
    <row r="33" spans="2:6">
      <c r="B33" s="1"/>
      <c r="D33"/>
      <c r="F33"/>
    </row>
    <row r="34" spans="2:6">
      <c r="B34" s="1"/>
      <c r="D34"/>
      <c r="F34"/>
    </row>
    <row r="35" spans="2:6">
      <c r="B35" s="1"/>
      <c r="D35"/>
      <c r="F35"/>
    </row>
    <row r="36" spans="2:6">
      <c r="B36" s="1"/>
      <c r="D36"/>
      <c r="F36"/>
    </row>
    <row r="37" spans="2:6">
      <c r="B37" s="1"/>
      <c r="D37"/>
      <c r="F37"/>
    </row>
    <row r="38" spans="2:6">
      <c r="B38" s="1"/>
      <c r="D38"/>
      <c r="F38"/>
    </row>
    <row r="39" spans="2:6">
      <c r="B39" s="1"/>
      <c r="D39"/>
      <c r="F39"/>
    </row>
    <row r="40" spans="2:6">
      <c r="B40" s="1"/>
      <c r="D40"/>
      <c r="F40"/>
    </row>
    <row r="41" spans="2:6">
      <c r="B41" s="1"/>
      <c r="D41"/>
      <c r="F41"/>
    </row>
    <row r="42" spans="2:6">
      <c r="B42" s="1"/>
      <c r="D42"/>
      <c r="F42"/>
    </row>
    <row r="43" spans="2:6">
      <c r="B43" s="1"/>
      <c r="D43"/>
      <c r="F43"/>
    </row>
  </sheetData>
  <mergeCells count="2">
    <mergeCell ref="B2:F2"/>
    <mergeCell ref="C25:F25"/>
  </mergeCells>
  <phoneticPr fontId="1" type="noConversion"/>
  <pageMargins left="0.75" right="0.75" top="1" bottom="1" header="0.5" footer="0.5"/>
  <pageSetup scale="86" orientation="portrait" r:id="rId1"/>
  <headerFooter alignWithMargins="0">
    <oddHeader>Page 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44"/>
    <pageSetUpPr fitToPage="1"/>
  </sheetPr>
  <dimension ref="B2:T82"/>
  <sheetViews>
    <sheetView tabSelected="1" zoomScale="85" zoomScaleNormal="85" workbookViewId="0">
      <selection activeCell="E11" sqref="E11"/>
    </sheetView>
  </sheetViews>
  <sheetFormatPr defaultRowHeight="12.75"/>
  <cols>
    <col min="1" max="1" width="3.5703125" customWidth="1"/>
    <col min="2" max="2" width="10" customWidth="1"/>
    <col min="3" max="3" width="11.42578125" customWidth="1"/>
    <col min="4" max="4" width="11" customWidth="1"/>
    <col min="5" max="5" width="11.5703125" customWidth="1"/>
    <col min="6" max="6" width="11.140625" customWidth="1"/>
    <col min="7" max="7" width="10" style="3" customWidth="1"/>
    <col min="8" max="8" width="6.28515625" style="3" customWidth="1"/>
    <col min="9" max="9" width="9.5703125" style="3" customWidth="1"/>
    <col min="10" max="10" width="9.140625" style="3" customWidth="1"/>
    <col min="11" max="11" width="6.85546875" style="2" customWidth="1"/>
    <col min="12" max="12" width="7.7109375" style="2" customWidth="1"/>
    <col min="13" max="13" width="9.7109375" style="3" bestFit="1" customWidth="1"/>
    <col min="14" max="14" width="10.140625" style="3" bestFit="1" customWidth="1"/>
    <col min="15" max="15" width="7.140625" style="3" customWidth="1"/>
    <col min="16" max="16" width="9.140625" style="3" customWidth="1"/>
    <col min="17" max="18" width="7" style="3" customWidth="1"/>
    <col min="19" max="19" width="9.140625" style="2" customWidth="1"/>
    <col min="20" max="20" width="7.28515625" customWidth="1"/>
  </cols>
  <sheetData>
    <row r="2" spans="2:20" ht="18">
      <c r="C2" s="66" t="s">
        <v>78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  <c r="S2"/>
    </row>
    <row r="3" spans="2:20" ht="14.25">
      <c r="C3" s="45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/>
    </row>
    <row r="4" spans="2:20" ht="17.25" customHeight="1">
      <c r="C4" s="69" t="s">
        <v>79</v>
      </c>
      <c r="D4" s="69"/>
      <c r="E4" s="69" t="s">
        <v>82</v>
      </c>
      <c r="F4" s="69"/>
      <c r="G4" s="69"/>
      <c r="H4" s="69"/>
      <c r="I4" s="69"/>
      <c r="J4" s="71"/>
      <c r="K4" s="71"/>
      <c r="L4" s="71"/>
      <c r="M4" s="71"/>
      <c r="N4" s="71"/>
      <c r="O4" s="71" t="s">
        <v>83</v>
      </c>
      <c r="P4" s="71"/>
      <c r="Q4" s="71"/>
      <c r="R4" s="71"/>
      <c r="S4"/>
    </row>
    <row r="5" spans="2:20" ht="17.25" customHeight="1">
      <c r="C5" s="70" t="s">
        <v>84</v>
      </c>
      <c r="D5" s="70"/>
      <c r="E5" s="70" t="s">
        <v>81</v>
      </c>
      <c r="F5" s="70"/>
      <c r="G5" s="70"/>
      <c r="H5" s="70"/>
      <c r="I5" s="70"/>
      <c r="J5" s="70"/>
      <c r="K5" s="70"/>
      <c r="L5" s="70"/>
      <c r="M5" s="70"/>
      <c r="N5" s="70"/>
      <c r="O5" s="70" t="s">
        <v>80</v>
      </c>
      <c r="P5" s="70"/>
      <c r="Q5" s="70"/>
      <c r="R5" s="70"/>
      <c r="S5"/>
    </row>
    <row r="6" spans="2:20" ht="14.25">
      <c r="C6" s="46"/>
      <c r="D6" s="46"/>
      <c r="E6" s="46"/>
      <c r="F6" s="46"/>
      <c r="G6" s="46"/>
      <c r="H6" s="46"/>
      <c r="I6" s="46"/>
      <c r="J6"/>
      <c r="K6"/>
      <c r="L6"/>
      <c r="M6"/>
      <c r="N6"/>
      <c r="O6"/>
      <c r="P6"/>
      <c r="Q6"/>
      <c r="R6"/>
      <c r="S6"/>
    </row>
    <row r="7" spans="2:20" s="26" customFormat="1" ht="14.25" customHeight="1">
      <c r="B7" s="27"/>
      <c r="C7" s="27"/>
      <c r="D7" s="27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35"/>
      <c r="R7" s="35"/>
      <c r="S7" s="16"/>
      <c r="T7" s="16"/>
    </row>
    <row r="8" spans="2:20" s="31" customFormat="1" ht="15.75">
      <c r="B8" s="16"/>
      <c r="C8" s="61" t="s">
        <v>21</v>
      </c>
      <c r="D8" s="61"/>
      <c r="E8" s="13" t="s">
        <v>22</v>
      </c>
      <c r="F8" s="13" t="s">
        <v>23</v>
      </c>
      <c r="G8" s="61" t="s">
        <v>5</v>
      </c>
      <c r="H8" s="61"/>
      <c r="I8" s="61" t="s">
        <v>6</v>
      </c>
      <c r="J8" s="61"/>
      <c r="K8" s="64" t="s">
        <v>85</v>
      </c>
      <c r="L8" s="64"/>
      <c r="M8" s="65" t="s">
        <v>24</v>
      </c>
      <c r="N8" s="65"/>
      <c r="O8" s="65"/>
      <c r="P8" s="65"/>
      <c r="Q8" s="62" t="s">
        <v>64</v>
      </c>
      <c r="R8" s="63"/>
    </row>
    <row r="9" spans="2:20" s="4" customFormat="1" ht="25.5">
      <c r="B9" s="38" t="s">
        <v>86</v>
      </c>
      <c r="C9" s="28" t="s">
        <v>8</v>
      </c>
      <c r="D9" s="28" t="s">
        <v>61</v>
      </c>
      <c r="E9" s="28" t="s">
        <v>10</v>
      </c>
      <c r="F9" s="28" t="s">
        <v>9</v>
      </c>
      <c r="G9" s="29" t="s">
        <v>62</v>
      </c>
      <c r="H9" s="29" t="s">
        <v>63</v>
      </c>
      <c r="I9" s="29" t="s">
        <v>62</v>
      </c>
      <c r="J9" s="29" t="s">
        <v>63</v>
      </c>
      <c r="K9" s="30" t="s">
        <v>14</v>
      </c>
      <c r="L9" s="30" t="s">
        <v>18</v>
      </c>
      <c r="M9" s="29" t="s">
        <v>13</v>
      </c>
      <c r="N9" s="29" t="s">
        <v>12</v>
      </c>
      <c r="O9" s="29" t="s">
        <v>26</v>
      </c>
      <c r="P9" s="29" t="s">
        <v>27</v>
      </c>
      <c r="Q9" s="29" t="s">
        <v>65</v>
      </c>
      <c r="R9" s="29" t="s">
        <v>66</v>
      </c>
      <c r="S9" s="14" t="s">
        <v>25</v>
      </c>
      <c r="T9" s="15" t="s">
        <v>19</v>
      </c>
    </row>
    <row r="10" spans="2:20" s="25" customFormat="1">
      <c r="B10" s="32">
        <v>40252</v>
      </c>
      <c r="C10" s="17">
        <v>65305</v>
      </c>
      <c r="D10" s="18">
        <v>17651</v>
      </c>
      <c r="E10" s="19">
        <v>11620</v>
      </c>
      <c r="F10" s="20">
        <f>126.5*70</f>
        <v>8855</v>
      </c>
      <c r="G10" s="40">
        <f>E10-F10</f>
        <v>2765</v>
      </c>
      <c r="H10" s="41">
        <f>IF(D10=0, 0, G10/D10)</f>
        <v>0.15664834853549375</v>
      </c>
      <c r="I10" s="42">
        <f t="shared" ref="I10" si="0">E10-D10</f>
        <v>-6031</v>
      </c>
      <c r="J10" s="41">
        <f>IF(D10=0,0,I10/D10)</f>
        <v>-0.34168035805336811</v>
      </c>
      <c r="K10" s="43">
        <f>IF(F10=0,0,E10/F10)</f>
        <v>1.3122529644268774</v>
      </c>
      <c r="L10" s="43">
        <f>IF(D10=E10,1,E10/D10)</f>
        <v>0.65831964194663195</v>
      </c>
      <c r="M10" s="42">
        <f t="shared" ref="M10" si="1">N10-F10</f>
        <v>40910.557228915663</v>
      </c>
      <c r="N10" s="42">
        <f>IF(K10=0,0,C10/K10)</f>
        <v>49765.557228915663</v>
      </c>
      <c r="O10" s="41">
        <f>IF(C10=0,0,P10/C10)</f>
        <v>0.23795180722891565</v>
      </c>
      <c r="P10" s="42">
        <f t="shared" ref="P10" si="2">C10-N10</f>
        <v>15539.442771084337</v>
      </c>
      <c r="Q10" s="56">
        <f>IF(C10=F10,0,(C10-E10)/(C10-F10))</f>
        <v>0.95101860053144371</v>
      </c>
      <c r="R10" s="44">
        <f>IF(C10=D10,0,(C10-E10)/(C10-D10))</f>
        <v>1.1265581063499392</v>
      </c>
      <c r="S10" s="43">
        <f>(L10+K10)/2</f>
        <v>0.9852863031867547</v>
      </c>
      <c r="T10" s="24" t="str">
        <f>IF(S10&lt;0.65,"Black",IF(S10&lt;0.85,"Red",IF(S10&lt;1,"Yellow","Green")))</f>
        <v>Yellow</v>
      </c>
    </row>
    <row r="11" spans="2:20" s="25" customFormat="1">
      <c r="B11" s="32"/>
      <c r="C11" s="17"/>
      <c r="D11" s="18"/>
      <c r="E11" s="19"/>
      <c r="F11" s="20"/>
      <c r="G11" s="18"/>
      <c r="H11" s="21"/>
      <c r="I11" s="22"/>
      <c r="J11" s="21"/>
      <c r="K11" s="23"/>
      <c r="L11" s="23"/>
      <c r="M11" s="22"/>
      <c r="N11" s="22"/>
      <c r="O11" s="21"/>
      <c r="P11" s="24"/>
      <c r="Q11" s="37"/>
      <c r="R11" s="36"/>
      <c r="S11" s="23"/>
      <c r="T11" s="24"/>
    </row>
    <row r="12" spans="2:20" s="25" customFormat="1">
      <c r="B12" s="32"/>
      <c r="C12" s="17"/>
      <c r="D12" s="18"/>
      <c r="E12" s="19"/>
      <c r="F12" s="20"/>
      <c r="G12" s="18"/>
      <c r="H12" s="21"/>
      <c r="I12" s="22"/>
      <c r="J12" s="21"/>
      <c r="K12" s="23"/>
      <c r="L12" s="23"/>
      <c r="M12" s="22"/>
      <c r="N12" s="22"/>
      <c r="O12" s="21"/>
      <c r="P12" s="24"/>
      <c r="Q12" s="36"/>
      <c r="R12" s="36"/>
      <c r="S12" s="23"/>
      <c r="T12" s="24"/>
    </row>
    <row r="13" spans="2:20">
      <c r="B13" s="33"/>
      <c r="C13" s="17"/>
      <c r="D13" s="18"/>
      <c r="E13" s="19"/>
      <c r="F13" s="20"/>
      <c r="G13" s="18"/>
      <c r="H13" s="21"/>
      <c r="I13" s="22"/>
      <c r="J13" s="21"/>
      <c r="K13" s="23"/>
      <c r="L13" s="23"/>
      <c r="M13" s="22"/>
      <c r="N13" s="22"/>
      <c r="O13" s="21"/>
      <c r="P13" s="24"/>
      <c r="Q13" s="36"/>
      <c r="R13" s="36"/>
      <c r="S13" s="23"/>
      <c r="T13" s="24"/>
    </row>
    <row r="14" spans="2:20">
      <c r="B14" s="34"/>
      <c r="C14" s="17"/>
      <c r="D14" s="18"/>
      <c r="E14" s="19"/>
      <c r="F14" s="20"/>
      <c r="G14" s="18"/>
      <c r="H14" s="21"/>
      <c r="I14" s="22"/>
      <c r="J14" s="21"/>
      <c r="K14" s="23"/>
      <c r="L14" s="23"/>
      <c r="M14" s="22"/>
      <c r="N14" s="22"/>
      <c r="O14" s="21"/>
      <c r="P14" s="24"/>
      <c r="Q14" s="36"/>
      <c r="R14" s="36"/>
      <c r="S14" s="23"/>
      <c r="T14" s="24"/>
    </row>
    <row r="15" spans="2:20">
      <c r="B15" s="34"/>
      <c r="C15" s="17"/>
      <c r="D15" s="18"/>
      <c r="E15" s="19"/>
      <c r="F15" s="20"/>
      <c r="G15" s="18"/>
      <c r="H15" s="21"/>
      <c r="I15" s="22"/>
      <c r="J15" s="21"/>
      <c r="K15" s="23"/>
      <c r="L15" s="23"/>
      <c r="M15" s="22"/>
      <c r="N15" s="22"/>
      <c r="O15" s="21"/>
      <c r="P15" s="24"/>
      <c r="Q15" s="36"/>
      <c r="R15" s="36"/>
      <c r="S15" s="23"/>
      <c r="T15" s="24"/>
    </row>
    <row r="16" spans="2:20">
      <c r="B16" s="34"/>
      <c r="C16" s="17"/>
      <c r="D16" s="18"/>
      <c r="E16" s="19"/>
      <c r="F16" s="20"/>
      <c r="G16" s="18"/>
      <c r="H16" s="21"/>
      <c r="I16" s="22"/>
      <c r="J16" s="21"/>
      <c r="K16" s="23"/>
      <c r="L16" s="23"/>
      <c r="M16" s="22"/>
      <c r="N16" s="22"/>
      <c r="O16" s="21"/>
      <c r="P16" s="24"/>
      <c r="Q16" s="36"/>
      <c r="R16" s="36"/>
      <c r="S16" s="23"/>
      <c r="T16" s="24"/>
    </row>
    <row r="17" spans="2:20">
      <c r="B17" s="34"/>
      <c r="C17" s="17"/>
      <c r="D17" s="18"/>
      <c r="E17" s="19"/>
      <c r="F17" s="20"/>
      <c r="G17" s="18"/>
      <c r="H17" s="21"/>
      <c r="I17" s="22"/>
      <c r="J17" s="21"/>
      <c r="K17" s="23"/>
      <c r="L17" s="23"/>
      <c r="M17" s="22"/>
      <c r="N17" s="22"/>
      <c r="O17" s="21"/>
      <c r="P17" s="24"/>
      <c r="Q17" s="36"/>
      <c r="R17" s="36"/>
      <c r="S17" s="23"/>
      <c r="T17" s="24"/>
    </row>
    <row r="18" spans="2:20">
      <c r="B18" s="34"/>
      <c r="C18" s="17"/>
      <c r="D18" s="18"/>
      <c r="E18" s="19"/>
      <c r="F18" s="20"/>
      <c r="G18" s="18"/>
      <c r="H18" s="21"/>
      <c r="I18" s="22"/>
      <c r="J18" s="21"/>
      <c r="K18" s="23"/>
      <c r="L18" s="23"/>
      <c r="M18" s="22"/>
      <c r="N18" s="22"/>
      <c r="O18" s="21"/>
      <c r="P18" s="24"/>
      <c r="Q18" s="36"/>
      <c r="R18" s="36"/>
      <c r="S18" s="23"/>
      <c r="T18" s="24"/>
    </row>
    <row r="19" spans="2:20" s="6" customFormat="1">
      <c r="B19" s="34"/>
      <c r="C19" s="17"/>
      <c r="D19" s="18"/>
      <c r="E19" s="19"/>
      <c r="F19" s="20"/>
      <c r="G19" s="18"/>
      <c r="H19" s="21"/>
      <c r="I19" s="22"/>
      <c r="J19" s="21"/>
      <c r="K19" s="23"/>
      <c r="L19" s="23"/>
      <c r="M19" s="22"/>
      <c r="N19" s="22"/>
      <c r="O19" s="21"/>
      <c r="P19" s="24"/>
      <c r="Q19" s="36"/>
      <c r="R19" s="36"/>
      <c r="S19" s="23"/>
      <c r="T19" s="24"/>
    </row>
    <row r="20" spans="2:20" s="6" customFormat="1">
      <c r="B20" s="34"/>
      <c r="C20" s="17"/>
      <c r="D20" s="18"/>
      <c r="E20" s="19"/>
      <c r="F20" s="20"/>
      <c r="G20" s="18"/>
      <c r="H20" s="21"/>
      <c r="I20" s="22"/>
      <c r="J20" s="21"/>
      <c r="K20" s="23"/>
      <c r="L20" s="23"/>
      <c r="M20" s="22"/>
      <c r="N20" s="22"/>
      <c r="O20" s="21"/>
      <c r="P20" s="24"/>
      <c r="Q20" s="36"/>
      <c r="R20" s="36"/>
      <c r="S20" s="23"/>
      <c r="T20" s="24"/>
    </row>
    <row r="21" spans="2:20" s="6" customFormat="1">
      <c r="B21" s="34"/>
      <c r="C21" s="17"/>
      <c r="D21" s="18"/>
      <c r="E21" s="19"/>
      <c r="F21" s="20"/>
      <c r="G21" s="18"/>
      <c r="H21" s="21"/>
      <c r="I21" s="22"/>
      <c r="J21" s="21"/>
      <c r="K21" s="23"/>
      <c r="L21" s="23"/>
      <c r="M21" s="22"/>
      <c r="N21" s="22"/>
      <c r="O21" s="21"/>
      <c r="P21" s="24"/>
      <c r="Q21" s="36"/>
      <c r="R21" s="36"/>
      <c r="S21" s="23"/>
      <c r="T21" s="24"/>
    </row>
    <row r="22" spans="2:20" s="6" customFormat="1">
      <c r="B22" s="34"/>
      <c r="C22" s="17"/>
      <c r="D22" s="18"/>
      <c r="E22" s="19"/>
      <c r="F22" s="20"/>
      <c r="G22" s="18"/>
      <c r="H22" s="21"/>
      <c r="I22" s="22"/>
      <c r="J22" s="21"/>
      <c r="K22" s="23"/>
      <c r="L22" s="23"/>
      <c r="M22" s="22"/>
      <c r="N22" s="22"/>
      <c r="O22" s="21"/>
      <c r="P22" s="24"/>
      <c r="Q22" s="36"/>
      <c r="R22" s="36"/>
      <c r="S22" s="23"/>
      <c r="T22" s="24"/>
    </row>
    <row r="23" spans="2:20" s="6" customFormat="1">
      <c r="B23" s="34"/>
      <c r="C23" s="17"/>
      <c r="D23" s="18"/>
      <c r="E23" s="19"/>
      <c r="F23" s="20"/>
      <c r="G23" s="18"/>
      <c r="H23" s="21"/>
      <c r="I23" s="22"/>
      <c r="J23" s="21"/>
      <c r="K23" s="23"/>
      <c r="L23" s="23"/>
      <c r="M23" s="22"/>
      <c r="N23" s="22"/>
      <c r="O23" s="21"/>
      <c r="P23" s="24"/>
      <c r="Q23" s="36"/>
      <c r="R23" s="36"/>
      <c r="S23" s="23"/>
      <c r="T23" s="24"/>
    </row>
    <row r="24" spans="2:20" s="6" customFormat="1">
      <c r="B24" s="34"/>
      <c r="C24" s="17"/>
      <c r="D24" s="18"/>
      <c r="E24" s="19"/>
      <c r="F24" s="20"/>
      <c r="G24" s="18"/>
      <c r="H24" s="21"/>
      <c r="I24" s="22"/>
      <c r="J24" s="21"/>
      <c r="K24" s="23"/>
      <c r="L24" s="23"/>
      <c r="M24" s="22"/>
      <c r="N24" s="22"/>
      <c r="O24" s="21"/>
      <c r="P24" s="24"/>
      <c r="Q24" s="36"/>
      <c r="R24" s="36"/>
      <c r="S24" s="23"/>
      <c r="T24" s="24"/>
    </row>
    <row r="25" spans="2:20" s="6" customFormat="1">
      <c r="B25" s="34"/>
      <c r="C25" s="17"/>
      <c r="D25" s="18"/>
      <c r="E25" s="19"/>
      <c r="F25" s="20"/>
      <c r="G25" s="18"/>
      <c r="H25" s="21"/>
      <c r="I25" s="22"/>
      <c r="J25" s="21"/>
      <c r="K25" s="23"/>
      <c r="L25" s="23"/>
      <c r="M25" s="22"/>
      <c r="N25" s="22"/>
      <c r="O25" s="21"/>
      <c r="P25" s="24"/>
      <c r="Q25" s="36"/>
      <c r="R25" s="36"/>
      <c r="S25" s="23"/>
      <c r="T25" s="24"/>
    </row>
    <row r="26" spans="2:20" s="6" customFormat="1">
      <c r="B26" s="34"/>
      <c r="C26" s="17"/>
      <c r="D26" s="18"/>
      <c r="E26" s="19"/>
      <c r="F26" s="20"/>
      <c r="G26" s="18"/>
      <c r="H26" s="21"/>
      <c r="I26" s="22"/>
      <c r="J26" s="21"/>
      <c r="K26" s="23"/>
      <c r="L26" s="23"/>
      <c r="M26" s="22"/>
      <c r="N26" s="22"/>
      <c r="O26" s="21"/>
      <c r="P26" s="24"/>
      <c r="Q26" s="36"/>
      <c r="R26" s="36"/>
      <c r="S26" s="23"/>
      <c r="T26" s="24"/>
    </row>
    <row r="27" spans="2:20">
      <c r="B27" s="8"/>
      <c r="C27" s="7"/>
      <c r="D27" s="7"/>
      <c r="E27" s="7"/>
      <c r="F27" s="7"/>
      <c r="G27" s="9"/>
      <c r="H27" s="21"/>
      <c r="I27" s="9"/>
      <c r="J27" s="10"/>
      <c r="K27" s="11"/>
      <c r="L27" s="11"/>
      <c r="M27" s="9"/>
      <c r="N27" s="9"/>
      <c r="O27" s="10"/>
      <c r="P27" s="9"/>
      <c r="Q27" s="9"/>
      <c r="R27" s="9"/>
      <c r="S27" s="11"/>
      <c r="T27" s="12"/>
    </row>
    <row r="29" spans="2:20" ht="12" customHeight="1"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>
      <c r="G31"/>
      <c r="H31"/>
      <c r="I31"/>
      <c r="J31"/>
      <c r="K31"/>
      <c r="L31"/>
      <c r="M31"/>
      <c r="N31"/>
      <c r="O31"/>
      <c r="P31"/>
      <c r="Q31"/>
      <c r="R31"/>
      <c r="S31"/>
    </row>
    <row r="35" spans="7:19"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7:19"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7:19"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7:19"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7:19"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7:19"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7:19"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7:19"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7:19"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7:19"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7:19"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7:19"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7:19"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7:19"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7:19"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7:19"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7:19"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7:19"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7:19"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7:19"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7:19"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7:19"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7:19"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7:19"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7:19"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7:19"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7:19"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7:19"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7:19"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7:19"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7:19"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7:19"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7:19"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7:19"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7:19"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7:19"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7:19"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7:19"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7:19"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7:19"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7:19"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7:19"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7:19"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7:19"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7:19"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7:19"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7:19"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7:19">
      <c r="G82"/>
      <c r="H82"/>
      <c r="I82"/>
      <c r="J82"/>
      <c r="K82"/>
      <c r="L82"/>
      <c r="M82"/>
      <c r="N82"/>
      <c r="O82"/>
      <c r="P82"/>
      <c r="Q82"/>
      <c r="R82"/>
      <c r="S82"/>
    </row>
  </sheetData>
  <mergeCells count="13">
    <mergeCell ref="C2:R2"/>
    <mergeCell ref="C4:D4"/>
    <mergeCell ref="C5:D5"/>
    <mergeCell ref="E4:N4"/>
    <mergeCell ref="O4:R4"/>
    <mergeCell ref="E5:N5"/>
    <mergeCell ref="O5:R5"/>
    <mergeCell ref="C8:D8"/>
    <mergeCell ref="Q8:R8"/>
    <mergeCell ref="G8:H8"/>
    <mergeCell ref="I8:J8"/>
    <mergeCell ref="K8:L8"/>
    <mergeCell ref="M8:P8"/>
  </mergeCells>
  <phoneticPr fontId="1" type="noConversion"/>
  <conditionalFormatting sqref="T28 T83:T65542 S8:T8">
    <cfRule type="cellIs" dxfId="6" priority="1" stopIfTrue="1" operator="equal">
      <formula>"GREEN"</formula>
    </cfRule>
    <cfRule type="cellIs" dxfId="5" priority="2" stopIfTrue="1" operator="equal">
      <formula>"YELLOW"</formula>
    </cfRule>
    <cfRule type="cellIs" dxfId="4" priority="3" stopIfTrue="1" operator="equal">
      <formula>"RED"</formula>
    </cfRule>
  </conditionalFormatting>
  <conditionalFormatting sqref="H10:H27 J10:J27 O10:O27">
    <cfRule type="cellIs" dxfId="3" priority="4" stopIfTrue="1" operator="lessThan">
      <formula>0</formula>
    </cfRule>
  </conditionalFormatting>
  <conditionalFormatting sqref="T10:T27">
    <cfRule type="cellIs" dxfId="2" priority="5" stopIfTrue="1" operator="equal">
      <formula>"Red"</formula>
    </cfRule>
    <cfRule type="cellIs" dxfId="1" priority="6" stopIfTrue="1" operator="equal">
      <formula>"Green"</formula>
    </cfRule>
    <cfRule type="cellIs" dxfId="0" priority="7" stopIfTrue="1" operator="equal">
      <formula>"Yellow"</formula>
    </cfRule>
  </conditionalFormatting>
  <pageMargins left="0.75" right="0.75" top="1" bottom="1" header="0.5" footer="0.5"/>
  <pageSetup scale="64" orientation="landscape" r:id="rId1"/>
  <headerFooter alignWithMargins="0">
    <oddHeader>Page &amp;P of &amp;N</oddHead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zoomScale="70" zoomScaleNormal="70" workbookViewId="0">
      <selection activeCell="L55" sqref="L55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Terms</vt:lpstr>
      <vt:lpstr>Data</vt:lpstr>
      <vt:lpstr>Charts</vt:lpstr>
      <vt:lpstr>Data!Print_Area</vt:lpstr>
      <vt:lpstr>Terms!Print_Area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vuppala</cp:lastModifiedBy>
  <cp:lastPrinted>2004-07-06T23:52:03Z</cp:lastPrinted>
  <dcterms:created xsi:type="dcterms:W3CDTF">2004-04-27T16:32:13Z</dcterms:created>
  <dcterms:modified xsi:type="dcterms:W3CDTF">2010-03-18T15:05:22Z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TC011412731033</vt:lpwstr>
  </property>
</Properties>
</file>