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202300"/>
  <mc:AlternateContent xmlns:mc="http://schemas.openxmlformats.org/markup-compatibility/2006">
    <mc:Choice Requires="x15">
      <x15ac:absPath xmlns:x15ac="http://schemas.microsoft.com/office/spreadsheetml/2010/11/ac" url="/Users/pc/Documents/School/First Semester Course /MBAF502/Phase III/"/>
    </mc:Choice>
  </mc:AlternateContent>
  <xr:revisionPtr revIDLastSave="0" documentId="13_ncr:1_{03571540-F0A1-AE45-B357-7A893FBD0086}" xr6:coauthVersionLast="47" xr6:coauthVersionMax="47" xr10:uidLastSave="{00000000-0000-0000-0000-000000000000}"/>
  <bookViews>
    <workbookView xWindow="4640" yWindow="1180" windowWidth="19600" windowHeight="17800" activeTab="1" xr2:uid="{FD19EF11-427D-1A43-BB14-D9E037B25321}"/>
  </bookViews>
  <sheets>
    <sheet name="Data" sheetId="4" r:id="rId1"/>
    <sheet name="Regression for Revenue " sheetId="1" r:id="rId2"/>
    <sheet name="Regression for Profit "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 l="1"/>
  <c r="E10" i="1"/>
  <c r="L29" i="1"/>
  <c r="E12" i="2"/>
  <c r="E13" i="2"/>
  <c r="M29" i="2"/>
  <c r="C57" i="2"/>
  <c r="B58" i="2" s="1"/>
  <c r="C56"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4" i="2"/>
  <c r="C57" i="1"/>
  <c r="B58" i="1" s="1"/>
  <c r="C56"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 i="1"/>
  <c r="C4" i="1"/>
</calcChain>
</file>

<file path=xl/sharedStrings.xml><?xml version="1.0" encoding="utf-8"?>
<sst xmlns="http://schemas.openxmlformats.org/spreadsheetml/2006/main" count="111" uniqueCount="70">
  <si>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</si>
  <si>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</si>
  <si>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</si>
  <si>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</si>
  <si>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</si>
  <si>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</si>
  <si>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</si>
  <si>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</si>
  <si>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</si>
  <si>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</si>
  <si>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</si>
  <si>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</si>
  <si>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</si>
  <si>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</si>
  <si>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</si>
  <si>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</si>
  <si>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</si>
  <si>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</si>
  <si>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</si>
  <si>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</si>
  <si>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</si>
  <si>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</si>
  <si>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</si>
  <si>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</si>
  <si>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</si>
  <si>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Years (Quarterly)</t>
  </si>
  <si>
    <t>Revenue (In Billion Dollar)</t>
  </si>
  <si>
    <t>Profit (Billions Dollar)</t>
  </si>
  <si>
    <t xml:space="preserve">there is a linear relationship between the independent variable (X ) and the dependent variable (Y). </t>
  </si>
  <si>
    <t>STEP 2</t>
  </si>
  <si>
    <t>STEP 3</t>
  </si>
  <si>
    <t>STEP 4</t>
  </si>
  <si>
    <t>STEP 1</t>
  </si>
  <si>
    <t xml:space="preserve">Analysis Findings </t>
  </si>
  <si>
    <t xml:space="preserve">there is again evidence of a linear relationship between the independent variable (X) and the dependent variable (Y), </t>
  </si>
  <si>
    <r>
      <rPr>
        <b/>
        <sz val="12"/>
        <color theme="1"/>
        <rFont val="Aptos Narrow"/>
        <scheme val="minor"/>
      </rPr>
      <t>Analyzing findings</t>
    </r>
    <r>
      <rPr>
        <sz val="12"/>
        <color theme="1"/>
        <rFont val="Aptos Narrow"/>
        <family val="2"/>
        <scheme val="minor"/>
      </rPr>
      <t xml:space="preserve"> </t>
    </r>
  </si>
  <si>
    <t>STEP 5</t>
  </si>
  <si>
    <t xml:space="preserve">STEP 5 </t>
  </si>
  <si>
    <t xml:space="preserve">Conclusion </t>
  </si>
  <si>
    <t>Yes, time(years) and revenue are related variables but it doesn't necessarily mean one affects the other and the other factors such as leadership board, market demand, and market policies might impact the profit.</t>
  </si>
  <si>
    <t>Yes, time(years) and profit are related variables but it doesn't necessarily mean one affects the other and the other factors such as revenue, market demand, and market policies might impact the profit.</t>
  </si>
  <si>
    <t>STEP 7</t>
  </si>
  <si>
    <t>Yes, time(years) and revenue are related variables, but it doesn't necessarily mean one affects the other and the other factors such as leadership board, market demand, and market policies might impact the profit.</t>
  </si>
  <si>
    <t>Yes, time(years) and profit are related variables, but it doesn't necessarily mean one affects the other and other factors such as revenue, market demand, and market policies might impact the profit.</t>
  </si>
  <si>
    <t>H0(Null Hypothesis)</t>
  </si>
  <si>
    <t xml:space="preserve">Alternattive Hypothesis </t>
  </si>
  <si>
    <t xml:space="preserve">there is a linear relationship between the independent variable (time) and the dependent variable (revenue). </t>
  </si>
  <si>
    <t xml:space="preserve">there is no linear relationship between the independent variable (time) and the dependent variable (revenue). </t>
  </si>
  <si>
    <t xml:space="preserve">Decision </t>
  </si>
  <si>
    <t xml:space="preserve">Null Hypothesis </t>
  </si>
  <si>
    <t>Alternative Hypothesis</t>
  </si>
  <si>
    <t xml:space="preserve">there is no linear relationship between the independent variable (time) and the dependent variable (profit). </t>
  </si>
  <si>
    <t xml:space="preserve">there is a linear relationship between the independent variable (time) and the dependent variable (profit). </t>
  </si>
  <si>
    <t xml:space="preserve">Alpha </t>
  </si>
  <si>
    <t>This is supported because than the p value is less than alpha (0.05) , which means reject the null hypthesis leading us to accept the alternative hypothesis.(there is a linear relationship between both variable)</t>
  </si>
  <si>
    <t>Decision</t>
  </si>
  <si>
    <t>Alpha</t>
  </si>
  <si>
    <t>This is supported because the p value is less than the alpha, which means reject the null hypthesis leading us to accept the alternative hypothesis.(there is a linear relationship between both variable)</t>
  </si>
  <si>
    <t xml:space="preserve">5 Moving Averages </t>
  </si>
  <si>
    <t>The correlation coefficient (Multiple R) is 0.909555946, suggesting a strong positive linear relationship between the variables</t>
  </si>
  <si>
    <t>The point estimate for the intercept (β0) is approximately 2007.63.</t>
  </si>
  <si>
    <t>The point estimate for the slope (β1) is approximately 0.444.</t>
  </si>
  <si>
    <t>For the intercept (β0), the 95% confidence interval is 2006.39, 2008.87).</t>
  </si>
  <si>
    <t>The R-squared value (0.827) indicates that approximately 82.7% of the variability in profits can be explained by the linear relationship with time (Years).</t>
  </si>
  <si>
    <t>For the slope (β1), the 95% confidence interval is (0.388, 0.499).</t>
  </si>
  <si>
    <t>The correlation between X Variable 1 and Y appears to be strong. as indicated by the high value of the correlation coefficient (R) of approximately 0.9178</t>
  </si>
  <si>
    <t>The R-squared value (0.842) indicates that approximately 84.2% of the variability in profits can be explained by the linear relationship with time (Years).</t>
  </si>
  <si>
    <t>the point estimates for the slope (β1) and y-intercept (β0) are approximately 0.353 and 2006.54 respectively</t>
  </si>
  <si>
    <r>
      <rPr>
        <sz val="7"/>
        <color rgb="FF000000"/>
        <rFont val="Times New Roman"/>
        <family val="1"/>
      </rPr>
      <t xml:space="preserve">  </t>
    </r>
    <r>
      <rPr>
        <sz val="12"/>
        <color rgb="FF000000"/>
        <rFont val="Helvetica Neue"/>
        <family val="2"/>
      </rPr>
      <t>For the slope (β1), the 95% confidence interval is (0.311, 0.395).</t>
    </r>
  </si>
  <si>
    <t>For the intercept (β0), the 95% confidence interval is (2005.25, 2007.84).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</si>
</sst>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i/>
      <sz val="12"/>
      <color theme="1"/>
      <name val="Aptos Narrow"/>
      <family val="2"/>
      <scheme val="minor"/>
    </font>
    <font>
      <sz val="12"/>
      <color rgb="FF000000"/>
      <name val="Helvetica Neue"/>
      <family val="2"/>
    </font>
    <font>
      <sz val="7"/>
      <color rgb="FF000000"/>
      <name val="Times New Roman"/>
      <family val="1"/>
    </font>
    <font>
      <b/>
      <sz val="12"/>
      <color theme="1"/>
      <name val="Aptos Narrow"/>
      <scheme val="minor"/>
    </font>
    <font>
      <sz val="12"/>
      <color rgb="FF000000"/>
      <name val="Symbol"/>
      <family val="1"/>
      <charset val="2"/>
    </font>
    <font>
      <sz val="12"/>
      <color theme="1"/>
      <name val="Aptos Narrow"/>
      <scheme val="minor"/>
    </font>
    <font>
      <sz val="12"/>
      <color rgb="FF000000"/>
      <name val="Times New Roman"/>
      <family val="1"/>
    </font>
    <font>
      <sz val="12"/>
      <color rgb="FF000000"/>
      <name val="Aptos Narrow (Body)"/>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7">
    <xf numFmtId="0" fontId="0" fillId="0" borderId="0" xfId="0"/>
    <xf numFmtId="0" fontId="0" fillId="0" borderId="1" xfId="0" applyBorder="1"/>
    <xf numFmtId="0" fontId="1" fillId="0" borderId="2" xfId="0" applyFont="1" applyBorder="1" applyAlignment="1">
      <alignment horizontal="center"/>
    </xf>
    <xf numFmtId="0" fontId="2" fillId="0" borderId="0" xfId="0" applyFont="1"/>
    <xf numFmtId="0" fontId="2" fillId="0" borderId="0" xfId="0" applyFont="1" applyAlignment="1">
      <alignment vertical="center"/>
    </xf>
    <xf numFmtId="0" fontId="4" fillId="0" borderId="0" xfId="0" applyFont="1"/>
    <xf numFmtId="0" fontId="5" fillId="0" borderId="0" xfId="0" applyFont="1" applyAlignment="1">
      <alignment horizontal="left" vertical="center" indent="6"/>
    </xf>
    <xf numFmtId="0" fontId="2" fillId="0" borderId="0" xfId="0" applyFont="1" applyAlignment="1">
      <alignment horizontal="left" vertical="center" indent="6"/>
    </xf>
    <xf numFmtId="0" fontId="6" fillId="0" borderId="0" xfId="0" applyFont="1"/>
    <xf numFmtId="0" fontId="7" fillId="0" borderId="0" xfId="0" applyFont="1" applyAlignment="1">
      <alignment vertical="center"/>
    </xf>
    <xf numFmtId="0" fontId="8" fillId="0" borderId="0" xfId="0" applyFont="1" applyAlignment="1">
      <alignment vertical="center"/>
    </xf>
    <xf numFmtId="0" fontId="1" fillId="0" borderId="0" xfId="0" applyFont="1" applyAlignment="1">
      <alignment horizontal="center"/>
    </xf>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1" fillId="0" borderId="2" xfId="0" applyFont="1" applyFill="1" applyBorder="1" applyAlignment="1">
      <alignment horizontal="centerContinuous"/>
    </xf>
    <xf numFmtId="0" fontId="1" fillId="0"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Scatter Plot for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3407083685629545"/>
                  <c:y val="-5.61570480433999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'Regression for Revenue '!$A$2:$A$57</c:f>
              <c:numCache>
                <c:formatCode>General</c:formatCode>
                <c:ptCount val="56"/>
                <c:pt idx="0">
                  <c:v>2010</c:v>
                </c:pt>
                <c:pt idx="1">
                  <c:v>2010.25</c:v>
                </c:pt>
                <c:pt idx="2">
                  <c:v>2010.5</c:v>
                </c:pt>
                <c:pt idx="3">
                  <c:v>2010.75</c:v>
                </c:pt>
                <c:pt idx="4">
                  <c:v>2011</c:v>
                </c:pt>
                <c:pt idx="5">
                  <c:v>2011.25</c:v>
                </c:pt>
                <c:pt idx="6">
                  <c:v>2011.5</c:v>
                </c:pt>
                <c:pt idx="7">
                  <c:v>2011.75</c:v>
                </c:pt>
                <c:pt idx="8">
                  <c:v>2012</c:v>
                </c:pt>
                <c:pt idx="9">
                  <c:v>2012.25</c:v>
                </c:pt>
                <c:pt idx="10">
                  <c:v>2012.5</c:v>
                </c:pt>
                <c:pt idx="11">
                  <c:v>2012.75</c:v>
                </c:pt>
                <c:pt idx="12">
                  <c:v>2013</c:v>
                </c:pt>
                <c:pt idx="13">
                  <c:v>2013.25</c:v>
                </c:pt>
                <c:pt idx="14">
                  <c:v>2013.5</c:v>
                </c:pt>
                <c:pt idx="15">
                  <c:v>2013.75</c:v>
                </c:pt>
                <c:pt idx="16">
                  <c:v>2014</c:v>
                </c:pt>
                <c:pt idx="17">
                  <c:v>2014.25</c:v>
                </c:pt>
                <c:pt idx="18">
                  <c:v>2014.5</c:v>
                </c:pt>
                <c:pt idx="19">
                  <c:v>2014.75</c:v>
                </c:pt>
                <c:pt idx="20">
                  <c:v>2015</c:v>
                </c:pt>
                <c:pt idx="21">
                  <c:v>2015.25</c:v>
                </c:pt>
                <c:pt idx="22">
                  <c:v>2015.5</c:v>
                </c:pt>
                <c:pt idx="23">
                  <c:v>2015.75</c:v>
                </c:pt>
                <c:pt idx="24">
                  <c:v>2016</c:v>
                </c:pt>
                <c:pt idx="25">
                  <c:v>2016.25</c:v>
                </c:pt>
                <c:pt idx="26">
                  <c:v>2016.5</c:v>
                </c:pt>
                <c:pt idx="27">
                  <c:v>2016.75</c:v>
                </c:pt>
                <c:pt idx="28">
                  <c:v>2017</c:v>
                </c:pt>
                <c:pt idx="29">
                  <c:v>2017.25</c:v>
                </c:pt>
                <c:pt idx="30">
                  <c:v>2017.5</c:v>
                </c:pt>
                <c:pt idx="31">
                  <c:v>2017.75</c:v>
                </c:pt>
                <c:pt idx="32">
                  <c:v>2018</c:v>
                </c:pt>
                <c:pt idx="33">
                  <c:v>2018.25</c:v>
                </c:pt>
                <c:pt idx="34">
                  <c:v>2018.5</c:v>
                </c:pt>
                <c:pt idx="35">
                  <c:v>2018.75</c:v>
                </c:pt>
                <c:pt idx="36">
                  <c:v>2019</c:v>
                </c:pt>
                <c:pt idx="37">
                  <c:v>2019.25</c:v>
                </c:pt>
                <c:pt idx="38">
                  <c:v>2019.5</c:v>
                </c:pt>
                <c:pt idx="39">
                  <c:v>2019.75</c:v>
                </c:pt>
                <c:pt idx="40">
                  <c:v>2020</c:v>
                </c:pt>
                <c:pt idx="41">
                  <c:v>2020.25</c:v>
                </c:pt>
                <c:pt idx="42">
                  <c:v>2020.5</c:v>
                </c:pt>
                <c:pt idx="43">
                  <c:v>2020.75</c:v>
                </c:pt>
                <c:pt idx="44">
                  <c:v>2021</c:v>
                </c:pt>
                <c:pt idx="45">
                  <c:v>2021.25</c:v>
                </c:pt>
                <c:pt idx="46">
                  <c:v>2021.5</c:v>
                </c:pt>
                <c:pt idx="47">
                  <c:v>2021.75</c:v>
                </c:pt>
                <c:pt idx="48">
                  <c:v>2022</c:v>
                </c:pt>
                <c:pt idx="49">
                  <c:v>2022.25</c:v>
                </c:pt>
                <c:pt idx="50">
                  <c:v>2022.5</c:v>
                </c:pt>
                <c:pt idx="51">
                  <c:v>2022.75</c:v>
                </c:pt>
                <c:pt idx="52">
                  <c:v>2023</c:v>
                </c:pt>
                <c:pt idx="53">
                  <c:v>2023.25</c:v>
                </c:pt>
                <c:pt idx="54">
                  <c:v>2023.5</c:v>
                </c:pt>
                <c:pt idx="55">
                  <c:v>2023.75</c:v>
                </c:pt>
              </c:numCache>
            </c:numRef>
          </c:xVal>
          <c:yVal>
            <c:numRef>
              <c:f>'Regression for Revenue '!$B$2:$B$57</c:f>
              <c:numCache>
                <c:formatCode>General</c:formatCode>
                <c:ptCount val="56"/>
                <c:pt idx="0">
                  <c:v>14.5</c:v>
                </c:pt>
                <c:pt idx="1">
                  <c:v>16</c:v>
                </c:pt>
                <c:pt idx="2">
                  <c:v>25</c:v>
                </c:pt>
                <c:pt idx="3">
                  <c:v>19.95</c:v>
                </c:pt>
                <c:pt idx="4">
                  <c:v>16.399999999999999</c:v>
                </c:pt>
                <c:pt idx="5">
                  <c:v>17.3</c:v>
                </c:pt>
                <c:pt idx="6">
                  <c:v>17.3</c:v>
                </c:pt>
                <c:pt idx="7">
                  <c:v>20.8</c:v>
                </c:pt>
                <c:pt idx="8">
                  <c:v>17.399999999999999</c:v>
                </c:pt>
                <c:pt idx="9">
                  <c:v>18.8</c:v>
                </c:pt>
                <c:pt idx="10">
                  <c:v>16</c:v>
                </c:pt>
                <c:pt idx="11">
                  <c:v>21.4</c:v>
                </c:pt>
                <c:pt idx="12">
                  <c:v>20.399999999999999</c:v>
                </c:pt>
                <c:pt idx="13">
                  <c:v>23.38</c:v>
                </c:pt>
                <c:pt idx="14">
                  <c:v>23.2</c:v>
                </c:pt>
                <c:pt idx="15">
                  <c:v>26.4</c:v>
                </c:pt>
                <c:pt idx="16">
                  <c:v>20.399999999999999</c:v>
                </c:pt>
                <c:pt idx="17">
                  <c:v>23.38</c:v>
                </c:pt>
                <c:pt idx="18">
                  <c:v>23.2</c:v>
                </c:pt>
                <c:pt idx="19">
                  <c:v>26.4</c:v>
                </c:pt>
                <c:pt idx="20">
                  <c:v>21.72</c:v>
                </c:pt>
                <c:pt idx="21">
                  <c:v>22.18</c:v>
                </c:pt>
                <c:pt idx="22">
                  <c:v>23.76</c:v>
                </c:pt>
                <c:pt idx="23">
                  <c:v>20.53</c:v>
                </c:pt>
                <c:pt idx="24">
                  <c:v>26.4</c:v>
                </c:pt>
                <c:pt idx="25">
                  <c:v>21.92</c:v>
                </c:pt>
                <c:pt idx="26">
                  <c:v>25.82</c:v>
                </c:pt>
                <c:pt idx="27">
                  <c:v>25.82</c:v>
                </c:pt>
                <c:pt idx="28">
                  <c:v>23.21</c:v>
                </c:pt>
                <c:pt idx="29">
                  <c:v>25.6</c:v>
                </c:pt>
                <c:pt idx="30">
                  <c:v>24.53</c:v>
                </c:pt>
                <c:pt idx="31">
                  <c:v>28.91</c:v>
                </c:pt>
                <c:pt idx="32">
                  <c:v>26.81</c:v>
                </c:pt>
                <c:pt idx="33">
                  <c:v>30.08</c:v>
                </c:pt>
                <c:pt idx="34">
                  <c:v>29.08</c:v>
                </c:pt>
                <c:pt idx="35">
                  <c:v>32.47</c:v>
                </c:pt>
                <c:pt idx="36">
                  <c:v>33.71</c:v>
                </c:pt>
                <c:pt idx="37">
                  <c:v>33.049999999999997</c:v>
                </c:pt>
                <c:pt idx="38">
                  <c:v>36.9</c:v>
                </c:pt>
                <c:pt idx="39">
                  <c:v>36.9</c:v>
                </c:pt>
                <c:pt idx="40">
                  <c:v>35.020000000000003</c:v>
                </c:pt>
                <c:pt idx="41">
                  <c:v>33.71</c:v>
                </c:pt>
                <c:pt idx="42">
                  <c:v>33.049999999999997</c:v>
                </c:pt>
                <c:pt idx="43">
                  <c:v>36.9</c:v>
                </c:pt>
                <c:pt idx="44">
                  <c:v>35.020000000000003</c:v>
                </c:pt>
                <c:pt idx="45">
                  <c:v>38.630000000000003</c:v>
                </c:pt>
                <c:pt idx="46">
                  <c:v>38.630000000000003</c:v>
                </c:pt>
                <c:pt idx="47">
                  <c:v>37.15</c:v>
                </c:pt>
                <c:pt idx="48">
                  <c:v>43.07</c:v>
                </c:pt>
                <c:pt idx="49">
                  <c:v>41.7</c:v>
                </c:pt>
                <c:pt idx="50">
                  <c:v>46.15</c:v>
                </c:pt>
                <c:pt idx="51">
                  <c:v>45.31</c:v>
                </c:pt>
                <c:pt idx="52">
                  <c:v>51.74</c:v>
                </c:pt>
                <c:pt idx="53">
                  <c:v>52.85</c:v>
                </c:pt>
                <c:pt idx="54">
                  <c:v>56.18</c:v>
                </c:pt>
                <c:pt idx="55">
                  <c:v>56.51</c:v>
                </c:pt>
              </c:numCache>
            </c:numRef>
          </c:yVal>
          <c:smooth val="0"/>
          <c:extLst>
            <c:ext xmlns:c16="http://schemas.microsoft.com/office/drawing/2014/chart" uri="{C3380CC4-5D6E-409C-BE32-E72D297353CC}">
              <c16:uniqueId val="{00000000-CA9E-054A-8C12-EC1950332258}"/>
            </c:ext>
          </c:extLst>
        </c:ser>
        <c:dLbls>
          <c:showLegendKey val="0"/>
          <c:showVal val="0"/>
          <c:showCatName val="0"/>
          <c:showSerName val="0"/>
          <c:showPercent val="0"/>
          <c:showBubbleSize val="0"/>
        </c:dLbls>
        <c:axId val="2039085152"/>
        <c:axId val="1569304496"/>
      </c:scatterChart>
      <c:valAx>
        <c:axId val="2039085152"/>
        <c:scaling>
          <c:orientation val="minMax"/>
        </c:scaling>
        <c:delete val="0"/>
        <c:axPos val="b"/>
        <c:majorGridlines>
          <c:spPr>
            <a:ln w="9525" cap="flat" cmpd="sng" algn="ctr">
              <a:solidFill>
                <a:schemeClr val="tx1">
                  <a:lumMod val="15000"/>
                  <a:lumOff val="85000"/>
                </a:schemeClr>
              </a:solidFill>
              <a:round/>
            </a:ln>
            <a:effectLst/>
          </c:spPr>
        </c:majorGridlines>
        <c:title>
          <c:tx>
            <c:strRef>
              <c:f>'Regression for Revenue '!$A$1</c:f>
              <c:strCache>
                <c:ptCount val="1"/>
                <c:pt idx="0">
                  <c:v>Years (Quarterly)</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304496"/>
        <c:crosses val="autoZero"/>
        <c:crossBetween val="midCat"/>
      </c:valAx>
      <c:valAx>
        <c:axId val="1569304496"/>
        <c:scaling>
          <c:orientation val="minMax"/>
        </c:scaling>
        <c:delete val="0"/>
        <c:axPos val="l"/>
        <c:majorGridlines>
          <c:spPr>
            <a:ln w="9525" cap="flat" cmpd="sng" algn="ctr">
              <a:solidFill>
                <a:schemeClr val="tx1">
                  <a:lumMod val="15000"/>
                  <a:lumOff val="85000"/>
                </a:schemeClr>
              </a:solidFill>
              <a:round/>
            </a:ln>
            <a:effectLst/>
          </c:spPr>
        </c:majorGridlines>
        <c:title>
          <c:tx>
            <c:strRef>
              <c:f>'Regression for Revenue '!$B$1</c:f>
              <c:strCache>
                <c:ptCount val="1"/>
                <c:pt idx="0">
                  <c:v>Revenue (In Billion Dollar)</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085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TRENDLINE PLOT FOR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'Regression for Revenue '!$B$1</c:f>
              <c:strCache>
                <c:ptCount val="1"/>
                <c:pt idx="0">
                  <c:v>Revenue (In Billion Dollar)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'Regression for Revenue '!$A$2:$A$58</c:f>
              <c:numCache>
                <c:formatCode>General</c:formatCode>
                <c:ptCount val="57"/>
                <c:pt idx="0">
                  <c:v>2010</c:v>
                </c:pt>
                <c:pt idx="1">
                  <c:v>2010.25</c:v>
                </c:pt>
                <c:pt idx="2">
                  <c:v>2010.5</c:v>
                </c:pt>
                <c:pt idx="3">
                  <c:v>2010.75</c:v>
                </c:pt>
                <c:pt idx="4">
                  <c:v>2011</c:v>
                </c:pt>
                <c:pt idx="5">
                  <c:v>2011.25</c:v>
                </c:pt>
                <c:pt idx="6">
                  <c:v>2011.5</c:v>
                </c:pt>
                <c:pt idx="7">
                  <c:v>2011.75</c:v>
                </c:pt>
                <c:pt idx="8">
                  <c:v>2012</c:v>
                </c:pt>
                <c:pt idx="9">
                  <c:v>2012.25</c:v>
                </c:pt>
                <c:pt idx="10">
                  <c:v>2012.5</c:v>
                </c:pt>
                <c:pt idx="11">
                  <c:v>2012.75</c:v>
                </c:pt>
                <c:pt idx="12">
                  <c:v>2013</c:v>
                </c:pt>
                <c:pt idx="13">
                  <c:v>2013.25</c:v>
                </c:pt>
                <c:pt idx="14">
                  <c:v>2013.5</c:v>
                </c:pt>
                <c:pt idx="15">
                  <c:v>2013.75</c:v>
                </c:pt>
                <c:pt idx="16">
                  <c:v>2014</c:v>
                </c:pt>
                <c:pt idx="17">
                  <c:v>2014.25</c:v>
                </c:pt>
                <c:pt idx="18">
                  <c:v>2014.5</c:v>
                </c:pt>
                <c:pt idx="19">
                  <c:v>2014.75</c:v>
                </c:pt>
                <c:pt idx="20">
                  <c:v>2015</c:v>
                </c:pt>
                <c:pt idx="21">
                  <c:v>2015.25</c:v>
                </c:pt>
                <c:pt idx="22">
                  <c:v>2015.5</c:v>
                </c:pt>
                <c:pt idx="23">
                  <c:v>2015.75</c:v>
                </c:pt>
                <c:pt idx="24">
                  <c:v>2016</c:v>
                </c:pt>
                <c:pt idx="25">
                  <c:v>2016.25</c:v>
                </c:pt>
                <c:pt idx="26">
                  <c:v>2016.5</c:v>
                </c:pt>
                <c:pt idx="27">
                  <c:v>2016.75</c:v>
                </c:pt>
                <c:pt idx="28">
                  <c:v>2017</c:v>
                </c:pt>
                <c:pt idx="29">
                  <c:v>2017.25</c:v>
                </c:pt>
                <c:pt idx="30">
                  <c:v>2017.5</c:v>
                </c:pt>
                <c:pt idx="31">
                  <c:v>2017.75</c:v>
                </c:pt>
                <c:pt idx="32">
                  <c:v>2018</c:v>
                </c:pt>
                <c:pt idx="33">
                  <c:v>2018.25</c:v>
                </c:pt>
                <c:pt idx="34">
                  <c:v>2018.5</c:v>
                </c:pt>
                <c:pt idx="35">
                  <c:v>2018.75</c:v>
                </c:pt>
                <c:pt idx="36">
                  <c:v>2019</c:v>
                </c:pt>
                <c:pt idx="37">
                  <c:v>2019.25</c:v>
                </c:pt>
                <c:pt idx="38">
                  <c:v>2019.5</c:v>
                </c:pt>
                <c:pt idx="39">
                  <c:v>2019.75</c:v>
                </c:pt>
                <c:pt idx="40">
                  <c:v>2020</c:v>
                </c:pt>
                <c:pt idx="41">
                  <c:v>2020.25</c:v>
                </c:pt>
                <c:pt idx="42">
                  <c:v>2020.5</c:v>
                </c:pt>
                <c:pt idx="43">
                  <c:v>2020.75</c:v>
                </c:pt>
                <c:pt idx="44">
                  <c:v>2021</c:v>
                </c:pt>
                <c:pt idx="45">
                  <c:v>2021.25</c:v>
                </c:pt>
                <c:pt idx="46">
                  <c:v>2021.5</c:v>
                </c:pt>
                <c:pt idx="47">
                  <c:v>2021.75</c:v>
                </c:pt>
                <c:pt idx="48">
                  <c:v>2022</c:v>
                </c:pt>
                <c:pt idx="49">
                  <c:v>2022.25</c:v>
                </c:pt>
                <c:pt idx="50">
                  <c:v>2022.5</c:v>
                </c:pt>
                <c:pt idx="51">
                  <c:v>2022.75</c:v>
                </c:pt>
                <c:pt idx="52">
                  <c:v>2023</c:v>
                </c:pt>
                <c:pt idx="53">
                  <c:v>2023.25</c:v>
                </c:pt>
                <c:pt idx="54">
                  <c:v>2023.5</c:v>
                </c:pt>
                <c:pt idx="55">
                  <c:v>2023.75</c:v>
                </c:pt>
                <c:pt idx="56">
                  <c:v>2024</c:v>
                </c:pt>
              </c:numCache>
            </c:numRef>
          </c:xVal>
          <c:yVal>
            <c:numRef>
              <c:f>'Regression for Revenue '!$B$2:$B$58</c:f>
              <c:numCache>
                <c:formatCode>General</c:formatCode>
                <c:ptCount val="57"/>
                <c:pt idx="0">
                  <c:v>14.5</c:v>
                </c:pt>
                <c:pt idx="1">
                  <c:v>16</c:v>
                </c:pt>
                <c:pt idx="2">
                  <c:v>25</c:v>
                </c:pt>
                <c:pt idx="3">
                  <c:v>19.95</c:v>
                </c:pt>
                <c:pt idx="4">
                  <c:v>16.399999999999999</c:v>
                </c:pt>
                <c:pt idx="5">
                  <c:v>17.3</c:v>
                </c:pt>
                <c:pt idx="6">
                  <c:v>17.3</c:v>
                </c:pt>
                <c:pt idx="7">
                  <c:v>20.8</c:v>
                </c:pt>
                <c:pt idx="8">
                  <c:v>17.399999999999999</c:v>
                </c:pt>
                <c:pt idx="9">
                  <c:v>18.8</c:v>
                </c:pt>
                <c:pt idx="10">
                  <c:v>16</c:v>
                </c:pt>
                <c:pt idx="11">
                  <c:v>21.4</c:v>
                </c:pt>
                <c:pt idx="12">
                  <c:v>20.399999999999999</c:v>
                </c:pt>
                <c:pt idx="13">
                  <c:v>23.38</c:v>
                </c:pt>
                <c:pt idx="14">
                  <c:v>23.2</c:v>
                </c:pt>
                <c:pt idx="15">
                  <c:v>26.4</c:v>
                </c:pt>
                <c:pt idx="16">
                  <c:v>20.399999999999999</c:v>
                </c:pt>
                <c:pt idx="17">
                  <c:v>23.38</c:v>
                </c:pt>
                <c:pt idx="18">
                  <c:v>23.2</c:v>
                </c:pt>
                <c:pt idx="19">
                  <c:v>26.4</c:v>
                </c:pt>
                <c:pt idx="20">
                  <c:v>21.72</c:v>
                </c:pt>
                <c:pt idx="21">
                  <c:v>22.18</c:v>
                </c:pt>
                <c:pt idx="22">
                  <c:v>23.76</c:v>
                </c:pt>
                <c:pt idx="23">
                  <c:v>20.53</c:v>
                </c:pt>
                <c:pt idx="24">
                  <c:v>26.4</c:v>
                </c:pt>
                <c:pt idx="25">
                  <c:v>21.92</c:v>
                </c:pt>
                <c:pt idx="26">
                  <c:v>25.82</c:v>
                </c:pt>
                <c:pt idx="27">
                  <c:v>25.82</c:v>
                </c:pt>
                <c:pt idx="28">
                  <c:v>23.21</c:v>
                </c:pt>
                <c:pt idx="29">
                  <c:v>25.6</c:v>
                </c:pt>
                <c:pt idx="30">
                  <c:v>24.53</c:v>
                </c:pt>
                <c:pt idx="31">
                  <c:v>28.91</c:v>
                </c:pt>
                <c:pt idx="32">
                  <c:v>26.81</c:v>
                </c:pt>
                <c:pt idx="33">
                  <c:v>30.08</c:v>
                </c:pt>
                <c:pt idx="34">
                  <c:v>29.08</c:v>
                </c:pt>
                <c:pt idx="35">
                  <c:v>32.47</c:v>
                </c:pt>
                <c:pt idx="36">
                  <c:v>33.71</c:v>
                </c:pt>
                <c:pt idx="37">
                  <c:v>33.049999999999997</c:v>
                </c:pt>
                <c:pt idx="38">
                  <c:v>36.9</c:v>
                </c:pt>
                <c:pt idx="39">
                  <c:v>36.9</c:v>
                </c:pt>
                <c:pt idx="40">
                  <c:v>35.020000000000003</c:v>
                </c:pt>
                <c:pt idx="41">
                  <c:v>33.71</c:v>
                </c:pt>
                <c:pt idx="42">
                  <c:v>33.049999999999997</c:v>
                </c:pt>
                <c:pt idx="43">
                  <c:v>36.9</c:v>
                </c:pt>
                <c:pt idx="44">
                  <c:v>35.020000000000003</c:v>
                </c:pt>
                <c:pt idx="45">
                  <c:v>38.630000000000003</c:v>
                </c:pt>
                <c:pt idx="46">
                  <c:v>38.630000000000003</c:v>
                </c:pt>
                <c:pt idx="47">
                  <c:v>37.15</c:v>
                </c:pt>
                <c:pt idx="48">
                  <c:v>43.07</c:v>
                </c:pt>
                <c:pt idx="49">
                  <c:v>41.7</c:v>
                </c:pt>
                <c:pt idx="50">
                  <c:v>46.15</c:v>
                </c:pt>
                <c:pt idx="51">
                  <c:v>45.31</c:v>
                </c:pt>
                <c:pt idx="52">
                  <c:v>51.74</c:v>
                </c:pt>
                <c:pt idx="53">
                  <c:v>52.85</c:v>
                </c:pt>
                <c:pt idx="54">
                  <c:v>56.18</c:v>
                </c:pt>
                <c:pt idx="55">
                  <c:v>56.51</c:v>
                </c:pt>
                <c:pt idx="56">
                  <c:v>73.445000000002182</c:v>
                </c:pt>
              </c:numCache>
            </c:numRef>
          </c:yVal>
          <c:smooth val="0"/>
          <c:extLst>
            <c:ext xmlns:c16="http://schemas.microsoft.com/office/drawing/2014/chart" uri="{C3380CC4-5D6E-409C-BE32-E72D297353CC}">
              <c16:uniqueId val="{00000000-1968-E14F-A66E-2323BAFD31F3}"/>
            </c:ext>
          </c:extLst>
        </c:ser>
        <c:ser>
          <c:idx val="1"/>
          <c:order val="1"/>
          <c:tx>
            <c:strRef>
              <c:f>'Regression for Revenue '!$C$1</c:f>
              <c:strCache>
                <c:ptCount val="1"/>
                <c:pt idx="0">
                  <c:v>5 Moving Averages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'Regression for Revenue '!$A$2:$A$58</c:f>
              <c:numCache>
                <c:formatCode>General</c:formatCode>
                <c:ptCount val="57"/>
                <c:pt idx="0">
                  <c:v>2010</c:v>
                </c:pt>
                <c:pt idx="1">
                  <c:v>2010.25</c:v>
                </c:pt>
                <c:pt idx="2">
                  <c:v>2010.5</c:v>
                </c:pt>
                <c:pt idx="3">
                  <c:v>2010.75</c:v>
                </c:pt>
                <c:pt idx="4">
                  <c:v>2011</c:v>
                </c:pt>
                <c:pt idx="5">
                  <c:v>2011.25</c:v>
                </c:pt>
                <c:pt idx="6">
                  <c:v>2011.5</c:v>
                </c:pt>
                <c:pt idx="7">
                  <c:v>2011.75</c:v>
                </c:pt>
                <c:pt idx="8">
                  <c:v>2012</c:v>
                </c:pt>
                <c:pt idx="9">
                  <c:v>2012.25</c:v>
                </c:pt>
                <c:pt idx="10">
                  <c:v>2012.5</c:v>
                </c:pt>
                <c:pt idx="11">
                  <c:v>2012.75</c:v>
                </c:pt>
                <c:pt idx="12">
                  <c:v>2013</c:v>
                </c:pt>
                <c:pt idx="13">
                  <c:v>2013.25</c:v>
                </c:pt>
                <c:pt idx="14">
                  <c:v>2013.5</c:v>
                </c:pt>
                <c:pt idx="15">
                  <c:v>2013.75</c:v>
                </c:pt>
                <c:pt idx="16">
                  <c:v>2014</c:v>
                </c:pt>
                <c:pt idx="17">
                  <c:v>2014.25</c:v>
                </c:pt>
                <c:pt idx="18">
                  <c:v>2014.5</c:v>
                </c:pt>
                <c:pt idx="19">
                  <c:v>2014.75</c:v>
                </c:pt>
                <c:pt idx="20">
                  <c:v>2015</c:v>
                </c:pt>
                <c:pt idx="21">
                  <c:v>2015.25</c:v>
                </c:pt>
                <c:pt idx="22">
                  <c:v>2015.5</c:v>
                </c:pt>
                <c:pt idx="23">
                  <c:v>2015.75</c:v>
                </c:pt>
                <c:pt idx="24">
                  <c:v>2016</c:v>
                </c:pt>
                <c:pt idx="25">
                  <c:v>2016.25</c:v>
                </c:pt>
                <c:pt idx="26">
                  <c:v>2016.5</c:v>
                </c:pt>
                <c:pt idx="27">
                  <c:v>2016.75</c:v>
                </c:pt>
                <c:pt idx="28">
                  <c:v>2017</c:v>
                </c:pt>
                <c:pt idx="29">
                  <c:v>2017.25</c:v>
                </c:pt>
                <c:pt idx="30">
                  <c:v>2017.5</c:v>
                </c:pt>
                <c:pt idx="31">
                  <c:v>2017.75</c:v>
                </c:pt>
                <c:pt idx="32">
                  <c:v>2018</c:v>
                </c:pt>
                <c:pt idx="33">
                  <c:v>2018.25</c:v>
                </c:pt>
                <c:pt idx="34">
                  <c:v>2018.5</c:v>
                </c:pt>
                <c:pt idx="35">
                  <c:v>2018.75</c:v>
                </c:pt>
                <c:pt idx="36">
                  <c:v>2019</c:v>
                </c:pt>
                <c:pt idx="37">
                  <c:v>2019.25</c:v>
                </c:pt>
                <c:pt idx="38">
                  <c:v>2019.5</c:v>
                </c:pt>
                <c:pt idx="39">
                  <c:v>2019.75</c:v>
                </c:pt>
                <c:pt idx="40">
                  <c:v>2020</c:v>
                </c:pt>
                <c:pt idx="41">
                  <c:v>2020.25</c:v>
                </c:pt>
                <c:pt idx="42">
                  <c:v>2020.5</c:v>
                </c:pt>
                <c:pt idx="43">
                  <c:v>2020.75</c:v>
                </c:pt>
                <c:pt idx="44">
                  <c:v>2021</c:v>
                </c:pt>
                <c:pt idx="45">
                  <c:v>2021.25</c:v>
                </c:pt>
                <c:pt idx="46">
                  <c:v>2021.5</c:v>
                </c:pt>
                <c:pt idx="47">
                  <c:v>2021.75</c:v>
                </c:pt>
                <c:pt idx="48">
                  <c:v>2022</c:v>
                </c:pt>
                <c:pt idx="49">
                  <c:v>2022.25</c:v>
                </c:pt>
                <c:pt idx="50">
                  <c:v>2022.5</c:v>
                </c:pt>
                <c:pt idx="51">
                  <c:v>2022.75</c:v>
                </c:pt>
                <c:pt idx="52">
                  <c:v>2023</c:v>
                </c:pt>
                <c:pt idx="53">
                  <c:v>2023.25</c:v>
                </c:pt>
                <c:pt idx="54">
                  <c:v>2023.5</c:v>
                </c:pt>
                <c:pt idx="55">
                  <c:v>2023.75</c:v>
                </c:pt>
                <c:pt idx="56">
                  <c:v>2024</c:v>
                </c:pt>
              </c:numCache>
            </c:numRef>
          </c:xVal>
          <c:yVal>
            <c:numRef>
              <c:f>'Regression for Revenue '!$C$2:$C$58</c:f>
              <c:numCache>
                <c:formatCode>General</c:formatCode>
                <c:ptCount val="57"/>
                <c:pt idx="2">
                  <c:v>18.369999999999997</c:v>
                </c:pt>
                <c:pt idx="3">
                  <c:v>18.93</c:v>
                </c:pt>
                <c:pt idx="4">
                  <c:v>19.190000000000001</c:v>
                </c:pt>
                <c:pt idx="5">
                  <c:v>18.349999999999998</c:v>
                </c:pt>
                <c:pt idx="6">
                  <c:v>17.839999999999996</c:v>
                </c:pt>
                <c:pt idx="7">
                  <c:v>18.32</c:v>
                </c:pt>
                <c:pt idx="8">
                  <c:v>18.059999999999999</c:v>
                </c:pt>
                <c:pt idx="9">
                  <c:v>18.880000000000003</c:v>
                </c:pt>
                <c:pt idx="10">
                  <c:v>18.8</c:v>
                </c:pt>
                <c:pt idx="11">
                  <c:v>19.995999999999999</c:v>
                </c:pt>
                <c:pt idx="12">
                  <c:v>20.875999999999998</c:v>
                </c:pt>
                <c:pt idx="13">
                  <c:v>22.956</c:v>
                </c:pt>
                <c:pt idx="14">
                  <c:v>22.756</c:v>
                </c:pt>
                <c:pt idx="15">
                  <c:v>23.351999999999997</c:v>
                </c:pt>
                <c:pt idx="16">
                  <c:v>23.315999999999999</c:v>
                </c:pt>
                <c:pt idx="17">
                  <c:v>23.956</c:v>
                </c:pt>
                <c:pt idx="18">
                  <c:v>23.02</c:v>
                </c:pt>
                <c:pt idx="19">
                  <c:v>23.375999999999998</c:v>
                </c:pt>
                <c:pt idx="20">
                  <c:v>23.452000000000002</c:v>
                </c:pt>
                <c:pt idx="21">
                  <c:v>22.917999999999999</c:v>
                </c:pt>
                <c:pt idx="22">
                  <c:v>22.917999999999999</c:v>
                </c:pt>
                <c:pt idx="23">
                  <c:v>22.958000000000002</c:v>
                </c:pt>
                <c:pt idx="24">
                  <c:v>23.686</c:v>
                </c:pt>
                <c:pt idx="25">
                  <c:v>24.097999999999995</c:v>
                </c:pt>
                <c:pt idx="26">
                  <c:v>24.634000000000004</c:v>
                </c:pt>
                <c:pt idx="27">
                  <c:v>24.474</c:v>
                </c:pt>
                <c:pt idx="28">
                  <c:v>24.995999999999999</c:v>
                </c:pt>
                <c:pt idx="29">
                  <c:v>25.613999999999997</c:v>
                </c:pt>
                <c:pt idx="30">
                  <c:v>25.812000000000001</c:v>
                </c:pt>
                <c:pt idx="31">
                  <c:v>27.186</c:v>
                </c:pt>
                <c:pt idx="32">
                  <c:v>27.881999999999998</c:v>
                </c:pt>
                <c:pt idx="33">
                  <c:v>29.47</c:v>
                </c:pt>
                <c:pt idx="34">
                  <c:v>30.43</c:v>
                </c:pt>
                <c:pt idx="35">
                  <c:v>31.677999999999997</c:v>
                </c:pt>
                <c:pt idx="36">
                  <c:v>33.042000000000002</c:v>
                </c:pt>
                <c:pt idx="37">
                  <c:v>34.606000000000002</c:v>
                </c:pt>
                <c:pt idx="38">
                  <c:v>35.116</c:v>
                </c:pt>
                <c:pt idx="39">
                  <c:v>35.116</c:v>
                </c:pt>
                <c:pt idx="40">
                  <c:v>35.116</c:v>
                </c:pt>
                <c:pt idx="41">
                  <c:v>35.116</c:v>
                </c:pt>
                <c:pt idx="42">
                  <c:v>34.74</c:v>
                </c:pt>
                <c:pt idx="43">
                  <c:v>35.462000000000003</c:v>
                </c:pt>
                <c:pt idx="44">
                  <c:v>36.445999999999998</c:v>
                </c:pt>
                <c:pt idx="45">
                  <c:v>37.266000000000005</c:v>
                </c:pt>
                <c:pt idx="46">
                  <c:v>38.5</c:v>
                </c:pt>
                <c:pt idx="47">
                  <c:v>39.835999999999999</c:v>
                </c:pt>
                <c:pt idx="48">
                  <c:v>41.34</c:v>
                </c:pt>
                <c:pt idx="49">
                  <c:v>42.676000000000002</c:v>
                </c:pt>
                <c:pt idx="50">
                  <c:v>45.594000000000008</c:v>
                </c:pt>
                <c:pt idx="51">
                  <c:v>47.55</c:v>
                </c:pt>
                <c:pt idx="52">
                  <c:v>50.446000000000005</c:v>
                </c:pt>
                <c:pt idx="53">
                  <c:v>52.518000000000008</c:v>
                </c:pt>
                <c:pt idx="54">
                  <c:v>55.495999999999185</c:v>
                </c:pt>
                <c:pt idx="55">
                  <c:v>58.145000000000437</c:v>
                </c:pt>
              </c:numCache>
            </c:numRef>
          </c:yVal>
          <c:smooth val="0"/>
          <c:extLst>
            <c:ext xmlns:c16="http://schemas.microsoft.com/office/drawing/2014/chart" uri="{C3380CC4-5D6E-409C-BE32-E72D297353CC}">
              <c16:uniqueId val="{00000001-1968-E14F-A66E-2323BAFD31F3}"/>
            </c:ext>
          </c:extLst>
        </c:ser>
        <c:dLbls>
          <c:showLegendKey val="0"/>
          <c:showVal val="0"/>
          <c:showCatName val="0"/>
          <c:showSerName val="0"/>
          <c:showPercent val="0"/>
          <c:showBubbleSize val="0"/>
        </c:dLbls>
        <c:axId val="1513886815"/>
        <c:axId val="1513682783"/>
      </c:scatterChart>
      <c:valAx>
        <c:axId val="15138868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682783"/>
        <c:crosses val="autoZero"/>
        <c:crossBetween val="midCat"/>
      </c:valAx>
      <c:valAx>
        <c:axId val="1513682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8868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4"/>
          <c:order val="0"/>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1.4370078740157479E-3"/>
                  <c:y val="0.20338181685622631"/>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xVal>
            <c:numRef>
              <c:f>'Regression for Revenue '!$A$53:$A$57</c:f>
              <c:numCache>
                <c:formatCode>General</c:formatCode>
                <c:ptCount val="5"/>
                <c:pt idx="0">
                  <c:v>2022.75</c:v>
                </c:pt>
                <c:pt idx="1">
                  <c:v>2023</c:v>
                </c:pt>
                <c:pt idx="2">
                  <c:v>2023.25</c:v>
                </c:pt>
                <c:pt idx="3">
                  <c:v>2023.5</c:v>
                </c:pt>
                <c:pt idx="4">
                  <c:v>2023.75</c:v>
                </c:pt>
              </c:numCache>
            </c:numRef>
          </c:xVal>
          <c:yVal>
            <c:numRef>
              <c:f>'Regression for Revenue '!$C$53:$C$57</c:f>
              <c:numCache>
                <c:formatCode>General</c:formatCode>
                <c:ptCount val="5"/>
                <c:pt idx="0">
                  <c:v>47.55</c:v>
                </c:pt>
                <c:pt idx="1">
                  <c:v>50.446000000000005</c:v>
                </c:pt>
                <c:pt idx="2">
                  <c:v>52.518000000000008</c:v>
                </c:pt>
                <c:pt idx="3">
                  <c:v>55.495999999999185</c:v>
                </c:pt>
                <c:pt idx="4">
                  <c:v>58.145000000000437</c:v>
                </c:pt>
              </c:numCache>
            </c:numRef>
          </c:yVal>
          <c:smooth val="0"/>
          <c:extLst>
            <c:ext xmlns:c16="http://schemas.microsoft.com/office/drawing/2014/chart" uri="{C3380CC4-5D6E-409C-BE32-E72D297353CC}">
              <c16:uniqueId val="{00000004-CCB8-3A48-8F7C-C8B1BB5C778B}"/>
            </c:ext>
          </c:extLst>
        </c:ser>
        <c:dLbls>
          <c:showLegendKey val="0"/>
          <c:showVal val="0"/>
          <c:showCatName val="0"/>
          <c:showSerName val="0"/>
          <c:showPercent val="0"/>
          <c:showBubbleSize val="0"/>
        </c:dLbls>
        <c:axId val="446265935"/>
        <c:axId val="446310719"/>
      </c:scatterChart>
      <c:valAx>
        <c:axId val="4462659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310719"/>
        <c:crosses val="autoZero"/>
        <c:crossBetween val="midCat"/>
      </c:valAx>
      <c:valAx>
        <c:axId val="446310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2659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Scatter Plot for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4587992125984253"/>
                  <c:y val="-6.8952016357071391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'Regression for Profit '!$A$2:$A$57</c:f>
              <c:numCache>
                <c:formatCode>General</c:formatCode>
                <c:ptCount val="56"/>
                <c:pt idx="0">
                  <c:v>2010</c:v>
                </c:pt>
                <c:pt idx="1">
                  <c:v>2010.25</c:v>
                </c:pt>
                <c:pt idx="2">
                  <c:v>2010.5</c:v>
                </c:pt>
                <c:pt idx="3">
                  <c:v>2010.75</c:v>
                </c:pt>
                <c:pt idx="4">
                  <c:v>2011</c:v>
                </c:pt>
                <c:pt idx="5">
                  <c:v>2011.25</c:v>
                </c:pt>
                <c:pt idx="6">
                  <c:v>2011.5</c:v>
                </c:pt>
                <c:pt idx="7">
                  <c:v>2011.75</c:v>
                </c:pt>
                <c:pt idx="8">
                  <c:v>2012</c:v>
                </c:pt>
                <c:pt idx="9">
                  <c:v>2012.25</c:v>
                </c:pt>
                <c:pt idx="10">
                  <c:v>2012.5</c:v>
                </c:pt>
                <c:pt idx="11">
                  <c:v>2012.75</c:v>
                </c:pt>
                <c:pt idx="12">
                  <c:v>2013</c:v>
                </c:pt>
                <c:pt idx="13">
                  <c:v>2013.25</c:v>
                </c:pt>
                <c:pt idx="14">
                  <c:v>2013.5</c:v>
                </c:pt>
                <c:pt idx="15">
                  <c:v>2013.75</c:v>
                </c:pt>
                <c:pt idx="16">
                  <c:v>2014</c:v>
                </c:pt>
                <c:pt idx="17">
                  <c:v>2014.25</c:v>
                </c:pt>
                <c:pt idx="18">
                  <c:v>2014.5</c:v>
                </c:pt>
                <c:pt idx="19">
                  <c:v>2014.75</c:v>
                </c:pt>
                <c:pt idx="20">
                  <c:v>2015</c:v>
                </c:pt>
                <c:pt idx="21">
                  <c:v>2015.25</c:v>
                </c:pt>
                <c:pt idx="22">
                  <c:v>2015.5</c:v>
                </c:pt>
                <c:pt idx="23">
                  <c:v>2015.75</c:v>
                </c:pt>
                <c:pt idx="24">
                  <c:v>2016</c:v>
                </c:pt>
                <c:pt idx="25">
                  <c:v>2016.25</c:v>
                </c:pt>
                <c:pt idx="26">
                  <c:v>2016.5</c:v>
                </c:pt>
                <c:pt idx="27">
                  <c:v>2016.75</c:v>
                </c:pt>
                <c:pt idx="28">
                  <c:v>2017</c:v>
                </c:pt>
                <c:pt idx="29">
                  <c:v>2017.25</c:v>
                </c:pt>
                <c:pt idx="30">
                  <c:v>2017.5</c:v>
                </c:pt>
                <c:pt idx="31">
                  <c:v>2017.75</c:v>
                </c:pt>
                <c:pt idx="32">
                  <c:v>2018</c:v>
                </c:pt>
                <c:pt idx="33">
                  <c:v>2018.25</c:v>
                </c:pt>
                <c:pt idx="34">
                  <c:v>2018.5</c:v>
                </c:pt>
                <c:pt idx="35">
                  <c:v>2018.75</c:v>
                </c:pt>
                <c:pt idx="36">
                  <c:v>2019</c:v>
                </c:pt>
                <c:pt idx="37">
                  <c:v>2019.25</c:v>
                </c:pt>
                <c:pt idx="38">
                  <c:v>2019.5</c:v>
                </c:pt>
                <c:pt idx="39">
                  <c:v>2019.75</c:v>
                </c:pt>
                <c:pt idx="40">
                  <c:v>2020</c:v>
                </c:pt>
                <c:pt idx="41">
                  <c:v>2020.25</c:v>
                </c:pt>
                <c:pt idx="42">
                  <c:v>2020.5</c:v>
                </c:pt>
                <c:pt idx="43">
                  <c:v>2020.75</c:v>
                </c:pt>
                <c:pt idx="44">
                  <c:v>2021</c:v>
                </c:pt>
                <c:pt idx="45">
                  <c:v>2021.25</c:v>
                </c:pt>
                <c:pt idx="46">
                  <c:v>2021.5</c:v>
                </c:pt>
                <c:pt idx="47">
                  <c:v>2021.75</c:v>
                </c:pt>
                <c:pt idx="48">
                  <c:v>2022</c:v>
                </c:pt>
                <c:pt idx="49">
                  <c:v>2022.25</c:v>
                </c:pt>
                <c:pt idx="50">
                  <c:v>2022.5</c:v>
                </c:pt>
                <c:pt idx="51">
                  <c:v>2022.75</c:v>
                </c:pt>
                <c:pt idx="52">
                  <c:v>2023</c:v>
                </c:pt>
                <c:pt idx="53">
                  <c:v>2023.25</c:v>
                </c:pt>
                <c:pt idx="54">
                  <c:v>2023.5</c:v>
                </c:pt>
                <c:pt idx="55">
                  <c:v>2023.75</c:v>
                </c:pt>
              </c:numCache>
            </c:numRef>
          </c:xVal>
          <c:yVal>
            <c:numRef>
              <c:f>'Regression for Profit '!$B$2:$B$57</c:f>
              <c:numCache>
                <c:formatCode>General</c:formatCode>
                <c:ptCount val="56"/>
                <c:pt idx="0">
                  <c:v>11.74</c:v>
                </c:pt>
                <c:pt idx="1">
                  <c:v>12.86</c:v>
                </c:pt>
                <c:pt idx="2">
                  <c:v>13.05</c:v>
                </c:pt>
                <c:pt idx="3">
                  <c:v>15.1</c:v>
                </c:pt>
                <c:pt idx="4">
                  <c:v>12.53</c:v>
                </c:pt>
                <c:pt idx="5">
                  <c:v>13.65</c:v>
                </c:pt>
                <c:pt idx="6">
                  <c:v>13.59</c:v>
                </c:pt>
                <c:pt idx="7">
                  <c:v>15.24</c:v>
                </c:pt>
                <c:pt idx="8">
                  <c:v>13.4</c:v>
                </c:pt>
                <c:pt idx="9">
                  <c:v>11.84</c:v>
                </c:pt>
                <c:pt idx="10">
                  <c:v>15.75</c:v>
                </c:pt>
                <c:pt idx="11">
                  <c:v>15.7</c:v>
                </c:pt>
                <c:pt idx="12">
                  <c:v>14.1</c:v>
                </c:pt>
                <c:pt idx="13">
                  <c:v>15.7</c:v>
                </c:pt>
                <c:pt idx="14">
                  <c:v>13.3</c:v>
                </c:pt>
                <c:pt idx="15">
                  <c:v>16.100000000000001</c:v>
                </c:pt>
                <c:pt idx="16">
                  <c:v>14.1</c:v>
                </c:pt>
                <c:pt idx="17">
                  <c:v>15.7</c:v>
                </c:pt>
                <c:pt idx="18">
                  <c:v>14.9</c:v>
                </c:pt>
                <c:pt idx="19">
                  <c:v>16.3</c:v>
                </c:pt>
                <c:pt idx="20">
                  <c:v>14.5</c:v>
                </c:pt>
                <c:pt idx="21">
                  <c:v>14.7</c:v>
                </c:pt>
                <c:pt idx="22">
                  <c:v>13.9</c:v>
                </c:pt>
                <c:pt idx="23">
                  <c:v>12.8</c:v>
                </c:pt>
                <c:pt idx="24">
                  <c:v>18.399999999999999</c:v>
                </c:pt>
                <c:pt idx="25">
                  <c:v>14</c:v>
                </c:pt>
                <c:pt idx="26">
                  <c:v>15.92</c:v>
                </c:pt>
                <c:pt idx="27">
                  <c:v>15.92</c:v>
                </c:pt>
                <c:pt idx="28">
                  <c:v>15.1</c:v>
                </c:pt>
                <c:pt idx="29">
                  <c:v>17.100000000000001</c:v>
                </c:pt>
                <c:pt idx="30">
                  <c:v>16.2</c:v>
                </c:pt>
                <c:pt idx="31">
                  <c:v>17.850000000000001</c:v>
                </c:pt>
                <c:pt idx="32">
                  <c:v>17.5</c:v>
                </c:pt>
                <c:pt idx="33">
                  <c:v>20.3</c:v>
                </c:pt>
                <c:pt idx="34">
                  <c:v>19.100000000000001</c:v>
                </c:pt>
                <c:pt idx="35">
                  <c:v>23.3</c:v>
                </c:pt>
                <c:pt idx="36">
                  <c:v>23.3</c:v>
                </c:pt>
                <c:pt idx="37">
                  <c:v>22.64</c:v>
                </c:pt>
                <c:pt idx="38">
                  <c:v>24.5</c:v>
                </c:pt>
                <c:pt idx="39">
                  <c:v>24.6</c:v>
                </c:pt>
                <c:pt idx="40">
                  <c:v>25.6</c:v>
                </c:pt>
                <c:pt idx="41">
                  <c:v>26.1</c:v>
                </c:pt>
                <c:pt idx="42">
                  <c:v>26.1</c:v>
                </c:pt>
                <c:pt idx="43">
                  <c:v>28.88</c:v>
                </c:pt>
                <c:pt idx="44">
                  <c:v>28.6</c:v>
                </c:pt>
                <c:pt idx="45">
                  <c:v>32.1</c:v>
                </c:pt>
                <c:pt idx="46">
                  <c:v>32.1</c:v>
                </c:pt>
                <c:pt idx="47">
                  <c:v>31.6</c:v>
                </c:pt>
                <c:pt idx="48">
                  <c:v>34.700000000000003</c:v>
                </c:pt>
                <c:pt idx="49">
                  <c:v>33.700000000000003</c:v>
                </c:pt>
                <c:pt idx="50">
                  <c:v>35.4</c:v>
                </c:pt>
                <c:pt idx="51">
                  <c:v>34.6</c:v>
                </c:pt>
                <c:pt idx="52">
                  <c:v>35.200000000000003</c:v>
                </c:pt>
                <c:pt idx="53">
                  <c:v>36.700000000000003</c:v>
                </c:pt>
                <c:pt idx="54">
                  <c:v>39.299999999999997</c:v>
                </c:pt>
                <c:pt idx="55">
                  <c:v>40.200000000000003</c:v>
                </c:pt>
              </c:numCache>
            </c:numRef>
          </c:yVal>
          <c:smooth val="0"/>
          <c:extLst>
            <c:ext xmlns:c16="http://schemas.microsoft.com/office/drawing/2014/chart" uri="{C3380CC4-5D6E-409C-BE32-E72D297353CC}">
              <c16:uniqueId val="{00000000-91EB-FA46-B862-A0A96545E0AE}"/>
            </c:ext>
          </c:extLst>
        </c:ser>
        <c:dLbls>
          <c:showLegendKey val="0"/>
          <c:showVal val="0"/>
          <c:showCatName val="0"/>
          <c:showSerName val="0"/>
          <c:showPercent val="0"/>
          <c:showBubbleSize val="0"/>
        </c:dLbls>
        <c:axId val="1776418432"/>
        <c:axId val="1776424160"/>
      </c:scatterChart>
      <c:valAx>
        <c:axId val="1776418432"/>
        <c:scaling>
          <c:orientation val="minMax"/>
        </c:scaling>
        <c:delete val="0"/>
        <c:axPos val="b"/>
        <c:majorGridlines>
          <c:spPr>
            <a:ln w="9525" cap="flat" cmpd="sng" algn="ctr">
              <a:solidFill>
                <a:schemeClr val="tx1">
                  <a:lumMod val="15000"/>
                  <a:lumOff val="85000"/>
                </a:schemeClr>
              </a:solidFill>
              <a:round/>
            </a:ln>
            <a:effectLst/>
          </c:spPr>
        </c:majorGridlines>
        <c:title>
          <c:tx>
            <c:strRef>
              <c:f>'Regression for Profit '!$A$1</c:f>
              <c:strCache>
                <c:ptCount val="1"/>
                <c:pt idx="0">
                  <c:v>Years (Quarterly)</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424160"/>
        <c:crosses val="autoZero"/>
        <c:crossBetween val="midCat"/>
      </c:valAx>
      <c:valAx>
        <c:axId val="1776424160"/>
        <c:scaling>
          <c:orientation val="minMax"/>
        </c:scaling>
        <c:delete val="0"/>
        <c:axPos val="l"/>
        <c:majorGridlines>
          <c:spPr>
            <a:ln w="9525" cap="flat" cmpd="sng" algn="ctr">
              <a:solidFill>
                <a:schemeClr val="tx1">
                  <a:lumMod val="15000"/>
                  <a:lumOff val="85000"/>
                </a:schemeClr>
              </a:solidFill>
              <a:round/>
            </a:ln>
            <a:effectLst/>
          </c:spPr>
        </c:majorGridlines>
        <c:title>
          <c:tx>
            <c:strRef>
              <c:f>'Regression for Profit '!$B$1</c:f>
              <c:strCache>
                <c:ptCount val="1"/>
                <c:pt idx="0">
                  <c:v>Profit (Billions Dollar)</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418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Trenline Forcast for Profit</a:t>
            </a:r>
          </a:p>
        </c:rich>
      </c:tx>
      <c:layout>
        <c:manualLayout>
          <c:xMode val="edge"/>
          <c:yMode val="edge"/>
          <c:x val="0.2979790026246719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'Regression for Profit '!$B$1</c:f>
              <c:strCache>
                <c:ptCount val="1"/>
                <c:pt idx="0">
                  <c:v>Profit (Billions Dollar)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'Regression for Profit '!$A$2:$A$58</c:f>
              <c:numCache>
                <c:formatCode>General</c:formatCode>
                <c:ptCount val="57"/>
                <c:pt idx="0">
                  <c:v>2010</c:v>
                </c:pt>
                <c:pt idx="1">
                  <c:v>2010.25</c:v>
                </c:pt>
                <c:pt idx="2">
                  <c:v>2010.5</c:v>
                </c:pt>
                <c:pt idx="3">
                  <c:v>2010.75</c:v>
                </c:pt>
                <c:pt idx="4">
                  <c:v>2011</c:v>
                </c:pt>
                <c:pt idx="5">
                  <c:v>2011.25</c:v>
                </c:pt>
                <c:pt idx="6">
                  <c:v>2011.5</c:v>
                </c:pt>
                <c:pt idx="7">
                  <c:v>2011.75</c:v>
                </c:pt>
                <c:pt idx="8">
                  <c:v>2012</c:v>
                </c:pt>
                <c:pt idx="9">
                  <c:v>2012.25</c:v>
                </c:pt>
                <c:pt idx="10">
                  <c:v>2012.5</c:v>
                </c:pt>
                <c:pt idx="11">
                  <c:v>2012.75</c:v>
                </c:pt>
                <c:pt idx="12">
                  <c:v>2013</c:v>
                </c:pt>
                <c:pt idx="13">
                  <c:v>2013.25</c:v>
                </c:pt>
                <c:pt idx="14">
                  <c:v>2013.5</c:v>
                </c:pt>
                <c:pt idx="15">
                  <c:v>2013.75</c:v>
                </c:pt>
                <c:pt idx="16">
                  <c:v>2014</c:v>
                </c:pt>
                <c:pt idx="17">
                  <c:v>2014.25</c:v>
                </c:pt>
                <c:pt idx="18">
                  <c:v>2014.5</c:v>
                </c:pt>
                <c:pt idx="19">
                  <c:v>2014.75</c:v>
                </c:pt>
                <c:pt idx="20">
                  <c:v>2015</c:v>
                </c:pt>
                <c:pt idx="21">
                  <c:v>2015.25</c:v>
                </c:pt>
                <c:pt idx="22">
                  <c:v>2015.5</c:v>
                </c:pt>
                <c:pt idx="23">
                  <c:v>2015.75</c:v>
                </c:pt>
                <c:pt idx="24">
                  <c:v>2016</c:v>
                </c:pt>
                <c:pt idx="25">
                  <c:v>2016.25</c:v>
                </c:pt>
                <c:pt idx="26">
                  <c:v>2016.5</c:v>
                </c:pt>
                <c:pt idx="27">
                  <c:v>2016.75</c:v>
                </c:pt>
                <c:pt idx="28">
                  <c:v>2017</c:v>
                </c:pt>
                <c:pt idx="29">
                  <c:v>2017.25</c:v>
                </c:pt>
                <c:pt idx="30">
                  <c:v>2017.5</c:v>
                </c:pt>
                <c:pt idx="31">
                  <c:v>2017.75</c:v>
                </c:pt>
                <c:pt idx="32">
                  <c:v>2018</c:v>
                </c:pt>
                <c:pt idx="33">
                  <c:v>2018.25</c:v>
                </c:pt>
                <c:pt idx="34">
                  <c:v>2018.5</c:v>
                </c:pt>
                <c:pt idx="35">
                  <c:v>2018.75</c:v>
                </c:pt>
                <c:pt idx="36">
                  <c:v>2019</c:v>
                </c:pt>
                <c:pt idx="37">
                  <c:v>2019.25</c:v>
                </c:pt>
                <c:pt idx="38">
                  <c:v>2019.5</c:v>
                </c:pt>
                <c:pt idx="39">
                  <c:v>2019.75</c:v>
                </c:pt>
                <c:pt idx="40">
                  <c:v>2020</c:v>
                </c:pt>
                <c:pt idx="41">
                  <c:v>2020.25</c:v>
                </c:pt>
                <c:pt idx="42">
                  <c:v>2020.5</c:v>
                </c:pt>
                <c:pt idx="43">
                  <c:v>2020.75</c:v>
                </c:pt>
                <c:pt idx="44">
                  <c:v>2021</c:v>
                </c:pt>
                <c:pt idx="45">
                  <c:v>2021.25</c:v>
                </c:pt>
                <c:pt idx="46">
                  <c:v>2021.5</c:v>
                </c:pt>
                <c:pt idx="47">
                  <c:v>2021.75</c:v>
                </c:pt>
                <c:pt idx="48">
                  <c:v>2022</c:v>
                </c:pt>
                <c:pt idx="49">
                  <c:v>2022.25</c:v>
                </c:pt>
                <c:pt idx="50">
                  <c:v>2022.5</c:v>
                </c:pt>
                <c:pt idx="51">
                  <c:v>2022.75</c:v>
                </c:pt>
                <c:pt idx="52">
                  <c:v>2023</c:v>
                </c:pt>
                <c:pt idx="53">
                  <c:v>2023.25</c:v>
                </c:pt>
                <c:pt idx="54">
                  <c:v>2023.5</c:v>
                </c:pt>
                <c:pt idx="55">
                  <c:v>2023.75</c:v>
                </c:pt>
                <c:pt idx="56">
                  <c:v>2024</c:v>
                </c:pt>
              </c:numCache>
            </c:numRef>
          </c:xVal>
          <c:yVal>
            <c:numRef>
              <c:f>'Regression for Profit '!$B$2:$B$58</c:f>
              <c:numCache>
                <c:formatCode>General</c:formatCode>
                <c:ptCount val="57"/>
                <c:pt idx="0">
                  <c:v>11.74</c:v>
                </c:pt>
                <c:pt idx="1">
                  <c:v>12.86</c:v>
                </c:pt>
                <c:pt idx="2">
                  <c:v>13.05</c:v>
                </c:pt>
                <c:pt idx="3">
                  <c:v>15.1</c:v>
                </c:pt>
                <c:pt idx="4">
                  <c:v>12.53</c:v>
                </c:pt>
                <c:pt idx="5">
                  <c:v>13.65</c:v>
                </c:pt>
                <c:pt idx="6">
                  <c:v>13.59</c:v>
                </c:pt>
                <c:pt idx="7">
                  <c:v>15.24</c:v>
                </c:pt>
                <c:pt idx="8">
                  <c:v>13.4</c:v>
                </c:pt>
                <c:pt idx="9">
                  <c:v>11.84</c:v>
                </c:pt>
                <c:pt idx="10">
                  <c:v>15.75</c:v>
                </c:pt>
                <c:pt idx="11">
                  <c:v>15.7</c:v>
                </c:pt>
                <c:pt idx="12">
                  <c:v>14.1</c:v>
                </c:pt>
                <c:pt idx="13">
                  <c:v>15.7</c:v>
                </c:pt>
                <c:pt idx="14">
                  <c:v>13.3</c:v>
                </c:pt>
                <c:pt idx="15">
                  <c:v>16.100000000000001</c:v>
                </c:pt>
                <c:pt idx="16">
                  <c:v>14.1</c:v>
                </c:pt>
                <c:pt idx="17">
                  <c:v>15.7</c:v>
                </c:pt>
                <c:pt idx="18">
                  <c:v>14.9</c:v>
                </c:pt>
                <c:pt idx="19">
                  <c:v>16.3</c:v>
                </c:pt>
                <c:pt idx="20">
                  <c:v>14.5</c:v>
                </c:pt>
                <c:pt idx="21">
                  <c:v>14.7</c:v>
                </c:pt>
                <c:pt idx="22">
                  <c:v>13.9</c:v>
                </c:pt>
                <c:pt idx="23">
                  <c:v>12.8</c:v>
                </c:pt>
                <c:pt idx="24">
                  <c:v>18.399999999999999</c:v>
                </c:pt>
                <c:pt idx="25">
                  <c:v>14</c:v>
                </c:pt>
                <c:pt idx="26">
                  <c:v>15.92</c:v>
                </c:pt>
                <c:pt idx="27">
                  <c:v>15.92</c:v>
                </c:pt>
                <c:pt idx="28">
                  <c:v>15.1</c:v>
                </c:pt>
                <c:pt idx="29">
                  <c:v>17.100000000000001</c:v>
                </c:pt>
                <c:pt idx="30">
                  <c:v>16.2</c:v>
                </c:pt>
                <c:pt idx="31">
                  <c:v>17.850000000000001</c:v>
                </c:pt>
                <c:pt idx="32">
                  <c:v>17.5</c:v>
                </c:pt>
                <c:pt idx="33">
                  <c:v>20.3</c:v>
                </c:pt>
                <c:pt idx="34">
                  <c:v>19.100000000000001</c:v>
                </c:pt>
                <c:pt idx="35">
                  <c:v>23.3</c:v>
                </c:pt>
                <c:pt idx="36">
                  <c:v>23.3</c:v>
                </c:pt>
                <c:pt idx="37">
                  <c:v>22.64</c:v>
                </c:pt>
                <c:pt idx="38">
                  <c:v>24.5</c:v>
                </c:pt>
                <c:pt idx="39">
                  <c:v>24.6</c:v>
                </c:pt>
                <c:pt idx="40">
                  <c:v>25.6</c:v>
                </c:pt>
                <c:pt idx="41">
                  <c:v>26.1</c:v>
                </c:pt>
                <c:pt idx="42">
                  <c:v>26.1</c:v>
                </c:pt>
                <c:pt idx="43">
                  <c:v>28.88</c:v>
                </c:pt>
                <c:pt idx="44">
                  <c:v>28.6</c:v>
                </c:pt>
                <c:pt idx="45">
                  <c:v>32.1</c:v>
                </c:pt>
                <c:pt idx="46">
                  <c:v>32.1</c:v>
                </c:pt>
                <c:pt idx="47">
                  <c:v>31.6</c:v>
                </c:pt>
                <c:pt idx="48">
                  <c:v>34.700000000000003</c:v>
                </c:pt>
                <c:pt idx="49">
                  <c:v>33.700000000000003</c:v>
                </c:pt>
                <c:pt idx="50">
                  <c:v>35.4</c:v>
                </c:pt>
                <c:pt idx="51">
                  <c:v>34.6</c:v>
                </c:pt>
                <c:pt idx="52">
                  <c:v>35.200000000000003</c:v>
                </c:pt>
                <c:pt idx="53">
                  <c:v>36.700000000000003</c:v>
                </c:pt>
                <c:pt idx="54">
                  <c:v>39.299999999999997</c:v>
                </c:pt>
                <c:pt idx="55">
                  <c:v>40.200000000000003</c:v>
                </c:pt>
                <c:pt idx="56">
                  <c:v>45.150000000006557</c:v>
                </c:pt>
              </c:numCache>
            </c:numRef>
          </c:yVal>
          <c:smooth val="0"/>
          <c:extLst>
            <c:ext xmlns:c16="http://schemas.microsoft.com/office/drawing/2014/chart" uri="{C3380CC4-5D6E-409C-BE32-E72D297353CC}">
              <c16:uniqueId val="{00000000-A7B4-BE4B-A68B-61DC67E00F90}"/>
            </c:ext>
          </c:extLst>
        </c:ser>
        <c:ser>
          <c:idx val="1"/>
          <c:order val="1"/>
          <c:tx>
            <c:strRef>
              <c:f>'Regression for Profit '!$C$1</c:f>
              <c:strCache>
                <c:ptCount val="1"/>
                <c:pt idx="0">
                  <c:v>5 Moving Averages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'Regression for Profit '!$A$2:$A$58</c:f>
              <c:numCache>
                <c:formatCode>General</c:formatCode>
                <c:ptCount val="57"/>
                <c:pt idx="0">
                  <c:v>2010</c:v>
                </c:pt>
                <c:pt idx="1">
                  <c:v>2010.25</c:v>
                </c:pt>
                <c:pt idx="2">
                  <c:v>2010.5</c:v>
                </c:pt>
                <c:pt idx="3">
                  <c:v>2010.75</c:v>
                </c:pt>
                <c:pt idx="4">
                  <c:v>2011</c:v>
                </c:pt>
                <c:pt idx="5">
                  <c:v>2011.25</c:v>
                </c:pt>
                <c:pt idx="6">
                  <c:v>2011.5</c:v>
                </c:pt>
                <c:pt idx="7">
                  <c:v>2011.75</c:v>
                </c:pt>
                <c:pt idx="8">
                  <c:v>2012</c:v>
                </c:pt>
                <c:pt idx="9">
                  <c:v>2012.25</c:v>
                </c:pt>
                <c:pt idx="10">
                  <c:v>2012.5</c:v>
                </c:pt>
                <c:pt idx="11">
                  <c:v>2012.75</c:v>
                </c:pt>
                <c:pt idx="12">
                  <c:v>2013</c:v>
                </c:pt>
                <c:pt idx="13">
                  <c:v>2013.25</c:v>
                </c:pt>
                <c:pt idx="14">
                  <c:v>2013.5</c:v>
                </c:pt>
                <c:pt idx="15">
                  <c:v>2013.75</c:v>
                </c:pt>
                <c:pt idx="16">
                  <c:v>2014</c:v>
                </c:pt>
                <c:pt idx="17">
                  <c:v>2014.25</c:v>
                </c:pt>
                <c:pt idx="18">
                  <c:v>2014.5</c:v>
                </c:pt>
                <c:pt idx="19">
                  <c:v>2014.75</c:v>
                </c:pt>
                <c:pt idx="20">
                  <c:v>2015</c:v>
                </c:pt>
                <c:pt idx="21">
                  <c:v>2015.25</c:v>
                </c:pt>
                <c:pt idx="22">
                  <c:v>2015.5</c:v>
                </c:pt>
                <c:pt idx="23">
                  <c:v>2015.75</c:v>
                </c:pt>
                <c:pt idx="24">
                  <c:v>2016</c:v>
                </c:pt>
                <c:pt idx="25">
                  <c:v>2016.25</c:v>
                </c:pt>
                <c:pt idx="26">
                  <c:v>2016.5</c:v>
                </c:pt>
                <c:pt idx="27">
                  <c:v>2016.75</c:v>
                </c:pt>
                <c:pt idx="28">
                  <c:v>2017</c:v>
                </c:pt>
                <c:pt idx="29">
                  <c:v>2017.25</c:v>
                </c:pt>
                <c:pt idx="30">
                  <c:v>2017.5</c:v>
                </c:pt>
                <c:pt idx="31">
                  <c:v>2017.75</c:v>
                </c:pt>
                <c:pt idx="32">
                  <c:v>2018</c:v>
                </c:pt>
                <c:pt idx="33">
                  <c:v>2018.25</c:v>
                </c:pt>
                <c:pt idx="34">
                  <c:v>2018.5</c:v>
                </c:pt>
                <c:pt idx="35">
                  <c:v>2018.75</c:v>
                </c:pt>
                <c:pt idx="36">
                  <c:v>2019</c:v>
                </c:pt>
                <c:pt idx="37">
                  <c:v>2019.25</c:v>
                </c:pt>
                <c:pt idx="38">
                  <c:v>2019.5</c:v>
                </c:pt>
                <c:pt idx="39">
                  <c:v>2019.75</c:v>
                </c:pt>
                <c:pt idx="40">
                  <c:v>2020</c:v>
                </c:pt>
                <c:pt idx="41">
                  <c:v>2020.25</c:v>
                </c:pt>
                <c:pt idx="42">
                  <c:v>2020.5</c:v>
                </c:pt>
                <c:pt idx="43">
                  <c:v>2020.75</c:v>
                </c:pt>
                <c:pt idx="44">
                  <c:v>2021</c:v>
                </c:pt>
                <c:pt idx="45">
                  <c:v>2021.25</c:v>
                </c:pt>
                <c:pt idx="46">
                  <c:v>2021.5</c:v>
                </c:pt>
                <c:pt idx="47">
                  <c:v>2021.75</c:v>
                </c:pt>
                <c:pt idx="48">
                  <c:v>2022</c:v>
                </c:pt>
                <c:pt idx="49">
                  <c:v>2022.25</c:v>
                </c:pt>
                <c:pt idx="50">
                  <c:v>2022.5</c:v>
                </c:pt>
                <c:pt idx="51">
                  <c:v>2022.75</c:v>
                </c:pt>
                <c:pt idx="52">
                  <c:v>2023</c:v>
                </c:pt>
                <c:pt idx="53">
                  <c:v>2023.25</c:v>
                </c:pt>
                <c:pt idx="54">
                  <c:v>2023.5</c:v>
                </c:pt>
                <c:pt idx="55">
                  <c:v>2023.75</c:v>
                </c:pt>
                <c:pt idx="56">
                  <c:v>2024</c:v>
                </c:pt>
              </c:numCache>
            </c:numRef>
          </c:xVal>
          <c:yVal>
            <c:numRef>
              <c:f>'Regression for Profit '!$C$2:$C$58</c:f>
              <c:numCache>
                <c:formatCode>General</c:formatCode>
                <c:ptCount val="57"/>
                <c:pt idx="2">
                  <c:v>13.056000000000001</c:v>
                </c:pt>
                <c:pt idx="3">
                  <c:v>13.437999999999999</c:v>
                </c:pt>
                <c:pt idx="4">
                  <c:v>13.584</c:v>
                </c:pt>
                <c:pt idx="5">
                  <c:v>14.022</c:v>
                </c:pt>
                <c:pt idx="6">
                  <c:v>13.681999999999999</c:v>
                </c:pt>
                <c:pt idx="7">
                  <c:v>13.544</c:v>
                </c:pt>
                <c:pt idx="8">
                  <c:v>13.963999999999999</c:v>
                </c:pt>
                <c:pt idx="9">
                  <c:v>14.386000000000001</c:v>
                </c:pt>
                <c:pt idx="10">
                  <c:v>14.157999999999998</c:v>
                </c:pt>
                <c:pt idx="11">
                  <c:v>14.618</c:v>
                </c:pt>
                <c:pt idx="12">
                  <c:v>14.91</c:v>
                </c:pt>
                <c:pt idx="13">
                  <c:v>14.98</c:v>
                </c:pt>
                <c:pt idx="14">
                  <c:v>14.66</c:v>
                </c:pt>
                <c:pt idx="15">
                  <c:v>14.98</c:v>
                </c:pt>
                <c:pt idx="16">
                  <c:v>14.820000000000002</c:v>
                </c:pt>
                <c:pt idx="17">
                  <c:v>15.420000000000002</c:v>
                </c:pt>
                <c:pt idx="18">
                  <c:v>15.1</c:v>
                </c:pt>
                <c:pt idx="19">
                  <c:v>15.220000000000002</c:v>
                </c:pt>
                <c:pt idx="20">
                  <c:v>14.860000000000003</c:v>
                </c:pt>
                <c:pt idx="21">
                  <c:v>14.440000000000001</c:v>
                </c:pt>
                <c:pt idx="22">
                  <c:v>14.860000000000003</c:v>
                </c:pt>
                <c:pt idx="23">
                  <c:v>14.760000000000002</c:v>
                </c:pt>
                <c:pt idx="24">
                  <c:v>15.004</c:v>
                </c:pt>
                <c:pt idx="25">
                  <c:v>15.408000000000001</c:v>
                </c:pt>
                <c:pt idx="26">
                  <c:v>15.867999999999999</c:v>
                </c:pt>
                <c:pt idx="27">
                  <c:v>15.608000000000001</c:v>
                </c:pt>
                <c:pt idx="28">
                  <c:v>16.047999999999998</c:v>
                </c:pt>
                <c:pt idx="29">
                  <c:v>16.434000000000005</c:v>
                </c:pt>
                <c:pt idx="30">
                  <c:v>16.75</c:v>
                </c:pt>
                <c:pt idx="31">
                  <c:v>17.79</c:v>
                </c:pt>
                <c:pt idx="32">
                  <c:v>18.189999999999998</c:v>
                </c:pt>
                <c:pt idx="33">
                  <c:v>19.61</c:v>
                </c:pt>
                <c:pt idx="34">
                  <c:v>20.7</c:v>
                </c:pt>
                <c:pt idx="35">
                  <c:v>21.728000000000002</c:v>
                </c:pt>
                <c:pt idx="36">
                  <c:v>22.568000000000001</c:v>
                </c:pt>
                <c:pt idx="37">
                  <c:v>23.667999999999999</c:v>
                </c:pt>
                <c:pt idx="38">
                  <c:v>24.127999999999997</c:v>
                </c:pt>
                <c:pt idx="39">
                  <c:v>24.687999999999999</c:v>
                </c:pt>
                <c:pt idx="40">
                  <c:v>25.380000000000003</c:v>
                </c:pt>
                <c:pt idx="41">
                  <c:v>26.256</c:v>
                </c:pt>
                <c:pt idx="42">
                  <c:v>27.056000000000001</c:v>
                </c:pt>
                <c:pt idx="43">
                  <c:v>28.356000000000002</c:v>
                </c:pt>
                <c:pt idx="44">
                  <c:v>29.556000000000001</c:v>
                </c:pt>
                <c:pt idx="45">
                  <c:v>30.655999999999999</c:v>
                </c:pt>
                <c:pt idx="46">
                  <c:v>31.820000000000004</c:v>
                </c:pt>
                <c:pt idx="47">
                  <c:v>32.839999999999996</c:v>
                </c:pt>
                <c:pt idx="48">
                  <c:v>33.500000000000007</c:v>
                </c:pt>
                <c:pt idx="49">
                  <c:v>34</c:v>
                </c:pt>
                <c:pt idx="50">
                  <c:v>34.720000000000006</c:v>
                </c:pt>
                <c:pt idx="51">
                  <c:v>35.11999999999999</c:v>
                </c:pt>
                <c:pt idx="52">
                  <c:v>36.239999999999995</c:v>
                </c:pt>
                <c:pt idx="53">
                  <c:v>37.200000000000003</c:v>
                </c:pt>
                <c:pt idx="54">
                  <c:v>38.260000000000218</c:v>
                </c:pt>
                <c:pt idx="55">
                  <c:v>39.31000000000131</c:v>
                </c:pt>
              </c:numCache>
            </c:numRef>
          </c:yVal>
          <c:smooth val="0"/>
          <c:extLst>
            <c:ext xmlns:c16="http://schemas.microsoft.com/office/drawing/2014/chart" uri="{C3380CC4-5D6E-409C-BE32-E72D297353CC}">
              <c16:uniqueId val="{00000001-A7B4-BE4B-A68B-61DC67E00F90}"/>
            </c:ext>
          </c:extLst>
        </c:ser>
        <c:dLbls>
          <c:showLegendKey val="0"/>
          <c:showVal val="0"/>
          <c:showCatName val="0"/>
          <c:showSerName val="0"/>
          <c:showPercent val="0"/>
          <c:showBubbleSize val="0"/>
        </c:dLbls>
        <c:axId val="788554512"/>
        <c:axId val="747142688"/>
      </c:scatterChart>
      <c:valAx>
        <c:axId val="7885545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142688"/>
        <c:crosses val="autoZero"/>
        <c:crossBetween val="midCat"/>
      </c:valAx>
      <c:valAx>
        <c:axId val="74714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5545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19050" cap="rnd">
                <a:solidFill>
                  <a:schemeClr val="accent1"/>
                </a:solidFill>
                <a:round/>
              </a:ln>
              <a:effectLst/>
            </c:spPr>
            <c:extLst>
              <c:ext xmlns:c16="http://schemas.microsoft.com/office/drawing/2014/chart" uri="{C3380CC4-5D6E-409C-BE32-E72D297353CC}">
                <c16:uniqueId val="{00000001-FA66-5C42-8074-F0A58B87F48A}"/>
              </c:ext>
            </c:extLst>
          </c:dPt>
          <c:dPt>
            <c:idx val="2"/>
            <c:marker>
              <c:symbol val="circle"/>
              <c:size val="5"/>
              <c:spPr>
                <a:solidFill>
                  <a:schemeClr val="accent1"/>
                </a:solidFill>
                <a:ln w="9525">
                  <a:solidFill>
                    <a:schemeClr val="accent1"/>
                  </a:solidFill>
                </a:ln>
                <a:effectLst/>
              </c:spPr>
            </c:marker>
            <c:bubble3D val="0"/>
            <c:spPr>
              <a:ln w="19050" cap="rnd">
                <a:solidFill>
                  <a:schemeClr val="accent1"/>
                </a:solidFill>
                <a:round/>
              </a:ln>
              <a:effectLst/>
            </c:spPr>
            <c:extLst>
              <c:ext xmlns:c16="http://schemas.microsoft.com/office/drawing/2014/chart" uri="{C3380CC4-5D6E-409C-BE32-E72D297353CC}">
                <c16:uniqueId val="{00000003-FA66-5C42-8074-F0A58B87F48A}"/>
              </c:ext>
            </c:extLst>
          </c:dPt>
          <c:dPt>
            <c:idx val="3"/>
            <c:marker>
              <c:symbol val="circle"/>
              <c:size val="5"/>
              <c:spPr>
                <a:solidFill>
                  <a:schemeClr val="accent1"/>
                </a:solidFill>
                <a:ln w="9525">
                  <a:solidFill>
                    <a:schemeClr val="accent1"/>
                  </a:solidFill>
                </a:ln>
                <a:effectLst/>
              </c:spPr>
            </c:marker>
            <c:bubble3D val="0"/>
            <c:spPr>
              <a:ln w="19050" cap="rnd">
                <a:solidFill>
                  <a:schemeClr val="accent1"/>
                </a:solidFill>
                <a:round/>
              </a:ln>
              <a:effectLst/>
            </c:spPr>
            <c:extLst>
              <c:ext xmlns:c16="http://schemas.microsoft.com/office/drawing/2014/chart" uri="{C3380CC4-5D6E-409C-BE32-E72D297353CC}">
                <c16:uniqueId val="{00000005-FA66-5C42-8074-F0A58B87F48A}"/>
              </c:ext>
            </c:extLst>
          </c:dPt>
          <c:dPt>
            <c:idx val="4"/>
            <c:marker>
              <c:symbol val="circle"/>
              <c:size val="5"/>
              <c:spPr>
                <a:solidFill>
                  <a:schemeClr val="accent1"/>
                </a:solidFill>
                <a:ln w="9525">
                  <a:solidFill>
                    <a:schemeClr val="accent1"/>
                  </a:solidFill>
                </a:ln>
                <a:effectLst/>
              </c:spPr>
            </c:marker>
            <c:bubble3D val="0"/>
            <c:spPr>
              <a:ln w="19050" cap="rnd">
                <a:solidFill>
                  <a:schemeClr val="accent1"/>
                </a:solidFill>
                <a:round/>
              </a:ln>
              <a:effectLst/>
            </c:spPr>
            <c:extLst>
              <c:ext xmlns:c16="http://schemas.microsoft.com/office/drawing/2014/chart" uri="{C3380CC4-5D6E-409C-BE32-E72D297353CC}">
                <c16:uniqueId val="{00000007-FA66-5C42-8074-F0A58B87F48A}"/>
              </c:ext>
            </c:extLst>
          </c:dPt>
          <c:trendline>
            <c:spPr>
              <a:ln w="19050" cap="rnd">
                <a:solidFill>
                  <a:schemeClr val="accent1"/>
                </a:solidFill>
                <a:prstDash val="sysDot"/>
              </a:ln>
              <a:effectLst/>
            </c:spPr>
            <c:trendlineType val="linear"/>
            <c:dispRSqr val="0"/>
            <c:dispEq val="1"/>
            <c:trendlineLbl>
              <c:layout>
                <c:manualLayout>
                  <c:x val="-0.22274059492563431"/>
                  <c:y val="6.8059200933216681E-4"/>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xVal>
            <c:numRef>
              <c:f>'Regression for Profit '!$A$53:$A$57</c:f>
              <c:numCache>
                <c:formatCode>General</c:formatCode>
                <c:ptCount val="5"/>
                <c:pt idx="0">
                  <c:v>2022.75</c:v>
                </c:pt>
                <c:pt idx="1">
                  <c:v>2023</c:v>
                </c:pt>
                <c:pt idx="2">
                  <c:v>2023.25</c:v>
                </c:pt>
                <c:pt idx="3">
                  <c:v>2023.5</c:v>
                </c:pt>
                <c:pt idx="4">
                  <c:v>2023.75</c:v>
                </c:pt>
              </c:numCache>
            </c:numRef>
          </c:xVal>
          <c:yVal>
            <c:numRef>
              <c:f>'Regression for Profit '!$C$53:$C$57</c:f>
              <c:numCache>
                <c:formatCode>General</c:formatCode>
                <c:ptCount val="5"/>
                <c:pt idx="0">
                  <c:v>35.11999999999999</c:v>
                </c:pt>
                <c:pt idx="1">
                  <c:v>36.239999999999995</c:v>
                </c:pt>
                <c:pt idx="2">
                  <c:v>37.200000000000003</c:v>
                </c:pt>
                <c:pt idx="3">
                  <c:v>38.260000000000218</c:v>
                </c:pt>
                <c:pt idx="4">
                  <c:v>39.31000000000131</c:v>
                </c:pt>
              </c:numCache>
            </c:numRef>
          </c:yVal>
          <c:smooth val="0"/>
          <c:extLst>
            <c:ext xmlns:c16="http://schemas.microsoft.com/office/drawing/2014/chart" uri="{C3380CC4-5D6E-409C-BE32-E72D297353CC}">
              <c16:uniqueId val="{00000000-65C5-3241-829C-7F5EC41BB382}"/>
            </c:ext>
          </c:extLst>
        </c:ser>
        <c:dLbls>
          <c:showLegendKey val="0"/>
          <c:showVal val="0"/>
          <c:showCatName val="0"/>
          <c:showSerName val="0"/>
          <c:showPercent val="0"/>
          <c:showBubbleSize val="0"/>
        </c:dLbls>
        <c:axId val="736581984"/>
        <c:axId val="736583712"/>
      </c:scatterChart>
      <c:valAx>
        <c:axId val="736581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583712"/>
        <c:crosses val="autoZero"/>
        <c:crossBetween val="midCat"/>
      </c:valAx>
      <c:valAx>
        <c:axId val="73658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5819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792291</xdr:colOff>
      <xdr:row>37</xdr:row>
      <xdr:rowOff>46420</xdr:rowOff>
    </xdr:from>
    <xdr:to>
      <xdr:col>8</xdr:col>
      <xdr:colOff>411290</xdr:colOff>
      <xdr:row>50</xdr:row>
      <xdr:rowOff>158678</xdr:rowOff>
    </xdr:to>
    <xdr:graphicFrame macro="">
      <xdr:nvGraphicFramePr>
        <xdr:cNvPr id="5" name="Chart 4">
          <a:extLst>
            <a:ext uri="{FF2B5EF4-FFF2-40B4-BE49-F238E27FC236}">
              <a16:creationId xmlns:a16="http://schemas.microsoft.com/office/drawing/2014/main" id="{C21B1876-7873-F36E-B61F-A5110FD8C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779518</xdr:colOff>
      <xdr:row>36</xdr:row>
      <xdr:rowOff>204951</xdr:rowOff>
    </xdr:from>
    <xdr:to>
      <xdr:col>14</xdr:col>
      <xdr:colOff>359104</xdr:colOff>
      <xdr:row>50</xdr:row>
      <xdr:rowOff>72405</xdr:rowOff>
    </xdr:to>
    <xdr:graphicFrame macro="">
      <xdr:nvGraphicFramePr>
        <xdr:cNvPr id="2" name="Chart 1">
          <a:extLst>
            <a:ext uri="{FF2B5EF4-FFF2-40B4-BE49-F238E27FC236}">
              <a16:creationId xmlns:a16="http://schemas.microsoft.com/office/drawing/2014/main" id="{074C5632-59FB-DFD2-8A1F-998F9A78D7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502159</xdr:colOff>
      <xdr:row>37</xdr:row>
      <xdr:rowOff>29777</xdr:rowOff>
    </xdr:from>
    <xdr:to>
      <xdr:col>20</xdr:col>
      <xdr:colOff>81746</xdr:colOff>
      <xdr:row>50</xdr:row>
      <xdr:rowOff>116197</xdr:rowOff>
    </xdr:to>
    <xdr:graphicFrame macro="">
      <xdr:nvGraphicFramePr>
        <xdr:cNvPr id="3" name="Chart 2">
          <a:extLst>
            <a:ext uri="{FF2B5EF4-FFF2-40B4-BE49-F238E27FC236}">
              <a16:creationId xmlns:a16="http://schemas.microsoft.com/office/drawing/2014/main" id="{16C4568B-D9B9-167E-6A27-89CC644F3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806450</xdr:colOff>
      <xdr:row>37</xdr:row>
      <xdr:rowOff>25400</xdr:rowOff>
    </xdr:from>
    <xdr:to>
      <xdr:col>8</xdr:col>
      <xdr:colOff>425450</xdr:colOff>
      <xdr:row>48</xdr:row>
      <xdr:rowOff>88900</xdr:rowOff>
    </xdr:to>
    <xdr:graphicFrame macro="">
      <xdr:nvGraphicFramePr>
        <xdr:cNvPr id="5" name="Chart 4">
          <a:extLst>
            <a:ext uri="{FF2B5EF4-FFF2-40B4-BE49-F238E27FC236}">
              <a16:creationId xmlns:a16="http://schemas.microsoft.com/office/drawing/2014/main" id="{3DEA8AEF-E63C-EE59-D3DF-DA9D8C1FB1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463550</xdr:colOff>
      <xdr:row>37</xdr:row>
      <xdr:rowOff>12700</xdr:rowOff>
    </xdr:from>
    <xdr:to>
      <xdr:col>14</xdr:col>
      <xdr:colOff>82550</xdr:colOff>
      <xdr:row>48</xdr:row>
      <xdr:rowOff>50800</xdr:rowOff>
    </xdr:to>
    <xdr:graphicFrame macro="">
      <xdr:nvGraphicFramePr>
        <xdr:cNvPr id="2" name="Chart 1">
          <a:extLst>
            <a:ext uri="{FF2B5EF4-FFF2-40B4-BE49-F238E27FC236}">
              <a16:creationId xmlns:a16="http://schemas.microsoft.com/office/drawing/2014/main" id="{C8309770-A355-3024-40F4-6F23AD967F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120650</xdr:colOff>
      <xdr:row>37</xdr:row>
      <xdr:rowOff>25400</xdr:rowOff>
    </xdr:from>
    <xdr:to>
      <xdr:col>19</xdr:col>
      <xdr:colOff>565150</xdr:colOff>
      <xdr:row>48</xdr:row>
      <xdr:rowOff>25400</xdr:rowOff>
    </xdr:to>
    <xdr:graphicFrame macro="">
      <xdr:nvGraphicFramePr>
        <xdr:cNvPr id="3" name="Chart 2">
          <a:extLst>
            <a:ext uri="{FF2B5EF4-FFF2-40B4-BE49-F238E27FC236}">
              <a16:creationId xmlns:a16="http://schemas.microsoft.com/office/drawing/2014/main" id="{7DEA352F-CCDE-D264-258A-6D44D04CF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DD260-683C-1147-B429-87A704608496}">
  <dimension ref="A1:C57"/>
  <sheetViews>
    <sheetView workbookViewId="0">
      <selection activeCell="F25" sqref="F25"/>
    </sheetView>
  </sheetViews>
  <sheetFormatPr baseColWidth="10" defaultRowHeight="16" x14ac:dyDescent="0.2"/>
  <sheetData>
    <row r="1" spans="1:3" x14ac:dyDescent="0.2">
      <c r="A1" t="s">
        <v>25</v>
      </c>
      <c r="B1" t="s">
        <v>26</v>
      </c>
      <c r="C1" t="s">
        <v>27</v>
      </c>
    </row>
    <row r="2" spans="1:3" x14ac:dyDescent="0.2">
      <c r="A2">
        <v>2010</v>
      </c>
      <c r="B2">
        <v>14.5</v>
      </c>
      <c r="C2">
        <v>11.74</v>
      </c>
    </row>
    <row r="3" spans="1:3" x14ac:dyDescent="0.2">
      <c r="A3">
        <v>2010</v>
      </c>
      <c r="B3">
        <v>16</v>
      </c>
      <c r="C3">
        <v>12.86</v>
      </c>
    </row>
    <row r="4" spans="1:3" x14ac:dyDescent="0.2">
      <c r="A4">
        <v>2010</v>
      </c>
      <c r="B4">
        <v>25</v>
      </c>
      <c r="C4">
        <v>13.05</v>
      </c>
    </row>
    <row r="5" spans="1:3" x14ac:dyDescent="0.2">
      <c r="A5">
        <v>2010</v>
      </c>
      <c r="B5">
        <v>19.95</v>
      </c>
      <c r="C5">
        <v>15.1</v>
      </c>
    </row>
    <row r="6" spans="1:3" x14ac:dyDescent="0.2">
      <c r="A6">
        <v>2011</v>
      </c>
      <c r="B6">
        <v>16.399999999999999</v>
      </c>
      <c r="C6">
        <v>12.53</v>
      </c>
    </row>
    <row r="7" spans="1:3" x14ac:dyDescent="0.2">
      <c r="A7">
        <v>2011</v>
      </c>
      <c r="B7">
        <v>17.3</v>
      </c>
      <c r="C7">
        <v>13.65</v>
      </c>
    </row>
    <row r="8" spans="1:3" x14ac:dyDescent="0.2">
      <c r="A8">
        <v>2011</v>
      </c>
      <c r="B8">
        <v>17.3</v>
      </c>
      <c r="C8">
        <v>13.59</v>
      </c>
    </row>
    <row r="9" spans="1:3" x14ac:dyDescent="0.2">
      <c r="A9">
        <v>2011</v>
      </c>
      <c r="B9">
        <v>20.8</v>
      </c>
      <c r="C9">
        <v>15.24</v>
      </c>
    </row>
    <row r="10" spans="1:3" x14ac:dyDescent="0.2">
      <c r="A10">
        <v>2012</v>
      </c>
      <c r="B10">
        <v>17.399999999999999</v>
      </c>
      <c r="C10">
        <v>13.4</v>
      </c>
    </row>
    <row r="11" spans="1:3" x14ac:dyDescent="0.2">
      <c r="A11">
        <v>2012</v>
      </c>
      <c r="B11">
        <v>18.8</v>
      </c>
      <c r="C11">
        <v>111.84</v>
      </c>
    </row>
    <row r="12" spans="1:3" x14ac:dyDescent="0.2">
      <c r="A12">
        <v>2012</v>
      </c>
      <c r="B12">
        <v>16</v>
      </c>
      <c r="C12">
        <v>15.75</v>
      </c>
    </row>
    <row r="13" spans="1:3" x14ac:dyDescent="0.2">
      <c r="A13">
        <v>2012</v>
      </c>
      <c r="B13">
        <v>21.4</v>
      </c>
      <c r="C13">
        <v>15.7</v>
      </c>
    </row>
    <row r="14" spans="1:3" x14ac:dyDescent="0.2">
      <c r="A14">
        <v>2013</v>
      </c>
      <c r="B14">
        <v>20.399999999999999</v>
      </c>
      <c r="C14">
        <v>14.1</v>
      </c>
    </row>
    <row r="15" spans="1:3" x14ac:dyDescent="0.2">
      <c r="A15">
        <v>2013</v>
      </c>
      <c r="B15">
        <v>23.38</v>
      </c>
      <c r="C15">
        <v>15.7</v>
      </c>
    </row>
    <row r="16" spans="1:3" x14ac:dyDescent="0.2">
      <c r="A16">
        <v>2013</v>
      </c>
      <c r="B16">
        <v>23.2</v>
      </c>
      <c r="C16">
        <v>13.3</v>
      </c>
    </row>
    <row r="17" spans="1:3" x14ac:dyDescent="0.2">
      <c r="A17">
        <v>2013</v>
      </c>
      <c r="B17">
        <v>26.4</v>
      </c>
      <c r="C17">
        <v>16.100000000000001</v>
      </c>
    </row>
    <row r="18" spans="1:3" x14ac:dyDescent="0.2">
      <c r="A18">
        <v>2014</v>
      </c>
      <c r="B18">
        <v>20.399999999999999</v>
      </c>
      <c r="C18">
        <v>14.1</v>
      </c>
    </row>
    <row r="19" spans="1:3" x14ac:dyDescent="0.2">
      <c r="A19">
        <v>2014</v>
      </c>
      <c r="B19">
        <v>23.38</v>
      </c>
      <c r="C19">
        <v>15.7</v>
      </c>
    </row>
    <row r="20" spans="1:3" x14ac:dyDescent="0.2">
      <c r="A20">
        <v>2014</v>
      </c>
      <c r="B20">
        <v>23.2</v>
      </c>
      <c r="C20">
        <v>14.9</v>
      </c>
    </row>
    <row r="21" spans="1:3" x14ac:dyDescent="0.2">
      <c r="A21">
        <v>2014</v>
      </c>
      <c r="B21">
        <v>26.4</v>
      </c>
      <c r="C21">
        <v>16.3</v>
      </c>
    </row>
    <row r="22" spans="1:3" x14ac:dyDescent="0.2">
      <c r="A22">
        <v>2015</v>
      </c>
      <c r="B22">
        <v>21.72</v>
      </c>
      <c r="C22">
        <v>14.5</v>
      </c>
    </row>
    <row r="23" spans="1:3" x14ac:dyDescent="0.2">
      <c r="A23">
        <v>2015</v>
      </c>
      <c r="B23">
        <v>22.18</v>
      </c>
      <c r="C23">
        <v>14.7</v>
      </c>
    </row>
    <row r="24" spans="1:3" x14ac:dyDescent="0.2">
      <c r="A24">
        <v>2015</v>
      </c>
      <c r="B24">
        <v>23.76</v>
      </c>
      <c r="C24">
        <v>13.9</v>
      </c>
    </row>
    <row r="25" spans="1:3" x14ac:dyDescent="0.2">
      <c r="A25">
        <v>2015</v>
      </c>
      <c r="B25">
        <v>20.53</v>
      </c>
      <c r="C25">
        <v>12.8</v>
      </c>
    </row>
    <row r="26" spans="1:3" x14ac:dyDescent="0.2">
      <c r="A26">
        <v>2016</v>
      </c>
      <c r="B26">
        <v>26.4</v>
      </c>
      <c r="C26">
        <v>18.399999999999999</v>
      </c>
    </row>
    <row r="27" spans="1:3" x14ac:dyDescent="0.2">
      <c r="A27">
        <v>2016</v>
      </c>
      <c r="B27">
        <v>21.92</v>
      </c>
      <c r="C27">
        <v>14</v>
      </c>
    </row>
    <row r="28" spans="1:3" x14ac:dyDescent="0.2">
      <c r="A28">
        <v>2016</v>
      </c>
      <c r="B28">
        <v>25.82</v>
      </c>
      <c r="C28">
        <v>15.92</v>
      </c>
    </row>
    <row r="29" spans="1:3" x14ac:dyDescent="0.2">
      <c r="A29">
        <v>2016</v>
      </c>
      <c r="B29">
        <v>25.82</v>
      </c>
      <c r="C29">
        <v>15.92</v>
      </c>
    </row>
    <row r="30" spans="1:3" x14ac:dyDescent="0.2">
      <c r="A30">
        <v>2017</v>
      </c>
      <c r="B30">
        <v>23.21</v>
      </c>
      <c r="C30">
        <v>15.1</v>
      </c>
    </row>
    <row r="31" spans="1:3" x14ac:dyDescent="0.2">
      <c r="A31">
        <v>2017</v>
      </c>
      <c r="B31">
        <v>25.6</v>
      </c>
      <c r="C31">
        <v>17.100000000000001</v>
      </c>
    </row>
    <row r="32" spans="1:3" x14ac:dyDescent="0.2">
      <c r="A32">
        <v>2017</v>
      </c>
      <c r="B32">
        <v>24.53</v>
      </c>
      <c r="C32">
        <v>16.2</v>
      </c>
    </row>
    <row r="33" spans="1:3" x14ac:dyDescent="0.2">
      <c r="A33">
        <v>2017</v>
      </c>
      <c r="B33">
        <v>28.91</v>
      </c>
      <c r="C33">
        <v>17.850000000000001</v>
      </c>
    </row>
    <row r="34" spans="1:3" x14ac:dyDescent="0.2">
      <c r="A34">
        <v>2018</v>
      </c>
      <c r="B34">
        <v>26.81</v>
      </c>
      <c r="C34">
        <v>17.5</v>
      </c>
    </row>
    <row r="35" spans="1:3" x14ac:dyDescent="0.2">
      <c r="A35">
        <v>2018</v>
      </c>
      <c r="B35">
        <v>30.08</v>
      </c>
      <c r="C35">
        <v>20.3</v>
      </c>
    </row>
    <row r="36" spans="1:3" x14ac:dyDescent="0.2">
      <c r="A36">
        <v>2018</v>
      </c>
      <c r="B36">
        <v>29.08</v>
      </c>
      <c r="C36">
        <v>19.100000000000001</v>
      </c>
    </row>
    <row r="37" spans="1:3" x14ac:dyDescent="0.2">
      <c r="A37">
        <v>2018</v>
      </c>
      <c r="B37">
        <v>32.47</v>
      </c>
      <c r="C37">
        <v>23.3</v>
      </c>
    </row>
    <row r="38" spans="1:3" x14ac:dyDescent="0.2">
      <c r="A38">
        <v>2019</v>
      </c>
      <c r="B38">
        <v>33.71</v>
      </c>
      <c r="C38">
        <v>23.3</v>
      </c>
    </row>
    <row r="39" spans="1:3" x14ac:dyDescent="0.2">
      <c r="A39">
        <v>2019</v>
      </c>
      <c r="B39">
        <v>33.049999999999997</v>
      </c>
      <c r="C39">
        <v>22.64</v>
      </c>
    </row>
    <row r="40" spans="1:3" x14ac:dyDescent="0.2">
      <c r="A40">
        <v>2019</v>
      </c>
      <c r="B40">
        <v>36.9</v>
      </c>
      <c r="C40">
        <v>24.5</v>
      </c>
    </row>
    <row r="41" spans="1:3" x14ac:dyDescent="0.2">
      <c r="A41">
        <v>2019</v>
      </c>
      <c r="B41">
        <v>36.9</v>
      </c>
      <c r="C41">
        <v>24.6</v>
      </c>
    </row>
    <row r="42" spans="1:3" x14ac:dyDescent="0.2">
      <c r="A42">
        <v>2020</v>
      </c>
      <c r="B42">
        <v>35.020000000000003</v>
      </c>
      <c r="C42">
        <v>25.6</v>
      </c>
    </row>
    <row r="43" spans="1:3" x14ac:dyDescent="0.2">
      <c r="A43">
        <v>2020</v>
      </c>
      <c r="B43">
        <v>33.71</v>
      </c>
      <c r="C43">
        <v>26.1</v>
      </c>
    </row>
    <row r="44" spans="1:3" x14ac:dyDescent="0.2">
      <c r="A44">
        <v>2020</v>
      </c>
      <c r="B44">
        <v>33.049999999999997</v>
      </c>
      <c r="C44">
        <v>26.1</v>
      </c>
    </row>
    <row r="45" spans="1:3" x14ac:dyDescent="0.2">
      <c r="A45">
        <v>2020</v>
      </c>
      <c r="B45">
        <v>36.9</v>
      </c>
      <c r="C45">
        <v>28.88</v>
      </c>
    </row>
    <row r="46" spans="1:3" x14ac:dyDescent="0.2">
      <c r="A46">
        <v>2021</v>
      </c>
      <c r="B46">
        <v>35.020000000000003</v>
      </c>
      <c r="C46">
        <v>28.6</v>
      </c>
    </row>
    <row r="47" spans="1:3" x14ac:dyDescent="0.2">
      <c r="A47">
        <v>2021</v>
      </c>
      <c r="B47">
        <v>38.630000000000003</v>
      </c>
      <c r="C47">
        <v>32.1</v>
      </c>
    </row>
    <row r="48" spans="1:3" x14ac:dyDescent="0.2">
      <c r="A48">
        <v>2021</v>
      </c>
      <c r="B48">
        <v>38.630000000000003</v>
      </c>
      <c r="C48">
        <v>32.1</v>
      </c>
    </row>
    <row r="49" spans="1:3" x14ac:dyDescent="0.2">
      <c r="A49">
        <v>2021</v>
      </c>
      <c r="B49">
        <v>37.15</v>
      </c>
      <c r="C49">
        <v>31.6</v>
      </c>
    </row>
    <row r="50" spans="1:3" x14ac:dyDescent="0.2">
      <c r="A50">
        <v>2022</v>
      </c>
      <c r="B50">
        <v>43.07</v>
      </c>
      <c r="C50">
        <v>34.700000000000003</v>
      </c>
    </row>
    <row r="51" spans="1:3" x14ac:dyDescent="0.2">
      <c r="A51">
        <v>2022</v>
      </c>
      <c r="B51">
        <v>41.7</v>
      </c>
      <c r="C51">
        <v>33.700000000000003</v>
      </c>
    </row>
    <row r="52" spans="1:3" x14ac:dyDescent="0.2">
      <c r="A52">
        <v>2022</v>
      </c>
      <c r="B52">
        <v>46.15</v>
      </c>
      <c r="C52">
        <v>35.4</v>
      </c>
    </row>
    <row r="53" spans="1:3" x14ac:dyDescent="0.2">
      <c r="A53">
        <v>2022</v>
      </c>
      <c r="B53">
        <v>45.31</v>
      </c>
      <c r="C53">
        <v>34.6</v>
      </c>
    </row>
    <row r="54" spans="1:3" x14ac:dyDescent="0.2">
      <c r="A54">
        <v>2023</v>
      </c>
      <c r="B54">
        <v>51.74</v>
      </c>
      <c r="C54">
        <v>35.200000000000003</v>
      </c>
    </row>
    <row r="55" spans="1:3" x14ac:dyDescent="0.2">
      <c r="A55">
        <v>2023</v>
      </c>
      <c r="B55">
        <v>52.85</v>
      </c>
      <c r="C55">
        <v>36.700000000000003</v>
      </c>
    </row>
    <row r="56" spans="1:3" x14ac:dyDescent="0.2">
      <c r="A56">
        <v>2023</v>
      </c>
      <c r="B56">
        <v>56.18</v>
      </c>
      <c r="C56">
        <v>39.299999999999997</v>
      </c>
    </row>
    <row r="57" spans="1:3" x14ac:dyDescent="0.2">
      <c r="A57">
        <v>2023</v>
      </c>
      <c r="B57">
        <v>56.51</v>
      </c>
      <c r="C57">
        <v>40.200000000000003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0FBFB-F6CC-584C-A33F-652A3D7AF316}">
  <dimension ref="A1:L85"/>
  <sheetViews>
    <sheetView tabSelected="1" zoomScale="87" workbookViewId="0">
      <selection activeCell="O28" sqref="O28"/>
    </sheetView>
  </sheetViews>
  <sheetFormatPr baseColWidth="10" defaultRowHeight="16" x14ac:dyDescent="0.2"/>
  <sheetData>
    <row r="1" spans="1:9" x14ac:dyDescent="0.2">
      <c r="A1" t="s">
        <v>25</v>
      </c>
      <c r="B1" t="s">
        <v>26</v>
      </c>
      <c r="C1" t="s">
        <v>58</v>
      </c>
    </row>
    <row r="2" spans="1:9" x14ac:dyDescent="0.2">
      <c r="A2">
        <v>2010</v>
      </c>
      <c r="B2">
        <v>14.5</v>
      </c>
      <c r="D2" s="8" t="s">
        <v>35</v>
      </c>
    </row>
    <row r="3" spans="1:9" x14ac:dyDescent="0.2">
      <c r="A3">
        <v>2010.25</v>
      </c>
      <c r="B3">
        <v>16</v>
      </c>
      <c r="D3" s="5" t="s">
        <v>32</v>
      </c>
      <c r="E3" s="3" t="s">
        <v>28</v>
      </c>
    </row>
    <row r="4" spans="1:9" x14ac:dyDescent="0.2">
      <c r="A4">
        <v>2010.5</v>
      </c>
      <c r="B4">
        <v>25</v>
      </c>
      <c r="C4">
        <f>AVERAGE(B2:B6)</f>
        <v>18.369999999999997</v>
      </c>
      <c r="D4" t="s">
        <v>57</v>
      </c>
    </row>
    <row r="5" spans="1:9" x14ac:dyDescent="0.2">
      <c r="A5">
        <v>2010.75</v>
      </c>
      <c r="B5">
        <v>19.95</v>
      </c>
      <c r="C5">
        <f>AVERAGE(B3:B7)</f>
        <v>18.93</v>
      </c>
      <c r="D5" s="5" t="s">
        <v>29</v>
      </c>
      <c r="E5" s="3" t="s">
        <v>65</v>
      </c>
    </row>
    <row r="6" spans="1:9" x14ac:dyDescent="0.2">
      <c r="A6">
        <v>2011</v>
      </c>
      <c r="B6">
        <v>16.399999999999999</v>
      </c>
      <c r="C6">
        <f t="shared" ref="C6:C55" si="0">AVERAGE(B4:B8)</f>
        <v>19.190000000000001</v>
      </c>
      <c r="D6" s="5" t="s">
        <v>30</v>
      </c>
      <c r="E6" s="3" t="s">
        <v>66</v>
      </c>
    </row>
    <row r="7" spans="1:9" x14ac:dyDescent="0.2">
      <c r="A7">
        <v>2011.25</v>
      </c>
      <c r="B7">
        <v>17.3</v>
      </c>
      <c r="C7">
        <f t="shared" si="0"/>
        <v>18.349999999999998</v>
      </c>
      <c r="D7" s="5" t="s">
        <v>31</v>
      </c>
      <c r="E7" s="3" t="s">
        <v>67</v>
      </c>
    </row>
    <row r="8" spans="1:9" x14ac:dyDescent="0.2">
      <c r="A8">
        <v>2011.5</v>
      </c>
      <c r="B8">
        <v>17.3</v>
      </c>
      <c r="C8">
        <f t="shared" si="0"/>
        <v>17.839999999999996</v>
      </c>
      <c r="E8" s="7" t="s">
        <v>69</v>
      </c>
    </row>
    <row r="9" spans="1:9" x14ac:dyDescent="0.2">
      <c r="A9">
        <v>2011.75</v>
      </c>
      <c r="B9">
        <v>20.8</v>
      </c>
      <c r="C9">
        <f t="shared" si="0"/>
        <v>18.32</v>
      </c>
      <c r="E9" s="6" t="s">
        <v>68</v>
      </c>
    </row>
    <row r="10" spans="1:9" x14ac:dyDescent="0.2">
      <c r="A10">
        <v>2012</v>
      </c>
      <c r="B10">
        <v>17.399999999999999</v>
      </c>
      <c r="C10">
        <f t="shared" si="0"/>
        <v>18.059999999999999</v>
      </c>
      <c r="D10" s="5" t="s">
        <v>36</v>
      </c>
      <c r="E10">
        <f>E33+E34*(A6)</f>
        <v>2716.590052058782</v>
      </c>
    </row>
    <row r="11" spans="1:9" x14ac:dyDescent="0.2">
      <c r="A11">
        <v>2012.25</v>
      </c>
      <c r="B11">
        <v>18.8</v>
      </c>
      <c r="C11">
        <f t="shared" si="0"/>
        <v>18.880000000000003</v>
      </c>
      <c r="D11" s="5" t="s">
        <v>9</v>
      </c>
      <c r="E11">
        <f>A6-E10</f>
        <v>-705.59005205878202</v>
      </c>
    </row>
    <row r="12" spans="1:9" ht="17" thickBot="1" x14ac:dyDescent="0.25">
      <c r="A12">
        <v>2012.5</v>
      </c>
      <c r="B12">
        <v>16</v>
      </c>
      <c r="C12">
        <f t="shared" si="0"/>
        <v>18.8</v>
      </c>
      <c r="D12" s="5" t="s">
        <v>41</v>
      </c>
      <c r="E12" s="10" t="s">
        <v>42</v>
      </c>
    </row>
    <row r="13" spans="1:9" x14ac:dyDescent="0.2">
      <c r="A13">
        <v>2012.75</v>
      </c>
      <c r="B13">
        <v>21.4</v>
      </c>
      <c r="C13">
        <f t="shared" si="0"/>
        <v>19.995999999999999</v>
      </c>
      <c r="D13" s="11" t="s">
        <v>44</v>
      </c>
      <c r="E13" t="s">
        <v>47</v>
      </c>
      <c r="F13" s="2"/>
      <c r="G13" s="2"/>
      <c r="H13" s="2"/>
      <c r="I13" s="2"/>
    </row>
    <row r="14" spans="1:9" x14ac:dyDescent="0.2">
      <c r="A14">
        <v>2013</v>
      </c>
      <c r="B14">
        <v>20.399999999999999</v>
      </c>
      <c r="C14">
        <f t="shared" si="0"/>
        <v>20.875999999999998</v>
      </c>
      <c r="D14" t="s">
        <v>45</v>
      </c>
      <c r="E14" t="s">
        <v>46</v>
      </c>
    </row>
    <row r="15" spans="1:9" x14ac:dyDescent="0.2">
      <c r="A15">
        <v>2013.25</v>
      </c>
      <c r="B15">
        <v>23.38</v>
      </c>
      <c r="C15">
        <f t="shared" si="0"/>
        <v>22.956</v>
      </c>
      <c r="D15" s="5" t="s">
        <v>38</v>
      </c>
      <c r="E15" s="9" t="s">
        <v>39</v>
      </c>
    </row>
    <row r="16" spans="1:9" ht="17" thickBot="1" x14ac:dyDescent="0.25">
      <c r="A16">
        <v>2013.5</v>
      </c>
      <c r="B16">
        <v>23.2</v>
      </c>
      <c r="C16">
        <f t="shared" si="0"/>
        <v>22.756</v>
      </c>
      <c r="D16" s="1"/>
      <c r="E16" s="1"/>
      <c r="F16" s="1"/>
      <c r="G16" s="1"/>
      <c r="H16" s="1"/>
    </row>
    <row r="17" spans="1:12" x14ac:dyDescent="0.2">
      <c r="A17">
        <v>2013.75</v>
      </c>
      <c r="B17">
        <v>26.4</v>
      </c>
      <c r="C17">
        <f t="shared" si="0"/>
        <v>23.351999999999997</v>
      </c>
      <c r="D17" t="s">
        <v>0</v>
      </c>
    </row>
    <row r="18" spans="1:12" ht="17" thickBot="1" x14ac:dyDescent="0.25">
      <c r="A18">
        <v>2014</v>
      </c>
      <c r="B18">
        <v>20.399999999999999</v>
      </c>
      <c r="C18">
        <f t="shared" si="0"/>
        <v>23.315999999999999</v>
      </c>
    </row>
    <row r="19" spans="1:12" x14ac:dyDescent="0.2">
      <c r="A19">
        <v>2014.25</v>
      </c>
      <c r="B19">
        <v>23.38</v>
      </c>
      <c r="C19">
        <f t="shared" si="0"/>
        <v>23.956</v>
      </c>
      <c r="D19" s="15" t="s">
        <v>1</v>
      </c>
      <c r="E19" s="15"/>
    </row>
    <row r="20" spans="1:12" x14ac:dyDescent="0.2">
      <c r="A20">
        <v>2014.5</v>
      </c>
      <c r="B20">
        <v>23.2</v>
      </c>
      <c r="C20">
        <f t="shared" si="0"/>
        <v>23.02</v>
      </c>
      <c r="D20" s="12" t="s">
        <v>2</v>
      </c>
      <c r="E20" s="12">
        <v>0.91784404532003749</v>
      </c>
    </row>
    <row r="21" spans="1:12" x14ac:dyDescent="0.2">
      <c r="A21">
        <v>2014.75</v>
      </c>
      <c r="B21">
        <v>26.4</v>
      </c>
      <c r="C21">
        <f t="shared" si="0"/>
        <v>23.375999999999998</v>
      </c>
      <c r="D21" s="12" t="s">
        <v>3</v>
      </c>
      <c r="E21" s="12">
        <v>0.84243769152945114</v>
      </c>
    </row>
    <row r="22" spans="1:12" x14ac:dyDescent="0.2">
      <c r="A22">
        <v>2015</v>
      </c>
      <c r="B22">
        <v>21.72</v>
      </c>
      <c r="C22">
        <f t="shared" si="0"/>
        <v>23.452000000000002</v>
      </c>
      <c r="D22" s="12" t="s">
        <v>4</v>
      </c>
      <c r="E22" s="12">
        <v>0.8395198710022187</v>
      </c>
    </row>
    <row r="23" spans="1:12" x14ac:dyDescent="0.2">
      <c r="A23">
        <v>2015.25</v>
      </c>
      <c r="B23">
        <v>22.18</v>
      </c>
      <c r="C23">
        <f t="shared" si="0"/>
        <v>22.917999999999999</v>
      </c>
      <c r="D23" s="12" t="s">
        <v>5</v>
      </c>
      <c r="E23" s="12">
        <v>1.6333958934037127</v>
      </c>
    </row>
    <row r="24" spans="1:12" ht="17" thickBot="1" x14ac:dyDescent="0.25">
      <c r="A24">
        <v>2015.5</v>
      </c>
      <c r="B24">
        <v>23.76</v>
      </c>
      <c r="C24">
        <f t="shared" si="0"/>
        <v>22.917999999999999</v>
      </c>
      <c r="D24" s="13" t="s">
        <v>6</v>
      </c>
      <c r="E24" s="13">
        <v>56</v>
      </c>
    </row>
    <row r="25" spans="1:12" x14ac:dyDescent="0.2">
      <c r="A25">
        <v>2015.75</v>
      </c>
      <c r="B25">
        <v>20.53</v>
      </c>
      <c r="C25">
        <f t="shared" si="0"/>
        <v>22.958000000000002</v>
      </c>
    </row>
    <row r="26" spans="1:12" ht="17" thickBot="1" x14ac:dyDescent="0.25">
      <c r="A26">
        <v>2016</v>
      </c>
      <c r="B26">
        <v>26.4</v>
      </c>
      <c r="C26">
        <f t="shared" si="0"/>
        <v>23.686</v>
      </c>
      <c r="D26" t="s">
        <v>7</v>
      </c>
    </row>
    <row r="27" spans="1:12" x14ac:dyDescent="0.2">
      <c r="A27">
        <v>2016.25</v>
      </c>
      <c r="B27">
        <v>21.92</v>
      </c>
      <c r="C27">
        <f t="shared" si="0"/>
        <v>24.097999999999995</v>
      </c>
      <c r="D27" s="14"/>
      <c r="E27" s="14" t="s">
        <v>12</v>
      </c>
      <c r="F27" s="14" t="s">
        <v>13</v>
      </c>
      <c r="G27" s="14" t="s">
        <v>14</v>
      </c>
      <c r="H27" s="14" t="s">
        <v>15</v>
      </c>
      <c r="I27" s="14" t="s">
        <v>16</v>
      </c>
      <c r="J27" s="11" t="s">
        <v>56</v>
      </c>
    </row>
    <row r="28" spans="1:12" x14ac:dyDescent="0.2">
      <c r="A28">
        <v>2016.5</v>
      </c>
      <c r="B28">
        <v>25.82</v>
      </c>
      <c r="C28">
        <f t="shared" si="0"/>
        <v>24.634000000000004</v>
      </c>
      <c r="D28" s="12" t="s">
        <v>8</v>
      </c>
      <c r="E28" s="12">
        <v>1</v>
      </c>
      <c r="F28" s="12">
        <v>770.30396419224189</v>
      </c>
      <c r="G28" s="12">
        <v>770.30396419224189</v>
      </c>
      <c r="H28" s="12">
        <v>288.72155900847025</v>
      </c>
      <c r="I28" s="12">
        <v>2.5161572898187891E-23</v>
      </c>
      <c r="J28">
        <v>0.05</v>
      </c>
    </row>
    <row r="29" spans="1:12" x14ac:dyDescent="0.2">
      <c r="A29">
        <v>2016.75</v>
      </c>
      <c r="B29">
        <v>25.82</v>
      </c>
      <c r="C29">
        <f t="shared" si="0"/>
        <v>24.474</v>
      </c>
      <c r="D29" s="12" t="s">
        <v>9</v>
      </c>
      <c r="E29" s="12">
        <v>54</v>
      </c>
      <c r="F29" s="12">
        <v>144.07103580775811</v>
      </c>
      <c r="G29" s="12">
        <v>2.6679821445881129</v>
      </c>
      <c r="H29" s="12"/>
      <c r="I29" s="12"/>
      <c r="K29" s="11" t="s">
        <v>48</v>
      </c>
      <c r="L29" t="str">
        <f>IF(I28&lt;J28, "reject", "fail to reject")</f>
        <v>reject</v>
      </c>
    </row>
    <row r="30" spans="1:12" ht="17" thickBot="1" x14ac:dyDescent="0.25">
      <c r="A30">
        <v>2017</v>
      </c>
      <c r="B30">
        <v>23.21</v>
      </c>
      <c r="C30">
        <f t="shared" si="0"/>
        <v>24.995999999999999</v>
      </c>
      <c r="D30" s="13" t="s">
        <v>10</v>
      </c>
      <c r="E30" s="13">
        <v>55</v>
      </c>
      <c r="F30" s="13">
        <v>914.375</v>
      </c>
      <c r="G30" s="13"/>
      <c r="H30" s="13"/>
      <c r="I30" s="13"/>
    </row>
    <row r="31" spans="1:12" ht="17" thickBot="1" x14ac:dyDescent="0.25">
      <c r="A31">
        <v>2017.25</v>
      </c>
      <c r="B31">
        <v>25.6</v>
      </c>
      <c r="C31">
        <f t="shared" si="0"/>
        <v>25.613999999999997</v>
      </c>
    </row>
    <row r="32" spans="1:12" x14ac:dyDescent="0.2">
      <c r="A32">
        <v>2017.5</v>
      </c>
      <c r="B32">
        <v>24.53</v>
      </c>
      <c r="C32">
        <f t="shared" si="0"/>
        <v>25.812000000000001</v>
      </c>
      <c r="D32" s="14"/>
      <c r="E32" s="14" t="s">
        <v>17</v>
      </c>
      <c r="F32" s="14" t="s">
        <v>5</v>
      </c>
      <c r="G32" s="14" t="s">
        <v>18</v>
      </c>
      <c r="H32" s="14" t="s">
        <v>19</v>
      </c>
      <c r="I32" s="14" t="s">
        <v>20</v>
      </c>
      <c r="J32" s="14" t="s">
        <v>21</v>
      </c>
      <c r="K32" s="14" t="s">
        <v>22</v>
      </c>
      <c r="L32" s="14" t="s">
        <v>23</v>
      </c>
    </row>
    <row r="33" spans="1:12" x14ac:dyDescent="0.2">
      <c r="A33">
        <v>2017.75</v>
      </c>
      <c r="B33">
        <v>28.91</v>
      </c>
      <c r="C33">
        <f t="shared" si="0"/>
        <v>27.186</v>
      </c>
      <c r="D33" s="12" t="s">
        <v>11</v>
      </c>
      <c r="E33" s="12">
        <v>2006.5433974781968</v>
      </c>
      <c r="F33" s="12">
        <v>0.64602496406456233</v>
      </c>
      <c r="G33" s="12">
        <v>3105.9843026091903</v>
      </c>
      <c r="H33" s="12">
        <v>1.6964453498913742E-143</v>
      </c>
      <c r="I33" s="12">
        <v>2005.2481954080913</v>
      </c>
      <c r="J33" s="12">
        <v>2007.8385995483022</v>
      </c>
      <c r="K33" s="12">
        <v>2005.2481954080913</v>
      </c>
      <c r="L33" s="12">
        <v>2007.8385995483022</v>
      </c>
    </row>
    <row r="34" spans="1:12" ht="17" thickBot="1" x14ac:dyDescent="0.25">
      <c r="A34">
        <v>2018</v>
      </c>
      <c r="B34">
        <v>26.81</v>
      </c>
      <c r="C34">
        <f t="shared" si="0"/>
        <v>27.881999999999998</v>
      </c>
      <c r="D34" s="13" t="s">
        <v>24</v>
      </c>
      <c r="E34" s="13">
        <v>0.35308137970193193</v>
      </c>
      <c r="F34" s="13">
        <v>2.0779505484889375E-2</v>
      </c>
      <c r="G34" s="13">
        <v>16.991808585564694</v>
      </c>
      <c r="H34" s="13">
        <v>2.5161572898188244E-23</v>
      </c>
      <c r="I34" s="13">
        <v>0.31142097953648706</v>
      </c>
      <c r="J34" s="13">
        <v>0.3947417798673768</v>
      </c>
      <c r="K34" s="13">
        <v>0.31142097953648706</v>
      </c>
      <c r="L34" s="13">
        <v>0.3947417798673768</v>
      </c>
    </row>
    <row r="35" spans="1:12" x14ac:dyDescent="0.2">
      <c r="A35">
        <v>2018.25</v>
      </c>
      <c r="B35">
        <v>30.08</v>
      </c>
      <c r="C35">
        <f t="shared" si="0"/>
        <v>29.47</v>
      </c>
    </row>
    <row r="36" spans="1:12" x14ac:dyDescent="0.2">
      <c r="A36">
        <v>2018.5</v>
      </c>
      <c r="B36">
        <v>29.08</v>
      </c>
      <c r="C36">
        <f t="shared" si="0"/>
        <v>30.43</v>
      </c>
    </row>
    <row r="37" spans="1:12" x14ac:dyDescent="0.2">
      <c r="A37">
        <v>2018.75</v>
      </c>
      <c r="B37">
        <v>32.47</v>
      </c>
      <c r="C37">
        <f t="shared" si="0"/>
        <v>31.677999999999997</v>
      </c>
    </row>
    <row r="38" spans="1:12" x14ac:dyDescent="0.2">
      <c r="A38">
        <v>2019</v>
      </c>
      <c r="B38">
        <v>33.71</v>
      </c>
      <c r="C38">
        <f t="shared" si="0"/>
        <v>33.042000000000002</v>
      </c>
    </row>
    <row r="39" spans="1:12" x14ac:dyDescent="0.2">
      <c r="A39">
        <v>2019.25</v>
      </c>
      <c r="B39">
        <v>33.049999999999997</v>
      </c>
      <c r="C39">
        <f t="shared" si="0"/>
        <v>34.606000000000002</v>
      </c>
    </row>
    <row r="40" spans="1:12" x14ac:dyDescent="0.2">
      <c r="A40">
        <v>2019.5</v>
      </c>
      <c r="B40">
        <v>36.9</v>
      </c>
      <c r="C40">
        <f t="shared" si="0"/>
        <v>35.116</v>
      </c>
    </row>
    <row r="41" spans="1:12" x14ac:dyDescent="0.2">
      <c r="A41">
        <v>2019.75</v>
      </c>
      <c r="B41">
        <v>36.9</v>
      </c>
      <c r="C41">
        <f t="shared" si="0"/>
        <v>35.116</v>
      </c>
    </row>
    <row r="42" spans="1:12" x14ac:dyDescent="0.2">
      <c r="A42">
        <v>2020</v>
      </c>
      <c r="B42">
        <v>35.020000000000003</v>
      </c>
      <c r="C42">
        <f t="shared" si="0"/>
        <v>35.116</v>
      </c>
    </row>
    <row r="43" spans="1:12" x14ac:dyDescent="0.2">
      <c r="A43">
        <v>2020.25</v>
      </c>
      <c r="B43">
        <v>33.71</v>
      </c>
      <c r="C43">
        <f t="shared" si="0"/>
        <v>35.116</v>
      </c>
    </row>
    <row r="44" spans="1:12" x14ac:dyDescent="0.2">
      <c r="A44">
        <v>2020.5</v>
      </c>
      <c r="B44">
        <v>33.049999999999997</v>
      </c>
      <c r="C44">
        <f t="shared" si="0"/>
        <v>34.74</v>
      </c>
    </row>
    <row r="45" spans="1:12" x14ac:dyDescent="0.2">
      <c r="A45">
        <v>2020.75</v>
      </c>
      <c r="B45">
        <v>36.9</v>
      </c>
      <c r="C45">
        <f t="shared" si="0"/>
        <v>35.462000000000003</v>
      </c>
    </row>
    <row r="46" spans="1:12" x14ac:dyDescent="0.2">
      <c r="A46">
        <v>2021</v>
      </c>
      <c r="B46">
        <v>35.020000000000003</v>
      </c>
      <c r="C46">
        <f t="shared" si="0"/>
        <v>36.445999999999998</v>
      </c>
    </row>
    <row r="47" spans="1:12" x14ac:dyDescent="0.2">
      <c r="A47">
        <v>2021.25</v>
      </c>
      <c r="B47">
        <v>38.630000000000003</v>
      </c>
      <c r="C47">
        <f t="shared" si="0"/>
        <v>37.266000000000005</v>
      </c>
    </row>
    <row r="48" spans="1:12" x14ac:dyDescent="0.2">
      <c r="A48">
        <v>2021.5</v>
      </c>
      <c r="B48">
        <v>38.630000000000003</v>
      </c>
      <c r="C48">
        <f t="shared" si="0"/>
        <v>38.5</v>
      </c>
    </row>
    <row r="49" spans="1:3" x14ac:dyDescent="0.2">
      <c r="A49">
        <v>2021.75</v>
      </c>
      <c r="B49">
        <v>37.15</v>
      </c>
      <c r="C49">
        <f t="shared" si="0"/>
        <v>39.835999999999999</v>
      </c>
    </row>
    <row r="50" spans="1:3" x14ac:dyDescent="0.2">
      <c r="A50">
        <v>2022</v>
      </c>
      <c r="B50">
        <v>43.07</v>
      </c>
      <c r="C50">
        <f t="shared" si="0"/>
        <v>41.34</v>
      </c>
    </row>
    <row r="51" spans="1:3" x14ac:dyDescent="0.2">
      <c r="A51">
        <v>2022.25</v>
      </c>
      <c r="B51">
        <v>41.7</v>
      </c>
      <c r="C51">
        <f t="shared" si="0"/>
        <v>42.676000000000002</v>
      </c>
    </row>
    <row r="52" spans="1:3" x14ac:dyDescent="0.2">
      <c r="A52">
        <v>2022.5</v>
      </c>
      <c r="B52">
        <v>46.15</v>
      </c>
      <c r="C52">
        <f t="shared" si="0"/>
        <v>45.594000000000008</v>
      </c>
    </row>
    <row r="53" spans="1:3" x14ac:dyDescent="0.2">
      <c r="A53">
        <v>2022.75</v>
      </c>
      <c r="B53">
        <v>45.31</v>
      </c>
      <c r="C53">
        <f t="shared" si="0"/>
        <v>47.55</v>
      </c>
    </row>
    <row r="54" spans="1:3" x14ac:dyDescent="0.2">
      <c r="A54">
        <v>2023</v>
      </c>
      <c r="B54">
        <v>51.74</v>
      </c>
      <c r="C54">
        <f t="shared" si="0"/>
        <v>50.446000000000005</v>
      </c>
    </row>
    <row r="55" spans="1:3" x14ac:dyDescent="0.2">
      <c r="A55">
        <v>2023.25</v>
      </c>
      <c r="B55">
        <v>52.85</v>
      </c>
      <c r="C55">
        <f t="shared" si="0"/>
        <v>52.518000000000008</v>
      </c>
    </row>
    <row r="56" spans="1:3" x14ac:dyDescent="0.2">
      <c r="A56">
        <v>2023.5</v>
      </c>
      <c r="B56">
        <v>56.18</v>
      </c>
      <c r="C56">
        <f>9.936*A56-20050</f>
        <v>55.495999999999185</v>
      </c>
    </row>
    <row r="57" spans="1:3" x14ac:dyDescent="0.2">
      <c r="A57">
        <v>2023.75</v>
      </c>
      <c r="B57">
        <v>56.51</v>
      </c>
      <c r="C57">
        <f>10.364*A57-20916</f>
        <v>58.145000000000437</v>
      </c>
    </row>
    <row r="58" spans="1:3" x14ac:dyDescent="0.2">
      <c r="A58">
        <v>2024</v>
      </c>
      <c r="B58">
        <f>5*C57-B54-B55-B56-B57</f>
        <v>73.445000000002182</v>
      </c>
    </row>
    <row r="85" spans="4:10" ht="17" thickBot="1" x14ac:dyDescent="0.25">
      <c r="D85" s="1"/>
      <c r="E85" s="1"/>
      <c r="F85" s="1"/>
      <c r="G85" s="1"/>
      <c r="I85" s="1"/>
      <c r="J85" s="1"/>
    </row>
  </sheetData>
  <sortState xmlns:xlrd2="http://schemas.microsoft.com/office/spreadsheetml/2017/richdata2" ref="J30:J85">
    <sortCondition ref="J30"/>
  </sortState>
  <pageMargins left="0.7" right="0.7" top="0.75" bottom="0.75" header="0.3" footer="0.3"/>
  <ignoredErrors>
    <ignoredError sqref="C4:C57"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B1573-89D1-DB4F-95E2-567C2376DC3F}">
  <dimension ref="A1:M81"/>
  <sheetViews>
    <sheetView workbookViewId="0">
      <selection activeCell="J25" sqref="J25"/>
    </sheetView>
  </sheetViews>
  <sheetFormatPr baseColWidth="10" defaultRowHeight="16" x14ac:dyDescent="0.2"/>
  <sheetData>
    <row r="1" spans="1:7" x14ac:dyDescent="0.2">
      <c r="A1" t="s">
        <v>25</v>
      </c>
      <c r="B1" t="s">
        <v>27</v>
      </c>
      <c r="C1" t="s">
        <v>58</v>
      </c>
    </row>
    <row r="2" spans="1:7" x14ac:dyDescent="0.2">
      <c r="A2">
        <v>2010</v>
      </c>
      <c r="B2">
        <v>11.74</v>
      </c>
      <c r="D2" t="s">
        <v>33</v>
      </c>
      <c r="F2" t="s">
        <v>53</v>
      </c>
    </row>
    <row r="3" spans="1:7" x14ac:dyDescent="0.2">
      <c r="A3">
        <v>2010.25</v>
      </c>
      <c r="B3">
        <v>12.86</v>
      </c>
      <c r="F3">
        <v>5.0000000000000001E-3</v>
      </c>
    </row>
    <row r="4" spans="1:7" x14ac:dyDescent="0.2">
      <c r="A4">
        <v>2010.5</v>
      </c>
      <c r="B4">
        <v>13.05</v>
      </c>
      <c r="C4">
        <f>AVERAGE(B2:B6)</f>
        <v>13.056000000000001</v>
      </c>
      <c r="D4" s="5" t="s">
        <v>32</v>
      </c>
      <c r="E4" s="3" t="s">
        <v>34</v>
      </c>
    </row>
    <row r="5" spans="1:7" x14ac:dyDescent="0.2">
      <c r="A5">
        <v>2010.75</v>
      </c>
      <c r="B5">
        <v>15.1</v>
      </c>
      <c r="C5">
        <f t="shared" ref="C5:C55" si="0">AVERAGE(B3:B7)</f>
        <v>13.437999999999999</v>
      </c>
      <c r="E5" t="s">
        <v>54</v>
      </c>
    </row>
    <row r="6" spans="1:7" x14ac:dyDescent="0.2">
      <c r="A6">
        <v>2011</v>
      </c>
      <c r="B6">
        <v>12.53</v>
      </c>
      <c r="C6">
        <f t="shared" si="0"/>
        <v>13.584</v>
      </c>
      <c r="D6" s="5" t="s">
        <v>29</v>
      </c>
      <c r="E6" s="3" t="s">
        <v>59</v>
      </c>
    </row>
    <row r="7" spans="1:7" x14ac:dyDescent="0.2">
      <c r="A7">
        <v>2011.25</v>
      </c>
      <c r="B7">
        <v>13.65</v>
      </c>
      <c r="C7">
        <f t="shared" si="0"/>
        <v>14.022</v>
      </c>
      <c r="D7" s="5" t="s">
        <v>30</v>
      </c>
      <c r="E7" s="3" t="s">
        <v>63</v>
      </c>
    </row>
    <row r="8" spans="1:7" x14ac:dyDescent="0.2">
      <c r="A8">
        <v>2011.5</v>
      </c>
      <c r="B8">
        <v>13.59</v>
      </c>
      <c r="C8">
        <f t="shared" si="0"/>
        <v>13.681999999999999</v>
      </c>
      <c r="D8" s="5" t="s">
        <v>31</v>
      </c>
      <c r="E8" s="4" t="s">
        <v>60</v>
      </c>
    </row>
    <row r="9" spans="1:7" x14ac:dyDescent="0.2">
      <c r="A9">
        <v>2011.75</v>
      </c>
      <c r="B9">
        <v>15.24</v>
      </c>
      <c r="C9">
        <f t="shared" si="0"/>
        <v>13.544</v>
      </c>
      <c r="E9" s="4" t="s">
        <v>61</v>
      </c>
    </row>
    <row r="10" spans="1:7" x14ac:dyDescent="0.2">
      <c r="A10">
        <v>2012</v>
      </c>
      <c r="B10">
        <v>13.4</v>
      </c>
      <c r="C10">
        <f t="shared" si="0"/>
        <v>13.963999999999999</v>
      </c>
      <c r="E10" s="4" t="s">
        <v>62</v>
      </c>
    </row>
    <row r="11" spans="1:7" x14ac:dyDescent="0.2">
      <c r="A11">
        <v>2012.25</v>
      </c>
      <c r="B11">
        <v>11.84</v>
      </c>
      <c r="C11">
        <f t="shared" si="0"/>
        <v>14.386000000000001</v>
      </c>
      <c r="E11" s="3" t="s">
        <v>64</v>
      </c>
    </row>
    <row r="12" spans="1:7" ht="17" thickBot="1" x14ac:dyDescent="0.25">
      <c r="A12">
        <v>2012.5</v>
      </c>
      <c r="B12">
        <v>15.75</v>
      </c>
      <c r="C12">
        <f t="shared" si="0"/>
        <v>14.157999999999998</v>
      </c>
      <c r="D12" s="5" t="s">
        <v>37</v>
      </c>
      <c r="E12">
        <f>E34+E35*(A6)</f>
        <v>2899.8017392315001</v>
      </c>
    </row>
    <row r="13" spans="1:7" x14ac:dyDescent="0.2">
      <c r="A13">
        <v>2012.75</v>
      </c>
      <c r="B13">
        <v>15.7</v>
      </c>
      <c r="C13">
        <f t="shared" si="0"/>
        <v>14.618</v>
      </c>
      <c r="D13" s="5" t="s">
        <v>9</v>
      </c>
      <c r="E13">
        <f>A6-E12</f>
        <v>-888.80173923150005</v>
      </c>
      <c r="F13" s="2"/>
      <c r="G13" s="2"/>
    </row>
    <row r="14" spans="1:7" x14ac:dyDescent="0.2">
      <c r="A14">
        <v>2013</v>
      </c>
      <c r="B14">
        <v>14.1</v>
      </c>
      <c r="C14">
        <f t="shared" si="0"/>
        <v>14.91</v>
      </c>
      <c r="D14" s="5" t="s">
        <v>41</v>
      </c>
      <c r="E14" s="10" t="s">
        <v>43</v>
      </c>
    </row>
    <row r="15" spans="1:7" x14ac:dyDescent="0.2">
      <c r="A15">
        <v>2013.25</v>
      </c>
      <c r="B15">
        <v>15.7</v>
      </c>
      <c r="C15">
        <f t="shared" si="0"/>
        <v>14.98</v>
      </c>
      <c r="D15" t="s">
        <v>49</v>
      </c>
      <c r="E15" t="s">
        <v>51</v>
      </c>
    </row>
    <row r="16" spans="1:7" ht="17" thickBot="1" x14ac:dyDescent="0.25">
      <c r="A16">
        <v>2013.5</v>
      </c>
      <c r="B16">
        <v>13.3</v>
      </c>
      <c r="C16">
        <f t="shared" si="0"/>
        <v>14.66</v>
      </c>
      <c r="D16" t="s">
        <v>50</v>
      </c>
      <c r="E16" t="s">
        <v>52</v>
      </c>
      <c r="F16" s="1"/>
    </row>
    <row r="17" spans="1:13" ht="17" thickBot="1" x14ac:dyDescent="0.25">
      <c r="A17">
        <v>2013.75</v>
      </c>
      <c r="B17">
        <v>16.100000000000001</v>
      </c>
      <c r="C17">
        <f t="shared" si="0"/>
        <v>14.98</v>
      </c>
      <c r="D17" s="5" t="s">
        <v>38</v>
      </c>
      <c r="E17" s="9" t="s">
        <v>40</v>
      </c>
      <c r="I17" s="1"/>
    </row>
    <row r="18" spans="1:13" x14ac:dyDescent="0.2">
      <c r="A18">
        <v>2014</v>
      </c>
      <c r="B18">
        <v>14.1</v>
      </c>
      <c r="C18">
        <f t="shared" si="0"/>
        <v>14.820000000000002</v>
      </c>
      <c r="D18" t="s">
        <v>0</v>
      </c>
    </row>
    <row r="19" spans="1:13" ht="17" thickBot="1" x14ac:dyDescent="0.25">
      <c r="A19">
        <v>2014.25</v>
      </c>
      <c r="B19">
        <v>15.7</v>
      </c>
      <c r="C19">
        <f t="shared" si="0"/>
        <v>15.420000000000002</v>
      </c>
    </row>
    <row r="20" spans="1:13" x14ac:dyDescent="0.2">
      <c r="A20">
        <v>2014.5</v>
      </c>
      <c r="B20">
        <v>14.9</v>
      </c>
      <c r="C20">
        <f t="shared" si="0"/>
        <v>15.1</v>
      </c>
      <c r="D20" s="15" t="s">
        <v>1</v>
      </c>
      <c r="E20" s="15"/>
    </row>
    <row r="21" spans="1:13" x14ac:dyDescent="0.2">
      <c r="A21">
        <v>2014.75</v>
      </c>
      <c r="B21">
        <v>16.3</v>
      </c>
      <c r="C21">
        <f t="shared" si="0"/>
        <v>15.220000000000002</v>
      </c>
      <c r="D21" s="12" t="s">
        <v>2</v>
      </c>
      <c r="E21" s="12">
        <v>0.90955594574102927</v>
      </c>
    </row>
    <row r="22" spans="1:13" x14ac:dyDescent="0.2">
      <c r="A22">
        <v>2015</v>
      </c>
      <c r="B22">
        <v>14.5</v>
      </c>
      <c r="C22">
        <f t="shared" si="0"/>
        <v>14.860000000000003</v>
      </c>
      <c r="D22" s="12" t="s">
        <v>3</v>
      </c>
      <c r="E22" s="12">
        <v>0.82729201843285827</v>
      </c>
    </row>
    <row r="23" spans="1:13" x14ac:dyDescent="0.2">
      <c r="A23">
        <v>2015.25</v>
      </c>
      <c r="B23">
        <v>14.7</v>
      </c>
      <c r="C23">
        <f t="shared" si="0"/>
        <v>14.440000000000001</v>
      </c>
      <c r="D23" s="12" t="s">
        <v>4</v>
      </c>
      <c r="E23" s="12">
        <v>0.82409372247791113</v>
      </c>
    </row>
    <row r="24" spans="1:13" x14ac:dyDescent="0.2">
      <c r="A24">
        <v>2015.5</v>
      </c>
      <c r="B24">
        <v>13.9</v>
      </c>
      <c r="C24">
        <f t="shared" si="0"/>
        <v>14.860000000000003</v>
      </c>
      <c r="D24" s="12" t="s">
        <v>5</v>
      </c>
      <c r="E24" s="12">
        <v>1.710099957255343</v>
      </c>
    </row>
    <row r="25" spans="1:13" ht="17" thickBot="1" x14ac:dyDescent="0.25">
      <c r="A25">
        <v>2015.75</v>
      </c>
      <c r="B25">
        <v>12.8</v>
      </c>
      <c r="C25">
        <f t="shared" si="0"/>
        <v>14.760000000000002</v>
      </c>
      <c r="D25" s="13" t="s">
        <v>6</v>
      </c>
      <c r="E25" s="13">
        <v>56</v>
      </c>
    </row>
    <row r="26" spans="1:13" x14ac:dyDescent="0.2">
      <c r="A26">
        <v>2016</v>
      </c>
      <c r="B26">
        <v>18.399999999999999</v>
      </c>
      <c r="C26">
        <f t="shared" si="0"/>
        <v>15.004</v>
      </c>
    </row>
    <row r="27" spans="1:13" ht="17" thickBot="1" x14ac:dyDescent="0.25">
      <c r="A27">
        <v>2016.25</v>
      </c>
      <c r="B27">
        <v>14</v>
      </c>
      <c r="C27">
        <f t="shared" si="0"/>
        <v>15.408000000000001</v>
      </c>
      <c r="D27" t="s">
        <v>7</v>
      </c>
    </row>
    <row r="28" spans="1:13" x14ac:dyDescent="0.2">
      <c r="A28">
        <v>2016.5</v>
      </c>
      <c r="B28">
        <v>15.92</v>
      </c>
      <c r="C28">
        <f t="shared" si="0"/>
        <v>15.867999999999999</v>
      </c>
      <c r="D28" s="14"/>
      <c r="E28" s="14" t="s">
        <v>12</v>
      </c>
      <c r="F28" s="14" t="s">
        <v>13</v>
      </c>
      <c r="G28" s="14" t="s">
        <v>14</v>
      </c>
      <c r="H28" s="14" t="s">
        <v>15</v>
      </c>
      <c r="I28" s="14" t="s">
        <v>16</v>
      </c>
      <c r="J28" t="s">
        <v>53</v>
      </c>
      <c r="L28" s="16" t="s">
        <v>55</v>
      </c>
    </row>
    <row r="29" spans="1:13" x14ac:dyDescent="0.2">
      <c r="A29">
        <v>2016.75</v>
      </c>
      <c r="B29">
        <v>15.92</v>
      </c>
      <c r="C29">
        <f t="shared" si="0"/>
        <v>15.608000000000001</v>
      </c>
      <c r="D29" s="12" t="s">
        <v>8</v>
      </c>
      <c r="E29" s="12">
        <v>1</v>
      </c>
      <c r="F29" s="12">
        <v>756.45513935454483</v>
      </c>
      <c r="G29" s="12">
        <v>756.45513935454483</v>
      </c>
      <c r="H29" s="12">
        <v>258.66649931292864</v>
      </c>
      <c r="I29" s="12">
        <v>3.0250565789867854E-22</v>
      </c>
      <c r="J29">
        <v>5.0000000000000001E-3</v>
      </c>
      <c r="M29" t="str">
        <f>IF(I29&lt;J29, "reject", "fail to reject")</f>
        <v>reject</v>
      </c>
    </row>
    <row r="30" spans="1:13" x14ac:dyDescent="0.2">
      <c r="A30">
        <v>2017</v>
      </c>
      <c r="B30">
        <v>15.1</v>
      </c>
      <c r="C30">
        <f t="shared" si="0"/>
        <v>16.047999999999998</v>
      </c>
      <c r="D30" s="12" t="s">
        <v>9</v>
      </c>
      <c r="E30" s="12">
        <v>54</v>
      </c>
      <c r="F30" s="12">
        <v>157.9198606454552</v>
      </c>
      <c r="G30" s="12">
        <v>2.9244418638047258</v>
      </c>
      <c r="H30" s="12"/>
      <c r="I30" s="12"/>
    </row>
    <row r="31" spans="1:13" ht="17" thickBot="1" x14ac:dyDescent="0.25">
      <c r="A31">
        <v>2017.25</v>
      </c>
      <c r="B31">
        <v>17.100000000000001</v>
      </c>
      <c r="C31">
        <f t="shared" si="0"/>
        <v>16.434000000000005</v>
      </c>
      <c r="D31" s="13" t="s">
        <v>10</v>
      </c>
      <c r="E31" s="13">
        <v>55</v>
      </c>
      <c r="F31" s="13">
        <v>914.375</v>
      </c>
      <c r="G31" s="13"/>
      <c r="H31" s="13"/>
      <c r="I31" s="13"/>
    </row>
    <row r="32" spans="1:13" ht="17" thickBot="1" x14ac:dyDescent="0.25">
      <c r="A32">
        <v>2017.5</v>
      </c>
      <c r="B32">
        <v>16.2</v>
      </c>
      <c r="C32">
        <f t="shared" si="0"/>
        <v>16.75</v>
      </c>
    </row>
    <row r="33" spans="1:12" x14ac:dyDescent="0.2">
      <c r="A33">
        <v>2017.75</v>
      </c>
      <c r="B33">
        <v>17.850000000000001</v>
      </c>
      <c r="C33">
        <f t="shared" si="0"/>
        <v>17.79</v>
      </c>
      <c r="D33" s="14"/>
      <c r="E33" s="14" t="s">
        <v>17</v>
      </c>
      <c r="F33" s="14" t="s">
        <v>5</v>
      </c>
      <c r="G33" s="14" t="s">
        <v>18</v>
      </c>
      <c r="H33" s="14" t="s">
        <v>19</v>
      </c>
      <c r="I33" s="14" t="s">
        <v>20</v>
      </c>
      <c r="J33" s="14" t="s">
        <v>21</v>
      </c>
      <c r="K33" s="14" t="s">
        <v>22</v>
      </c>
      <c r="L33" s="14" t="s">
        <v>23</v>
      </c>
    </row>
    <row r="34" spans="1:12" x14ac:dyDescent="0.2">
      <c r="A34">
        <v>2018</v>
      </c>
      <c r="B34">
        <v>17.5</v>
      </c>
      <c r="C34">
        <f t="shared" si="0"/>
        <v>18.189999999999998</v>
      </c>
      <c r="D34" s="12" t="s">
        <v>11</v>
      </c>
      <c r="E34" s="12">
        <v>2007.6284544732682</v>
      </c>
      <c r="F34" s="12">
        <v>0.61867457591663844</v>
      </c>
      <c r="G34" s="12">
        <v>3245.0476108521721</v>
      </c>
      <c r="H34" s="12">
        <v>1.593555468976412E-144</v>
      </c>
      <c r="I34" s="12">
        <v>2006.3880866298844</v>
      </c>
      <c r="J34" s="12">
        <v>2008.8688223166521</v>
      </c>
      <c r="K34" s="12">
        <v>2006.3880866298844</v>
      </c>
      <c r="L34" s="12">
        <v>2008.8688223166521</v>
      </c>
    </row>
    <row r="35" spans="1:12" ht="17" thickBot="1" x14ac:dyDescent="0.25">
      <c r="A35">
        <v>2018.25</v>
      </c>
      <c r="B35">
        <v>20.3</v>
      </c>
      <c r="C35">
        <f t="shared" si="0"/>
        <v>19.61</v>
      </c>
      <c r="D35" s="13" t="s">
        <v>24</v>
      </c>
      <c r="E35" s="13">
        <v>0.44364658615526198</v>
      </c>
      <c r="F35" s="13">
        <v>2.7584622897908213E-2</v>
      </c>
      <c r="G35" s="13">
        <v>16.083112239642201</v>
      </c>
      <c r="H35" s="13">
        <v>3.0250565789867637E-22</v>
      </c>
      <c r="I35" s="13">
        <v>0.3883427470347679</v>
      </c>
      <c r="J35" s="13">
        <v>0.49895042527575628</v>
      </c>
      <c r="K35" s="13">
        <v>0.3883427470347679</v>
      </c>
      <c r="L35" s="13">
        <v>0.49895042527575628</v>
      </c>
    </row>
    <row r="36" spans="1:12" x14ac:dyDescent="0.2">
      <c r="A36">
        <v>2018.5</v>
      </c>
      <c r="B36">
        <v>19.100000000000001</v>
      </c>
      <c r="C36">
        <f t="shared" si="0"/>
        <v>20.7</v>
      </c>
    </row>
    <row r="37" spans="1:12" x14ac:dyDescent="0.2">
      <c r="A37">
        <v>2018.75</v>
      </c>
      <c r="B37">
        <v>23.3</v>
      </c>
      <c r="C37">
        <f t="shared" si="0"/>
        <v>21.728000000000002</v>
      </c>
    </row>
    <row r="38" spans="1:12" x14ac:dyDescent="0.2">
      <c r="A38">
        <v>2019</v>
      </c>
      <c r="B38">
        <v>23.3</v>
      </c>
      <c r="C38">
        <f t="shared" si="0"/>
        <v>22.568000000000001</v>
      </c>
    </row>
    <row r="39" spans="1:12" x14ac:dyDescent="0.2">
      <c r="A39">
        <v>2019.25</v>
      </c>
      <c r="B39">
        <v>22.64</v>
      </c>
      <c r="C39">
        <f t="shared" si="0"/>
        <v>23.667999999999999</v>
      </c>
    </row>
    <row r="40" spans="1:12" x14ac:dyDescent="0.2">
      <c r="A40">
        <v>2019.5</v>
      </c>
      <c r="B40">
        <v>24.5</v>
      </c>
      <c r="C40">
        <f t="shared" si="0"/>
        <v>24.127999999999997</v>
      </c>
    </row>
    <row r="41" spans="1:12" x14ac:dyDescent="0.2">
      <c r="A41">
        <v>2019.75</v>
      </c>
      <c r="B41">
        <v>24.6</v>
      </c>
      <c r="C41">
        <f t="shared" si="0"/>
        <v>24.687999999999999</v>
      </c>
    </row>
    <row r="42" spans="1:12" x14ac:dyDescent="0.2">
      <c r="A42">
        <v>2020</v>
      </c>
      <c r="B42">
        <v>25.6</v>
      </c>
      <c r="C42">
        <f t="shared" si="0"/>
        <v>25.380000000000003</v>
      </c>
    </row>
    <row r="43" spans="1:12" x14ac:dyDescent="0.2">
      <c r="A43">
        <v>2020.25</v>
      </c>
      <c r="B43">
        <v>26.1</v>
      </c>
      <c r="C43">
        <f t="shared" si="0"/>
        <v>26.256</v>
      </c>
    </row>
    <row r="44" spans="1:12" x14ac:dyDescent="0.2">
      <c r="A44">
        <v>2020.5</v>
      </c>
      <c r="B44">
        <v>26.1</v>
      </c>
      <c r="C44">
        <f t="shared" si="0"/>
        <v>27.056000000000001</v>
      </c>
    </row>
    <row r="45" spans="1:12" x14ac:dyDescent="0.2">
      <c r="A45">
        <v>2020.75</v>
      </c>
      <c r="B45">
        <v>28.88</v>
      </c>
      <c r="C45">
        <f t="shared" si="0"/>
        <v>28.356000000000002</v>
      </c>
    </row>
    <row r="46" spans="1:12" x14ac:dyDescent="0.2">
      <c r="A46">
        <v>2021</v>
      </c>
      <c r="B46">
        <v>28.6</v>
      </c>
      <c r="C46">
        <f t="shared" si="0"/>
        <v>29.556000000000001</v>
      </c>
    </row>
    <row r="47" spans="1:12" x14ac:dyDescent="0.2">
      <c r="A47">
        <v>2021.25</v>
      </c>
      <c r="B47">
        <v>32.1</v>
      </c>
      <c r="C47">
        <f t="shared" si="0"/>
        <v>30.655999999999999</v>
      </c>
    </row>
    <row r="48" spans="1:12" x14ac:dyDescent="0.2">
      <c r="A48">
        <v>2021.5</v>
      </c>
      <c r="B48">
        <v>32.1</v>
      </c>
      <c r="C48">
        <f t="shared" si="0"/>
        <v>31.820000000000004</v>
      </c>
    </row>
    <row r="49" spans="1:3" x14ac:dyDescent="0.2">
      <c r="A49">
        <v>2021.75</v>
      </c>
      <c r="B49">
        <v>31.6</v>
      </c>
      <c r="C49">
        <f t="shared" si="0"/>
        <v>32.839999999999996</v>
      </c>
    </row>
    <row r="50" spans="1:3" x14ac:dyDescent="0.2">
      <c r="A50">
        <v>2022</v>
      </c>
      <c r="B50">
        <v>34.700000000000003</v>
      </c>
      <c r="C50">
        <f t="shared" si="0"/>
        <v>33.500000000000007</v>
      </c>
    </row>
    <row r="51" spans="1:3" x14ac:dyDescent="0.2">
      <c r="A51">
        <v>2022.25</v>
      </c>
      <c r="B51">
        <v>33.700000000000003</v>
      </c>
      <c r="C51">
        <f t="shared" si="0"/>
        <v>34</v>
      </c>
    </row>
    <row r="52" spans="1:3" x14ac:dyDescent="0.2">
      <c r="A52">
        <v>2022.5</v>
      </c>
      <c r="B52">
        <v>35.4</v>
      </c>
      <c r="C52">
        <f t="shared" si="0"/>
        <v>34.720000000000006</v>
      </c>
    </row>
    <row r="53" spans="1:3" x14ac:dyDescent="0.2">
      <c r="A53">
        <v>2022.75</v>
      </c>
      <c r="B53">
        <v>34.6</v>
      </c>
      <c r="C53">
        <f t="shared" si="0"/>
        <v>35.11999999999999</v>
      </c>
    </row>
    <row r="54" spans="1:3" x14ac:dyDescent="0.2">
      <c r="A54">
        <v>2023</v>
      </c>
      <c r="B54">
        <v>35.200000000000003</v>
      </c>
      <c r="C54">
        <f t="shared" si="0"/>
        <v>36.239999999999995</v>
      </c>
    </row>
    <row r="55" spans="1:3" x14ac:dyDescent="0.2">
      <c r="A55">
        <v>2023.25</v>
      </c>
      <c r="B55">
        <v>36.700000000000003</v>
      </c>
      <c r="C55">
        <f t="shared" si="0"/>
        <v>37.200000000000003</v>
      </c>
    </row>
    <row r="56" spans="1:3" x14ac:dyDescent="0.2">
      <c r="A56">
        <v>2023.5</v>
      </c>
      <c r="B56">
        <v>39.299999999999997</v>
      </c>
      <c r="C56">
        <f>4.16*A56-8379.5</f>
        <v>38.260000000000218</v>
      </c>
    </row>
    <row r="57" spans="1:3" x14ac:dyDescent="0.2">
      <c r="A57">
        <v>2023.75</v>
      </c>
      <c r="B57">
        <v>40.200000000000003</v>
      </c>
      <c r="C57">
        <f>4.152*A57-8363.3</f>
        <v>39.31000000000131</v>
      </c>
    </row>
    <row r="58" spans="1:3" x14ac:dyDescent="0.2">
      <c r="A58">
        <v>2024</v>
      </c>
      <c r="B58">
        <f>5*C57-B54-B55-B56-B57</f>
        <v>45.150000000006557</v>
      </c>
    </row>
    <row r="81" spans="3:9" ht="17" thickBot="1" x14ac:dyDescent="0.25">
      <c r="C81" s="1"/>
      <c r="D81" s="1"/>
      <c r="E81" s="1"/>
      <c r="F81" s="1"/>
      <c r="H81" s="1"/>
      <c r="I81" s="1"/>
    </row>
  </sheetData>
  <sortState xmlns:xlrd2="http://schemas.microsoft.com/office/spreadsheetml/2017/richdata2" ref="I26:I81">
    <sortCondition ref="I26"/>
  </sortState>
  <pageMargins left="0.7" right="0.7" top="0.75" bottom="0.75" header="0.3" footer="0.3"/>
  <ignoredErrors>
    <ignoredError sqref="C2:C55" formulaRange="1"/>
  </ignoredErrors>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Regression for Revenue </vt:lpstr>
      <vt:lpstr>Regression for Profit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Ituanose Mark Kemba</dc:creator>
  <cp:lastModifiedBy>Ituanose Mark Kemba</cp:lastModifiedBy>
  <dcterms:created xsi:type="dcterms:W3CDTF">2024-03-13T11:08:37Z</dcterms:created>
  <dcterms:modified xsi:type="dcterms:W3CDTF">2024-03-27T17:20:21Z</dcterms:modified>
</cp:coreProperties>
</file>