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hidePivotFieldList="1"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7819C724-DBE0-4449-B964-AB03AB5EC4A9}" xr6:coauthVersionLast="36" xr6:coauthVersionMax="47" xr10:uidLastSave="{00000000-0000-0000-0000-000000000000}"/>
  <bookViews>
    <workbookView xWindow="-120" yWindow="-120" windowWidth="20730" windowHeight="11760" xr2:uid="{00000000-000D-0000-FFFF-FFFF00000000}"/>
  </bookViews>
  <sheets>
    <sheet name="Employee Absentism-HR DASHBOARD" sheetId="4" r:id="rId1"/>
    <sheet name="DATA-BACKUP" sheetId="2" r:id="rId2"/>
  </sheets>
  <definedNames>
    <definedName name="Slicer_UNIT_NAM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5" i="2" l="1"/>
  <c r="C15" i="2"/>
  <c r="F12" i="2"/>
  <c r="C9" i="2"/>
  <c r="L20" i="2" l="1"/>
  <c r="K20" i="2"/>
  <c r="E25" i="2" l="1"/>
  <c r="D25" i="2"/>
  <c r="F24" i="2"/>
  <c r="C24" i="2"/>
  <c r="F23" i="2"/>
  <c r="C23" i="2"/>
  <c r="F22" i="2"/>
  <c r="C22" i="2"/>
  <c r="F21" i="2"/>
  <c r="C21" i="2"/>
  <c r="F20" i="2"/>
  <c r="C20" i="2"/>
  <c r="F19" i="2"/>
  <c r="C19" i="2"/>
  <c r="F18" i="2"/>
  <c r="C18" i="2"/>
  <c r="F17" i="2"/>
  <c r="C17" i="2"/>
  <c r="F16" i="2"/>
  <c r="C16" i="2"/>
  <c r="F14" i="2"/>
  <c r="C14" i="2"/>
  <c r="F13" i="2"/>
  <c r="C13" i="2"/>
  <c r="C12" i="2"/>
  <c r="F11" i="2"/>
  <c r="C11" i="2"/>
  <c r="F10" i="2"/>
  <c r="C10" i="2"/>
  <c r="F9" i="2"/>
  <c r="L15" i="2"/>
  <c r="L3" i="2"/>
  <c r="F25" i="2" l="1"/>
  <c r="N3" i="2"/>
  <c r="M3" i="2" s="1"/>
  <c r="N4" i="2"/>
  <c r="L6" i="2"/>
  <c r="L12" i="2"/>
  <c r="N14" i="2"/>
  <c r="L16" i="2"/>
  <c r="N5" i="2"/>
  <c r="L7" i="2"/>
  <c r="L13" i="2"/>
  <c r="N15" i="2"/>
  <c r="M15" i="2" s="1"/>
  <c r="K24" i="2" s="1"/>
  <c r="L4" i="2"/>
  <c r="N6" i="2"/>
  <c r="N12" i="2"/>
  <c r="L14" i="2"/>
  <c r="N16" i="2"/>
  <c r="L5" i="2"/>
  <c r="N7" i="2"/>
  <c r="N13" i="2"/>
  <c r="L17" i="2" l="1"/>
  <c r="N8" i="2"/>
  <c r="N17" i="2"/>
  <c r="L8" i="2"/>
  <c r="M14" i="2"/>
  <c r="K23" i="2" s="1"/>
  <c r="M16" i="2"/>
  <c r="K25" i="2" s="1"/>
  <c r="M5" i="2"/>
  <c r="M13" i="2"/>
  <c r="K22" i="2" s="1"/>
  <c r="M7" i="2"/>
  <c r="M12" i="2"/>
  <c r="K21" i="2" s="1"/>
  <c r="M4" i="2"/>
  <c r="M6" i="2"/>
  <c r="M24" i="2" l="1"/>
  <c r="M23" i="2"/>
  <c r="M22" i="2"/>
  <c r="M25" i="2"/>
  <c r="M21" i="2"/>
  <c r="N21" i="2" s="1"/>
  <c r="L9" i="2"/>
  <c r="L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Vats</author>
  </authors>
  <commentList>
    <comment ref="A4" authorId="0" shapeId="0" xr:uid="{00000000-0006-0000-0200-000001000000}">
      <text>
        <r>
          <rPr>
            <b/>
            <sz val="9"/>
            <color indexed="81"/>
            <rFont val="Tahoma"/>
            <family val="2"/>
          </rPr>
          <t>Vats:</t>
        </r>
        <r>
          <rPr>
            <sz val="9"/>
            <color indexed="81"/>
            <rFont val="Tahoma"/>
            <family val="2"/>
          </rPr>
          <t xml:space="preserve">
REFRESH ALL PIVOT TABLES</t>
        </r>
      </text>
    </comment>
  </commentList>
</comments>
</file>

<file path=xl/sharedStrings.xml><?xml version="1.0" encoding="utf-8"?>
<sst xmlns="http://schemas.openxmlformats.org/spreadsheetml/2006/main" count="83" uniqueCount="35">
  <si>
    <t>UNIT</t>
  </si>
  <si>
    <t>WORKING-DAYS</t>
  </si>
  <si>
    <t xml:space="preserve">PRESENT </t>
  </si>
  <si>
    <t>ABSENT</t>
  </si>
  <si>
    <t>THT-1</t>
  </si>
  <si>
    <t>THT-2</t>
  </si>
  <si>
    <t>TYS-2</t>
  </si>
  <si>
    <t>TYS-5</t>
  </si>
  <si>
    <t>SHEETING</t>
  </si>
  <si>
    <t>TS51</t>
  </si>
  <si>
    <t>TH00</t>
  </si>
  <si>
    <t>TT51</t>
  </si>
  <si>
    <t>TP00</t>
  </si>
  <si>
    <t>TYS-50</t>
  </si>
  <si>
    <t>TOTAL EMPLOYEES</t>
  </si>
  <si>
    <t>UNIT NAME</t>
  </si>
  <si>
    <t>TOWEL</t>
  </si>
  <si>
    <t>PAPER</t>
  </si>
  <si>
    <t>CORPORATE</t>
  </si>
  <si>
    <t>YARN</t>
  </si>
  <si>
    <t>DASHBOARD</t>
  </si>
  <si>
    <t>DATA</t>
  </si>
  <si>
    <t>←--- Click here to go through Data</t>
  </si>
  <si>
    <t>←--- Click here to view Dashboard</t>
  </si>
  <si>
    <t>Row Labels</t>
  </si>
  <si>
    <t>Grand Total</t>
  </si>
  <si>
    <t>Sum of TOTAL EMPLOYEES</t>
  </si>
  <si>
    <t>% of Total employees Present</t>
  </si>
  <si>
    <t>% of Total employees Absent</t>
  </si>
  <si>
    <t>PRESENT</t>
  </si>
  <si>
    <t>% OF TOTAL</t>
  </si>
  <si>
    <t>TP01</t>
  </si>
  <si>
    <t>TH50</t>
  </si>
  <si>
    <t>Reresh Pivots After Data Chnge</t>
  </si>
  <si>
    <t>Fill/Change only "Green" Highlighted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</si>
</sst>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16"/>
      <color theme="0"/>
      <name val="Calibri"/>
      <family val="2"/>
      <scheme val="minor"/>
    </font>
    <font>
      <sz val="9"/>
      <color indexed="81"/>
      <name val="Tahoma"/>
      <family val="2"/>
    </font>
    <font>
      <b/>
      <sz val="9"/>
      <color indexed="81"/>
      <name val="Tahoma"/>
      <family val="2"/>
    </font>
    <font>
      <b/>
      <sz val="16"/>
      <color rgb="FFFF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9" tint="0.59999389629810485"/>
        <bgColor indexed="64"/>
      </patternFill>
    </fill>
    <fill>
      <patternFill patternType="solid">
        <fgColor theme="6"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33">
    <xf numFmtId="0" fontId="0" fillId="0" borderId="0" xfId="0"/>
    <xf numFmtId="0" fontId="0" fillId="0" borderId="0" xfId="0" applyProtection="1"/>
    <xf numFmtId="0" fontId="6" fillId="5" borderId="0" xfId="2" applyFont="1" applyFill="1" applyAlignment="1" applyProtection="1">
      <alignment horizontal="center"/>
    </xf>
    <xf numFmtId="0" fontId="3" fillId="3" borderId="0" xfId="0" applyFont="1" applyFill="1" applyProtection="1"/>
    <xf numFmtId="0" fontId="0" fillId="4" borderId="2" xfId="0" applyFill="1" applyBorder="1" applyProtection="1"/>
    <xf numFmtId="0" fontId="0" fillId="4" borderId="3" xfId="0" applyFill="1" applyBorder="1" applyProtection="1"/>
    <xf numFmtId="0" fontId="0" fillId="4" borderId="4" xfId="0" applyFill="1" applyBorder="1" applyProtection="1"/>
    <xf numFmtId="0" fontId="0" fillId="4" borderId="5" xfId="0" applyFill="1" applyBorder="1" applyProtection="1"/>
    <xf numFmtId="0" fontId="0" fillId="4" borderId="0" xfId="0" applyFill="1" applyBorder="1" applyAlignment="1" applyProtection="1">
      <alignment horizontal="left" vertical="center"/>
    </xf>
    <xf numFmtId="0" fontId="0" fillId="4" borderId="0" xfId="0" applyFill="1" applyBorder="1" applyProtection="1"/>
    <xf numFmtId="0" fontId="0" fillId="4" borderId="6" xfId="0" applyFill="1" applyBorder="1" applyProtection="1"/>
    <xf numFmtId="0" fontId="0" fillId="4" borderId="7" xfId="0" applyFill="1" applyBorder="1" applyProtection="1"/>
    <xf numFmtId="0" fontId="0" fillId="4" borderId="8" xfId="0" applyFill="1" applyBorder="1" applyProtection="1"/>
    <xf numFmtId="0" fontId="0" fillId="4" borderId="9" xfId="0" applyFill="1" applyBorder="1" applyProtection="1"/>
    <xf numFmtId="0" fontId="3" fillId="8" borderId="0" xfId="0" applyNumberFormat="1" applyFont="1" applyFill="1" applyAlignment="1" applyProtection="1">
      <alignment horizontal="center"/>
      <protection locked="0"/>
    </xf>
    <xf numFmtId="0" fontId="3" fillId="8" borderId="0" xfId="0" applyFont="1" applyFill="1" applyProtection="1">
      <protection locked="0"/>
    </xf>
    <xf numFmtId="164" fontId="9" fillId="8" borderId="1" xfId="0" applyNumberFormat="1" applyFont="1" applyFill="1" applyBorder="1" applyAlignment="1" applyProtection="1">
      <alignment horizontal="center"/>
      <protection locked="0"/>
    </xf>
    <xf numFmtId="0" fontId="6" fillId="5" borderId="0" xfId="2" applyFont="1" applyFill="1" applyProtection="1">
      <protection hidden="1"/>
    </xf>
    <xf numFmtId="0" fontId="3" fillId="3" borderId="0" xfId="0" applyFont="1" applyFill="1" applyProtection="1">
      <protection hidden="1"/>
    </xf>
    <xf numFmtId="0" fontId="0" fillId="0" borderId="0" xfId="0" applyProtection="1">
      <protection hidden="1"/>
    </xf>
    <xf numFmtId="0" fontId="4" fillId="0" borderId="0" xfId="0" applyFont="1" applyProtection="1">
      <protection hidden="1"/>
    </xf>
    <xf numFmtId="0" fontId="2" fillId="6" borderId="10" xfId="0" applyFont="1" applyFill="1" applyBorder="1" applyProtection="1">
      <protection hidden="1"/>
    </xf>
    <xf numFmtId="0" fontId="3" fillId="7" borderId="0" xfId="0" applyFont="1" applyFill="1" applyProtection="1">
      <protection hidden="1"/>
    </xf>
    <xf numFmtId="9" fontId="0" fillId="0" borderId="0" xfId="1" applyFont="1" applyProtection="1">
      <protection hidden="1"/>
    </xf>
    <xf numFmtId="0" fontId="3" fillId="4" borderId="0" xfId="0" applyFont="1" applyFill="1" applyProtection="1">
      <protection hidden="1"/>
    </xf>
    <xf numFmtId="0" fontId="0" fillId="0" borderId="0" xfId="0" applyNumberFormat="1" applyAlignment="1" applyProtection="1">
      <alignment horizontal="center"/>
      <protection hidden="1"/>
    </xf>
    <xf numFmtId="9" fontId="0" fillId="0" borderId="0" xfId="0" applyNumberFormat="1" applyProtection="1">
      <protection hidden="1"/>
    </xf>
    <xf numFmtId="0" fontId="10" fillId="0" borderId="0" xfId="0" applyFont="1" applyProtection="1">
      <protection hidden="1"/>
    </xf>
    <xf numFmtId="0" fontId="4" fillId="2" borderId="0" xfId="0" applyNumberFormat="1" applyFont="1" applyFill="1" applyAlignment="1" applyProtection="1">
      <alignment horizontal="center"/>
      <protection hidden="1"/>
    </xf>
    <xf numFmtId="0" fontId="0" fillId="0" borderId="0" xfId="0" pivotButton="1" applyProtection="1">
      <protection locked="0"/>
    </xf>
    <xf numFmtId="0" fontId="0" fillId="0" borderId="0" xfId="0" applyProtection="1">
      <protection locked="0"/>
    </xf>
    <xf numFmtId="0" fontId="0" fillId="0" borderId="0" xfId="0" applyAlignment="1" applyProtection="1">
      <alignment horizontal="left"/>
      <protection locked="0"/>
    </xf>
    <xf numFmtId="0" fontId="0" fillId="0" borderId="0" xfId="0" applyNumberFormat="1" applyProtection="1">
      <protection locked="0"/>
    </xf>
  </cellXfs>
  <cellStyles count="3">
    <cellStyle name="Hyperlink" xfId="2" builtinId="8"/>
    <cellStyle name="Normal" xfId="0" builtinId="0"/>
    <cellStyle name="Percent" xfId="1" builtinId="5"/>
  </cellStyles>
  <dxfs count="21">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protection locked="1" hidden="1"/>
    </dxf>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font>
        <b/>
      </font>
      <fill>
        <patternFill patternType="solid">
          <fgColor indexed="64"/>
          <bgColor theme="6" tint="0.39997558519241921"/>
        </patternFill>
      </fill>
      <protection locked="0" hidden="0"/>
    </dxf>
    <dxf>
      <font>
        <b/>
        <i val="0"/>
        <strike val="0"/>
        <condense val="0"/>
        <extend val="0"/>
        <outline val="0"/>
        <shadow val="0"/>
        <u/>
        <vertAlign val="baseline"/>
        <sz val="11"/>
        <color theme="1"/>
        <name val="Calibri"/>
        <family val="2"/>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protection locked="1" hidden="1"/>
    </dxf>
    <dxf>
      <font>
        <b/>
      </font>
      <fill>
        <patternFill patternType="solid">
          <fgColor indexed="64"/>
          <bgColor theme="6" tint="0.39997558519241921"/>
        </patternFill>
      </fill>
      <protection locked="0" hidden="0"/>
    </dxf>
    <dxf>
      <numFmt numFmtId="0" formatCode="General"/>
      <alignment horizontal="center" vertical="bottom" textRotation="0" wrapText="0" indent="0" justifyLastLine="0" shrinkToFit="0" readingOrder="0"/>
      <protection locked="1" hidden="1"/>
    </dxf>
    <dxf>
      <numFmt numFmtId="0" formatCode="General"/>
      <alignment horizontal="center" vertical="bottom" textRotation="0" wrapText="0" indent="0" justifyLastLine="0" shrinkToFit="0" readingOrder="0"/>
      <protection locked="1" hidden="1"/>
    </dxf>
    <dxf>
      <protection locked="1" hidden="1"/>
    </dxf>
    <dxf>
      <protection locked="1" hidden="1"/>
    </dxf>
    <dxf>
      <protection locked="1" hidden="1"/>
    </dxf>
    <dxf>
      <protection locked="1" hidden="1"/>
    </dxf>
    <dxf>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protection locked="1" hidden="1"/>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Absentism-HR DASHBOARD.xlsx]DATA-BACKUP!PivotTable2</c:name>
    <c:fmtId val="2"/>
  </c:pivotSource>
  <c:chart>
    <c:title>
      <c:tx>
        <c:rich>
          <a:bodyPr/>
          <a:lstStyle/>
          <a:p>
            <a:pPr algn="l">
              <a:defRPr/>
            </a:pPr>
            <a:r>
              <a:rPr lang="en-US"/>
              <a:t>Unit wise - Head Count</a:t>
            </a:r>
          </a:p>
        </c:rich>
      </c:tx>
      <c:layout>
        <c:manualLayout>
          <c:xMode val="edge"/>
          <c:yMode val="edge"/>
          <c:x val="3.4048556430446193E-2"/>
          <c:y val="2.777777777777777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rgbClr val="002060"/>
          </a:solidFill>
        </c:spPr>
        <c:marker>
          <c:symbol val="none"/>
        </c:marker>
        <c:dLbl>
          <c:idx val="0"/>
          <c:spPr/>
          <c:txPr>
            <a:bodyPr/>
            <a:lstStyle/>
            <a:p>
              <a:pPr>
                <a:defRPr b="1">
                  <a:solidFill>
                    <a:schemeClr val="accent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'DATA-BACKUP'!$I$2</c:f>
              <c:strCache>
                <c:ptCount val="1"/>
                <c:pt idx="0">
                  <c:v>Total</c:v>
                </c:pt>
              </c:strCache>
            </c:strRef>
          </c:tx>
          <c:spPr>
            <a:solidFill>
              <a:srgbClr val="002060"/>
            </a:solidFill>
          </c:spPr>
          <c:invertIfNegative val="0"/>
          <c:dLbls>
            <c:spPr/>
            <c:txPr>
              <a:bodyPr/>
              <a:lstStyle/>
              <a:p>
                <a:pPr>
                  <a:defRPr b="1">
                    <a:solidFill>
                      <a:schemeClr val="accent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'DATA-BACKUP'!$H$3:$H$14</c:f>
              <c:strCache>
                <c:ptCount val="11"/>
                <c:pt idx="0">
                  <c:v>TH00</c:v>
                </c:pt>
                <c:pt idx="1">
                  <c:v>THT-1</c:v>
                </c:pt>
                <c:pt idx="2">
                  <c:v>THT-2</c:v>
                </c:pt>
                <c:pt idx="3">
                  <c:v>TP00</c:v>
                </c:pt>
                <c:pt idx="4">
                  <c:v>TS51</c:v>
                </c:pt>
                <c:pt idx="5">
                  <c:v>TT51</c:v>
                </c:pt>
                <c:pt idx="6">
                  <c:v>TYS-2</c:v>
                </c:pt>
                <c:pt idx="7">
                  <c:v>TYS-5</c:v>
                </c:pt>
                <c:pt idx="8">
                  <c:v>TYS-50</c:v>
                </c:pt>
                <c:pt idx="9">
                  <c:v>TH50</c:v>
                </c:pt>
                <c:pt idx="10">
                  <c:v>TP01</c:v>
                </c:pt>
              </c:strCache>
            </c:strRef>
          </c:cat>
          <c:val>
            <c:numRef>
              <c:f>'DATA-BACKUP'!$I$3:$I$14</c:f>
              <c:numCache>
                <c:formatCode>General</c:formatCode>
                <c:ptCount val="11"/>
                <c:pt idx="0">
                  <c:v>941</c:v>
                </c:pt>
                <c:pt idx="1">
                  <c:v>1172</c:v>
                </c:pt>
                <c:pt idx="2">
                  <c:v>1741</c:v>
                </c:pt>
                <c:pt idx="3">
                  <c:v>618</c:v>
                </c:pt>
                <c:pt idx="4">
                  <c:v>1561</c:v>
                </c:pt>
                <c:pt idx="5">
                  <c:v>1779</c:v>
                </c:pt>
                <c:pt idx="6">
                  <c:v>861</c:v>
                </c:pt>
                <c:pt idx="7">
                  <c:v>880</c:v>
                </c:pt>
                <c:pt idx="8">
                  <c:v>926</c:v>
                </c:pt>
                <c:pt idx="9">
                  <c:v>923</c:v>
                </c:pt>
                <c:pt idx="10">
                  <c:v>794</c:v>
                </c:pt>
              </c:numCache>
            </c:numRef>
          </c:val>
          <c:extLst>
            <c:ext xmlns:c16="http://schemas.microsoft.com/office/drawing/2014/chart" uri="{C3380CC4-5D6E-409C-BE32-E72D297353CC}">
              <c16:uniqueId val="{00000000-D941-4588-BD22-43BDA11912A4}"/>
            </c:ext>
          </c:extLst>
        </c:ser>
        <c:dLbls>
          <c:dLblPos val="outEnd"/>
          <c:showLegendKey val="0"/>
          <c:showVal val="1"/>
          <c:showCatName val="0"/>
          <c:showSerName val="0"/>
          <c:showPercent val="0"/>
          <c:showBubbleSize val="0"/>
        </c:dLbls>
        <c:gapWidth val="150"/>
        <c:axId val="199898240"/>
        <c:axId val="199901184"/>
      </c:barChart>
      <c:catAx>
        <c:axId val="199898240"/>
        <c:scaling>
          <c:orientation val="minMax"/>
        </c:scaling>
        <c:delete val="0"/>
        <c:axPos val="b"/>
        <c:numFmt formatCode="General" sourceLinked="0"/>
        <c:majorTickMark val="out"/>
        <c:minorTickMark val="none"/>
        <c:tickLblPos val="nextTo"/>
        <c:txPr>
          <a:bodyPr/>
          <a:lstStyle/>
          <a:p>
            <a:pPr>
              <a:defRPr b="1"/>
            </a:pPr>
            <a:endParaRPr lang="en-US"/>
          </a:p>
        </c:txPr>
        <c:crossAx val="199901184"/>
        <c:crosses val="autoZero"/>
        <c:auto val="1"/>
        <c:lblAlgn val="ctr"/>
        <c:lblOffset val="100"/>
        <c:noMultiLvlLbl val="0"/>
      </c:catAx>
      <c:valAx>
        <c:axId val="199901184"/>
        <c:scaling>
          <c:orientation val="minMax"/>
        </c:scaling>
        <c:delete val="1"/>
        <c:axPos val="l"/>
        <c:numFmt formatCode="General" sourceLinked="1"/>
        <c:majorTickMark val="out"/>
        <c:minorTickMark val="none"/>
        <c:tickLblPos val="nextTo"/>
        <c:crossAx val="199898240"/>
        <c:crosses val="autoZero"/>
        <c:crossBetween val="between"/>
      </c:valAx>
      <c:spPr>
        <a:noFill/>
        <a:ln w="25400">
          <a:noFill/>
        </a:ln>
      </c:spPr>
    </c:plotArea>
    <c:plotVisOnly val="1"/>
    <c:dispBlanksAs val="gap"/>
    <c:showDLblsOverMax val="0"/>
  </c:chart>
  <c:spPr>
    <a:solidFill>
      <a:schemeClr val="accent2">
        <a:lumMod val="20000"/>
        <a:lumOff val="80000"/>
      </a:schemeClr>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00"/>
              <a:t>% Present of Total</a:t>
            </a:r>
            <a:r>
              <a:rPr lang="en-US" sz="1300" baseline="0"/>
              <a:t> Employees</a:t>
            </a:r>
          </a:p>
        </c:rich>
      </c:tx>
      <c:layout>
        <c:manualLayout>
          <c:xMode val="edge"/>
          <c:yMode val="edge"/>
          <c:x val="8.0684245522490039E-2"/>
          <c:y val="9.2316254243444459E-2"/>
        </c:manualLayout>
      </c:layout>
      <c:overlay val="0"/>
    </c:title>
    <c:autoTitleDeleted val="0"/>
    <c:plotArea>
      <c:layout/>
      <c:pieChart>
        <c:varyColors val="1"/>
        <c:ser>
          <c:idx val="1"/>
          <c:order val="1"/>
          <c:tx>
            <c:strRef>
              <c:f>'DATA-BACKUP'!$M$2</c:f>
              <c:strCache>
                <c:ptCount val="1"/>
                <c:pt idx="0">
                  <c:v>% OF TOTAL</c:v>
                </c:pt>
              </c:strCache>
            </c:strRef>
          </c:tx>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'DATA-BACKUP'!$K$3:$K$7</c:f>
              <c:strCache>
                <c:ptCount val="5"/>
                <c:pt idx="0">
                  <c:v>TOWEL</c:v>
                </c:pt>
                <c:pt idx="1">
                  <c:v>YARN</c:v>
                </c:pt>
                <c:pt idx="2">
                  <c:v>PAPER</c:v>
                </c:pt>
                <c:pt idx="3">
                  <c:v>CORPORATE</c:v>
                </c:pt>
                <c:pt idx="4">
                  <c:v>SHEETING</c:v>
                </c:pt>
              </c:strCache>
            </c:strRef>
          </c:cat>
          <c:val>
            <c:numRef>
              <c:f>'DATA-BACKUP'!$M$3:$M$7</c:f>
              <c:numCache>
                <c:formatCode>0%</c:formatCode>
                <c:ptCount val="5"/>
                <c:pt idx="0">
                  <c:v>0.55093776641091219</c:v>
                </c:pt>
                <c:pt idx="1">
                  <c:v>0.70941132358455194</c:v>
                </c:pt>
                <c:pt idx="2">
                  <c:v>0.5821529745042493</c:v>
                </c:pt>
                <c:pt idx="3">
                  <c:v>0.32939914163090128</c:v>
                </c:pt>
                <c:pt idx="4">
                  <c:v>0.29532351057014733</c:v>
                </c:pt>
              </c:numCache>
            </c:numRef>
          </c:val>
          <c:extLst>
            <c:ext xmlns:c16="http://schemas.microsoft.com/office/drawing/2014/chart" uri="{C3380CC4-5D6E-409C-BE32-E72D297353CC}">
              <c16:uniqueId val="{00000000-BBA0-4030-A37C-CB5D115E7F9F}"/>
            </c:ext>
          </c:extLst>
        </c:ser>
        <c:ser>
          <c:idx val="0"/>
          <c:order val="0"/>
          <c:tx>
            <c:strRef>
              <c:f>'DATA-BACKUP'!$M$11</c:f>
              <c:strCache>
                <c:ptCount val="1"/>
                <c:pt idx="0">
                  <c:v>% OF TOTAL</c:v>
                </c:pt>
              </c:strCache>
            </c:strRef>
          </c:tx>
          <c:dLbls>
            <c:spPr>
              <a:noFill/>
              <a:ln>
                <a:noFill/>
              </a:ln>
              <a:effectLst/>
            </c:spPr>
            <c:txPr>
              <a:bodyPr/>
              <a:lstStyle/>
              <a:p>
                <a:pPr>
                  <a:defRPr sz="940" baseline="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'DATA-BACKUP'!$K$12:$K$16</c:f>
              <c:strCache>
                <c:ptCount val="5"/>
                <c:pt idx="0">
                  <c:v>TOWEL</c:v>
                </c:pt>
                <c:pt idx="1">
                  <c:v>YARN</c:v>
                </c:pt>
                <c:pt idx="2">
                  <c:v>PAPER</c:v>
                </c:pt>
                <c:pt idx="3">
                  <c:v>CORPORATE</c:v>
                </c:pt>
                <c:pt idx="4">
                  <c:v>SHEETING</c:v>
                </c:pt>
              </c:strCache>
            </c:strRef>
          </c:cat>
          <c:val>
            <c:numRef>
              <c:f>'DATA-BACKUP'!$M$12:$M$16</c:f>
              <c:numCache>
                <c:formatCode>0%</c:formatCode>
                <c:ptCount val="5"/>
                <c:pt idx="0">
                  <c:v>0.44906223358908781</c:v>
                </c:pt>
                <c:pt idx="1">
                  <c:v>0.29058867641544806</c:v>
                </c:pt>
                <c:pt idx="2">
                  <c:v>0.4178470254957507</c:v>
                </c:pt>
                <c:pt idx="3">
                  <c:v>0.67060085836909866</c:v>
                </c:pt>
                <c:pt idx="4">
                  <c:v>0.70467648942985261</c:v>
                </c:pt>
              </c:numCache>
            </c:numRef>
          </c:val>
          <c:extLst>
            <c:ext xmlns:c16="http://schemas.microsoft.com/office/drawing/2014/chart" uri="{C3380CC4-5D6E-409C-BE32-E72D297353CC}">
              <c16:uniqueId val="{00000001-BBA0-4030-A37C-CB5D115E7F9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9776258870176391"/>
          <c:y val="0.32785687552593956"/>
          <c:w val="0.39833676034514798"/>
          <c:h val="0.64028551736192929"/>
        </c:manualLayout>
      </c:layout>
      <c:overlay val="0"/>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300"/>
              <a:t>% Absent of Total</a:t>
            </a:r>
            <a:r>
              <a:rPr lang="en-US" sz="1300" baseline="0"/>
              <a:t> Employees</a:t>
            </a:r>
          </a:p>
        </c:rich>
      </c:tx>
      <c:layout>
        <c:manualLayout>
          <c:xMode val="edge"/>
          <c:yMode val="edge"/>
          <c:x val="8.0684245522490039E-2"/>
          <c:y val="5.2720258700325144E-2"/>
        </c:manualLayout>
      </c:layout>
      <c:overlay val="0"/>
    </c:title>
    <c:autoTitleDeleted val="0"/>
    <c:plotArea>
      <c:layout/>
      <c:pieChart>
        <c:varyColors val="1"/>
        <c:ser>
          <c:idx val="0"/>
          <c:order val="0"/>
          <c:tx>
            <c:strRef>
              <c:f>'DATA-BACKUP'!$M$11</c:f>
              <c:strCache>
                <c:ptCount val="1"/>
                <c:pt idx="0">
                  <c:v>% OF TOTAL</c:v>
                </c:pt>
              </c:strCache>
            </c:strRef>
          </c:tx>
          <c:dLbls>
            <c:spPr>
              <a:noFill/>
              <a:ln>
                <a:noFill/>
              </a:ln>
              <a:effectLst/>
            </c:spPr>
            <c:txPr>
              <a:bodyPr/>
              <a:lstStyle/>
              <a:p>
                <a:pPr>
                  <a:defRPr sz="940" baseline="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'DATA-BACKUP'!$K$12:$K$16</c:f>
              <c:strCache>
                <c:ptCount val="5"/>
                <c:pt idx="0">
                  <c:v>TOWEL</c:v>
                </c:pt>
                <c:pt idx="1">
                  <c:v>YARN</c:v>
                </c:pt>
                <c:pt idx="2">
                  <c:v>PAPER</c:v>
                </c:pt>
                <c:pt idx="3">
                  <c:v>CORPORATE</c:v>
                </c:pt>
                <c:pt idx="4">
                  <c:v>SHEETING</c:v>
                </c:pt>
              </c:strCache>
            </c:strRef>
          </c:cat>
          <c:val>
            <c:numRef>
              <c:f>'DATA-BACKUP'!$M$12:$M$16</c:f>
              <c:numCache>
                <c:formatCode>0%</c:formatCode>
                <c:ptCount val="5"/>
                <c:pt idx="0">
                  <c:v>0.44906223358908781</c:v>
                </c:pt>
                <c:pt idx="1">
                  <c:v>0.29058867641544806</c:v>
                </c:pt>
                <c:pt idx="2">
                  <c:v>0.4178470254957507</c:v>
                </c:pt>
                <c:pt idx="3">
                  <c:v>0.67060085836909866</c:v>
                </c:pt>
                <c:pt idx="4">
                  <c:v>0.70467648942985261</c:v>
                </c:pt>
              </c:numCache>
            </c:numRef>
          </c:val>
          <c:extLst>
            <c:ext xmlns:c16="http://schemas.microsoft.com/office/drawing/2014/chart" uri="{C3380CC4-5D6E-409C-BE32-E72D297353CC}">
              <c16:uniqueId val="{00000000-6EE7-4E06-829C-ACD0EC4C8CA6}"/>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9776258870176391"/>
          <c:y val="0.32785687552593956"/>
          <c:w val="0.39833676034514798"/>
          <c:h val="0.64028551736192929"/>
        </c:manualLayout>
      </c:layout>
      <c:overlay val="0"/>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09995625546807"/>
          <c:y val="0.21204878850396197"/>
          <c:w val="0.62724803149606301"/>
          <c:h val="0.74702951546895768"/>
        </c:manualLayout>
      </c:layout>
      <c:barChart>
        <c:barDir val="bar"/>
        <c:grouping val="clustered"/>
        <c:varyColors val="0"/>
        <c:ser>
          <c:idx val="1"/>
          <c:order val="0"/>
          <c:tx>
            <c:strRef>
              <c:f>'DATA-BACKUP'!$L$11</c:f>
              <c:strCache>
                <c:ptCount val="1"/>
                <c:pt idx="0">
                  <c:v>ABSENT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'DATA-BACKUP'!$K$3:$K$7</c:f>
              <c:strCache>
                <c:ptCount val="5"/>
                <c:pt idx="0">
                  <c:v>TOWEL</c:v>
                </c:pt>
                <c:pt idx="1">
                  <c:v>YARN</c:v>
                </c:pt>
                <c:pt idx="2">
                  <c:v>PAPER</c:v>
                </c:pt>
                <c:pt idx="3">
                  <c:v>CORPORATE</c:v>
                </c:pt>
                <c:pt idx="4">
                  <c:v>SHEETING</c:v>
                </c:pt>
              </c:strCache>
            </c:strRef>
          </c:cat>
          <c:val>
            <c:numRef>
              <c:f>'DATA-BACKUP'!$L$12:$L$16</c:f>
              <c:numCache>
                <c:formatCode>General</c:formatCode>
                <c:ptCount val="5"/>
                <c:pt idx="0">
                  <c:v>2107</c:v>
                </c:pt>
                <c:pt idx="1">
                  <c:v>775</c:v>
                </c:pt>
                <c:pt idx="2">
                  <c:v>590</c:v>
                </c:pt>
                <c:pt idx="3">
                  <c:v>1250</c:v>
                </c:pt>
                <c:pt idx="4">
                  <c:v>1100</c:v>
                </c:pt>
              </c:numCache>
            </c:numRef>
          </c:val>
          <c:extLst>
            <c:ext xmlns:c16="http://schemas.microsoft.com/office/drawing/2014/chart" uri="{C3380CC4-5D6E-409C-BE32-E72D297353CC}">
              <c16:uniqueId val="{00000000-A998-4508-8AAE-77484E1E5EB8}"/>
            </c:ext>
          </c:extLst>
        </c:ser>
        <c:ser>
          <c:idx val="0"/>
          <c:order val="1"/>
          <c:tx>
            <c:strRef>
              <c:f>'DATA-BACKUP'!$L$2</c:f>
              <c:strCache>
                <c:ptCount val="1"/>
                <c:pt idx="0">
                  <c:v>PRESENT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'DATA-BACKUP'!$K$3:$K$7</c:f>
              <c:strCache>
                <c:ptCount val="5"/>
                <c:pt idx="0">
                  <c:v>TOWEL</c:v>
                </c:pt>
                <c:pt idx="1">
                  <c:v>YARN</c:v>
                </c:pt>
                <c:pt idx="2">
                  <c:v>PAPER</c:v>
                </c:pt>
                <c:pt idx="3">
                  <c:v>CORPORATE</c:v>
                </c:pt>
                <c:pt idx="4">
                  <c:v>SHEETING</c:v>
                </c:pt>
              </c:strCache>
            </c:strRef>
          </c:cat>
          <c:val>
            <c:numRef>
              <c:f>'DATA-BACKUP'!$L$3:$L$7</c:f>
              <c:numCache>
                <c:formatCode>General</c:formatCode>
                <c:ptCount val="5"/>
                <c:pt idx="0">
                  <c:v>2585</c:v>
                </c:pt>
                <c:pt idx="1">
                  <c:v>1892</c:v>
                </c:pt>
                <c:pt idx="2">
                  <c:v>822</c:v>
                </c:pt>
                <c:pt idx="3">
                  <c:v>614</c:v>
                </c:pt>
                <c:pt idx="4">
                  <c:v>461</c:v>
                </c:pt>
              </c:numCache>
            </c:numRef>
          </c:val>
          <c:extLst>
            <c:ext xmlns:c16="http://schemas.microsoft.com/office/drawing/2014/chart" uri="{C3380CC4-5D6E-409C-BE32-E72D297353CC}">
              <c16:uniqueId val="{00000001-A998-4508-8AAE-77484E1E5EB8}"/>
            </c:ext>
          </c:extLst>
        </c:ser>
        <c:dLbls>
          <c:showLegendKey val="0"/>
          <c:showVal val="0"/>
          <c:showCatName val="0"/>
          <c:showSerName val="0"/>
          <c:showPercent val="0"/>
          <c:showBubbleSize val="0"/>
        </c:dLbls>
        <c:gapWidth val="150"/>
        <c:axId val="200058752"/>
        <c:axId val="200060288"/>
      </c:barChart>
      <c:catAx>
        <c:axId val="200058752"/>
        <c:scaling>
          <c:orientation val="minMax"/>
        </c:scaling>
        <c:delete val="0"/>
        <c:axPos val="l"/>
        <c:numFmt formatCode="General" sourceLinked="0"/>
        <c:majorTickMark val="out"/>
        <c:minorTickMark val="none"/>
        <c:tickLblPos val="nextTo"/>
        <c:crossAx val="200060288"/>
        <c:crosses val="autoZero"/>
        <c:auto val="1"/>
        <c:lblAlgn val="ctr"/>
        <c:lblOffset val="100"/>
        <c:noMultiLvlLbl val="0"/>
      </c:catAx>
      <c:valAx>
        <c:axId val="200060288"/>
        <c:scaling>
          <c:orientation val="minMax"/>
        </c:scaling>
        <c:delete val="1"/>
        <c:axPos val="b"/>
        <c:numFmt formatCode="General" sourceLinked="1"/>
        <c:majorTickMark val="out"/>
        <c:minorTickMark val="none"/>
        <c:tickLblPos val="nextTo"/>
        <c:crossAx val="200058752"/>
        <c:crosses val="autoZero"/>
        <c:crossBetween val="between"/>
      </c:valAx>
    </c:plotArea>
    <c:legend>
      <c:legendPos val="r"/>
      <c:overlay val="0"/>
    </c:legend>
    <c:plotVisOnly val="1"/>
    <c:dispBlanksAs val="zero"/>
    <c:showDLblsOverMax val="0"/>
  </c:chart>
  <c:spPr>
    <a:solidFill>
      <a:schemeClr val="accent6">
        <a:lumMod val="40000"/>
        <a:lumOff val="60000"/>
      </a:schemeClr>
    </a:solidFill>
    <a:ln>
      <a:solidFill>
        <a:schemeClr val="accent2">
          <a:lumMod val="40000"/>
          <a:lumOff val="60000"/>
        </a:schemeClr>
      </a:solid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233265</xdr:colOff>
      <xdr:row>10</xdr:row>
      <xdr:rowOff>68036</xdr:rowOff>
    </xdr:from>
    <xdr:to>
      <xdr:col>5</xdr:col>
      <xdr:colOff>344066</xdr:colOff>
      <xdr:row>24</xdr:row>
      <xdr:rowOff>89807</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219658</xdr:colOff>
      <xdr:row>6</xdr:row>
      <xdr:rowOff>0</xdr:rowOff>
    </xdr:from>
    <xdr:to>
      <xdr:col>5</xdr:col>
      <xdr:colOff>376179</xdr:colOff>
      <xdr:row>10</xdr:row>
      <xdr:rowOff>0</xdr:rowOff>
    </xdr:to>
    <mc:AlternateContent xmlns:mc="http://schemas.openxmlformats.org/markup-compatibility/2006" xmlns:a14="http://schemas.microsoft.com/office/drawing/2010/main">
      <mc:Choice Requires="a14">
        <xdr:graphicFrame macro="">
          <xdr:nvGraphicFramePr>
            <xdr:cNvPr id="4" name="UNIT NAME">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T NAME"/>
            </a:graphicData>
          </a:graphic>
        </xdr:graphicFrame>
      </mc:Choice>
      <mc:Fallback xmlns="">
        <xdr:sp macro="" textlink="">
          <xdr:nvSpPr>
            <xdr:cNvPr id="0" name=""/>
            <xdr:cNvSpPr>
              <a:spLocks noTextEdit="1"/>
            </xdr:cNvSpPr>
          </xdr:nvSpPr>
          <xdr:spPr>
            <a:xfrm>
              <a:off x="219658" y="1205204"/>
              <a:ext cx="4617720" cy="7775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15</xdr:row>
      <xdr:rowOff>0</xdr:rowOff>
    </xdr:from>
    <xdr:to>
      <xdr:col>10</xdr:col>
      <xdr:colOff>0</xdr:colOff>
      <xdr:row>24</xdr:row>
      <xdr:rowOff>174949</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xdr:row>
      <xdr:rowOff>0</xdr:rowOff>
    </xdr:from>
    <xdr:to>
      <xdr:col>10</xdr:col>
      <xdr:colOff>0</xdr:colOff>
      <xdr:row>15</xdr:row>
      <xdr:rowOff>58316</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151622</xdr:colOff>
      <xdr:row>6</xdr:row>
      <xdr:rowOff>153178</xdr:rowOff>
    </xdr:from>
    <xdr:to>
      <xdr:col>17</xdr:col>
      <xdr:colOff>388775</xdr:colOff>
      <xdr:row>24</xdr:row>
      <xdr:rowOff>68035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699795</xdr:colOff>
      <xdr:row>2</xdr:row>
      <xdr:rowOff>9718</xdr:rowOff>
    </xdr:from>
    <xdr:to>
      <xdr:col>1</xdr:col>
      <xdr:colOff>1496786</xdr:colOff>
      <xdr:row>4</xdr:row>
      <xdr:rowOff>136071</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99795" y="437371"/>
          <a:ext cx="167173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400" b="1" cap="none" spc="0">
              <a:ln w="11430"/>
              <a:solidFill>
                <a:schemeClr val="tx1"/>
              </a:solidFill>
              <a:effectLst>
                <a:outerShdw blurRad="50800" dist="39000" dir="5460000" algn="tl">
                  <a:srgbClr val="000000">
                    <a:alpha val="38000"/>
                  </a:srgbClr>
                </a:outerShdw>
              </a:effectLst>
            </a:rPr>
            <a:t>●</a:t>
          </a:r>
          <a:r>
            <a:rPr lang="en-US" sz="1400" b="1" cap="none" spc="0" baseline="0">
              <a:ln w="11430"/>
              <a:solidFill>
                <a:schemeClr val="tx1"/>
              </a:solidFill>
              <a:effectLst>
                <a:outerShdw blurRad="50800" dist="39000" dir="5460000" algn="tl">
                  <a:srgbClr val="000000">
                    <a:alpha val="38000"/>
                  </a:srgbClr>
                </a:outerShdw>
              </a:effectLst>
            </a:rPr>
            <a:t> </a:t>
          </a:r>
          <a:r>
            <a:rPr lang="en-US" sz="1400" b="1" cap="none" spc="0">
              <a:ln w="11430"/>
              <a:solidFill>
                <a:schemeClr val="tx1"/>
              </a:solidFill>
              <a:effectLst>
                <a:outerShdw blurRad="50800" dist="39000" dir="5460000" algn="tl">
                  <a:srgbClr val="000000">
                    <a:alpha val="38000"/>
                  </a:srgbClr>
                </a:outerShdw>
              </a:effectLst>
            </a:rPr>
            <a:t>Total Employees</a:t>
          </a:r>
        </a:p>
      </xdr:txBody>
    </xdr:sp>
    <xdr:clientData/>
  </xdr:twoCellAnchor>
  <xdr:twoCellAnchor>
    <xdr:from>
      <xdr:col>3</xdr:col>
      <xdr:colOff>544285</xdr:colOff>
      <xdr:row>1</xdr:row>
      <xdr:rowOff>174948</xdr:rowOff>
    </xdr:from>
    <xdr:to>
      <xdr:col>6</xdr:col>
      <xdr:colOff>408214</xdr:colOff>
      <xdr:row>4</xdr:row>
      <xdr:rowOff>106913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3703086" y="408213"/>
          <a:ext cx="1817526" cy="515129"/>
          <a:chOff x="3703086" y="408213"/>
          <a:chExt cx="1496786" cy="515129"/>
        </a:xfrm>
      </xdr:grpSpPr>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703086" y="408213"/>
            <a:ext cx="149678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200" b="1" cap="none" spc="0">
                <a:ln w="11430"/>
                <a:solidFill>
                  <a:schemeClr val="tx1"/>
                </a:solidFill>
                <a:effectLst>
                  <a:outerShdw blurRad="50800" dist="39000" dir="5460000" algn="tl">
                    <a:srgbClr val="000000">
                      <a:alpha val="38000"/>
                    </a:srgbClr>
                  </a:outerShdw>
                </a:effectLst>
              </a:rPr>
              <a:t>● Present Employees</a:t>
            </a:r>
          </a:p>
          <a:p>
            <a:pPr algn="ctr"/>
            <a:endParaRPr lang="en-US" sz="1200" b="1" cap="none" spc="0">
              <a:ln w="11430"/>
              <a:solidFill>
                <a:schemeClr val="tx1"/>
              </a:solidFill>
              <a:effectLst>
                <a:outerShdw blurRad="50800" dist="39000" dir="5460000" algn="tl">
                  <a:srgbClr val="000000">
                    <a:alpha val="38000"/>
                  </a:srgbClr>
                </a:outerShdw>
              </a:effectLst>
            </a:endParaRPr>
          </a:p>
        </xdr:txBody>
      </xdr:sp>
      <xdr:sp macro="" textlink="'DATA-BACKUP'!L8">
        <xdr:nvSpPr>
          <xdr:cNvPr id="18" name="Rectangle 17">
            <a:extLst>
              <a:ext uri="{FF2B5EF4-FFF2-40B4-BE49-F238E27FC236}">
                <a16:creationId xmlns:a16="http://schemas.microsoft.com/office/drawing/2014/main" id="{00000000-0008-0000-0100-000012000000}"/>
              </a:ext>
            </a:extLst>
          </xdr:cNvPr>
          <xdr:cNvSpPr/>
        </xdr:nvSpPr>
        <xdr:spPr>
          <a:xfrm>
            <a:off x="4179337" y="719233"/>
            <a:ext cx="515128"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22F6EF-2962-428D-B617-FC9693EBE12A}" type="TxLink">
              <a:rPr lang="en-US" sz="1050"/>
              <a:pPr algn="ctr"/>
              <a:t>6374</a:t>
            </a:fld>
            <a:endParaRPr lang="en-US" sz="1050"/>
          </a:p>
        </xdr:txBody>
      </xdr:sp>
    </xdr:grpSp>
    <xdr:clientData/>
  </xdr:twoCellAnchor>
  <xdr:twoCellAnchor>
    <xdr:from>
      <xdr:col>13</xdr:col>
      <xdr:colOff>272144</xdr:colOff>
      <xdr:row>1</xdr:row>
      <xdr:rowOff>152402</xdr:rowOff>
    </xdr:from>
    <xdr:to>
      <xdr:col>16</xdr:col>
      <xdr:colOff>330460</xdr:colOff>
      <xdr:row>4</xdr:row>
      <xdr:rowOff>84367</xdr:rowOff>
    </xdr:to>
    <xdr:grpSp>
      <xdr:nvGrpSpPr>
        <xdr:cNvPr id="25" name="Group 24">
          <a:extLst>
            <a:ext uri="{FF2B5EF4-FFF2-40B4-BE49-F238E27FC236}">
              <a16:creationId xmlns:a16="http://schemas.microsoft.com/office/drawing/2014/main" id="{00000000-0008-0000-0100-000019000000}"/>
            </a:ext>
          </a:extLst>
        </xdr:cNvPr>
        <xdr:cNvGrpSpPr/>
      </xdr:nvGrpSpPr>
      <xdr:grpSpPr>
        <a:xfrm>
          <a:off x="9942935" y="385667"/>
          <a:ext cx="1924438" cy="515129"/>
          <a:chOff x="10299441" y="405104"/>
          <a:chExt cx="1282960" cy="515129"/>
        </a:xfrm>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10299441" y="405104"/>
            <a:ext cx="1282960"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400" b="1" cap="none" spc="0">
                <a:ln w="11430"/>
                <a:solidFill>
                  <a:schemeClr val="tx1"/>
                </a:solidFill>
                <a:effectLst>
                  <a:outerShdw blurRad="50800" dist="39000" dir="5460000" algn="tl">
                    <a:srgbClr val="000000">
                      <a:alpha val="38000"/>
                    </a:srgbClr>
                  </a:outerShdw>
                </a:effectLst>
              </a:rPr>
              <a:t>● Hightest Absentism</a:t>
            </a:r>
          </a:p>
          <a:p>
            <a:pPr algn="ctr"/>
            <a:endParaRPr lang="en-US" sz="1400" b="1" cap="none" spc="0">
              <a:ln w="11430"/>
              <a:solidFill>
                <a:schemeClr val="tx1"/>
              </a:solidFill>
              <a:effectLst>
                <a:outerShdw blurRad="50800" dist="39000" dir="5460000" algn="tl">
                  <a:srgbClr val="000000">
                    <a:alpha val="38000"/>
                  </a:srgbClr>
                </a:outerShdw>
              </a:effectLst>
            </a:endParaRPr>
          </a:p>
          <a:p>
            <a:pPr algn="ctr"/>
            <a:endParaRPr lang="en-US" sz="1200" b="1" cap="none" spc="0">
              <a:ln w="11430"/>
              <a:solidFill>
                <a:schemeClr val="tx1"/>
              </a:solidFill>
              <a:effectLst>
                <a:outerShdw blurRad="50800" dist="39000" dir="5460000" algn="tl">
                  <a:srgbClr val="000000">
                    <a:alpha val="38000"/>
                  </a:srgbClr>
                </a:outerShdw>
              </a:effectLst>
            </a:endParaRPr>
          </a:p>
        </xdr:txBody>
      </xdr:sp>
      <xdr:sp macro="" textlink="'DATA-BACKUP'!N21">
        <xdr:nvSpPr>
          <xdr:cNvPr id="19" name="Rectangle 18">
            <a:extLst>
              <a:ext uri="{FF2B5EF4-FFF2-40B4-BE49-F238E27FC236}">
                <a16:creationId xmlns:a16="http://schemas.microsoft.com/office/drawing/2014/main" id="{00000000-0008-0000-0100-000013000000}"/>
              </a:ext>
            </a:extLst>
          </xdr:cNvPr>
          <xdr:cNvSpPr/>
        </xdr:nvSpPr>
        <xdr:spPr>
          <a:xfrm>
            <a:off x="10710894" y="716125"/>
            <a:ext cx="579925" cy="158618"/>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F424055-D1EA-4E1F-A9DA-8C75096BC7DE}" type="TxLink">
              <a:rPr lang="en-US" sz="1050" b="0" cap="none" spc="0">
                <a:ln>
                  <a:solidFill>
                    <a:srgbClr val="FF0000"/>
                  </a:solidFill>
                </a:ln>
                <a:solidFill>
                  <a:schemeClr val="bg2"/>
                </a:solidFill>
                <a:effectLst/>
              </a:rPr>
              <a:pPr algn="l"/>
              <a:t>SHEETING</a:t>
            </a:fld>
            <a:endParaRPr lang="en-US" sz="1050" b="0" cap="none" spc="0">
              <a:ln>
                <a:solidFill>
                  <a:srgbClr val="FF0000"/>
                </a:solidFill>
              </a:ln>
              <a:solidFill>
                <a:schemeClr val="bg2"/>
              </a:solidFill>
              <a:effectLst/>
            </a:endParaRPr>
          </a:p>
        </xdr:txBody>
      </xdr:sp>
    </xdr:grpSp>
    <xdr:clientData/>
  </xdr:twoCellAnchor>
  <xdr:twoCellAnchor>
    <xdr:from>
      <xdr:col>8</xdr:col>
      <xdr:colOff>531454</xdr:colOff>
      <xdr:row>1</xdr:row>
      <xdr:rowOff>162118</xdr:rowOff>
    </xdr:from>
    <xdr:to>
      <xdr:col>11</xdr:col>
      <xdr:colOff>233265</xdr:colOff>
      <xdr:row>4</xdr:row>
      <xdr:rowOff>94083</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6946250" y="395383"/>
          <a:ext cx="1655408" cy="515129"/>
          <a:chOff x="6936531" y="434261"/>
          <a:chExt cx="1496786" cy="515129"/>
        </a:xfrm>
      </xdr:grpSpPr>
      <xdr:sp macro="" textlink="">
        <xdr:nvSpPr>
          <xdr:cNvPr id="21" name="Rounded Rectangle 20">
            <a:extLst>
              <a:ext uri="{FF2B5EF4-FFF2-40B4-BE49-F238E27FC236}">
                <a16:creationId xmlns:a16="http://schemas.microsoft.com/office/drawing/2014/main" id="{00000000-0008-0000-0100-000015000000}"/>
              </a:ext>
            </a:extLst>
          </xdr:cNvPr>
          <xdr:cNvSpPr/>
        </xdr:nvSpPr>
        <xdr:spPr>
          <a:xfrm>
            <a:off x="6936531" y="434261"/>
            <a:ext cx="1496786" cy="515129"/>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200" b="1" cap="none" spc="0">
                <a:ln w="11430"/>
                <a:solidFill>
                  <a:schemeClr val="tx1"/>
                </a:solidFill>
                <a:effectLst>
                  <a:outerShdw blurRad="50800" dist="39000" dir="5460000" algn="tl">
                    <a:srgbClr val="000000">
                      <a:alpha val="38000"/>
                    </a:srgbClr>
                  </a:outerShdw>
                </a:effectLst>
              </a:rPr>
              <a:t>●</a:t>
            </a:r>
            <a:r>
              <a:rPr lang="en-US" sz="1200" b="1" cap="none" spc="0" baseline="0">
                <a:ln w="11430"/>
                <a:solidFill>
                  <a:schemeClr val="tx1"/>
                </a:solidFill>
                <a:effectLst>
                  <a:outerShdw blurRad="50800" dist="39000" dir="5460000" algn="tl">
                    <a:srgbClr val="000000">
                      <a:alpha val="38000"/>
                    </a:srgbClr>
                  </a:outerShdw>
                </a:effectLst>
              </a:rPr>
              <a:t> </a:t>
            </a:r>
            <a:r>
              <a:rPr lang="en-US" sz="1200" b="1" cap="none" spc="0">
                <a:ln w="11430"/>
                <a:solidFill>
                  <a:schemeClr val="tx1"/>
                </a:solidFill>
                <a:effectLst>
                  <a:outerShdw blurRad="50800" dist="39000" dir="5460000" algn="tl">
                    <a:srgbClr val="000000">
                      <a:alpha val="38000"/>
                    </a:srgbClr>
                  </a:outerShdw>
                </a:effectLst>
              </a:rPr>
              <a:t>Absent Employees</a:t>
            </a:r>
          </a:p>
        </xdr:txBody>
      </xdr:sp>
      <xdr:sp macro="" textlink="'DATA-BACKUP'!L17">
        <xdr:nvSpPr>
          <xdr:cNvPr id="20" name="Rectangle 19">
            <a:extLst>
              <a:ext uri="{FF2B5EF4-FFF2-40B4-BE49-F238E27FC236}">
                <a16:creationId xmlns:a16="http://schemas.microsoft.com/office/drawing/2014/main" id="{00000000-0008-0000-0100-000014000000}"/>
              </a:ext>
            </a:extLst>
          </xdr:cNvPr>
          <xdr:cNvSpPr/>
        </xdr:nvSpPr>
        <xdr:spPr>
          <a:xfrm>
            <a:off x="7399953" y="722733"/>
            <a:ext cx="515128"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6EAED5-8C07-472D-9F8D-A1216BD8621F}" type="TxLink">
              <a:rPr lang="en-US" sz="1050"/>
              <a:pPr algn="ctr"/>
              <a:t>5822</a:t>
            </a:fld>
            <a:endParaRPr lang="en-US" sz="1050"/>
          </a:p>
        </xdr:txBody>
      </xdr:sp>
    </xdr:grpSp>
    <xdr:clientData/>
  </xdr:twoCellAnchor>
  <xdr:twoCellAnchor>
    <xdr:from>
      <xdr:col>2</xdr:col>
      <xdr:colOff>77754</xdr:colOff>
      <xdr:row>3</xdr:row>
      <xdr:rowOff>87472</xdr:rowOff>
    </xdr:from>
    <xdr:to>
      <xdr:col>3</xdr:col>
      <xdr:colOff>340179</xdr:colOff>
      <xdr:row>3</xdr:row>
      <xdr:rowOff>87474</xdr:rowOff>
    </xdr:to>
    <xdr:cxnSp macro="">
      <xdr:nvCxnSpPr>
        <xdr:cNvPr id="27" name="Straight Arrow Connector 26">
          <a:extLst>
            <a:ext uri="{FF2B5EF4-FFF2-40B4-BE49-F238E27FC236}">
              <a16:creationId xmlns:a16="http://schemas.microsoft.com/office/drawing/2014/main" id="{00000000-0008-0000-0100-00001B000000}"/>
            </a:ext>
          </a:extLst>
        </xdr:cNvPr>
        <xdr:cNvCxnSpPr/>
      </xdr:nvCxnSpPr>
      <xdr:spPr>
        <a:xfrm>
          <a:off x="2585356" y="709513"/>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xdr:row>
      <xdr:rowOff>48597</xdr:rowOff>
    </xdr:from>
    <xdr:to>
      <xdr:col>8</xdr:col>
      <xdr:colOff>262425</xdr:colOff>
      <xdr:row>3</xdr:row>
      <xdr:rowOff>48599</xdr:rowOff>
    </xdr:to>
    <xdr:cxnSp macro="">
      <xdr:nvCxnSpPr>
        <xdr:cNvPr id="35" name="Straight Arrow Connector 34">
          <a:extLst>
            <a:ext uri="{FF2B5EF4-FFF2-40B4-BE49-F238E27FC236}">
              <a16:creationId xmlns:a16="http://schemas.microsoft.com/office/drawing/2014/main" id="{00000000-0008-0000-0100-000023000000}"/>
            </a:ext>
          </a:extLst>
        </xdr:cNvPr>
        <xdr:cNvCxnSpPr/>
      </xdr:nvCxnSpPr>
      <xdr:spPr>
        <a:xfrm>
          <a:off x="5763597" y="670638"/>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437372</xdr:colOff>
      <xdr:row>3</xdr:row>
      <xdr:rowOff>29157</xdr:rowOff>
    </xdr:from>
    <xdr:to>
      <xdr:col>13</xdr:col>
      <xdr:colOff>48598</xdr:colOff>
      <xdr:row>3</xdr:row>
      <xdr:rowOff>29159</xdr:rowOff>
    </xdr:to>
    <xdr:cxnSp macro="">
      <xdr:nvCxnSpPr>
        <xdr:cNvPr id="36" name="Straight Arrow Connector 35">
          <a:extLst>
            <a:ext uri="{FF2B5EF4-FFF2-40B4-BE49-F238E27FC236}">
              <a16:creationId xmlns:a16="http://schemas.microsoft.com/office/drawing/2014/main" id="{00000000-0008-0000-0100-000024000000}"/>
            </a:ext>
          </a:extLst>
        </xdr:cNvPr>
        <xdr:cNvCxnSpPr/>
      </xdr:nvCxnSpPr>
      <xdr:spPr>
        <a:xfrm>
          <a:off x="8805765" y="651198"/>
          <a:ext cx="913624" cy="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301301</xdr:colOff>
      <xdr:row>3</xdr:row>
      <xdr:rowOff>136072</xdr:rowOff>
    </xdr:from>
    <xdr:to>
      <xdr:col>1</xdr:col>
      <xdr:colOff>926814</xdr:colOff>
      <xdr:row>4</xdr:row>
      <xdr:rowOff>87475</xdr:rowOff>
    </xdr:to>
    <xdr:sp macro="" textlink="'DATA-BACKUP'!N8">
      <xdr:nvSpPr>
        <xdr:cNvPr id="26" name="Rectangle 25">
          <a:extLst>
            <a:ext uri="{FF2B5EF4-FFF2-40B4-BE49-F238E27FC236}">
              <a16:creationId xmlns:a16="http://schemas.microsoft.com/office/drawing/2014/main" id="{F4A7EC12-6F05-4C62-A758-12D0508C7525}"/>
            </a:ext>
          </a:extLst>
        </xdr:cNvPr>
        <xdr:cNvSpPr/>
      </xdr:nvSpPr>
      <xdr:spPr>
        <a:xfrm>
          <a:off x="1176046" y="758113"/>
          <a:ext cx="625513" cy="1457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F715E5E-A09D-44E1-B2A9-C638A6B76F34}" type="TxLink">
            <a:rPr lang="en-US" sz="1050">
              <a:solidFill>
                <a:schemeClr val="lt1"/>
              </a:solidFill>
              <a:latin typeface="+mn-lt"/>
              <a:ea typeface="+mn-ea"/>
              <a:cs typeface="+mn-cs"/>
            </a:rPr>
            <a:pPr marL="0" indent="0" algn="ctr"/>
            <a:t>12196</a:t>
          </a:fld>
          <a:endParaRPr lang="en-US" sz="1050">
            <a:solidFill>
              <a:schemeClr val="lt1"/>
            </a:solidFill>
            <a:latin typeface="+mn-lt"/>
            <a:ea typeface="+mn-ea"/>
            <a:cs typeface="+mn-cs"/>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0.01488</cdr:x>
      <cdr:y>0.02562</cdr:y>
    </cdr:from>
    <cdr:to>
      <cdr:x>0.58036</cdr:x>
      <cdr:y>0.10249</cdr:y>
    </cdr:to>
    <cdr:sp macro="" textlink="">
      <cdr:nvSpPr>
        <cdr:cNvPr id="2" name="TextBox 1"/>
        <cdr:cNvSpPr txBox="1">
          <a:spLocks xmlns:a="http://schemas.openxmlformats.org/drawingml/2006/main" noChangeAspect="1"/>
        </cdr:cNvSpPr>
      </cdr:nvSpPr>
      <cdr:spPr>
        <a:xfrm xmlns:a="http://schemas.openxmlformats.org/drawingml/2006/main">
          <a:off x="68035" y="87474"/>
          <a:ext cx="2585357" cy="262424"/>
        </a:xfrm>
        <a:prstGeom xmlns:a="http://schemas.openxmlformats.org/drawingml/2006/main" prst="rect">
          <a:avLst/>
        </a:prstGeom>
        <a:solidFill xmlns:a="http://schemas.openxmlformats.org/drawingml/2006/main">
          <a:schemeClr val="bg1">
            <a:lumMod val="95000"/>
          </a:schemeClr>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Count of Present and Absent Employees</a:t>
          </a:r>
          <a:endParaRPr lang="en-US">
            <a:effectLst/>
          </a:endParaRP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ts" refreshedDate="44724.981595370373" createdVersion="4" refreshedVersion="7" minRefreshableVersion="3" recordCount="16" xr:uid="{00000000-000A-0000-FFFF-FFFF00000000}">
  <cacheSource type="worksheet">
    <worksheetSource ref="A8:F24" sheet="DATA-BACKUP"/>
  </cacheSource>
  <cacheFields count="6">
    <cacheField name="UNIT" numFmtId="0">
      <sharedItems count="11">
        <s v="THT-1"/>
        <s v="THT-2"/>
        <s v="TYS-50"/>
        <s v="TYS-2"/>
        <s v="TYS-5"/>
        <s v="TP00"/>
        <s v="TT51"/>
        <s v="TH00"/>
        <s v="TH50"/>
        <s v="TS51"/>
        <s v="TP01"/>
      </sharedItems>
    </cacheField>
    <cacheField name="UNIT NAME" numFmtId="0">
      <sharedItems count="5">
        <s v="TOWEL"/>
        <s v="YARN"/>
        <s v="PAPER"/>
        <s v="CORPORATE"/>
        <s v="SHEETING"/>
      </sharedItems>
    </cacheField>
    <cacheField name="WORKING-DAYS" numFmtId="0">
      <sharedItems containsSemiMixedTypes="0" containsString="0" containsNumber="1" containsInteger="1" minValue="30" maxValue="30"/>
    </cacheField>
    <cacheField name="TOTAL EMPLOYEES" numFmtId="0">
      <sharedItems containsSemiMixedTypes="0" containsString="0" containsNumber="1" containsInteger="1" minValue="549" maxValue="941"/>
    </cacheField>
    <cacheField name="PRESENT " numFmtId="0">
      <sharedItems containsSemiMixedTypes="0" containsString="0" containsNumber="1" containsInteger="1" minValue="141" maxValue="830"/>
    </cacheField>
    <cacheField name="ABSENT" numFmtId="0">
      <sharedItems containsSemiMixedTypes="0" containsString="0" containsNumber="1" containsInteger="1" minValue="20" maxValue="7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30"/>
    <n v="595"/>
    <n v="506"/>
    <n v="89"/>
  </r>
  <r>
    <x v="1"/>
    <x v="0"/>
    <n v="30"/>
    <n v="892"/>
    <n v="148"/>
    <n v="744"/>
  </r>
  <r>
    <x v="2"/>
    <x v="1"/>
    <n v="30"/>
    <n v="926"/>
    <n v="693"/>
    <n v="233"/>
  </r>
  <r>
    <x v="3"/>
    <x v="1"/>
    <n v="30"/>
    <n v="861"/>
    <n v="369"/>
    <n v="492"/>
  </r>
  <r>
    <x v="4"/>
    <x v="1"/>
    <n v="30"/>
    <n v="880"/>
    <n v="830"/>
    <n v="50"/>
  </r>
  <r>
    <x v="5"/>
    <x v="2"/>
    <n v="30"/>
    <n v="618"/>
    <n v="598"/>
    <n v="20"/>
  </r>
  <r>
    <x v="6"/>
    <x v="0"/>
    <n v="30"/>
    <n v="620"/>
    <n v="344"/>
    <n v="276"/>
  </r>
  <r>
    <x v="6"/>
    <x v="0"/>
    <n v="30"/>
    <n v="610"/>
    <n v="332"/>
    <n v="278"/>
  </r>
  <r>
    <x v="0"/>
    <x v="0"/>
    <n v="30"/>
    <n v="577"/>
    <n v="311"/>
    <n v="266"/>
  </r>
  <r>
    <x v="1"/>
    <x v="0"/>
    <n v="30"/>
    <n v="849"/>
    <n v="505"/>
    <n v="344"/>
  </r>
  <r>
    <x v="7"/>
    <x v="3"/>
    <n v="30"/>
    <n v="941"/>
    <n v="473"/>
    <n v="468"/>
  </r>
  <r>
    <x v="8"/>
    <x v="3"/>
    <n v="30"/>
    <n v="923"/>
    <n v="141"/>
    <n v="782"/>
  </r>
  <r>
    <x v="9"/>
    <x v="4"/>
    <n v="30"/>
    <n v="702"/>
    <n v="161"/>
    <n v="541"/>
  </r>
  <r>
    <x v="9"/>
    <x v="4"/>
    <n v="30"/>
    <n v="859"/>
    <n v="300"/>
    <n v="559"/>
  </r>
  <r>
    <x v="6"/>
    <x v="0"/>
    <n v="30"/>
    <n v="549"/>
    <n v="439"/>
    <n v="110"/>
  </r>
  <r>
    <x v="10"/>
    <x v="2"/>
    <n v="30"/>
    <n v="794"/>
    <n v="224"/>
    <n v="5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3">
  <location ref="H2:I14" firstHeaderRow="1" firstDataRow="1" firstDataCol="1"/>
  <pivotFields count="6">
    <pivotField axis="axisRow" showAll="0">
      <items count="12">
        <item x="7"/>
        <item x="0"/>
        <item x="1"/>
        <item x="5"/>
        <item x="9"/>
        <item x="6"/>
        <item x="3"/>
        <item x="4"/>
        <item x="2"/>
        <item x="8"/>
        <item x="10"/>
        <item t="default"/>
      </items>
    </pivotField>
    <pivotField showAll="0">
      <items count="6">
        <item x="3"/>
        <item x="2"/>
        <item x="4"/>
        <item x="0"/>
        <item x="1"/>
        <item t="default"/>
      </items>
    </pivotField>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TOTAL EMPLOYEES" fld="3" baseField="0" baseItem="0"/>
  </dataFields>
  <formats count="6">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NAME" xr10:uid="{00000000-0013-0000-FFFF-FFFF01000000}" sourceName="UNIT NAME">
  <pivotTables>
    <pivotTable tabId="2" name="PivotTable2"/>
  </pivotTables>
  <data>
    <tabular pivotCacheId="1">
      <items count="5">
        <i x="3" s="1"/>
        <i x="2"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 NAME" xr10:uid="{00000000-0014-0000-FFFF-FFFF01000000}" cache="Slicer_UNIT_NAME" caption="UNIT NAME" columnCount="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8:F25" totalsRowCount="1" headerRowDxfId="14" dataDxfId="13" totalsRowDxfId="12">
  <autoFilter ref="A8:F24" xr:uid="{00000000-0009-0000-0100-000002000000}"/>
  <tableColumns count="6">
    <tableColumn id="2" xr3:uid="{00000000-0010-0000-0100-000002000000}" name="UNIT" dataDxfId="11" totalsRowDxfId="10"/>
    <tableColumn id="10" xr3:uid="{00000000-0010-0000-0100-00000A000000}" name="UNIT NAME" dataDxfId="9" totalsRowDxfId="8"/>
    <tableColumn id="3" xr3:uid="{00000000-0010-0000-0100-000003000000}" name="WORKING-DAYS" dataDxfId="7" totalsRowDxfId="6">
      <calculatedColumnFormula>DAY(EOMONTH($A$7,0))</calculatedColumnFormula>
    </tableColumn>
    <tableColumn id="6" xr3:uid="{00000000-0010-0000-0100-000006000000}" name="TOTAL EMPLOYEES" totalsRowFunction="sum" dataDxfId="5" totalsRowDxfId="4"/>
    <tableColumn id="4" xr3:uid="{00000000-0010-0000-0100-000004000000}" name="PRESENT " totalsRowFunction="sum" dataDxfId="3" totalsRowDxfId="2"/>
    <tableColumn id="5" xr3:uid="{00000000-0010-0000-0100-000005000000}" name="ABSENT" totalsRowFunction="sum" dataDxfId="1" totalsRowDxfId="0">
      <calculatedColumnFormula>+Table2[[#This Row],[TOTAL EMPLOYEES]]-Table2[[#This Row],[PRESENT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XFD25"/>
  <sheetViews>
    <sheetView showGridLines="0" tabSelected="1" zoomScale="98" zoomScaleNormal="98" workbookViewId="0">
      <selection activeCell="XFD25" sqref="XFD25"/>
    </sheetView>
  </sheetViews>
  <sheetFormatPr defaultColWidth="0" defaultRowHeight="15" zeroHeight="1" x14ac:dyDescent="0.25"/>
  <cols>
    <col min="1" max="1" width="13.140625" style="1" bestFit="1" customWidth="1"/>
    <col min="2" max="2" width="24.42578125" style="1" customWidth="1"/>
    <col min="3" max="15" width="9.7109375" style="1" customWidth="1"/>
    <col min="16" max="16" width="8.42578125" style="1" customWidth="1"/>
    <col min="17" max="17" width="7.7109375" style="1" customWidth="1"/>
    <col min="18" max="18" width="9.7109375" style="1" customWidth="1"/>
    <col min="19" max="16383" width="9.7109375" style="1" hidden="1"/>
    <col min="16384" max="16384" width="0.28515625" style="1" customWidth="1"/>
  </cols>
  <sheetData>
    <row r="1" spans="1:18 16384:16384" ht="18" customHeight="1" thickBot="1" x14ac:dyDescent="0.4">
      <c r="A1" s="2" t="s">
        <v>21</v>
      </c>
      <c r="B1" s="3" t="s">
        <v>22</v>
      </c>
      <c r="C1" s="3"/>
      <c r="D1" s="3"/>
      <c r="E1" s="3"/>
      <c r="F1" s="3"/>
      <c r="G1" s="3"/>
      <c r="H1" s="3"/>
      <c r="I1" s="3"/>
      <c r="J1" s="3"/>
      <c r="K1" s="3"/>
      <c r="L1" s="3"/>
      <c r="M1" s="3"/>
      <c r="N1" s="3"/>
      <c r="O1" s="3"/>
      <c r="P1" s="3"/>
      <c r="Q1" s="3"/>
      <c r="R1" s="3"/>
      <c r="XFD1" s="3"/>
    </row>
    <row r="2" spans="1:18 16384:16384" x14ac:dyDescent="0.25">
      <c r="A2" s="4"/>
      <c r="B2" s="5"/>
      <c r="C2" s="5"/>
      <c r="D2" s="5"/>
      <c r="E2" s="5"/>
      <c r="F2" s="5"/>
      <c r="G2" s="5"/>
      <c r="H2" s="5"/>
      <c r="I2" s="5"/>
      <c r="J2" s="5"/>
      <c r="K2" s="5"/>
      <c r="L2" s="5"/>
      <c r="M2" s="5"/>
      <c r="N2" s="5"/>
      <c r="O2" s="5"/>
      <c r="P2" s="5"/>
      <c r="Q2" s="5"/>
      <c r="R2" s="6"/>
    </row>
    <row r="3" spans="1:18 16384:16384" x14ac:dyDescent="0.25">
      <c r="A3" s="7"/>
      <c r="B3" s="8"/>
      <c r="C3" s="9"/>
      <c r="D3" s="9"/>
      <c r="E3" s="9"/>
      <c r="F3" s="9"/>
      <c r="G3" s="9"/>
      <c r="H3" s="9"/>
      <c r="I3" s="9"/>
      <c r="J3" s="9"/>
      <c r="K3" s="9"/>
      <c r="L3" s="9"/>
      <c r="M3" s="9"/>
      <c r="N3" s="9"/>
      <c r="O3" s="9"/>
      <c r="P3" s="9"/>
      <c r="Q3" s="9"/>
      <c r="R3" s="10"/>
    </row>
    <row r="4" spans="1:18 16384:16384" x14ac:dyDescent="0.25">
      <c r="A4" s="7"/>
      <c r="B4" s="9"/>
      <c r="C4" s="9"/>
      <c r="D4" s="9"/>
      <c r="E4" s="9"/>
      <c r="F4" s="9"/>
      <c r="G4" s="9"/>
      <c r="H4" s="9"/>
      <c r="I4" s="9"/>
      <c r="J4" s="9"/>
      <c r="K4" s="9"/>
      <c r="L4" s="9"/>
      <c r="M4" s="9"/>
      <c r="N4" s="9"/>
      <c r="O4" s="9"/>
      <c r="P4" s="9"/>
      <c r="Q4" s="9"/>
      <c r="R4" s="10"/>
    </row>
    <row r="5" spans="1:18 16384:16384" x14ac:dyDescent="0.25">
      <c r="A5" s="7"/>
      <c r="B5" s="9"/>
      <c r="C5" s="9"/>
      <c r="D5" s="9"/>
      <c r="E5" s="9"/>
      <c r="F5" s="9"/>
      <c r="G5" s="9"/>
      <c r="H5" s="9"/>
      <c r="I5" s="9"/>
      <c r="J5" s="9"/>
      <c r="K5" s="9"/>
      <c r="L5" s="9"/>
      <c r="M5" s="9"/>
      <c r="N5" s="9"/>
      <c r="O5" s="9"/>
      <c r="P5" s="9"/>
      <c r="Q5" s="9"/>
      <c r="R5" s="10"/>
    </row>
    <row r="6" spans="1:18 16384:16384" x14ac:dyDescent="0.25">
      <c r="A6" s="7"/>
      <c r="B6" s="9"/>
      <c r="C6" s="9"/>
      <c r="D6" s="9"/>
      <c r="E6" s="9"/>
      <c r="F6" s="9"/>
      <c r="G6" s="9"/>
      <c r="H6" s="9"/>
      <c r="I6" s="9"/>
      <c r="J6" s="9"/>
      <c r="K6" s="9"/>
      <c r="L6" s="9"/>
      <c r="M6" s="9"/>
      <c r="N6" s="9"/>
      <c r="O6" s="9"/>
      <c r="P6" s="9"/>
      <c r="Q6" s="9"/>
      <c r="R6" s="10"/>
    </row>
    <row r="7" spans="1:18 16384:16384" x14ac:dyDescent="0.25">
      <c r="A7" s="7"/>
      <c r="B7" s="9"/>
      <c r="C7" s="9"/>
      <c r="D7" s="9"/>
      <c r="E7" s="9"/>
      <c r="F7" s="9"/>
      <c r="G7" s="9"/>
      <c r="H7" s="9"/>
      <c r="I7" s="9"/>
      <c r="J7" s="9"/>
      <c r="K7" s="9"/>
      <c r="L7" s="9"/>
      <c r="M7" s="9"/>
      <c r="N7" s="9"/>
      <c r="O7" s="9"/>
      <c r="P7" s="9"/>
      <c r="Q7" s="9"/>
      <c r="R7" s="10"/>
    </row>
    <row r="8" spans="1:18 16384:16384" x14ac:dyDescent="0.25">
      <c r="A8" s="7"/>
      <c r="B8" s="9"/>
      <c r="C8" s="9"/>
      <c r="D8" s="9"/>
      <c r="E8" s="9"/>
      <c r="F8" s="9"/>
      <c r="G8" s="9"/>
      <c r="H8" s="9"/>
      <c r="I8" s="9"/>
      <c r="J8" s="9"/>
      <c r="K8" s="9"/>
      <c r="L8" s="9"/>
      <c r="M8" s="9"/>
      <c r="N8" s="9"/>
      <c r="O8" s="9"/>
      <c r="P8" s="9"/>
      <c r="Q8" s="9"/>
      <c r="R8" s="10"/>
    </row>
    <row r="9" spans="1:18 16384:16384" x14ac:dyDescent="0.25">
      <c r="A9" s="7"/>
      <c r="B9" s="9"/>
      <c r="C9" s="9"/>
      <c r="D9" s="9"/>
      <c r="E9" s="9"/>
      <c r="F9" s="9"/>
      <c r="G9" s="9"/>
      <c r="H9" s="9"/>
      <c r="I9" s="9"/>
      <c r="J9" s="9"/>
      <c r="K9" s="9"/>
      <c r="L9" s="9"/>
      <c r="M9" s="9"/>
      <c r="N9" s="9"/>
      <c r="O9" s="9"/>
      <c r="P9" s="9"/>
      <c r="Q9" s="9"/>
      <c r="R9" s="10"/>
    </row>
    <row r="10" spans="1:18 16384:16384" x14ac:dyDescent="0.25">
      <c r="A10" s="7"/>
      <c r="B10" s="9"/>
      <c r="C10" s="9"/>
      <c r="D10" s="9"/>
      <c r="E10" s="9"/>
      <c r="F10" s="9"/>
      <c r="G10" s="9"/>
      <c r="H10" s="9"/>
      <c r="I10" s="9"/>
      <c r="J10" s="9"/>
      <c r="K10" s="9"/>
      <c r="L10" s="9"/>
      <c r="M10" s="9"/>
      <c r="N10" s="9"/>
      <c r="O10" s="9"/>
      <c r="P10" s="9"/>
      <c r="Q10" s="9"/>
      <c r="R10" s="10"/>
    </row>
    <row r="11" spans="1:18 16384:16384" x14ac:dyDescent="0.25">
      <c r="A11" s="7"/>
      <c r="B11" s="9"/>
      <c r="C11" s="9"/>
      <c r="D11" s="9"/>
      <c r="E11" s="9"/>
      <c r="F11" s="9"/>
      <c r="G11" s="9"/>
      <c r="H11" s="9"/>
      <c r="I11" s="9"/>
      <c r="J11" s="9"/>
      <c r="K11" s="9"/>
      <c r="L11" s="9"/>
      <c r="M11" s="9"/>
      <c r="N11" s="9"/>
      <c r="O11" s="9"/>
      <c r="P11" s="9"/>
      <c r="Q11" s="9"/>
      <c r="R11" s="10"/>
    </row>
    <row r="12" spans="1:18 16384:16384" x14ac:dyDescent="0.25">
      <c r="A12" s="7"/>
      <c r="B12" s="9"/>
      <c r="C12" s="9"/>
      <c r="D12" s="9"/>
      <c r="E12" s="9"/>
      <c r="F12" s="9"/>
      <c r="G12" s="9"/>
      <c r="H12" s="9"/>
      <c r="I12" s="9"/>
      <c r="J12" s="9"/>
      <c r="K12" s="9"/>
      <c r="L12" s="9"/>
      <c r="M12" s="9"/>
      <c r="N12" s="9"/>
      <c r="O12" s="9"/>
      <c r="P12" s="9"/>
      <c r="Q12" s="9"/>
      <c r="R12" s="10"/>
    </row>
    <row r="13" spans="1:18 16384:16384" x14ac:dyDescent="0.25">
      <c r="A13" s="7"/>
      <c r="B13" s="9"/>
      <c r="C13" s="9"/>
      <c r="D13" s="9"/>
      <c r="E13" s="9"/>
      <c r="F13" s="9"/>
      <c r="G13" s="9"/>
      <c r="H13" s="9"/>
      <c r="I13" s="9"/>
      <c r="J13" s="9"/>
      <c r="K13" s="9"/>
      <c r="L13" s="9"/>
      <c r="M13" s="9"/>
      <c r="N13" s="9"/>
      <c r="O13" s="9"/>
      <c r="P13" s="9"/>
      <c r="Q13" s="9"/>
      <c r="R13" s="10"/>
    </row>
    <row r="14" spans="1:18 16384:16384" x14ac:dyDescent="0.25">
      <c r="A14" s="7"/>
      <c r="B14" s="9"/>
      <c r="C14" s="9"/>
      <c r="D14" s="9"/>
      <c r="E14" s="9"/>
      <c r="F14" s="9"/>
      <c r="G14" s="9"/>
      <c r="H14" s="9"/>
      <c r="I14" s="9"/>
      <c r="J14" s="9"/>
      <c r="K14" s="9"/>
      <c r="L14" s="9"/>
      <c r="M14" s="9"/>
      <c r="N14" s="9"/>
      <c r="O14" s="9"/>
      <c r="P14" s="9"/>
      <c r="Q14" s="9"/>
      <c r="R14" s="10"/>
    </row>
    <row r="15" spans="1:18 16384:16384" x14ac:dyDescent="0.25">
      <c r="A15" s="7"/>
      <c r="B15" s="9"/>
      <c r="C15" s="9"/>
      <c r="D15" s="9"/>
      <c r="E15" s="9"/>
      <c r="F15" s="9"/>
      <c r="G15" s="9"/>
      <c r="H15" s="9"/>
      <c r="I15" s="9"/>
      <c r="J15" s="9"/>
      <c r="K15" s="9"/>
      <c r="L15" s="9"/>
      <c r="M15" s="9"/>
      <c r="N15" s="9"/>
      <c r="O15" s="9"/>
      <c r="P15" s="9"/>
      <c r="Q15" s="9"/>
      <c r="R15" s="10"/>
    </row>
    <row r="16" spans="1:18 16384:16384" x14ac:dyDescent="0.25">
      <c r="A16" s="7"/>
      <c r="B16" s="9"/>
      <c r="C16" s="9"/>
      <c r="D16" s="9"/>
      <c r="E16" s="9"/>
      <c r="F16" s="9"/>
      <c r="G16" s="9"/>
      <c r="H16" s="9"/>
      <c r="I16" s="9"/>
      <c r="J16" s="9"/>
      <c r="K16" s="9"/>
      <c r="L16" s="9"/>
      <c r="M16" s="9"/>
      <c r="N16" s="9"/>
      <c r="O16" s="9"/>
      <c r="P16" s="9"/>
      <c r="Q16" s="9"/>
      <c r="R16" s="10"/>
    </row>
    <row r="17" spans="1:18" x14ac:dyDescent="0.25">
      <c r="A17" s="7"/>
      <c r="B17" s="9"/>
      <c r="C17" s="9"/>
      <c r="D17" s="9"/>
      <c r="E17" s="9"/>
      <c r="F17" s="9"/>
      <c r="G17" s="9"/>
      <c r="H17" s="9"/>
      <c r="I17" s="9"/>
      <c r="J17" s="9"/>
      <c r="K17" s="9"/>
      <c r="L17" s="9"/>
      <c r="M17" s="9"/>
      <c r="N17" s="9"/>
      <c r="O17" s="9"/>
      <c r="P17" s="9"/>
      <c r="Q17" s="9"/>
      <c r="R17" s="10"/>
    </row>
    <row r="18" spans="1:18" x14ac:dyDescent="0.25">
      <c r="A18" s="7"/>
      <c r="B18" s="9"/>
      <c r="C18" s="9"/>
      <c r="D18" s="9"/>
      <c r="E18" s="9"/>
      <c r="F18" s="9"/>
      <c r="G18" s="9"/>
      <c r="H18" s="9"/>
      <c r="I18" s="9"/>
      <c r="J18" s="9"/>
      <c r="K18" s="9"/>
      <c r="L18" s="9"/>
      <c r="M18" s="9"/>
      <c r="N18" s="9"/>
      <c r="O18" s="9"/>
      <c r="P18" s="9"/>
      <c r="Q18" s="9"/>
      <c r="R18" s="10"/>
    </row>
    <row r="19" spans="1:18" x14ac:dyDescent="0.25">
      <c r="A19" s="7"/>
      <c r="B19" s="9"/>
      <c r="C19" s="9"/>
      <c r="D19" s="9"/>
      <c r="E19" s="9"/>
      <c r="F19" s="9"/>
      <c r="G19" s="9"/>
      <c r="H19" s="9"/>
      <c r="I19" s="9"/>
      <c r="J19" s="9"/>
      <c r="K19" s="9"/>
      <c r="L19" s="9"/>
      <c r="M19" s="9"/>
      <c r="N19" s="9"/>
      <c r="O19" s="9"/>
      <c r="P19" s="9"/>
      <c r="Q19" s="9"/>
      <c r="R19" s="10"/>
    </row>
    <row r="20" spans="1:18" x14ac:dyDescent="0.25">
      <c r="A20" s="7"/>
      <c r="B20" s="9"/>
      <c r="C20" s="9"/>
      <c r="D20" s="9"/>
      <c r="E20" s="9"/>
      <c r="F20" s="9"/>
      <c r="G20" s="9"/>
      <c r="H20" s="9"/>
      <c r="I20" s="9"/>
      <c r="J20" s="9"/>
      <c r="K20" s="9"/>
      <c r="L20" s="9"/>
      <c r="M20" s="9"/>
      <c r="N20" s="9"/>
      <c r="O20" s="9"/>
      <c r="P20" s="9"/>
      <c r="Q20" s="9"/>
      <c r="R20" s="10"/>
    </row>
    <row r="21" spans="1:18" x14ac:dyDescent="0.25">
      <c r="A21" s="7"/>
      <c r="B21" s="9"/>
      <c r="C21" s="9"/>
      <c r="D21" s="9"/>
      <c r="E21" s="9"/>
      <c r="F21" s="9"/>
      <c r="G21" s="9"/>
      <c r="H21" s="9"/>
      <c r="I21" s="9"/>
      <c r="J21" s="9"/>
      <c r="K21" s="9"/>
      <c r="L21" s="9"/>
      <c r="M21" s="9"/>
      <c r="N21" s="9"/>
      <c r="O21" s="9"/>
      <c r="P21" s="9"/>
      <c r="Q21" s="9"/>
      <c r="R21" s="10"/>
    </row>
    <row r="22" spans="1:18" x14ac:dyDescent="0.25">
      <c r="A22" s="7"/>
      <c r="B22" s="9"/>
      <c r="C22" s="9"/>
      <c r="D22" s="9"/>
      <c r="E22" s="9"/>
      <c r="F22" s="9"/>
      <c r="G22" s="9"/>
      <c r="H22" s="9"/>
      <c r="I22" s="9"/>
      <c r="J22" s="9"/>
      <c r="K22" s="9"/>
      <c r="L22" s="9"/>
      <c r="M22" s="9"/>
      <c r="N22" s="9"/>
      <c r="O22" s="9"/>
      <c r="P22" s="9"/>
      <c r="Q22" s="9"/>
      <c r="R22" s="10"/>
    </row>
    <row r="23" spans="1:18" x14ac:dyDescent="0.25">
      <c r="A23" s="7"/>
      <c r="B23" s="9"/>
      <c r="C23" s="9"/>
      <c r="D23" s="9"/>
      <c r="E23" s="9"/>
      <c r="F23" s="9"/>
      <c r="G23" s="9"/>
      <c r="H23" s="9"/>
      <c r="I23" s="9"/>
      <c r="J23" s="9"/>
      <c r="K23" s="9"/>
      <c r="L23" s="9"/>
      <c r="M23" s="9"/>
      <c r="N23" s="9"/>
      <c r="O23" s="9"/>
      <c r="P23" s="9"/>
      <c r="Q23" s="9"/>
      <c r="R23" s="10"/>
    </row>
    <row r="24" spans="1:18" x14ac:dyDescent="0.25">
      <c r="A24" s="7"/>
      <c r="B24" s="9"/>
      <c r="C24" s="9"/>
      <c r="D24" s="9"/>
      <c r="E24" s="9"/>
      <c r="F24" s="9"/>
      <c r="G24" s="9"/>
      <c r="H24" s="9"/>
      <c r="I24" s="9"/>
      <c r="J24" s="9"/>
      <c r="K24" s="9"/>
      <c r="L24" s="9"/>
      <c r="M24" s="9"/>
      <c r="N24" s="9"/>
      <c r="O24" s="9"/>
      <c r="P24" s="9"/>
      <c r="Q24" s="9"/>
      <c r="R24" s="10"/>
    </row>
    <row r="25" spans="1:18" ht="15.75" thickBot="1" x14ac:dyDescent="0.3">
      <c r="A25" s="11"/>
      <c r="B25" s="12"/>
      <c r="C25" s="12"/>
      <c r="D25" s="12"/>
      <c r="E25" s="12"/>
      <c r="F25" s="12"/>
      <c r="G25" s="12"/>
      <c r="H25" s="12"/>
      <c r="I25" s="12"/>
      <c r="J25" s="12"/>
      <c r="K25" s="12"/>
      <c r="L25" s="12"/>
      <c r="M25" s="12"/>
      <c r="N25" s="12"/>
      <c r="O25" s="12"/>
      <c r="P25" s="12"/>
      <c r="Q25" s="12"/>
      <c r="R25" s="13"/>
    </row>
  </sheetData>
  <sheetProtection password="CC75" sheet="1" formatCells="0" formatColumns="0" formatRows="0" insertColumns="0" insertRows="0" insertHyperlinks="0" sort="0" autoFilter="0" pivotTables="0"/>
  <hyperlinks>
    <hyperlink ref="A1" location="'DATA-BACKUP'!A1" display="DATA" xr:uid="{00000000-0004-0000-0100-000000000000}"/>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N25"/>
  <sheetViews>
    <sheetView workbookViewId="0">
      <selection activeCell="H6" sqref="H6"/>
    </sheetView>
  </sheetViews>
  <sheetFormatPr defaultColWidth="13.42578125" defaultRowHeight="15" x14ac:dyDescent="0.25"/>
  <cols>
    <col min="1" max="1" width="17.7109375" style="19" bestFit="1" customWidth="1"/>
    <col min="2" max="2" width="13.7109375" style="19" bestFit="1" customWidth="1"/>
    <col min="3" max="3" width="18" style="19" bestFit="1" customWidth="1"/>
    <col min="4" max="5" width="11.42578125" style="19" bestFit="1" customWidth="1"/>
    <col min="6" max="6" width="10.140625" style="19" bestFit="1" customWidth="1"/>
    <col min="7" max="7" width="7" style="19" customWidth="1"/>
    <col min="8" max="8" width="13.140625" style="19" customWidth="1"/>
    <col min="9" max="9" width="24.42578125" style="19" customWidth="1"/>
    <col min="10" max="10" width="7.5703125" style="19" customWidth="1"/>
    <col min="11" max="11" width="16.85546875" style="19" bestFit="1" customWidth="1"/>
    <col min="12" max="16384" width="13.42578125" style="19"/>
  </cols>
  <sheetData>
    <row r="1" spans="1:14" ht="21" x14ac:dyDescent="0.35">
      <c r="A1" s="17" t="s">
        <v>20</v>
      </c>
      <c r="B1" s="18" t="s">
        <v>23</v>
      </c>
      <c r="C1" s="18"/>
      <c r="K1" s="20" t="s">
        <v>27</v>
      </c>
    </row>
    <row r="2" spans="1:14" x14ac:dyDescent="0.25">
      <c r="H2" s="29" t="s">
        <v>24</v>
      </c>
      <c r="I2" s="30" t="s">
        <v>26</v>
      </c>
      <c r="K2" s="21" t="s">
        <v>0</v>
      </c>
      <c r="L2" s="21" t="s">
        <v>29</v>
      </c>
      <c r="M2" s="21" t="s">
        <v>30</v>
      </c>
      <c r="N2" s="21" t="s">
        <v>14</v>
      </c>
    </row>
    <row r="3" spans="1:14" x14ac:dyDescent="0.25">
      <c r="A3" s="22" t="s">
        <v>34</v>
      </c>
      <c r="B3" s="22"/>
      <c r="C3" s="22"/>
      <c r="H3" s="31" t="s">
        <v>10</v>
      </c>
      <c r="I3" s="32">
        <v>941</v>
      </c>
      <c r="K3" s="19" t="s">
        <v>16</v>
      </c>
      <c r="L3" s="19">
        <f ca="1">SUMIF(Table2[[#Headers],[#Data],[UNIT NAME]:[PRESENT ]],$K3,Table2[[#Headers],[#Data],[PRESENT ]])</f>
        <v>2585</v>
      </c>
      <c r="M3" s="23">
        <f ca="1">+L3/N3</f>
        <v>0.55093776641091219</v>
      </c>
      <c r="N3" s="19">
        <f ca="1">SUMIF(Table2[[#Headers],[#Data],[UNIT NAME]:[PRESENT ]],$K3,Table2[[#Headers],[#Data],[TOTAL EMPLOYEES]])</f>
        <v>4692</v>
      </c>
    </row>
    <row r="4" spans="1:14" x14ac:dyDescent="0.25">
      <c r="A4" s="22" t="s">
        <v>33</v>
      </c>
      <c r="B4" s="22"/>
      <c r="H4" s="31" t="s">
        <v>4</v>
      </c>
      <c r="I4" s="32">
        <v>1172</v>
      </c>
      <c r="K4" s="19" t="s">
        <v>19</v>
      </c>
      <c r="L4" s="19">
        <f ca="1">SUMIF(Table2[[#Headers],[#Data],[UNIT NAME]:[PRESENT ]],$K4,Table2[[#Headers],[#Data],[PRESENT ]])</f>
        <v>1892</v>
      </c>
      <c r="M4" s="23">
        <f ca="1">+L4/N4</f>
        <v>0.70941132358455194</v>
      </c>
      <c r="N4" s="19">
        <f ca="1">SUMIF(Table2[[#Headers],[#Data],[UNIT NAME]:[PRESENT ]],$K4,Table2[[#Headers],[#Data],[TOTAL EMPLOYEES]])</f>
        <v>2667</v>
      </c>
    </row>
    <row r="5" spans="1:14" x14ac:dyDescent="0.25">
      <c r="H5" s="31" t="s">
        <v>5</v>
      </c>
      <c r="I5" s="32">
        <v>1741</v>
      </c>
      <c r="K5" s="19" t="s">
        <v>17</v>
      </c>
      <c r="L5" s="19">
        <f ca="1">SUMIF(Table2[[#Headers],[#Data],[UNIT NAME]:[PRESENT ]],$K5,Table2[[#Headers],[#Data],[PRESENT ]])</f>
        <v>822</v>
      </c>
      <c r="M5" s="23">
        <f ca="1">+L5/N5</f>
        <v>0.5821529745042493</v>
      </c>
      <c r="N5" s="19">
        <f ca="1">SUMIF(Table2[[#Headers],[#Data],[UNIT NAME]:[PRESENT ]],$K5,Table2[[#Headers],[#Data],[TOTAL EMPLOYEES]])</f>
        <v>1412</v>
      </c>
    </row>
    <row r="6" spans="1:14" ht="15.75" thickBot="1" x14ac:dyDescent="0.3">
      <c r="H6" s="31" t="s">
        <v>12</v>
      </c>
      <c r="I6" s="32">
        <v>618</v>
      </c>
      <c r="K6" s="19" t="s">
        <v>18</v>
      </c>
      <c r="L6" s="19">
        <f ca="1">SUMIF(Table2[[#Headers],[#Data],[UNIT NAME]:[PRESENT ]],$K6,Table2[[#Headers],[#Data],[PRESENT ]])</f>
        <v>614</v>
      </c>
      <c r="M6" s="23">
        <f ca="1">+L6/N6</f>
        <v>0.32939914163090128</v>
      </c>
      <c r="N6" s="19">
        <f ca="1">SUMIF(Table2[[#Headers],[#Data],[UNIT NAME]:[PRESENT ]],$K6,Table2[[#Headers],[#Data],[TOTAL EMPLOYEES]])</f>
        <v>1864</v>
      </c>
    </row>
    <row r="7" spans="1:14" ht="21.75" thickBot="1" x14ac:dyDescent="0.4">
      <c r="A7" s="16">
        <v>44713</v>
      </c>
      <c r="H7" s="31" t="s">
        <v>9</v>
      </c>
      <c r="I7" s="32">
        <v>1561</v>
      </c>
      <c r="K7" s="19" t="s">
        <v>8</v>
      </c>
      <c r="L7" s="19">
        <f ca="1">SUMIF(Table2[[#Headers],[#Data],[UNIT NAME]:[PRESENT ]],$K7,Table2[[#Headers],[#Data],[PRESENT ]])</f>
        <v>461</v>
      </c>
      <c r="M7" s="23">
        <f ca="1">+L7/N7</f>
        <v>0.29532351057014733</v>
      </c>
      <c r="N7" s="19">
        <f ca="1">SUMIF(Table2[[#Headers],[#Data],[UNIT NAME]:[PRESENT ]],$K7,Table2[[#Headers],[#Data],[TOTAL EMPLOYEES]])</f>
        <v>1561</v>
      </c>
    </row>
    <row r="8" spans="1:14" x14ac:dyDescent="0.25">
      <c r="A8" s="24" t="s">
        <v>0</v>
      </c>
      <c r="B8" s="24" t="s">
        <v>15</v>
      </c>
      <c r="C8" s="24" t="s">
        <v>1</v>
      </c>
      <c r="D8" s="24" t="s">
        <v>14</v>
      </c>
      <c r="E8" s="24" t="s">
        <v>2</v>
      </c>
      <c r="F8" s="24" t="s">
        <v>3</v>
      </c>
      <c r="H8" s="31" t="s">
        <v>11</v>
      </c>
      <c r="I8" s="32">
        <v>1779</v>
      </c>
      <c r="L8" s="20">
        <f ca="1">SUM(L3:L7)</f>
        <v>6374</v>
      </c>
      <c r="N8" s="20">
        <f ca="1">SUM(N3:N7)</f>
        <v>12196</v>
      </c>
    </row>
    <row r="9" spans="1:14" x14ac:dyDescent="0.25">
      <c r="A9" s="19" t="s">
        <v>4</v>
      </c>
      <c r="B9" s="19" t="s">
        <v>16</v>
      </c>
      <c r="C9" s="25">
        <f t="shared" ref="C9:C24" si="0">DAY(EOMONTH($A$7,0))</f>
        <v>30</v>
      </c>
      <c r="D9" s="14">
        <v>595</v>
      </c>
      <c r="E9" s="15">
        <v>506</v>
      </c>
      <c r="F9" s="19">
        <f>+Table2[[#This Row],[TOTAL EMPLOYEES]]-Table2[[#This Row],[PRESENT ]]</f>
        <v>89</v>
      </c>
      <c r="H9" s="31" t="s">
        <v>6</v>
      </c>
      <c r="I9" s="32">
        <v>861</v>
      </c>
      <c r="L9" s="23">
        <f ca="1">+L8/N8</f>
        <v>0.52263037061331585</v>
      </c>
    </row>
    <row r="10" spans="1:14" x14ac:dyDescent="0.25">
      <c r="A10" s="19" t="s">
        <v>5</v>
      </c>
      <c r="B10" s="19" t="s">
        <v>16</v>
      </c>
      <c r="C10" s="25">
        <f t="shared" si="0"/>
        <v>30</v>
      </c>
      <c r="D10" s="14">
        <v>892</v>
      </c>
      <c r="E10" s="15">
        <v>148</v>
      </c>
      <c r="F10" s="19">
        <f>+Table2[[#This Row],[TOTAL EMPLOYEES]]-Table2[[#This Row],[PRESENT ]]</f>
        <v>744</v>
      </c>
      <c r="H10" s="31" t="s">
        <v>7</v>
      </c>
      <c r="I10" s="32">
        <v>880</v>
      </c>
      <c r="K10" s="20" t="s">
        <v>28</v>
      </c>
    </row>
    <row r="11" spans="1:14" x14ac:dyDescent="0.25">
      <c r="A11" s="19" t="s">
        <v>13</v>
      </c>
      <c r="B11" s="19" t="s">
        <v>19</v>
      </c>
      <c r="C11" s="25">
        <f t="shared" si="0"/>
        <v>30</v>
      </c>
      <c r="D11" s="14">
        <v>926</v>
      </c>
      <c r="E11" s="15">
        <v>693</v>
      </c>
      <c r="F11" s="19">
        <f>+Table2[[#This Row],[TOTAL EMPLOYEES]]-Table2[[#This Row],[PRESENT ]]</f>
        <v>233</v>
      </c>
      <c r="H11" s="31" t="s">
        <v>13</v>
      </c>
      <c r="I11" s="32">
        <v>926</v>
      </c>
      <c r="K11" s="21" t="s">
        <v>0</v>
      </c>
      <c r="L11" s="21" t="s">
        <v>3</v>
      </c>
      <c r="M11" s="21" t="s">
        <v>30</v>
      </c>
      <c r="N11" s="21" t="s">
        <v>14</v>
      </c>
    </row>
    <row r="12" spans="1:14" x14ac:dyDescent="0.25">
      <c r="A12" s="19" t="s">
        <v>6</v>
      </c>
      <c r="B12" s="19" t="s">
        <v>19</v>
      </c>
      <c r="C12" s="25">
        <f t="shared" si="0"/>
        <v>30</v>
      </c>
      <c r="D12" s="14">
        <v>861</v>
      </c>
      <c r="E12" s="15">
        <v>369</v>
      </c>
      <c r="F12" s="19">
        <f>+Table2[[#This Row],[TOTAL EMPLOYEES]]-Table2[[#This Row],[PRESENT ]]</f>
        <v>492</v>
      </c>
      <c r="H12" s="31" t="s">
        <v>32</v>
      </c>
      <c r="I12" s="32">
        <v>923</v>
      </c>
      <c r="K12" s="19" t="s">
        <v>16</v>
      </c>
      <c r="L12" s="19">
        <f ca="1">SUMIF(Table2[[#Headers],[#Data],[UNIT NAME]:[ABSENT]],$K12,Table2[[#Headers],[#Data],[ABSENT]])</f>
        <v>2107</v>
      </c>
      <c r="M12" s="23">
        <f ca="1">+L12/N12</f>
        <v>0.44906223358908781</v>
      </c>
      <c r="N12" s="19">
        <f ca="1">SUMIF(Table2[[#Headers],[#Data],[UNIT NAME]:[TOTAL EMPLOYEES]],$K12,Table2[[#Headers],[#Data],[TOTAL EMPLOYEES]])</f>
        <v>4692</v>
      </c>
    </row>
    <row r="13" spans="1:14" x14ac:dyDescent="0.25">
      <c r="A13" s="19" t="s">
        <v>7</v>
      </c>
      <c r="B13" s="19" t="s">
        <v>19</v>
      </c>
      <c r="C13" s="25">
        <f t="shared" si="0"/>
        <v>30</v>
      </c>
      <c r="D13" s="14">
        <v>880</v>
      </c>
      <c r="E13" s="15">
        <v>830</v>
      </c>
      <c r="F13" s="19">
        <f>+Table2[[#This Row],[TOTAL EMPLOYEES]]-Table2[[#This Row],[PRESENT ]]</f>
        <v>50</v>
      </c>
      <c r="H13" s="31" t="s">
        <v>31</v>
      </c>
      <c r="I13" s="32">
        <v>794</v>
      </c>
      <c r="K13" s="19" t="s">
        <v>19</v>
      </c>
      <c r="L13" s="19">
        <f ca="1">SUMIF(Table2[[#Headers],[#Data],[UNIT NAME]:[ABSENT]],$K13,Table2[[#Headers],[#Data],[ABSENT]])</f>
        <v>775</v>
      </c>
      <c r="M13" s="23">
        <f ca="1">+L13/N13</f>
        <v>0.29058867641544806</v>
      </c>
      <c r="N13" s="19">
        <f ca="1">SUMIF(Table2[[#Headers],[#Data],[UNIT NAME]:[TOTAL EMPLOYEES]],$K13,Table2[[#Headers],[#Data],[TOTAL EMPLOYEES]])</f>
        <v>2667</v>
      </c>
    </row>
    <row r="14" spans="1:14" x14ac:dyDescent="0.25">
      <c r="A14" s="19" t="s">
        <v>12</v>
      </c>
      <c r="B14" s="19" t="s">
        <v>17</v>
      </c>
      <c r="C14" s="25">
        <f t="shared" si="0"/>
        <v>30</v>
      </c>
      <c r="D14" s="14">
        <v>618</v>
      </c>
      <c r="E14" s="15">
        <v>598</v>
      </c>
      <c r="F14" s="19">
        <f>+Table2[[#This Row],[TOTAL EMPLOYEES]]-Table2[[#This Row],[PRESENT ]]</f>
        <v>20</v>
      </c>
      <c r="H14" s="31" t="s">
        <v>25</v>
      </c>
      <c r="I14" s="32">
        <v>12196</v>
      </c>
      <c r="K14" s="19" t="s">
        <v>17</v>
      </c>
      <c r="L14" s="19">
        <f ca="1">SUMIF(Table2[[#Headers],[#Data],[UNIT NAME]:[ABSENT]],$K14,Table2[[#Headers],[#Data],[ABSENT]])</f>
        <v>590</v>
      </c>
      <c r="M14" s="23">
        <f ca="1">+L14/N14</f>
        <v>0.4178470254957507</v>
      </c>
      <c r="N14" s="19">
        <f ca="1">SUMIF(Table2[[#Headers],[#Data],[UNIT NAME]:[TOTAL EMPLOYEES]],$K14,Table2[[#Headers],[#Data],[TOTAL EMPLOYEES]])</f>
        <v>1412</v>
      </c>
    </row>
    <row r="15" spans="1:14" x14ac:dyDescent="0.25">
      <c r="A15" s="19" t="s">
        <v>11</v>
      </c>
      <c r="B15" s="19" t="s">
        <v>16</v>
      </c>
      <c r="C15" s="25">
        <f t="shared" si="0"/>
        <v>30</v>
      </c>
      <c r="D15" s="14">
        <v>620</v>
      </c>
      <c r="E15" s="15">
        <v>344</v>
      </c>
      <c r="F15" s="19">
        <f>+Table2[[#This Row],[TOTAL EMPLOYEES]]-Table2[[#This Row],[PRESENT ]]</f>
        <v>276</v>
      </c>
      <c r="K15" s="19" t="s">
        <v>18</v>
      </c>
      <c r="L15" s="19">
        <f ca="1">SUMIF(Table2[[#Headers],[#Data],[UNIT NAME]:[ABSENT]],$K15,Table2[[#Headers],[#Data],[ABSENT]])</f>
        <v>1250</v>
      </c>
      <c r="M15" s="23">
        <f ca="1">+L15/N15</f>
        <v>0.67060085836909866</v>
      </c>
      <c r="N15" s="19">
        <f ca="1">SUMIF(Table2[[#Headers],[#Data],[UNIT NAME]:[TOTAL EMPLOYEES]],$K15,Table2[[#Headers],[#Data],[TOTAL EMPLOYEES]])</f>
        <v>1864</v>
      </c>
    </row>
    <row r="16" spans="1:14" x14ac:dyDescent="0.25">
      <c r="A16" s="19" t="s">
        <v>11</v>
      </c>
      <c r="B16" s="19" t="s">
        <v>16</v>
      </c>
      <c r="C16" s="25">
        <f t="shared" si="0"/>
        <v>30</v>
      </c>
      <c r="D16" s="14">
        <v>610</v>
      </c>
      <c r="E16" s="15">
        <v>332</v>
      </c>
      <c r="F16" s="19">
        <f>+Table2[[#This Row],[TOTAL EMPLOYEES]]-Table2[[#This Row],[PRESENT ]]</f>
        <v>278</v>
      </c>
      <c r="K16" s="19" t="s">
        <v>8</v>
      </c>
      <c r="L16" s="19">
        <f ca="1">SUMIF(Table2[[#Headers],[#Data],[UNIT NAME]:[ABSENT]],$K16,Table2[[#Headers],[#Data],[ABSENT]])</f>
        <v>1100</v>
      </c>
      <c r="M16" s="23">
        <f ca="1">+L16/N16</f>
        <v>0.70467648942985261</v>
      </c>
      <c r="N16" s="19">
        <f ca="1">SUMIF(Table2[[#Headers],[#Data],[UNIT NAME]:[TOTAL EMPLOYEES]],$K16,Table2[[#Headers],[#Data],[TOTAL EMPLOYEES]])</f>
        <v>1561</v>
      </c>
    </row>
    <row r="17" spans="1:14" x14ac:dyDescent="0.25">
      <c r="A17" s="19" t="s">
        <v>4</v>
      </c>
      <c r="B17" s="19" t="s">
        <v>16</v>
      </c>
      <c r="C17" s="25">
        <f t="shared" si="0"/>
        <v>30</v>
      </c>
      <c r="D17" s="14">
        <v>577</v>
      </c>
      <c r="E17" s="15">
        <v>311</v>
      </c>
      <c r="F17" s="19">
        <f>+Table2[[#This Row],[TOTAL EMPLOYEES]]-Table2[[#This Row],[PRESENT ]]</f>
        <v>266</v>
      </c>
      <c r="L17" s="20">
        <f ca="1">SUM(L12:L16)</f>
        <v>5822</v>
      </c>
      <c r="N17" s="20">
        <f ca="1">SUM(N12:N16)</f>
        <v>12196</v>
      </c>
    </row>
    <row r="18" spans="1:14" x14ac:dyDescent="0.25">
      <c r="A18" s="19" t="s">
        <v>5</v>
      </c>
      <c r="B18" s="19" t="s">
        <v>16</v>
      </c>
      <c r="C18" s="25">
        <f t="shared" si="0"/>
        <v>30</v>
      </c>
      <c r="D18" s="14">
        <v>849</v>
      </c>
      <c r="E18" s="15">
        <v>505</v>
      </c>
      <c r="F18" s="19">
        <f>+Table2[[#This Row],[TOTAL EMPLOYEES]]-Table2[[#This Row],[PRESENT ]]</f>
        <v>344</v>
      </c>
      <c r="L18" s="23">
        <f ca="1">+L17/N17</f>
        <v>0.47736962938668415</v>
      </c>
    </row>
    <row r="19" spans="1:14" x14ac:dyDescent="0.25">
      <c r="A19" s="19" t="s">
        <v>10</v>
      </c>
      <c r="B19" s="19" t="s">
        <v>18</v>
      </c>
      <c r="C19" s="25">
        <f t="shared" si="0"/>
        <v>30</v>
      </c>
      <c r="D19" s="14">
        <v>941</v>
      </c>
      <c r="E19" s="15">
        <v>473</v>
      </c>
      <c r="F19" s="19">
        <f>+Table2[[#This Row],[TOTAL EMPLOYEES]]-Table2[[#This Row],[PRESENT ]]</f>
        <v>468</v>
      </c>
    </row>
    <row r="20" spans="1:14" x14ac:dyDescent="0.25">
      <c r="A20" s="19" t="s">
        <v>32</v>
      </c>
      <c r="B20" s="19" t="s">
        <v>18</v>
      </c>
      <c r="C20" s="25">
        <f t="shared" si="0"/>
        <v>30</v>
      </c>
      <c r="D20" s="14">
        <v>923</v>
      </c>
      <c r="E20" s="15">
        <v>141</v>
      </c>
      <c r="F20" s="19">
        <f>+Table2[[#This Row],[TOTAL EMPLOYEES]]-Table2[[#This Row],[PRESENT ]]</f>
        <v>782</v>
      </c>
      <c r="K20" s="21" t="str">
        <f>+M11</f>
        <v>% OF TOTAL</v>
      </c>
      <c r="L20" s="21" t="str">
        <f>+K11</f>
        <v>UNIT</v>
      </c>
    </row>
    <row r="21" spans="1:14" x14ac:dyDescent="0.25">
      <c r="A21" s="19" t="s">
        <v>9</v>
      </c>
      <c r="B21" s="19" t="s">
        <v>8</v>
      </c>
      <c r="C21" s="25">
        <f t="shared" si="0"/>
        <v>30</v>
      </c>
      <c r="D21" s="14">
        <v>702</v>
      </c>
      <c r="E21" s="15">
        <v>161</v>
      </c>
      <c r="F21" s="19">
        <f>+Table2[[#This Row],[TOTAL EMPLOYEES]]-Table2[[#This Row],[PRESENT ]]</f>
        <v>541</v>
      </c>
      <c r="K21" s="23">
        <f ca="1">VLOOKUP(L21,$K$11:$M$16,3,0)</f>
        <v>0.44906223358908781</v>
      </c>
      <c r="L21" s="19" t="s">
        <v>16</v>
      </c>
      <c r="M21" s="26">
        <f ca="1">MAX($K$21:$K$25)</f>
        <v>0.70467648942985261</v>
      </c>
      <c r="N21" s="27" t="str">
        <f ca="1">VLOOKUP($M$21,$K$21:$L$25,2,0)</f>
        <v>SHEETING</v>
      </c>
    </row>
    <row r="22" spans="1:14" x14ac:dyDescent="0.25">
      <c r="A22" s="19" t="s">
        <v>9</v>
      </c>
      <c r="B22" s="19" t="s">
        <v>8</v>
      </c>
      <c r="C22" s="25">
        <f t="shared" si="0"/>
        <v>30</v>
      </c>
      <c r="D22" s="14">
        <v>859</v>
      </c>
      <c r="E22" s="15">
        <v>300</v>
      </c>
      <c r="F22" s="19">
        <f>+Table2[[#This Row],[TOTAL EMPLOYEES]]-Table2[[#This Row],[PRESENT ]]</f>
        <v>559</v>
      </c>
      <c r="K22" s="23">
        <f ca="1">VLOOKUP(L22,$K$11:$M$16,3,0)</f>
        <v>0.29058867641544806</v>
      </c>
      <c r="L22" s="19" t="s">
        <v>19</v>
      </c>
      <c r="M22" s="26">
        <f ca="1">MAX($K$21:$K$25)</f>
        <v>0.70467648942985261</v>
      </c>
    </row>
    <row r="23" spans="1:14" x14ac:dyDescent="0.25">
      <c r="A23" s="19" t="s">
        <v>11</v>
      </c>
      <c r="B23" s="19" t="s">
        <v>16</v>
      </c>
      <c r="C23" s="25">
        <f t="shared" si="0"/>
        <v>30</v>
      </c>
      <c r="D23" s="14">
        <v>549</v>
      </c>
      <c r="E23" s="15">
        <v>439</v>
      </c>
      <c r="F23" s="19">
        <f>+Table2[[#This Row],[TOTAL EMPLOYEES]]-Table2[[#This Row],[PRESENT ]]</f>
        <v>110</v>
      </c>
      <c r="K23" s="23">
        <f ca="1">VLOOKUP(L23,$K$11:$M$16,3,0)</f>
        <v>0.4178470254957507</v>
      </c>
      <c r="L23" s="19" t="s">
        <v>17</v>
      </c>
      <c r="M23" s="26">
        <f ca="1">MAX($K$21:$K$25)</f>
        <v>0.70467648942985261</v>
      </c>
    </row>
    <row r="24" spans="1:14" x14ac:dyDescent="0.25">
      <c r="A24" s="19" t="s">
        <v>31</v>
      </c>
      <c r="B24" s="19" t="s">
        <v>17</v>
      </c>
      <c r="C24" s="25">
        <f t="shared" si="0"/>
        <v>30</v>
      </c>
      <c r="D24" s="14">
        <v>794</v>
      </c>
      <c r="E24" s="15">
        <v>224</v>
      </c>
      <c r="F24" s="19">
        <f>+Table2[[#This Row],[TOTAL EMPLOYEES]]-Table2[[#This Row],[PRESENT ]]</f>
        <v>570</v>
      </c>
      <c r="K24" s="23">
        <f ca="1">VLOOKUP(L24,$K$11:$M$16,3,0)</f>
        <v>0.67060085836909866</v>
      </c>
      <c r="L24" s="19" t="s">
        <v>18</v>
      </c>
      <c r="M24" s="26">
        <f ca="1">MAX($K$21:$K$25)</f>
        <v>0.70467648942985261</v>
      </c>
    </row>
    <row r="25" spans="1:14" x14ac:dyDescent="0.25">
      <c r="C25" s="25"/>
      <c r="D25" s="28">
        <f>SUBTOTAL(109,Table2[TOTAL EMPLOYEES])</f>
        <v>12196</v>
      </c>
      <c r="E25" s="28">
        <f>SUBTOTAL(109,Table2[[PRESENT ]])</f>
        <v>6374</v>
      </c>
      <c r="F25" s="28">
        <f>SUBTOTAL(109,Table2[ABSENT])</f>
        <v>5822</v>
      </c>
      <c r="K25" s="23">
        <f ca="1">VLOOKUP(L25,$K$11:$M$16,3,0)</f>
        <v>0.70467648942985261</v>
      </c>
      <c r="L25" s="19" t="s">
        <v>8</v>
      </c>
      <c r="M25" s="26">
        <f ca="1">MAX($K$21:$K$25)</f>
        <v>0.70467648942985261</v>
      </c>
    </row>
  </sheetData>
  <sheetProtection sort="0" autoFilter="0" pivotTables="0"/>
  <protectedRanges>
    <protectedRange sqref="H2:I14" name="Range3"/>
    <protectedRange sqref="A7" name="Range2"/>
    <protectedRange sqref="D9:E24" name="Range1"/>
  </protectedRanges>
  <hyperlinks>
    <hyperlink ref="A1" location="'ENGAGEMENT-DASHBOARD'!A1" display="DASHBOARD" xr:uid="{00000000-0004-0000-0200-000000000000}"/>
  </hyperlinks>
  <pageMargins left="0.7" right="0.7" top="0.75" bottom="0.75" header="0.3" footer="0.3"/>
  <pageSetup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Absentism-HR DASHBOARD</vt:lpstr>
      <vt:lpstr>DATA-BACKUP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Vats</dc:creator>
  <cp:lastModifiedBy>Vats</cp:lastModifiedBy>
  <cp:lastPrinted>2022-02-10T18:07:54Z</cp:lastPrinted>
  <dcterms:created xsi:type="dcterms:W3CDTF">2022-02-10T16:53:22Z</dcterms:created>
  <dcterms:modified xsi:type="dcterms:W3CDTF">2022-10-30T07:52:04Z</dcterms:modified>
</cp:coreProperties>
</file>